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<sst xmlns="http://schemas.openxmlformats.org/spreadsheetml/2006/main" count="1527" uniqueCount="533">
  <si>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</si>
  <si>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</si>
  <si>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</si>
  <si>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</si>
  <si>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</si>
  <si>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</si>
  <si>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</si>
  <si>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</si>
  <si>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</si>
  <si>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</si>
  <si>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</si>
  <si>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</si>
  <si>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</si>
  <si>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</si>
  <si>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</si>
  <si>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</si>
  <si>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</si>
  <si>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</si>
  <si>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</si>
  <si>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</si>
  <si>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</si>
  <si>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</si>
  <si>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</si>
  <si>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</si>
  <si>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</si>
  <si>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</si>
  <si>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</si>
  <si>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</si>
  <si>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</si>
  <si>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</si>
  <si>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</si>
  <si>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</si>
  <si>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</si>
  <si>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</si>
  <si>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</si>
  <si>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</si>
  <si>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</si>
  <si>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</si>
  <si>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</si>
  <si>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</si>
  <si>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</si>
  <si>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</si>
  <si>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</si>
  <si>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</si>
  <si>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</si>
  <si>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</si>
  <si>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</si>
  <si>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</si>
  <si>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</si>
  <si>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</si>
  <si>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</si>
  <si>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</si>
  <si>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</si>
  <si>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</si>
  <si>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</si>
  <si>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</si>
  <si>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</si>
  <si>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</si>
  <si>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</si>
  <si>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</si>
  <si>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</si>
  <si>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</si>
  <si>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</si>
  <si>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101</t>
  </si>
  <si>
    <t>玉溪市人民政府办公室</t>
  </si>
  <si>
    <t>101001</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</si>
  <si>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</si>
  <si>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</si>
  <si>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</si>
  <si>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</si>
  <si>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</si>
  <si>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</si>
  <si>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</si>
  <si>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</si>
  <si>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</si>
  <si>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</si>
  <si>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</si>
  <si>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</si>
  <si>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</si>
  <si>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</si>
  <si>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20103</t>
  </si>
  <si>
    <t>2010301</t>
  </si>
  <si>
    <t>2010302</t>
  </si>
  <si>
    <t>2010350</t>
  </si>
  <si>
    <t>208</t>
  </si>
  <si>
    <t>20805</t>
  </si>
  <si>
    <t>2080501</t>
  </si>
  <si>
    <t>2080505</t>
  </si>
  <si>
    <t>2080506</t>
  </si>
  <si>
    <t>20808</t>
  </si>
  <si>
    <t>2080801</t>
  </si>
  <si>
    <t>20899</t>
  </si>
  <si>
    <t>2089999</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</si>
  <si>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</si>
  <si>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</si>
  <si>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</si>
  <si>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</si>
  <si>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</si>
  <si>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</si>
  <si>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</si>
  <si>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</si>
  <si>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</si>
  <si>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</si>
  <si>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</si>
  <si>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</si>
  <si>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</si>
  <si>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</si>
  <si>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</si>
  <si>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</si>
  <si>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</si>
  <si>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</si>
  <si>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</si>
  <si>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</si>
  <si>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</si>
  <si>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</si>
  <si>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</si>
  <si>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</si>
  <si>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</si>
  <si>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</si>
  <si>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</si>
  <si>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</si>
  <si>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</si>
  <si>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</si>
  <si>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</si>
  <si>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</si>
  <si>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</si>
  <si>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</si>
  <si>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</si>
  <si>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</si>
  <si>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</si>
  <si>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</si>
  <si>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</si>
  <si>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</si>
  <si>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</si>
  <si>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</si>
  <si>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</si>
  <si>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</si>
  <si>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</si>
  <si>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</si>
  <si>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</si>
  <si>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</si>
  <si>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</si>
  <si>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</si>
  <si>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</si>
  <si>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</si>
  <si>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</si>
  <si>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</si>
  <si>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</si>
  <si>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530400210000000627983</t>
  </si>
  <si>
    <t>行政人员工资支出</t>
  </si>
  <si>
    <t>行政运行</t>
  </si>
  <si>
    <t>30101</t>
  </si>
  <si>
    <t>基本工资</t>
  </si>
  <si>
    <t>30102</t>
  </si>
  <si>
    <t>津贴补贴</t>
  </si>
  <si>
    <t>购房补贴</t>
  </si>
  <si>
    <t>530400210000000627985</t>
  </si>
  <si>
    <t>社会保障缴费</t>
  </si>
  <si>
    <t>30112</t>
  </si>
  <si>
    <t>其他社会保障缴费</t>
  </si>
  <si>
    <t>事业运行</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</si>
  <si>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</si>
  <si>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</si>
  <si>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</si>
  <si>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</si>
  <si>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</si>
  <si>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</si>
  <si>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</si>
  <si>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</si>
  <si>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</si>
  <si>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</si>
  <si>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</si>
  <si>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530400210000000627986</t>
  </si>
  <si>
    <t>住房公积金</t>
  </si>
  <si>
    <t>30113</t>
  </si>
  <si>
    <t>530400210000000627987</t>
  </si>
  <si>
    <t>对个人和家庭的补助</t>
  </si>
  <si>
    <t>行政单位离退休</t>
  </si>
  <si>
    <t>30305</t>
  </si>
  <si>
    <t>生活补助</t>
  </si>
  <si>
    <t>530400210000000627988</t>
  </si>
  <si>
    <t>其他工资福利支出</t>
  </si>
  <si>
    <t>30103</t>
  </si>
  <si>
    <t>奖金</t>
  </si>
  <si>
    <t>530400210000000627990</t>
  </si>
  <si>
    <t>公车购置及运维费</t>
  </si>
  <si>
    <t>30231</t>
  </si>
  <si>
    <t>公务用车运行维护费</t>
  </si>
  <si>
    <t>530400210000000627991</t>
  </si>
  <si>
    <t>行政人员公务交通补贴</t>
  </si>
  <si>
    <t>30239</t>
  </si>
  <si>
    <t>其他交通费用</t>
  </si>
  <si>
    <t>530400210000000627992</t>
  </si>
  <si>
    <t>工会经费</t>
  </si>
  <si>
    <t>30228</t>
  </si>
  <si>
    <t>530400210000000627994</t>
  </si>
  <si>
    <t>一般公用经费</t>
  </si>
  <si>
    <t>30201</t>
  </si>
  <si>
    <t>办公费</t>
  </si>
  <si>
    <t>30211</t>
  </si>
  <si>
    <t>差旅费</t>
  </si>
  <si>
    <t>30213</t>
  </si>
  <si>
    <t>维修（护）费</t>
  </si>
  <si>
    <t>30226</t>
  </si>
  <si>
    <t>劳务费</t>
  </si>
  <si>
    <t>30299</t>
  </si>
  <si>
    <t>其他商品和服务支出</t>
  </si>
  <si>
    <t>530400221100000487618</t>
  </si>
  <si>
    <t>30217</t>
  </si>
  <si>
    <t>530400241100002360138</t>
  </si>
  <si>
    <t>工作业务经费</t>
  </si>
  <si>
    <t>30202</t>
  </si>
  <si>
    <t>印刷费</t>
  </si>
  <si>
    <t>30205</t>
  </si>
  <si>
    <t>水费</t>
  </si>
  <si>
    <t>30206</t>
  </si>
  <si>
    <t>电费</t>
  </si>
  <si>
    <t>30207</t>
  </si>
  <si>
    <t>邮电费</t>
  </si>
  <si>
    <t>30215</t>
  </si>
  <si>
    <t>会议费</t>
  </si>
  <si>
    <t>30216</t>
  </si>
  <si>
    <t>培训费</t>
  </si>
  <si>
    <t>30227</t>
  </si>
  <si>
    <t>委托业务费</t>
  </si>
  <si>
    <t>30240</t>
  </si>
  <si>
    <t>税金及附加费用</t>
  </si>
  <si>
    <t>31002</t>
  </si>
  <si>
    <t>办公设备购置</t>
  </si>
  <si>
    <t>530400241100002361789</t>
  </si>
  <si>
    <t>编外临聘人员经费</t>
  </si>
  <si>
    <t>30199</t>
  </si>
  <si>
    <t>530400241100002362588</t>
  </si>
  <si>
    <t>奖励性绩效工资（工资部分）经费</t>
  </si>
  <si>
    <t>30107</t>
  </si>
  <si>
    <t>绩效工资</t>
  </si>
  <si>
    <t>530400241100002363474</t>
  </si>
  <si>
    <t>奖励性绩效工资（高于部分）经费</t>
  </si>
  <si>
    <t>530400241100002382143</t>
  </si>
  <si>
    <t>年终一次性奖金</t>
  </si>
  <si>
    <t>530400241100002382157</t>
  </si>
  <si>
    <t>事业人员工资支出</t>
  </si>
  <si>
    <t>530400251100003559565</t>
  </si>
  <si>
    <t>退休人员徐文华生活费资金</t>
  </si>
  <si>
    <t>530400251100003566989</t>
  </si>
  <si>
    <t>职业年金记实经费</t>
  </si>
  <si>
    <t>机关事业单位职业年金缴费支出</t>
  </si>
  <si>
    <t>30109</t>
  </si>
  <si>
    <t>职业年金缴费</t>
  </si>
  <si>
    <t>530400251100003842914</t>
  </si>
  <si>
    <t>物业管理费</t>
  </si>
  <si>
    <t>30209</t>
  </si>
  <si>
    <t>预算05-1表</t>
  </si>
  <si>
    <t>2026年部门项目支出预算表</t>
  </si>
  <si>
    <t>项目分类</t>
  </si>
  <si>
    <t>项目单位</t>
  </si>
  <si>
    <t>本年拨款</t>
  </si>
  <si>
    <t>单位资金</t>
  </si>
  <si>
    <t>其中：本次下达</t>
  </si>
  <si>
    <t>春节送温暖慰问经费</t>
  </si>
  <si>
    <t>民生类</t>
  </si>
  <si>
    <t>530400210000000627426</t>
  </si>
  <si>
    <t>一般行政管理事务</t>
  </si>
  <si>
    <t>其他社会保障和就业支出</t>
  </si>
  <si>
    <t>玉溪市人民政府公报印刷专项资金</t>
  </si>
  <si>
    <t>事业发展类</t>
  </si>
  <si>
    <t>530400210000000630843</t>
  </si>
  <si>
    <t>市人民政府法律顾问聘任经费</t>
  </si>
  <si>
    <t>530400221100000345621</t>
  </si>
  <si>
    <t>遗属生活补助资金</t>
  </si>
  <si>
    <t>530400231100001389502</t>
  </si>
  <si>
    <t>死亡抚恤</t>
  </si>
  <si>
    <t>玉溪市人民政府网微信公众号运维项目资金</t>
  </si>
  <si>
    <t>530400241100002117318</t>
  </si>
  <si>
    <t>玉溪市人民政府调查研究工作经费</t>
  </si>
  <si>
    <t>530400241100002412997</t>
  </si>
  <si>
    <t>玉溪市人民政府网站运行维护及常态化监测运维项目经费</t>
  </si>
  <si>
    <t>530400261100004891659</t>
  </si>
  <si>
    <t>31007</t>
  </si>
  <si>
    <t>信息网络及软件购置更新</t>
  </si>
  <si>
    <t>玉溪市政府系统值班视频设备升级扩容项目资金</t>
  </si>
  <si>
    <t>530400261100005031966</t>
  </si>
  <si>
    <t>特定项目行[2026]33号经费</t>
  </si>
  <si>
    <t>530400261100005113858</t>
  </si>
  <si>
    <t>智慧公文系统项目经费</t>
  </si>
  <si>
    <t>530400261100005132633</t>
  </si>
  <si>
    <t>30214</t>
  </si>
  <si>
    <t>租赁费</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</si>
  <si>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</si>
  <si>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</si>
  <si>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</si>
  <si>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</si>
  <si>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</si>
  <si>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</si>
  <si>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</si>
  <si>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</si>
  <si>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</si>
  <si>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</si>
  <si>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</si>
  <si>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</si>
  <si>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</si>
  <si>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推进该项目建设，可实现2026年9个县（市、区）、42个政府组成部门和直属事业单位纵向和横向贯通，进一步提高全市政府系统值班工作规范化、专业化水平。日常工作和节假日期间，一旦发生突发事件，可通过值班视频设备一次性调度全市有关处置情况，同时，也便于调度值班值守在岗情况，大幅度提升值班工作效率。</t>
  </si>
  <si>
    <t>产出指标</t>
  </si>
  <si>
    <t>质量指标</t>
  </si>
  <si>
    <t>购置视频设备利用率</t>
  </si>
  <si>
    <t>&gt;=</t>
  </si>
  <si>
    <t>80</t>
  </si>
  <si>
    <t>%</t>
  </si>
  <si>
    <t>定量指标</t>
  </si>
  <si>
    <t>反映设备利用情况。
设备利用率=（投入使用设备数/购置设备总数）*100%。</t>
  </si>
  <si>
    <t>设备验收合格率</t>
  </si>
  <si>
    <t>=</t>
  </si>
  <si>
    <t>100</t>
  </si>
  <si>
    <t>值班视频设备升级扩容质量情况。</t>
  </si>
  <si>
    <t>时效指标</t>
  </si>
  <si>
    <t>设备故障响应时间</t>
  </si>
  <si>
    <t>及时</t>
  </si>
  <si>
    <t>定性指标</t>
  </si>
  <si>
    <t>保障设备稳定运行。</t>
  </si>
  <si>
    <t>效益指标</t>
  </si>
  <si>
    <t>社会效益</t>
  </si>
  <si>
    <t>市政府系统值班视频设备横向贯通</t>
  </si>
  <si>
    <t>视频会议终端进行远程协调度覆盖面。</t>
  </si>
  <si>
    <t>可持续影响</t>
  </si>
  <si>
    <t>视频设备全年正常运行时长</t>
  </si>
  <si>
    <t>365</t>
  </si>
  <si>
    <t>天</t>
  </si>
  <si>
    <t>反映视频设备全年正常运行时间情况。</t>
  </si>
  <si>
    <t>满意度指标</t>
  </si>
  <si>
    <t>服务对象满意度</t>
  </si>
  <si>
    <t>使用人员满意度度</t>
  </si>
  <si>
    <t>95</t>
  </si>
  <si>
    <t>反映使用对象对信息系统使用的满意度。
使用人员满意度=（对信息系统满意的使用人员/问卷调查人数）*100%</t>
  </si>
  <si>
    <t>成本指标</t>
  </si>
  <si>
    <t>社会成本指标</t>
  </si>
  <si>
    <t>设备采购经济性</t>
  </si>
  <si>
    <t>&lt;=</t>
  </si>
  <si>
    <t>190.8</t>
  </si>
  <si>
    <t>万元</t>
  </si>
  <si>
    <t>反映设备采购成本低于计划数所获得的经济效益。</t>
  </si>
  <si>
    <t>提高办公效率，促进玉溪经济发展。</t>
  </si>
  <si>
    <t>数量指标</t>
  </si>
  <si>
    <t>覆盖面</t>
  </si>
  <si>
    <t>覆盖面。</t>
  </si>
  <si>
    <t>利用率</t>
  </si>
  <si>
    <t>促进经济增长</t>
  </si>
  <si>
    <t>有效促进</t>
  </si>
  <si>
    <t>经济增长</t>
  </si>
  <si>
    <t>提高办公效率</t>
  </si>
  <si>
    <t>90</t>
  </si>
  <si>
    <t>根据《玉溪市人民政府关于聘任第七任玉溪市人民政府法律顾问的决定》，市人民政府聘任了第七任市人民政府法律顾问13名。根据《玉溪市人民政府办公室关于印发玉溪市人民政府法律顾问工作考核办法的通知》规定和《玉溪市人民政府法律顾问聘用合同》有关约定，按年度一次性向外聘法律顾问支付基本工作报酬和实际工作绩效报酬32.5万元，根据市司法局提供明细，于2026年支付代理诉讼案件和检察监督案件费用11万元，为提高政府决策水平发挥咨询作用，有效确保市政府决策合法合规。</t>
  </si>
  <si>
    <t>聘用法律顾问人数</t>
  </si>
  <si>
    <t>人</t>
  </si>
  <si>
    <t>反映法律顾问补助经费聘用法律顾问人数13人</t>
  </si>
  <si>
    <t>法律咨询意见采纳率</t>
  </si>
  <si>
    <t>70</t>
  </si>
  <si>
    <t>反映2025年全年开展法律咨询工作中法律咨询意见采纳率达70%以上</t>
  </si>
  <si>
    <t>代理诉讼和检察监督案件办结及时率</t>
  </si>
  <si>
    <t>反映代理诉讼和检察监督案件办结及时率</t>
  </si>
  <si>
    <t>保障法治政府体系建设完善</t>
  </si>
  <si>
    <t>有效保障</t>
  </si>
  <si>
    <t>反映法律咨询服务工作保障促进保障法治政府体系建设完善情况</t>
  </si>
  <si>
    <t>反映法律咨询服务工作的服务对象满意度达90%以上</t>
  </si>
  <si>
    <t>2026年春节前，预计慰问重点项目工程2个点；春节期间坚守岗位单位102个点；市委办、市政府办、市机关事务局公车服务中心、景秀物业、玉溪市保安公司坚守工作岗位的干部职工预计245人；红塔区环卫站坚守工作岗位职工预计50人，通过春节送温暖走访慰问工作，把党和政府的温暖送到市内在建重点工程项目建设和春节期间坚守岗位的广大干部职工心中，确保春节期间坚守岗位的单位工作顺利开展，稳定社会管理运行机制，保证玉溪市城乡居民春节期间生活运转正常。</t>
  </si>
  <si>
    <t>慰问市内在建重点工程项目</t>
  </si>
  <si>
    <t>个</t>
  </si>
  <si>
    <t>反映慰问市内在建重点工程项目情况。</t>
  </si>
  <si>
    <t>慰问对象准确率</t>
  </si>
  <si>
    <t>反映慰问春节期间坚守岗位干部职工情况。</t>
  </si>
  <si>
    <t>慰问工作完成时间</t>
  </si>
  <si>
    <t>&lt;</t>
  </si>
  <si>
    <t>反映2026年春节慰问时间跨度情况。</t>
  </si>
  <si>
    <t>全市经济社会高质量发展</t>
  </si>
  <si>
    <t>反映有效稳定社会管理运行机制情况。</t>
  </si>
  <si>
    <t>慰问对象满意度</t>
  </si>
  <si>
    <t>98</t>
  </si>
  <si>
    <t>反映让慰问对象达到98%以上的满意度情况。</t>
  </si>
  <si>
    <t>为进一步提高门户网站日常运营和业务管理工作专业化水平，提升门户网站的公众服务水平、服务质量、服务效能和传播能力，强化信息内容的准确性、权威性和时效性，有效促进全国、全省范围内网站评估、评选、考核排名提升，拟采用服务外包的形式，通过采购2026年度网站运行维护及常态化监测服务，建设实施玉溪市人民政府门户网站群优化升级、运行维护及常态化监测服务项目。
本项目拟通过服务采购，由专业团队提供网站群升级服务、日常运维服务保障、常态化监测服务，进一步提高门户网站日常运营和业务管理工作专业化水平。</t>
  </si>
  <si>
    <t>网站日常运维专业化水平</t>
  </si>
  <si>
    <t>网站正常使用情况。</t>
  </si>
  <si>
    <t>政府文件公开率</t>
  </si>
  <si>
    <t>根据国家、省、市信息公开最新要求，提供对政府信息公开目录优化调整服务。</t>
  </si>
  <si>
    <t>网站传播范围覆盖率</t>
  </si>
  <si>
    <t>全市政府网站数据资源有效共享。</t>
  </si>
  <si>
    <t>网站稳定运行</t>
  </si>
  <si>
    <t>24</t>
  </si>
  <si>
    <t>小时</t>
  </si>
  <si>
    <t>网站运维服务、技术运维服务、系统软件维护服务、咨询服务、驻场服务等。</t>
  </si>
  <si>
    <t>网站服务满意度</t>
  </si>
  <si>
    <t>网站使用人群满意度。</t>
  </si>
  <si>
    <t>2026年度市政府办公室智慧公文系统软件租赁项目，定期对市政府办公室智慧公文系统进行词库更新，对文稿中的文字类差错、政治性错误、领导排序错误、敏感词、知识错误、常识错误、法律条文错误等进行智能审核，提高市政府办公室工作效率和公文质量。</t>
  </si>
  <si>
    <t>使用智慧公文处理文件数量</t>
  </si>
  <si>
    <t>2000</t>
  </si>
  <si>
    <t>件</t>
  </si>
  <si>
    <t>反映智慧公文系统使用情况。</t>
  </si>
  <si>
    <t>慧公文软件服务验收合格率</t>
  </si>
  <si>
    <t>反映软件服务质量情况。</t>
  </si>
  <si>
    <t>信息数据安全</t>
  </si>
  <si>
    <t>安全</t>
  </si>
  <si>
    <t>反映智慧公文系统相关数据安全的保障情况。</t>
  </si>
  <si>
    <t>系统每月正常运行时长</t>
  </si>
  <si>
    <t>30</t>
  </si>
  <si>
    <t>反映系统每月正常运行时长情况</t>
  </si>
  <si>
    <t>反映保障法治政府体系建设完善情况。</t>
  </si>
  <si>
    <t>使用人员满意度</t>
  </si>
  <si>
    <t>根据《关于在全市大兴调查研究的实施方案》，结合实际、扭住关键、直击要害，科学确定调研课题，做好事关全局的战略性调研、破解复杂难题的对策性调研、新时代新情况的前瞻性调研、重大工作项目的跟踪性调研、典型案例的解剖式调研、推动落实的督查式调研，凝聚起大兴调查研究的共识和力量，切实把调查研究转化为解决问题的实际举措，使调查研究在全市蔚然成风、取得实效。玉溪市人民政府调查研究工作经费主要用于保障市政府领导、市政府办公室领导用于调查研究活动的相关费用，预测2026年度支出125万元，深入总结提炼运用习近平新时代中国特色社会主义思想指导实践，推动工作的做法、经验和启示，调查研究成果形成意见建议，进一步研究提出推动我市高质量发展的重要举措。</t>
  </si>
  <si>
    <t>形成建议、意见条数</t>
  </si>
  <si>
    <t>条</t>
  </si>
  <si>
    <t>形成建议、意见的条数。市政府领导、市政府办公室领导通过下沉基层调研每人至少形成1条意见建议。</t>
  </si>
  <si>
    <t>任务及时完成率</t>
  </si>
  <si>
    <t>反映任务及时完成率情况</t>
  </si>
  <si>
    <t>研究成果采纳率</t>
  </si>
  <si>
    <t>反映上报至省级部门的建议、意见被采纳的情况，省级意见采纳反馈情况。
研究成果采纳率=上报至省级部门被其采纳的建议、意见条数/上报至省级部门的建议、意见数量*100%。</t>
  </si>
  <si>
    <t>助推玉溪高质量跨越式发展</t>
  </si>
  <si>
    <t>促进</t>
  </si>
  <si>
    <t>有针对性地补短板、强弱项、扬优势、保安全、促团结，推动玉溪主动赶超、争先进位，实现高质量跨越式发展。</t>
  </si>
  <si>
    <t>调查研究服务对象满意度</t>
  </si>
  <si>
    <t>反映服务对象对政策研究工作的整体满意情况。
服务对象满意度=（对政策研究工作的整体满意的人数/问卷调查人数）*100%</t>
  </si>
  <si>
    <t>2026年委托玉溪网新媒体发展有限公司对“玉溪市人民政府网”微信公众号2026年全年开展运维和管理工作，每个工作日至少发布2篇信息，内容紧密围绕市政府中心工作，及时、主动、准确发布重大政策、重要会议、经济运行、社会发展、重要政务舆情以及重大突发事件等信息，尤其是与社会公众关系密切的政府决策、执行、管理、服务、结果等各类权威信息以及政策解读。市政府办公室将于每年按照签订合同及时支付5万元费用。通过本项目的实施充分发挥玉溪市人民政府网微信公众号的示范带头作用，不断提升政务公开和政务服务水平。</t>
  </si>
  <si>
    <t>微信公众号工作日编审发布信息</t>
  </si>
  <si>
    <t>每个工作日微信公众号推送信息的编审发布不少于2篇。</t>
  </si>
  <si>
    <t>微信公众号正常使用率</t>
  </si>
  <si>
    <t>微信公众号正常使用情况。</t>
  </si>
  <si>
    <t>转载发布中央、省级媒体重要信息及时率</t>
  </si>
  <si>
    <t>适时转载发布中央、省级媒体重要信息。</t>
  </si>
  <si>
    <t>政府政策性公开率</t>
  </si>
  <si>
    <t>公众号覆盖率</t>
  </si>
  <si>
    <t>公众号发表文章覆盖政府职能的各领域。</t>
  </si>
  <si>
    <t>微信公众号阅读者满意度</t>
  </si>
  <si>
    <t>微信公众号阅读满意度</t>
  </si>
  <si>
    <t>根据文件要求，落实市政府办公室职工遗属的生存、学习、有无经济收入等情况，2026年及时发放遗属生活困难补助，让困难群众增加幸福感，维护社会和谐稳定。</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</si>
  <si>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</si>
  <si>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</si>
  <si>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</si>
  <si>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</si>
  <si>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</si>
  <si>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</si>
  <si>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</si>
  <si>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生活状况改善</t>
  </si>
  <si>
    <t>改善</t>
  </si>
  <si>
    <t>反映补助促进受助企业经营状况改善的情况。</t>
  </si>
  <si>
    <t>受益对象满意度</t>
  </si>
  <si>
    <t>反映获补助受益对象的满意程度。</t>
  </si>
  <si>
    <t>根据《国务院关于加强市县政府依法行政的决定》要求“对涉及公民、法人或者其他组织合法权益的规范性文件，要通过政府公报、政府网站、新闻媒体等向社会公布”。2026年《玉溪市人民政府公报》按月发行，印制分送数量为每期2000册，公报基层发送数量为1838册，每月20日前完成公报的印刷及分送，全年预计费用16万元，政府公报作为我市落实党中央、国务院、省委、省政府关于全面推进政务公开工作部署和要求的一项重要举措，充分发挥政府公报传达政令、宣传政策、指导工作、服务社会的作用。保障人民群众的知情权、参与权、监督权，着力打造权威、公开、便民的政府公报体系。</t>
  </si>
  <si>
    <t>公报基层发送数量</t>
  </si>
  <si>
    <t>1838</t>
  </si>
  <si>
    <t>份</t>
  </si>
  <si>
    <t>反映要强化政府公报服务公众的功能，以赠阅为主要发行方式情况。</t>
  </si>
  <si>
    <t>公报常规赠阅数量</t>
  </si>
  <si>
    <t>反映要强化政府公报服务公众的功能，以赠阅为主要发行方式情况</t>
  </si>
  <si>
    <t>公报机动流转备查数量</t>
  </si>
  <si>
    <t>反映动流转备查数量情况。</t>
  </si>
  <si>
    <t>公报验收合格率</t>
  </si>
  <si>
    <t>反映要强化政府公报服务公众的功能，保证政府公报印刷质量情况</t>
  </si>
  <si>
    <t>当期公报制作完成时间</t>
  </si>
  <si>
    <t>日</t>
  </si>
  <si>
    <t>反映提高政令发布，提高公报时效性情况。</t>
  </si>
  <si>
    <t>提升政府政策性宣传公开率</t>
  </si>
  <si>
    <t>反映保证政府信息的权威和公开性，提高透明度情况</t>
  </si>
  <si>
    <t>政府公报覆盖率</t>
  </si>
  <si>
    <t>反映确保政府公报全面覆盖情况</t>
  </si>
  <si>
    <t>阅读人群满意度</t>
  </si>
  <si>
    <t>反映对政府政策上传下达的满意度情况</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</si>
  <si>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</si>
  <si>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</si>
  <si>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</si>
  <si>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</si>
  <si>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</si>
  <si>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</si>
  <si>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</si>
  <si>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</si>
  <si>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</si>
  <si>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</si>
  <si>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</si>
  <si>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</si>
  <si>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</si>
  <si>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</si>
  <si>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</si>
  <si>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</si>
  <si>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公务用车加油服务</t>
  </si>
  <si>
    <t>批次</t>
  </si>
  <si>
    <t>公务用车保险</t>
  </si>
  <si>
    <t>公务用车维修和保养服务</t>
  </si>
  <si>
    <t>物业管理服务</t>
  </si>
  <si>
    <t>预算08表</t>
  </si>
  <si>
    <t>2026年部门政府购买服务预算表</t>
  </si>
  <si>
    <t>政府购买服务项目</t>
  </si>
  <si>
    <t>政府购买服务目录</t>
  </si>
  <si>
    <t>公务用车保金</t>
  </si>
  <si>
    <t>A1803 社会保险服务</t>
  </si>
  <si>
    <t>公务用车运维</t>
  </si>
  <si>
    <t>A1301 水路公路铁路航空运输保障服务</t>
  </si>
  <si>
    <t>B1101 维修保养服务</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</si>
  <si>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</si>
  <si>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</si>
  <si>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</si>
  <si>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</si>
  <si>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</si>
  <si>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</si>
  <si>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</si>
  <si>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</si>
  <si>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</si>
  <si>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</si>
  <si>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</si>
  <si>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</si>
  <si>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</si>
  <si>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</si>
  <si>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</si>
  <si>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</si>
  <si>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</si>
  <si>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</si>
  <si>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</si>
  <si>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</si>
  <si>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</si>
  <si>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</si>
  <si>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</si>
  <si>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</si>
  <si>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</si>
  <si>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</si>
  <si>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</si>
  <si>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</si>
  <si>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</si>
  <si>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</si>
  <si>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</si>
  <si>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</si>
  <si>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</si>
  <si>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</si>
  <si>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</si>
  <si>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</si>
  <si>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</si>
  <si>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</si>
  <si>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312 民生类</t>
  </si>
  <si>
    <t/>
  </si>
</sst>
</file>

<file path=xl/styles.xml><?xml version="1.0" encoding="utf-8"?>
<styleSheet xmlns="http://schemas.openxmlformats.org/spreadsheetml/2006/main">
  <numFmts count="9">
    <numFmt numFmtId="176" formatCode="yyyy/mm/dd"/>
    <numFmt numFmtId="177" formatCode="yyyy/mm/dd\ hh:mm:ss"/>
    <numFmt numFmtId="178" formatCode="#,##0.00;\-#,##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1" borderId="0" applyNumberFormat="0" applyBorder="0" applyAlignment="0" applyProtection="0">
      <alignment vertical="center"/>
    </xf>
    <xf numFmtId="0" fontId="34" fillId="18" borderId="1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3" borderId="0" applyNumberFormat="0" applyBorder="0" applyAlignment="0" applyProtection="0">
      <alignment vertical="center"/>
    </xf>
    <xf numFmtId="0" fontId="26" fillId="4" borderId="0" applyNumberFormat="0" applyBorder="0" applyAlignment="0" applyProtection="0">
      <alignment vertical="center"/>
    </xf>
    <xf numFmtId="43" fontId="19" fillId="0" borderId="0" applyFont="0" applyFill="0" applyBorder="0" applyAlignment="0" applyProtection="0">
      <alignment vertical="center"/>
    </xf>
    <xf numFmtId="0" fontId="27" fillId="17" borderId="0" applyNumberFormat="0" applyBorder="0" applyAlignment="0" applyProtection="0">
      <alignment vertical="center"/>
    </xf>
    <xf numFmtId="0" fontId="32" fillId="0" borderId="0" applyNumberFormat="0" applyFill="0" applyBorder="0" applyAlignment="0" applyProtection="0">
      <alignment vertical="center"/>
    </xf>
    <xf numFmtId="9" fontId="19" fillId="0" borderId="0" applyFont="0" applyFill="0" applyBorder="0" applyAlignment="0" applyProtection="0">
      <alignment vertical="center"/>
    </xf>
    <xf numFmtId="176" fontId="11" fillId="0" borderId="7">
      <alignment horizontal="right" vertical="center"/>
    </xf>
    <xf numFmtId="0" fontId="25" fillId="0" borderId="0" applyNumberFormat="0" applyFill="0" applyBorder="0" applyAlignment="0" applyProtection="0">
      <alignment vertical="center"/>
    </xf>
    <xf numFmtId="0" fontId="19" fillId="10" borderId="16" applyNumberFormat="0" applyFont="0" applyAlignment="0" applyProtection="0">
      <alignment vertical="center"/>
    </xf>
    <xf numFmtId="0" fontId="27" fillId="28" borderId="0" applyNumberFormat="0" applyBorder="0" applyAlignment="0" applyProtection="0">
      <alignment vertical="center"/>
    </xf>
    <xf numFmtId="0" fontId="2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5" applyNumberFormat="0" applyFill="0" applyAlignment="0" applyProtection="0">
      <alignment vertical="center"/>
    </xf>
    <xf numFmtId="0" fontId="37" fillId="0" borderId="15" applyNumberFormat="0" applyFill="0" applyAlignment="0" applyProtection="0">
      <alignment vertical="center"/>
    </xf>
    <xf numFmtId="0" fontId="27" fillId="16" borderId="0" applyNumberFormat="0" applyBorder="0" applyAlignment="0" applyProtection="0">
      <alignment vertical="center"/>
    </xf>
    <xf numFmtId="0" fontId="24" fillId="0" borderId="18" applyNumberFormat="0" applyFill="0" applyAlignment="0" applyProtection="0">
      <alignment vertical="center"/>
    </xf>
    <xf numFmtId="0" fontId="27" fillId="15" borderId="0" applyNumberFormat="0" applyBorder="0" applyAlignment="0" applyProtection="0">
      <alignment vertical="center"/>
    </xf>
    <xf numFmtId="0" fontId="28" fillId="9" borderId="14" applyNumberFormat="0" applyAlignment="0" applyProtection="0">
      <alignment vertical="center"/>
    </xf>
    <xf numFmtId="0" fontId="40" fillId="9" borderId="19" applyNumberFormat="0" applyAlignment="0" applyProtection="0">
      <alignment vertical="center"/>
    </xf>
    <xf numFmtId="0" fontId="36" fillId="26" borderId="20" applyNumberFormat="0" applyAlignment="0" applyProtection="0">
      <alignment vertical="center"/>
    </xf>
    <xf numFmtId="0" fontId="22" fillId="20" borderId="0" applyNumberFormat="0" applyBorder="0" applyAlignment="0" applyProtection="0">
      <alignment vertical="center"/>
    </xf>
    <xf numFmtId="0" fontId="27" fillId="8" borderId="0" applyNumberFormat="0" applyBorder="0" applyAlignment="0" applyProtection="0">
      <alignment vertical="center"/>
    </xf>
    <xf numFmtId="0" fontId="39" fillId="0" borderId="21" applyNumberFormat="0" applyFill="0" applyAlignment="0" applyProtection="0">
      <alignment vertical="center"/>
    </xf>
    <xf numFmtId="0" fontId="30" fillId="0" borderId="17" applyNumberFormat="0" applyFill="0" applyAlignment="0" applyProtection="0">
      <alignment vertical="center"/>
    </xf>
    <xf numFmtId="0" fontId="35" fillId="19" borderId="0" applyNumberFormat="0" applyBorder="0" applyAlignment="0" applyProtection="0">
      <alignment vertical="center"/>
    </xf>
    <xf numFmtId="0" fontId="33" fillId="14" borderId="0" applyNumberFormat="0" applyBorder="0" applyAlignment="0" applyProtection="0">
      <alignment vertical="center"/>
    </xf>
    <xf numFmtId="10" fontId="11" fillId="0" borderId="7">
      <alignment horizontal="right" vertical="center"/>
    </xf>
    <xf numFmtId="0" fontId="22" fillId="32" borderId="0" applyNumberFormat="0" applyBorder="0" applyAlignment="0" applyProtection="0">
      <alignment vertical="center"/>
    </xf>
    <xf numFmtId="0" fontId="27" fillId="7" borderId="0" applyNumberFormat="0" applyBorder="0" applyAlignment="0" applyProtection="0">
      <alignment vertical="center"/>
    </xf>
    <xf numFmtId="0" fontId="22" fillId="31" borderId="0" applyNumberFormat="0" applyBorder="0" applyAlignment="0" applyProtection="0">
      <alignment vertical="center"/>
    </xf>
    <xf numFmtId="0" fontId="22" fillId="25"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27" fillId="12" borderId="0" applyNumberFormat="0" applyBorder="0" applyAlignment="0" applyProtection="0">
      <alignment vertical="center"/>
    </xf>
    <xf numFmtId="0" fontId="27" fillId="6" borderId="0" applyNumberFormat="0" applyBorder="0" applyAlignment="0" applyProtection="0">
      <alignment vertical="center"/>
    </xf>
    <xf numFmtId="0" fontId="22" fillId="29" borderId="0" applyNumberFormat="0" applyBorder="0" applyAlignment="0" applyProtection="0">
      <alignment vertical="center"/>
    </xf>
    <xf numFmtId="0" fontId="22" fillId="23" borderId="0" applyNumberFormat="0" applyBorder="0" applyAlignment="0" applyProtection="0">
      <alignment vertical="center"/>
    </xf>
    <xf numFmtId="0" fontId="27" fillId="5" borderId="0" applyNumberFormat="0" applyBorder="0" applyAlignment="0" applyProtection="0">
      <alignment vertical="center"/>
    </xf>
    <xf numFmtId="0" fontId="22" fillId="22" borderId="0" applyNumberFormat="0" applyBorder="0" applyAlignment="0" applyProtection="0">
      <alignment vertical="center"/>
    </xf>
    <xf numFmtId="0" fontId="27" fillId="27" borderId="0" applyNumberFormat="0" applyBorder="0" applyAlignment="0" applyProtection="0">
      <alignment vertical="center"/>
    </xf>
    <xf numFmtId="0" fontId="27" fillId="11" borderId="0" applyNumberFormat="0" applyBorder="0" applyAlignment="0" applyProtection="0">
      <alignment vertical="center"/>
    </xf>
    <xf numFmtId="0" fontId="22" fillId="2" borderId="0" applyNumberFormat="0" applyBorder="0" applyAlignment="0" applyProtection="0">
      <alignment vertical="center"/>
    </xf>
    <xf numFmtId="0" fontId="27" fillId="13" borderId="0" applyNumberFormat="0" applyBorder="0" applyAlignment="0" applyProtection="0">
      <alignmen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16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8"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8"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8"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49" fontId="7" fillId="0" borderId="7" xfId="53" applyNumberFormat="1" applyFont="1" applyBorder="1" applyAlignment="1">
      <alignment horizontal="left" vertical="center" wrapText="1" inden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8" fontId="11" fillId="0" borderId="7" xfId="53"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7" xfId="0" applyNumberFormat="1" applyFont="1" applyBorder="1" applyAlignment="1">
      <alignment horizontal="left" vertical="center"/>
    </xf>
    <xf numFmtId="178" fontId="11" fillId="0" borderId="7" xfId="54" applyNumberFormat="1" applyFont="1" applyBorder="1">
      <alignment horizontal="right" vertical="center"/>
    </xf>
    <xf numFmtId="178"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topLeftCell="A4"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0</v>
      </c>
      <c r="B1" s="161"/>
      <c r="C1" s="161"/>
      <c r="D1" s="161"/>
    </row>
    <row r="2" ht="28.5" customHeight="1" spans="1:4">
      <c r="A2" s="162" t="s">
        <v>1</v>
      </c>
      <c r="B2" s="162"/>
      <c r="C2" s="162"/>
      <c r="D2" s="162"/>
    </row>
    <row r="3" ht="18.75" customHeight="1" spans="1:4">
      <c r="A3" s="152" t="str">
        <f>"单位名称："&amp;"玉溪市人民政府办公室"</f>
        <v>单位名称：玉溪市人民政府办公室</v>
      </c>
      <c r="B3" s="152"/>
      <c r="C3" s="152"/>
      <c r="D3" s="150" t="s">
        <v>2</v>
      </c>
    </row>
    <row r="4" ht="18.75" customHeight="1" spans="1:4">
      <c r="A4" s="153" t="s">
        <v>3</v>
      </c>
      <c r="B4" s="153"/>
      <c r="C4" s="153" t="s">
        <v>4</v>
      </c>
      <c r="D4" s="153"/>
    </row>
    <row r="5" ht="18.75" customHeight="1" spans="1:4">
      <c r="A5" s="153" t="s">
        <v>5</v>
      </c>
      <c r="B5" s="153" t="s">
        <v>6</v>
      </c>
      <c r="C5" s="153" t="s">
        <v>7</v>
      </c>
      <c r="D5" s="153" t="s">
        <v>6</v>
      </c>
    </row>
    <row r="6" ht="18.75" customHeight="1" spans="1:4">
      <c r="A6" s="152" t="s">
        <v>8</v>
      </c>
      <c r="B6" s="166">
        <v>38096704.19</v>
      </c>
      <c r="C6" s="167" t="str">
        <f>"一"&amp;"、"&amp;"一般公共服务支出"</f>
        <v>一、一般公共服务支出</v>
      </c>
      <c r="D6" s="166">
        <v>29059005.4</v>
      </c>
    </row>
    <row r="7" ht="18.75" customHeight="1" spans="1:4">
      <c r="A7" s="152" t="s">
        <v>9</v>
      </c>
      <c r="B7" s="166"/>
      <c r="C7" s="167" t="str">
        <f>"二"&amp;"、"&amp;"社会保障和就业支出"</f>
        <v>二、社会保障和就业支出</v>
      </c>
      <c r="D7" s="166">
        <v>4944519.6</v>
      </c>
    </row>
    <row r="8" ht="18.75" customHeight="1" spans="1:4">
      <c r="A8" s="152" t="s">
        <v>10</v>
      </c>
      <c r="B8" s="166"/>
      <c r="C8" s="167" t="str">
        <f>"三"&amp;"、"&amp;"卫生健康支出"</f>
        <v>三、卫生健康支出</v>
      </c>
      <c r="D8" s="166">
        <v>2232443.19</v>
      </c>
    </row>
    <row r="9" ht="18.75" customHeight="1" spans="1:4">
      <c r="A9" s="152" t="s">
        <v>11</v>
      </c>
      <c r="B9" s="166"/>
      <c r="C9" s="167" t="str">
        <f>"四"&amp;"、"&amp;"住房保障支出"</f>
        <v>四、住房保障支出</v>
      </c>
      <c r="D9" s="166">
        <v>2131236</v>
      </c>
    </row>
    <row r="10" ht="18.75" customHeight="1" spans="1:4">
      <c r="A10" s="152" t="s">
        <v>12</v>
      </c>
      <c r="B10" s="166"/>
      <c r="C10" s="152"/>
      <c r="D10" s="152"/>
    </row>
    <row r="11" ht="18.75" customHeight="1" spans="1:4">
      <c r="A11" s="152" t="s">
        <v>13</v>
      </c>
      <c r="B11" s="166"/>
      <c r="C11" s="152"/>
      <c r="D11" s="152"/>
    </row>
    <row r="12" ht="18.75" customHeight="1" spans="1:4">
      <c r="A12" s="152" t="s">
        <v>14</v>
      </c>
      <c r="B12" s="166"/>
      <c r="C12" s="152"/>
      <c r="D12" s="152"/>
    </row>
    <row r="13" ht="18.75" customHeight="1" spans="1:4">
      <c r="A13" s="152" t="s">
        <v>15</v>
      </c>
      <c r="B13" s="166"/>
      <c r="C13" s="152"/>
      <c r="D13" s="152"/>
    </row>
    <row r="14" ht="18.75" customHeight="1" spans="1:4">
      <c r="A14" s="152" t="s">
        <v>16</v>
      </c>
      <c r="B14" s="166"/>
      <c r="C14" s="152"/>
      <c r="D14" s="152"/>
    </row>
    <row r="15" ht="18.75" customHeight="1" spans="1:4">
      <c r="A15" s="152" t="s">
        <v>17</v>
      </c>
      <c r="B15" s="166"/>
      <c r="C15" s="152"/>
      <c r="D15" s="152"/>
    </row>
    <row r="16" ht="18.75" customHeight="1" spans="1:4">
      <c r="A16" s="168" t="s">
        <v>18</v>
      </c>
      <c r="B16" s="166">
        <v>38096704.19</v>
      </c>
      <c r="C16" s="168" t="s">
        <v>19</v>
      </c>
      <c r="D16" s="166">
        <v>38367204.19</v>
      </c>
    </row>
    <row r="17" ht="18.75" customHeight="1" spans="1:4">
      <c r="A17" s="163" t="s">
        <v>20</v>
      </c>
      <c r="B17" s="152"/>
      <c r="C17" s="163" t="s">
        <v>21</v>
      </c>
      <c r="D17" s="152"/>
    </row>
    <row r="18" ht="18.75" customHeight="1" spans="1:4">
      <c r="A18" s="61" t="s">
        <v>22</v>
      </c>
      <c r="B18" s="166">
        <v>270500</v>
      </c>
      <c r="C18" s="61" t="s">
        <v>22</v>
      </c>
      <c r="D18" s="166"/>
    </row>
    <row r="19" ht="18.75" customHeight="1" spans="1:4">
      <c r="A19" s="61" t="s">
        <v>23</v>
      </c>
      <c r="B19" s="166"/>
      <c r="C19" s="61" t="s">
        <v>23</v>
      </c>
      <c r="D19" s="166"/>
    </row>
    <row r="20" ht="18.75" customHeight="1" spans="1:4">
      <c r="A20" s="168" t="s">
        <v>24</v>
      </c>
      <c r="B20" s="166">
        <v>38367204.19</v>
      </c>
      <c r="C20" s="168" t="s">
        <v>25</v>
      </c>
      <c r="D20" s="166">
        <v>38367204.19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2:6">
      <c r="B1" s="133"/>
      <c r="F1" s="134" t="s">
        <v>463</v>
      </c>
    </row>
    <row r="2" ht="28.5" customHeight="1" spans="1:6">
      <c r="A2" s="33" t="s">
        <v>464</v>
      </c>
      <c r="B2" s="33"/>
      <c r="C2" s="33"/>
      <c r="D2" s="33"/>
      <c r="E2" s="33"/>
      <c r="F2" s="33"/>
    </row>
    <row r="3" ht="15" customHeight="1" spans="1:6">
      <c r="A3" s="135" t="str">
        <f>"单位名称："&amp;"玉溪市人民政府办公室"</f>
        <v>单位名称：玉溪市人民政府办公室</v>
      </c>
      <c r="B3" s="136"/>
      <c r="C3" s="136"/>
      <c r="D3" s="74"/>
      <c r="E3" s="74"/>
      <c r="F3" s="137" t="s">
        <v>465</v>
      </c>
    </row>
    <row r="4" ht="18.75" customHeight="1" spans="1:6">
      <c r="A4" s="35" t="s">
        <v>129</v>
      </c>
      <c r="B4" s="35" t="s">
        <v>68</v>
      </c>
      <c r="C4" s="35" t="s">
        <v>69</v>
      </c>
      <c r="D4" s="36" t="s">
        <v>466</v>
      </c>
      <c r="E4" s="43"/>
      <c r="F4" s="43"/>
    </row>
    <row r="5" ht="30" customHeight="1" spans="1:6">
      <c r="A5" s="42"/>
      <c r="B5" s="42"/>
      <c r="C5" s="42"/>
      <c r="D5" s="36" t="s">
        <v>30</v>
      </c>
      <c r="E5" s="43" t="s">
        <v>72</v>
      </c>
      <c r="F5" s="43" t="s">
        <v>73</v>
      </c>
    </row>
    <row r="6" ht="16.5" customHeight="1" spans="1:6">
      <c r="A6" s="43">
        <v>1</v>
      </c>
      <c r="B6" s="43">
        <v>2</v>
      </c>
      <c r="C6" s="43">
        <v>3</v>
      </c>
      <c r="D6" s="43">
        <v>4</v>
      </c>
      <c r="E6" s="43">
        <v>5</v>
      </c>
      <c r="F6" s="43">
        <v>6</v>
      </c>
    </row>
    <row r="7" ht="20.25" customHeight="1" spans="1:6">
      <c r="A7" s="44"/>
      <c r="B7" s="44"/>
      <c r="C7" s="44"/>
      <c r="D7" s="24"/>
      <c r="E7" s="138"/>
      <c r="F7" s="138"/>
    </row>
    <row r="8" ht="17.25" customHeight="1" spans="1:6">
      <c r="A8" s="139" t="s">
        <v>288</v>
      </c>
      <c r="B8" s="140"/>
      <c r="C8" s="140" t="s">
        <v>288</v>
      </c>
      <c r="D8" s="138"/>
      <c r="E8" s="138"/>
      <c r="F8" s="138"/>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467</v>
      </c>
      <c r="B1" s="31"/>
      <c r="C1" s="31"/>
      <c r="D1" s="31"/>
      <c r="E1" s="31"/>
      <c r="F1" s="31"/>
      <c r="G1" s="31"/>
      <c r="H1" s="31"/>
      <c r="I1" s="31"/>
      <c r="J1" s="31"/>
      <c r="K1" s="31"/>
      <c r="L1" s="31"/>
      <c r="M1" s="31"/>
      <c r="N1" s="31"/>
      <c r="O1" s="50"/>
      <c r="P1" s="50"/>
      <c r="Q1" s="31"/>
    </row>
    <row r="2" ht="27.75" customHeight="1" spans="1:17">
      <c r="A2" s="72" t="s">
        <v>468</v>
      </c>
      <c r="B2" s="33"/>
      <c r="C2" s="33"/>
      <c r="D2" s="33"/>
      <c r="E2" s="33"/>
      <c r="F2" s="33"/>
      <c r="G2" s="33"/>
      <c r="H2" s="33"/>
      <c r="I2" s="33"/>
      <c r="J2" s="33"/>
      <c r="K2" s="102"/>
      <c r="L2" s="33"/>
      <c r="M2" s="33"/>
      <c r="N2" s="33"/>
      <c r="O2" s="102"/>
      <c r="P2" s="102"/>
      <c r="Q2" s="33"/>
    </row>
    <row r="3" ht="18.75" customHeight="1" spans="1:17">
      <c r="A3" s="111" t="str">
        <f>"单位名称："&amp;"玉溪市人民政府办公室"</f>
        <v>单位名称：玉溪市人民政府办公室</v>
      </c>
      <c r="B3" s="7"/>
      <c r="C3" s="7"/>
      <c r="D3" s="7"/>
      <c r="E3" s="7"/>
      <c r="F3" s="7"/>
      <c r="G3" s="7"/>
      <c r="H3" s="7"/>
      <c r="I3" s="7"/>
      <c r="J3" s="7"/>
      <c r="O3" s="78"/>
      <c r="P3" s="78"/>
      <c r="Q3" s="131" t="s">
        <v>2</v>
      </c>
    </row>
    <row r="4" ht="15.75" customHeight="1" spans="1:17">
      <c r="A4" s="35" t="s">
        <v>469</v>
      </c>
      <c r="B4" s="112" t="s">
        <v>470</v>
      </c>
      <c r="C4" s="112" t="s">
        <v>471</v>
      </c>
      <c r="D4" s="112" t="s">
        <v>472</v>
      </c>
      <c r="E4" s="112" t="s">
        <v>473</v>
      </c>
      <c r="F4" s="112" t="s">
        <v>474</v>
      </c>
      <c r="G4" s="113" t="s">
        <v>136</v>
      </c>
      <c r="H4" s="113"/>
      <c r="I4" s="113"/>
      <c r="J4" s="113"/>
      <c r="K4" s="123"/>
      <c r="L4" s="113"/>
      <c r="M4" s="113"/>
      <c r="N4" s="113"/>
      <c r="O4" s="124"/>
      <c r="P4" s="123"/>
      <c r="Q4" s="132"/>
    </row>
    <row r="5" ht="17.25" customHeight="1" spans="1:17">
      <c r="A5" s="38"/>
      <c r="B5" s="114"/>
      <c r="C5" s="114"/>
      <c r="D5" s="114"/>
      <c r="E5" s="114"/>
      <c r="F5" s="114"/>
      <c r="G5" s="114" t="s">
        <v>30</v>
      </c>
      <c r="H5" s="114" t="s">
        <v>33</v>
      </c>
      <c r="I5" s="114" t="s">
        <v>475</v>
      </c>
      <c r="J5" s="114" t="s">
        <v>476</v>
      </c>
      <c r="K5" s="125" t="s">
        <v>477</v>
      </c>
      <c r="L5" s="126" t="s">
        <v>478</v>
      </c>
      <c r="M5" s="126"/>
      <c r="N5" s="126"/>
      <c r="O5" s="127"/>
      <c r="P5" s="128"/>
      <c r="Q5" s="115"/>
    </row>
    <row r="6" ht="54" customHeight="1" spans="1:17">
      <c r="A6" s="41"/>
      <c r="B6" s="115"/>
      <c r="C6" s="115"/>
      <c r="D6" s="115"/>
      <c r="E6" s="115"/>
      <c r="F6" s="115"/>
      <c r="G6" s="115"/>
      <c r="H6" s="115" t="s">
        <v>32</v>
      </c>
      <c r="I6" s="115"/>
      <c r="J6" s="115"/>
      <c r="K6" s="129"/>
      <c r="L6" s="115" t="s">
        <v>32</v>
      </c>
      <c r="M6" s="115" t="s">
        <v>39</v>
      </c>
      <c r="N6" s="115" t="s">
        <v>143</v>
      </c>
      <c r="O6" s="130" t="s">
        <v>41</v>
      </c>
      <c r="P6" s="129" t="s">
        <v>42</v>
      </c>
      <c r="Q6" s="115" t="s">
        <v>43</v>
      </c>
    </row>
    <row r="7" ht="15" customHeight="1" spans="1:17">
      <c r="A7" s="42">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4" t="s">
        <v>64</v>
      </c>
      <c r="B8" s="95"/>
      <c r="C8" s="95"/>
      <c r="D8" s="95"/>
      <c r="E8" s="118"/>
      <c r="F8" s="119">
        <v>347000</v>
      </c>
      <c r="G8" s="46">
        <v>627000</v>
      </c>
      <c r="H8" s="46">
        <v>627000</v>
      </c>
      <c r="I8" s="46"/>
      <c r="J8" s="46"/>
      <c r="K8" s="46"/>
      <c r="L8" s="46"/>
      <c r="M8" s="46"/>
      <c r="N8" s="46"/>
      <c r="O8" s="46"/>
      <c r="P8" s="46"/>
      <c r="Q8" s="46"/>
    </row>
    <row r="9" ht="21" customHeight="1" spans="1:17">
      <c r="A9" s="120" t="s">
        <v>64</v>
      </c>
      <c r="B9" s="95"/>
      <c r="C9" s="95"/>
      <c r="D9" s="121"/>
      <c r="E9" s="122"/>
      <c r="F9" s="119">
        <v>347000</v>
      </c>
      <c r="G9" s="46">
        <v>627000</v>
      </c>
      <c r="H9" s="46">
        <v>627000</v>
      </c>
      <c r="I9" s="46"/>
      <c r="J9" s="46"/>
      <c r="K9" s="46"/>
      <c r="L9" s="46"/>
      <c r="M9" s="46"/>
      <c r="N9" s="46"/>
      <c r="O9" s="46"/>
      <c r="P9" s="46"/>
      <c r="Q9" s="46"/>
    </row>
    <row r="10" ht="21" customHeight="1" spans="1:17">
      <c r="A10" s="94" t="str">
        <f>"      "&amp;"公车购置及运维费"</f>
        <v>      公车购置及运维费</v>
      </c>
      <c r="B10" s="95" t="s">
        <v>479</v>
      </c>
      <c r="C10" s="95" t="str">
        <f>"C23120302"&amp;"  "&amp;"车辆加油、添加燃料服务"</f>
        <v>C23120302  车辆加油、添加燃料服务</v>
      </c>
      <c r="D10" s="121" t="s">
        <v>480</v>
      </c>
      <c r="E10" s="122">
        <v>1</v>
      </c>
      <c r="F10" s="24"/>
      <c r="G10" s="46">
        <v>220000</v>
      </c>
      <c r="H10" s="46">
        <v>220000</v>
      </c>
      <c r="I10" s="46"/>
      <c r="J10" s="46"/>
      <c r="K10" s="46"/>
      <c r="L10" s="46"/>
      <c r="M10" s="46"/>
      <c r="N10" s="46"/>
      <c r="O10" s="46"/>
      <c r="P10" s="46"/>
      <c r="Q10" s="46"/>
    </row>
    <row r="11" ht="21" customHeight="1" spans="1:17">
      <c r="A11" s="94" t="str">
        <f>"      "&amp;"公车购置及运维费"</f>
        <v>      公车购置及运维费</v>
      </c>
      <c r="B11" s="95" t="s">
        <v>481</v>
      </c>
      <c r="C11" s="95" t="str">
        <f>"C1804010201"&amp;"  "&amp;"机动车保险服务"</f>
        <v>C1804010201  机动车保险服务</v>
      </c>
      <c r="D11" s="121" t="s">
        <v>480</v>
      </c>
      <c r="E11" s="122">
        <v>1</v>
      </c>
      <c r="F11" s="24"/>
      <c r="G11" s="46">
        <v>60000</v>
      </c>
      <c r="H11" s="46">
        <v>60000</v>
      </c>
      <c r="I11" s="46"/>
      <c r="J11" s="46"/>
      <c r="K11" s="46"/>
      <c r="L11" s="46"/>
      <c r="M11" s="46"/>
      <c r="N11" s="46"/>
      <c r="O11" s="46"/>
      <c r="P11" s="46"/>
      <c r="Q11" s="46"/>
    </row>
    <row r="12" ht="21" customHeight="1" spans="1:17">
      <c r="A12" s="94" t="str">
        <f>"      "&amp;"公车购置及运维费"</f>
        <v>      公车购置及运维费</v>
      </c>
      <c r="B12" s="95" t="s">
        <v>482</v>
      </c>
      <c r="C12" s="95" t="str">
        <f>"C23120301"&amp;"  "&amp;"车辆维修和保养服务"</f>
        <v>C23120301  车辆维修和保养服务</v>
      </c>
      <c r="D12" s="121" t="s">
        <v>480</v>
      </c>
      <c r="E12" s="122">
        <v>1</v>
      </c>
      <c r="F12" s="24">
        <v>80000</v>
      </c>
      <c r="G12" s="46">
        <v>80000</v>
      </c>
      <c r="H12" s="46">
        <v>80000</v>
      </c>
      <c r="I12" s="46"/>
      <c r="J12" s="46"/>
      <c r="K12" s="46"/>
      <c r="L12" s="46"/>
      <c r="M12" s="46"/>
      <c r="N12" s="46"/>
      <c r="O12" s="46"/>
      <c r="P12" s="46"/>
      <c r="Q12" s="46"/>
    </row>
    <row r="13" ht="21" customHeight="1" spans="1:17">
      <c r="A13" s="94" t="str">
        <f>"      "&amp;"物业管理费"</f>
        <v>      物业管理费</v>
      </c>
      <c r="B13" s="95" t="s">
        <v>483</v>
      </c>
      <c r="C13" s="95" t="str">
        <f>"C21040001"&amp;"  "&amp;"物业管理服务"</f>
        <v>C21040001  物业管理服务</v>
      </c>
      <c r="D13" s="121" t="s">
        <v>480</v>
      </c>
      <c r="E13" s="122">
        <v>1</v>
      </c>
      <c r="F13" s="24">
        <v>267000</v>
      </c>
      <c r="G13" s="46">
        <v>267000</v>
      </c>
      <c r="H13" s="46">
        <v>267000</v>
      </c>
      <c r="I13" s="46"/>
      <c r="J13" s="46"/>
      <c r="K13" s="46"/>
      <c r="L13" s="46"/>
      <c r="M13" s="46"/>
      <c r="N13" s="46"/>
      <c r="O13" s="46"/>
      <c r="P13" s="46"/>
      <c r="Q13" s="46"/>
    </row>
    <row r="14" ht="21" customHeight="1" spans="1:17">
      <c r="A14" s="97" t="s">
        <v>288</v>
      </c>
      <c r="B14" s="98"/>
      <c r="C14" s="98"/>
      <c r="D14" s="98"/>
      <c r="E14" s="118"/>
      <c r="F14" s="119">
        <v>347000</v>
      </c>
      <c r="G14" s="46">
        <v>627000</v>
      </c>
      <c r="H14" s="46">
        <v>627000</v>
      </c>
      <c r="I14" s="46"/>
      <c r="J14" s="46"/>
      <c r="K14" s="46"/>
      <c r="L14" s="46"/>
      <c r="M14" s="46"/>
      <c r="N14" s="46"/>
      <c r="O14" s="46"/>
      <c r="P14" s="46"/>
      <c r="Q14" s="46"/>
    </row>
  </sheetData>
  <mergeCells count="17">
    <mergeCell ref="A1:Q1"/>
    <mergeCell ref="A2:Q2"/>
    <mergeCell ref="A3:E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484</v>
      </c>
      <c r="B1" s="79"/>
      <c r="C1" s="79"/>
      <c r="D1" s="79"/>
      <c r="E1" s="79"/>
      <c r="F1" s="79"/>
      <c r="G1" s="79"/>
      <c r="H1" s="80"/>
      <c r="I1" s="79"/>
      <c r="J1" s="79"/>
      <c r="K1" s="79"/>
      <c r="L1" s="100"/>
      <c r="M1" s="80"/>
      <c r="N1" s="101"/>
    </row>
    <row r="2" ht="27.75" customHeight="1" spans="1:14">
      <c r="A2" s="72" t="s">
        <v>485</v>
      </c>
      <c r="B2" s="81"/>
      <c r="C2" s="81"/>
      <c r="D2" s="81"/>
      <c r="E2" s="81"/>
      <c r="F2" s="81"/>
      <c r="G2" s="81"/>
      <c r="H2" s="82"/>
      <c r="I2" s="81"/>
      <c r="J2" s="81"/>
      <c r="K2" s="81"/>
      <c r="L2" s="102"/>
      <c r="M2" s="82"/>
      <c r="N2" s="81"/>
    </row>
    <row r="3" ht="18.75" customHeight="1" spans="1:14">
      <c r="A3" s="73" t="str">
        <f>"单位名称："&amp;"玉溪市人民政府办公室"</f>
        <v>单位名称：玉溪市人民政府办公室</v>
      </c>
      <c r="B3" s="74"/>
      <c r="C3" s="74"/>
      <c r="D3" s="74"/>
      <c r="E3" s="74"/>
      <c r="F3" s="74"/>
      <c r="G3" s="74"/>
      <c r="H3" s="83"/>
      <c r="I3" s="76"/>
      <c r="J3" s="76"/>
      <c r="K3" s="76"/>
      <c r="L3" s="78"/>
      <c r="M3" s="103"/>
      <c r="N3" s="104" t="s">
        <v>2</v>
      </c>
    </row>
    <row r="4" ht="15.75" customHeight="1" spans="1:14">
      <c r="A4" s="84" t="s">
        <v>469</v>
      </c>
      <c r="B4" s="85" t="s">
        <v>486</v>
      </c>
      <c r="C4" s="85" t="s">
        <v>487</v>
      </c>
      <c r="D4" s="86" t="s">
        <v>136</v>
      </c>
      <c r="E4" s="86"/>
      <c r="F4" s="86"/>
      <c r="G4" s="86"/>
      <c r="H4" s="87"/>
      <c r="I4" s="86"/>
      <c r="J4" s="86"/>
      <c r="K4" s="86"/>
      <c r="L4" s="105"/>
      <c r="M4" s="87"/>
      <c r="N4" s="106"/>
    </row>
    <row r="5" ht="17.25" customHeight="1" spans="1:14">
      <c r="A5" s="88"/>
      <c r="B5" s="89"/>
      <c r="C5" s="89"/>
      <c r="D5" s="89" t="s">
        <v>30</v>
      </c>
      <c r="E5" s="89" t="s">
        <v>33</v>
      </c>
      <c r="F5" s="89" t="s">
        <v>475</v>
      </c>
      <c r="G5" s="89" t="s">
        <v>476</v>
      </c>
      <c r="H5" s="90" t="s">
        <v>477</v>
      </c>
      <c r="I5" s="107" t="s">
        <v>478</v>
      </c>
      <c r="J5" s="107"/>
      <c r="K5" s="107"/>
      <c r="L5" s="108"/>
      <c r="M5" s="109"/>
      <c r="N5" s="92"/>
    </row>
    <row r="6" ht="54" customHeight="1" spans="1:14">
      <c r="A6" s="91"/>
      <c r="B6" s="92"/>
      <c r="C6" s="92"/>
      <c r="D6" s="92"/>
      <c r="E6" s="92"/>
      <c r="F6" s="92"/>
      <c r="G6" s="92"/>
      <c r="H6" s="93"/>
      <c r="I6" s="92" t="s">
        <v>32</v>
      </c>
      <c r="J6" s="92" t="s">
        <v>39</v>
      </c>
      <c r="K6" s="92" t="s">
        <v>143</v>
      </c>
      <c r="L6" s="110"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t="s">
        <v>64</v>
      </c>
      <c r="B8" s="95"/>
      <c r="C8" s="95"/>
      <c r="D8" s="46">
        <v>627000</v>
      </c>
      <c r="E8" s="46">
        <v>627000</v>
      </c>
      <c r="F8" s="46"/>
      <c r="G8" s="46"/>
      <c r="H8" s="46"/>
      <c r="I8" s="46"/>
      <c r="J8" s="46"/>
      <c r="K8" s="46"/>
      <c r="L8" s="46"/>
      <c r="M8" s="46"/>
      <c r="N8" s="46"/>
    </row>
    <row r="9" ht="21" customHeight="1" spans="1:14">
      <c r="A9" s="96" t="s">
        <v>64</v>
      </c>
      <c r="B9" s="95"/>
      <c r="C9" s="95"/>
      <c r="D9" s="46">
        <v>627000</v>
      </c>
      <c r="E9" s="46">
        <v>627000</v>
      </c>
      <c r="F9" s="46"/>
      <c r="G9" s="46"/>
      <c r="H9" s="46"/>
      <c r="I9" s="46"/>
      <c r="J9" s="46"/>
      <c r="K9" s="46"/>
      <c r="L9" s="46"/>
      <c r="M9" s="46"/>
      <c r="N9" s="46"/>
    </row>
    <row r="10" ht="21" customHeight="1" spans="1:14">
      <c r="A10" s="94" t="str">
        <f>"    "&amp;"公车购置及运维费"</f>
        <v>    公车购置及运维费</v>
      </c>
      <c r="B10" s="95" t="s">
        <v>488</v>
      </c>
      <c r="C10" s="95" t="s">
        <v>489</v>
      </c>
      <c r="D10" s="46">
        <v>60000</v>
      </c>
      <c r="E10" s="46">
        <v>60000</v>
      </c>
      <c r="F10" s="46"/>
      <c r="G10" s="46"/>
      <c r="H10" s="46"/>
      <c r="I10" s="46"/>
      <c r="J10" s="46"/>
      <c r="K10" s="46"/>
      <c r="L10" s="46"/>
      <c r="M10" s="46"/>
      <c r="N10" s="46"/>
    </row>
    <row r="11" ht="21" customHeight="1" spans="1:14">
      <c r="A11" s="94" t="str">
        <f>"    "&amp;"公车购置及运维费"</f>
        <v>    公车购置及运维费</v>
      </c>
      <c r="B11" s="95" t="s">
        <v>490</v>
      </c>
      <c r="C11" s="95" t="s">
        <v>491</v>
      </c>
      <c r="D11" s="46">
        <v>220000</v>
      </c>
      <c r="E11" s="46">
        <v>220000</v>
      </c>
      <c r="F11" s="46"/>
      <c r="G11" s="46"/>
      <c r="H11" s="46"/>
      <c r="I11" s="46"/>
      <c r="J11" s="46"/>
      <c r="K11" s="46"/>
      <c r="L11" s="46"/>
      <c r="M11" s="46"/>
      <c r="N11" s="46"/>
    </row>
    <row r="12" ht="21" customHeight="1" spans="1:14">
      <c r="A12" s="94" t="str">
        <f>"    "&amp;"公车购置及运维费"</f>
        <v>    公车购置及运维费</v>
      </c>
      <c r="B12" s="95" t="s">
        <v>482</v>
      </c>
      <c r="C12" s="95" t="s">
        <v>492</v>
      </c>
      <c r="D12" s="46">
        <v>80000</v>
      </c>
      <c r="E12" s="46">
        <v>80000</v>
      </c>
      <c r="F12" s="46"/>
      <c r="G12" s="46"/>
      <c r="H12" s="46"/>
      <c r="I12" s="46"/>
      <c r="J12" s="46"/>
      <c r="K12" s="46"/>
      <c r="L12" s="46"/>
      <c r="M12" s="46"/>
      <c r="N12" s="46"/>
    </row>
    <row r="13" ht="21" customHeight="1" spans="1:14">
      <c r="A13" s="94" t="str">
        <f>"    "&amp;"物业管理费"</f>
        <v>    物业管理费</v>
      </c>
      <c r="B13" s="95" t="s">
        <v>483</v>
      </c>
      <c r="C13" s="95" t="s">
        <v>493</v>
      </c>
      <c r="D13" s="46">
        <v>267000</v>
      </c>
      <c r="E13" s="46">
        <v>267000</v>
      </c>
      <c r="F13" s="46"/>
      <c r="G13" s="46"/>
      <c r="H13" s="46"/>
      <c r="I13" s="46"/>
      <c r="J13" s="46"/>
      <c r="K13" s="46"/>
      <c r="L13" s="46"/>
      <c r="M13" s="46"/>
      <c r="N13" s="46"/>
    </row>
    <row r="14" ht="21" customHeight="1" spans="1:14">
      <c r="A14" s="97" t="s">
        <v>288</v>
      </c>
      <c r="B14" s="98"/>
      <c r="C14" s="99"/>
      <c r="D14" s="46">
        <v>627000</v>
      </c>
      <c r="E14" s="46">
        <v>627000</v>
      </c>
      <c r="F14" s="46"/>
      <c r="G14" s="46"/>
      <c r="H14" s="46"/>
      <c r="I14" s="46"/>
      <c r="J14" s="46"/>
      <c r="K14" s="46"/>
      <c r="L14" s="46"/>
      <c r="M14" s="46"/>
      <c r="N14" s="46"/>
    </row>
  </sheetData>
  <mergeCells count="14">
    <mergeCell ref="A1:N1"/>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494</v>
      </c>
      <c r="B1" s="31"/>
      <c r="C1" s="31"/>
      <c r="D1" s="31"/>
      <c r="E1" s="31"/>
      <c r="F1" s="31"/>
      <c r="G1" s="31"/>
      <c r="H1" s="31"/>
      <c r="I1" s="31"/>
      <c r="J1" s="31"/>
      <c r="K1" s="31"/>
      <c r="L1" s="31"/>
      <c r="M1" s="31"/>
      <c r="N1" s="50"/>
    </row>
    <row r="2" ht="27.75" customHeight="1" spans="1:14">
      <c r="A2" s="72" t="s">
        <v>495</v>
      </c>
      <c r="B2" s="33"/>
      <c r="C2" s="33"/>
      <c r="D2" s="33"/>
      <c r="E2" s="33"/>
      <c r="F2" s="33"/>
      <c r="G2" s="33"/>
      <c r="H2" s="33"/>
      <c r="I2" s="33"/>
      <c r="J2" s="33"/>
      <c r="K2" s="33"/>
      <c r="L2" s="33"/>
      <c r="M2" s="33"/>
      <c r="N2" s="33"/>
    </row>
    <row r="3" ht="18" customHeight="1" spans="1:14">
      <c r="A3" s="73" t="str">
        <f>"单位名称："&amp;"玉溪市人民政府办公室"</f>
        <v>单位名称：玉溪市人民政府办公室</v>
      </c>
      <c r="B3" s="74"/>
      <c r="C3" s="74"/>
      <c r="D3" s="75"/>
      <c r="E3" s="76"/>
      <c r="F3" s="76"/>
      <c r="G3" s="76"/>
      <c r="H3" s="76"/>
      <c r="I3" s="76"/>
      <c r="N3" s="78" t="s">
        <v>2</v>
      </c>
    </row>
    <row r="4" ht="19.5" customHeight="1" spans="1:14">
      <c r="A4" s="36" t="s">
        <v>496</v>
      </c>
      <c r="B4" s="52" t="s">
        <v>136</v>
      </c>
      <c r="C4" s="53"/>
      <c r="D4" s="53"/>
      <c r="E4" s="52" t="s">
        <v>497</v>
      </c>
      <c r="F4" s="53"/>
      <c r="G4" s="53"/>
      <c r="H4" s="53"/>
      <c r="I4" s="53"/>
      <c r="J4" s="53"/>
      <c r="K4" s="53"/>
      <c r="L4" s="53"/>
      <c r="M4" s="53"/>
      <c r="N4" s="53"/>
    </row>
    <row r="5" ht="40.5" customHeight="1" spans="1:14">
      <c r="A5" s="42"/>
      <c r="B5" s="39" t="s">
        <v>30</v>
      </c>
      <c r="C5" s="35" t="s">
        <v>33</v>
      </c>
      <c r="D5" s="77" t="s">
        <v>498</v>
      </c>
      <c r="E5" s="43" t="s">
        <v>499</v>
      </c>
      <c r="F5" s="43" t="s">
        <v>500</v>
      </c>
      <c r="G5" s="43" t="s">
        <v>501</v>
      </c>
      <c r="H5" s="43" t="s">
        <v>502</v>
      </c>
      <c r="I5" s="43" t="s">
        <v>503</v>
      </c>
      <c r="J5" s="43" t="s">
        <v>504</v>
      </c>
      <c r="K5" s="43" t="s">
        <v>505</v>
      </c>
      <c r="L5" s="43" t="s">
        <v>506</v>
      </c>
      <c r="M5" s="43" t="s">
        <v>507</v>
      </c>
      <c r="N5" s="43" t="s">
        <v>508</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c r="B7" s="46"/>
      <c r="C7" s="46"/>
      <c r="D7" s="46"/>
      <c r="E7" s="46"/>
      <c r="F7" s="46"/>
      <c r="G7" s="46"/>
      <c r="H7" s="46"/>
      <c r="I7" s="46"/>
      <c r="J7" s="46"/>
      <c r="K7" s="46"/>
      <c r="L7" s="46"/>
      <c r="M7" s="46"/>
      <c r="N7" s="46"/>
    </row>
    <row r="8" ht="20.25" customHeight="1" spans="1:14">
      <c r="A8" s="44"/>
      <c r="B8" s="46"/>
      <c r="C8" s="46"/>
      <c r="D8" s="46"/>
      <c r="E8" s="46"/>
      <c r="F8" s="46"/>
      <c r="G8" s="46"/>
      <c r="H8" s="46"/>
      <c r="I8" s="46"/>
      <c r="J8" s="46"/>
      <c r="K8" s="46"/>
      <c r="L8" s="46"/>
      <c r="M8" s="46"/>
      <c r="N8" s="46"/>
    </row>
    <row r="9" ht="20.25" customHeight="1" spans="1:14">
      <c r="A9" s="70" t="s">
        <v>30</v>
      </c>
      <c r="B9" s="46"/>
      <c r="C9" s="46"/>
      <c r="D9" s="46"/>
      <c r="E9" s="46"/>
      <c r="F9" s="46"/>
      <c r="G9" s="46"/>
      <c r="H9" s="46"/>
      <c r="I9" s="46"/>
      <c r="J9" s="46"/>
      <c r="K9" s="46"/>
      <c r="L9" s="46"/>
      <c r="M9" s="46"/>
      <c r="N9" s="46"/>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J1"/>
    </sheetView>
  </sheetViews>
  <sheetFormatPr defaultColWidth="9.14166666666667" defaultRowHeight="12" customHeight="1" outlineLevelRow="6"/>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509</v>
      </c>
      <c r="B1" s="31"/>
      <c r="C1" s="31"/>
      <c r="D1" s="31"/>
      <c r="E1" s="31"/>
      <c r="F1" s="31"/>
      <c r="G1" s="31"/>
      <c r="H1" s="31"/>
      <c r="I1" s="31"/>
      <c r="J1" s="50"/>
    </row>
    <row r="2" ht="28.5" customHeight="1" spans="1:10">
      <c r="A2" s="65" t="s">
        <v>510</v>
      </c>
      <c r="B2" s="66"/>
      <c r="C2" s="66"/>
      <c r="D2" s="66"/>
      <c r="E2" s="66"/>
      <c r="F2" s="67"/>
      <c r="G2" s="66"/>
      <c r="H2" s="67"/>
      <c r="I2" s="67"/>
      <c r="J2" s="66"/>
    </row>
    <row r="3" ht="15" customHeight="1" spans="1:1">
      <c r="A3" s="5" t="str">
        <f>"单位名称："&amp;"玉溪市人民政府办公室"</f>
        <v>单位名称：玉溪市人民政府办公室</v>
      </c>
    </row>
    <row r="4" ht="14.25" customHeight="1" spans="1:10">
      <c r="A4" s="68" t="s">
        <v>291</v>
      </c>
      <c r="B4" s="68" t="s">
        <v>292</v>
      </c>
      <c r="C4" s="68" t="s">
        <v>293</v>
      </c>
      <c r="D4" s="68" t="s">
        <v>294</v>
      </c>
      <c r="E4" s="68" t="s">
        <v>295</v>
      </c>
      <c r="F4" s="55" t="s">
        <v>296</v>
      </c>
      <c r="G4" s="68" t="s">
        <v>297</v>
      </c>
      <c r="H4" s="55" t="s">
        <v>298</v>
      </c>
      <c r="I4" s="55" t="s">
        <v>299</v>
      </c>
      <c r="J4" s="68" t="s">
        <v>300</v>
      </c>
    </row>
    <row r="5" ht="14.25" customHeight="1" spans="1:10">
      <c r="A5" s="68">
        <v>1</v>
      </c>
      <c r="B5" s="68">
        <v>2</v>
      </c>
      <c r="C5" s="68">
        <v>3</v>
      </c>
      <c r="D5" s="68">
        <v>4</v>
      </c>
      <c r="E5" s="68">
        <v>5</v>
      </c>
      <c r="F5" s="55">
        <v>6</v>
      </c>
      <c r="G5" s="68">
        <v>7</v>
      </c>
      <c r="H5" s="55">
        <v>8</v>
      </c>
      <c r="I5" s="55">
        <v>9</v>
      </c>
      <c r="J5" s="68">
        <v>10</v>
      </c>
    </row>
    <row r="6" ht="15" customHeight="1" spans="1:10">
      <c r="A6" s="27"/>
      <c r="B6" s="69"/>
      <c r="C6" s="69"/>
      <c r="D6" s="69"/>
      <c r="E6" s="70"/>
      <c r="F6" s="71"/>
      <c r="G6" s="70"/>
      <c r="H6" s="71"/>
      <c r="I6" s="71"/>
      <c r="J6" s="70"/>
    </row>
    <row r="7" ht="33.75" customHeight="1" spans="1:10">
      <c r="A7" s="27"/>
      <c r="B7" s="27"/>
      <c r="C7" s="27"/>
      <c r="D7" s="27"/>
      <c r="E7" s="27"/>
      <c r="F7" s="27"/>
      <c r="G7" s="44"/>
      <c r="H7" s="27"/>
      <c r="I7" s="27"/>
      <c r="J7" s="27"/>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511</v>
      </c>
      <c r="B1" s="56"/>
      <c r="C1" s="56"/>
      <c r="D1" s="56"/>
      <c r="E1" s="56"/>
      <c r="F1" s="56"/>
      <c r="G1" s="56"/>
      <c r="H1" s="56" t="s">
        <v>511</v>
      </c>
    </row>
    <row r="2" ht="28.5" customHeight="1" spans="1:8">
      <c r="A2" s="57" t="s">
        <v>512</v>
      </c>
      <c r="B2" s="57"/>
      <c r="C2" s="57"/>
      <c r="D2" s="57"/>
      <c r="E2" s="57"/>
      <c r="F2" s="57"/>
      <c r="G2" s="57"/>
      <c r="H2" s="57"/>
    </row>
    <row r="3" ht="18.75" customHeight="1" spans="1:8">
      <c r="A3" s="58" t="str">
        <f>"单位名称："&amp;"玉溪市人民政府办公室"</f>
        <v>单位名称：玉溪市人民政府办公室</v>
      </c>
      <c r="B3" s="58"/>
      <c r="C3" s="58"/>
      <c r="D3" s="58"/>
      <c r="E3" s="58"/>
      <c r="F3" s="58"/>
      <c r="G3" s="58"/>
      <c r="H3" s="58"/>
    </row>
    <row r="4" ht="18.75" customHeight="1" spans="1:8">
      <c r="A4" s="59" t="s">
        <v>129</v>
      </c>
      <c r="B4" s="59" t="s">
        <v>513</v>
      </c>
      <c r="C4" s="59" t="s">
        <v>514</v>
      </c>
      <c r="D4" s="59" t="s">
        <v>515</v>
      </c>
      <c r="E4" s="59" t="s">
        <v>516</v>
      </c>
      <c r="F4" s="59" t="s">
        <v>517</v>
      </c>
      <c r="G4" s="59"/>
      <c r="H4" s="59"/>
    </row>
    <row r="5" ht="18.75" customHeight="1" spans="1:8">
      <c r="A5" s="59"/>
      <c r="B5" s="59"/>
      <c r="C5" s="59"/>
      <c r="D5" s="59"/>
      <c r="E5" s="59"/>
      <c r="F5" s="59" t="s">
        <v>473</v>
      </c>
      <c r="G5" s="59" t="s">
        <v>518</v>
      </c>
      <c r="H5" s="59" t="s">
        <v>519</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520</v>
      </c>
      <c r="B1" s="31"/>
      <c r="C1" s="31"/>
      <c r="D1" s="32"/>
      <c r="E1" s="32"/>
      <c r="F1" s="32"/>
      <c r="G1" s="32"/>
      <c r="H1" s="31"/>
      <c r="I1" s="31"/>
      <c r="J1" s="31"/>
      <c r="K1" s="50"/>
    </row>
    <row r="2" ht="28.5" customHeight="1" spans="1:11">
      <c r="A2" s="33" t="s">
        <v>521</v>
      </c>
      <c r="B2" s="33"/>
      <c r="C2" s="33"/>
      <c r="D2" s="33"/>
      <c r="E2" s="33"/>
      <c r="F2" s="33"/>
      <c r="G2" s="33"/>
      <c r="H2" s="33"/>
      <c r="I2" s="33"/>
      <c r="J2" s="33"/>
      <c r="K2" s="33"/>
    </row>
    <row r="3" ht="13.5" customHeight="1" spans="1:11">
      <c r="A3" s="5" t="str">
        <f>"单位名称："&amp;"玉溪市人民政府办公室"</f>
        <v>单位名称：玉溪市人民政府办公室</v>
      </c>
      <c r="B3" s="6"/>
      <c r="C3" s="6"/>
      <c r="D3" s="6"/>
      <c r="E3" s="6"/>
      <c r="F3" s="6"/>
      <c r="G3" s="6"/>
      <c r="H3" s="7"/>
      <c r="I3" s="7"/>
      <c r="J3" s="7"/>
      <c r="K3" s="51" t="s">
        <v>2</v>
      </c>
    </row>
    <row r="4" ht="21.75" customHeight="1" spans="1:11">
      <c r="A4" s="34" t="s">
        <v>254</v>
      </c>
      <c r="B4" s="34" t="s">
        <v>131</v>
      </c>
      <c r="C4" s="34" t="s">
        <v>255</v>
      </c>
      <c r="D4" s="35" t="s">
        <v>132</v>
      </c>
      <c r="E4" s="35" t="s">
        <v>133</v>
      </c>
      <c r="F4" s="35" t="s">
        <v>134</v>
      </c>
      <c r="G4" s="35" t="s">
        <v>135</v>
      </c>
      <c r="H4" s="36" t="s">
        <v>30</v>
      </c>
      <c r="I4" s="52" t="s">
        <v>522</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288</v>
      </c>
      <c r="B10" s="48"/>
      <c r="C10" s="48"/>
      <c r="D10" s="48"/>
      <c r="E10" s="48"/>
      <c r="F10" s="48"/>
      <c r="G10" s="49"/>
      <c r="H10" s="46"/>
      <c r="I10" s="46"/>
      <c r="J10" s="46"/>
      <c r="K10" s="46"/>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523</v>
      </c>
      <c r="B1" s="1"/>
      <c r="C1" s="1"/>
      <c r="D1" s="2"/>
      <c r="E1" s="1"/>
      <c r="F1" s="1"/>
      <c r="G1" s="3"/>
    </row>
    <row r="2" ht="27.75" customHeight="1" spans="1:7">
      <c r="A2" s="4" t="s">
        <v>524</v>
      </c>
      <c r="B2" s="4"/>
      <c r="C2" s="4"/>
      <c r="D2" s="4"/>
      <c r="E2" s="4"/>
      <c r="F2" s="4"/>
      <c r="G2" s="4"/>
    </row>
    <row r="3" ht="13.5" customHeight="1" spans="1:7">
      <c r="A3" s="5" t="str">
        <f>"单位名称："&amp;"玉溪市人民政府办公室"</f>
        <v>单位名称：玉溪市人民政府办公室</v>
      </c>
      <c r="B3" s="6"/>
      <c r="C3" s="6"/>
      <c r="D3" s="6"/>
      <c r="E3" s="7"/>
      <c r="F3" s="7"/>
      <c r="G3" s="8" t="s">
        <v>2</v>
      </c>
    </row>
    <row r="4" ht="21.75" customHeight="1" spans="1:7">
      <c r="A4" s="9" t="s">
        <v>255</v>
      </c>
      <c r="B4" s="9" t="s">
        <v>254</v>
      </c>
      <c r="C4" s="9" t="s">
        <v>131</v>
      </c>
      <c r="D4" s="10" t="s">
        <v>525</v>
      </c>
      <c r="E4" s="11" t="s">
        <v>33</v>
      </c>
      <c r="F4" s="12"/>
      <c r="G4" s="13"/>
    </row>
    <row r="5" ht="21.75" customHeight="1" spans="1:7">
      <c r="A5" s="14"/>
      <c r="B5" s="14"/>
      <c r="C5" s="14"/>
      <c r="D5" s="15"/>
      <c r="E5" s="16" t="s">
        <v>526</v>
      </c>
      <c r="F5" s="10" t="s">
        <v>527</v>
      </c>
      <c r="G5" s="10" t="s">
        <v>528</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6823678</v>
      </c>
      <c r="F8" s="24">
        <v>1343000</v>
      </c>
      <c r="G8" s="24">
        <v>943000</v>
      </c>
    </row>
    <row r="9" ht="21" customHeight="1" spans="1:7">
      <c r="A9" s="25" t="s">
        <v>64</v>
      </c>
      <c r="B9" s="21"/>
      <c r="C9" s="21"/>
      <c r="D9" s="26"/>
      <c r="E9" s="24">
        <v>6823678</v>
      </c>
      <c r="F9" s="24">
        <v>1343000</v>
      </c>
      <c r="G9" s="24">
        <v>943000</v>
      </c>
    </row>
    <row r="10" ht="21" customHeight="1" spans="1:7">
      <c r="A10" s="27"/>
      <c r="B10" s="21" t="s">
        <v>529</v>
      </c>
      <c r="C10" s="21" t="s">
        <v>280</v>
      </c>
      <c r="D10" s="26" t="s">
        <v>530</v>
      </c>
      <c r="E10" s="24">
        <v>1800000</v>
      </c>
      <c r="F10" s="24"/>
      <c r="G10" s="24"/>
    </row>
    <row r="11" ht="21" customHeight="1" spans="1:7">
      <c r="A11" s="27"/>
      <c r="B11" s="21" t="s">
        <v>529</v>
      </c>
      <c r="C11" s="21" t="s">
        <v>282</v>
      </c>
      <c r="D11" s="26" t="s">
        <v>530</v>
      </c>
      <c r="E11" s="24">
        <v>1649924</v>
      </c>
      <c r="F11" s="24"/>
      <c r="G11" s="24"/>
    </row>
    <row r="12" ht="21" customHeight="1" spans="1:7">
      <c r="A12" s="27"/>
      <c r="B12" s="21" t="s">
        <v>529</v>
      </c>
      <c r="C12" s="21" t="s">
        <v>267</v>
      </c>
      <c r="D12" s="26" t="s">
        <v>530</v>
      </c>
      <c r="E12" s="24">
        <v>435000</v>
      </c>
      <c r="F12" s="24"/>
      <c r="G12" s="24"/>
    </row>
    <row r="13" ht="21" customHeight="1" spans="1:7">
      <c r="A13" s="27"/>
      <c r="B13" s="21" t="s">
        <v>531</v>
      </c>
      <c r="C13" s="21" t="s">
        <v>259</v>
      </c>
      <c r="D13" s="26" t="s">
        <v>530</v>
      </c>
      <c r="E13" s="24">
        <v>400000</v>
      </c>
      <c r="F13" s="24">
        <v>400000</v>
      </c>
      <c r="G13" s="24"/>
    </row>
    <row r="14" ht="21" customHeight="1" spans="1:7">
      <c r="A14" s="27"/>
      <c r="B14" s="21" t="s">
        <v>529</v>
      </c>
      <c r="C14" s="21" t="s">
        <v>276</v>
      </c>
      <c r="D14" s="26" t="s">
        <v>530</v>
      </c>
      <c r="E14" s="24">
        <v>943000</v>
      </c>
      <c r="F14" s="24">
        <v>943000</v>
      </c>
      <c r="G14" s="24">
        <v>943000</v>
      </c>
    </row>
    <row r="15" ht="21" customHeight="1" spans="1:7">
      <c r="A15" s="27"/>
      <c r="B15" s="21" t="s">
        <v>529</v>
      </c>
      <c r="C15" s="21" t="s">
        <v>284</v>
      </c>
      <c r="D15" s="26" t="s">
        <v>530</v>
      </c>
      <c r="E15" s="24">
        <v>100000</v>
      </c>
      <c r="F15" s="24"/>
      <c r="G15" s="24"/>
    </row>
    <row r="16" ht="21" customHeight="1" spans="1:7">
      <c r="A16" s="27"/>
      <c r="B16" s="21" t="s">
        <v>529</v>
      </c>
      <c r="C16" s="21" t="s">
        <v>274</v>
      </c>
      <c r="D16" s="26" t="s">
        <v>530</v>
      </c>
      <c r="E16" s="24">
        <v>1250000</v>
      </c>
      <c r="F16" s="24"/>
      <c r="G16" s="24"/>
    </row>
    <row r="17" ht="21" customHeight="1" spans="1:7">
      <c r="A17" s="27"/>
      <c r="B17" s="21" t="s">
        <v>529</v>
      </c>
      <c r="C17" s="21" t="s">
        <v>272</v>
      </c>
      <c r="D17" s="26" t="s">
        <v>530</v>
      </c>
      <c r="E17" s="24">
        <v>50000</v>
      </c>
      <c r="F17" s="24"/>
      <c r="G17" s="24"/>
    </row>
    <row r="18" ht="21" customHeight="1" spans="1:7">
      <c r="A18" s="27"/>
      <c r="B18" s="21" t="s">
        <v>531</v>
      </c>
      <c r="C18" s="21" t="s">
        <v>269</v>
      </c>
      <c r="D18" s="26" t="s">
        <v>530</v>
      </c>
      <c r="E18" s="24">
        <v>35754</v>
      </c>
      <c r="F18" s="24"/>
      <c r="G18" s="24"/>
    </row>
    <row r="19" ht="21" customHeight="1" spans="1:7">
      <c r="A19" s="27"/>
      <c r="B19" s="21" t="s">
        <v>529</v>
      </c>
      <c r="C19" s="21" t="s">
        <v>264</v>
      </c>
      <c r="D19" s="26" t="s">
        <v>530</v>
      </c>
      <c r="E19" s="24">
        <v>160000</v>
      </c>
      <c r="F19" s="24"/>
      <c r="G19" s="24"/>
    </row>
    <row r="20" ht="21" customHeight="1" spans="1:7">
      <c r="A20" s="28" t="s">
        <v>30</v>
      </c>
      <c r="B20" s="29" t="s">
        <v>532</v>
      </c>
      <c r="C20" s="29"/>
      <c r="D20" s="30"/>
      <c r="E20" s="24">
        <v>6823678</v>
      </c>
      <c r="F20" s="24">
        <v>1343000</v>
      </c>
      <c r="G20" s="24">
        <v>943000</v>
      </c>
    </row>
  </sheetData>
  <mergeCells count="12">
    <mergeCell ref="A1:G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7" t="s">
        <v>26</v>
      </c>
      <c r="B1" s="157"/>
      <c r="C1" s="157"/>
      <c r="D1" s="157"/>
      <c r="E1" s="157"/>
      <c r="F1" s="157"/>
      <c r="G1" s="157"/>
      <c r="H1" s="157"/>
      <c r="I1" s="157"/>
      <c r="J1" s="157"/>
      <c r="K1" s="157"/>
      <c r="L1" s="157"/>
      <c r="M1" s="157"/>
      <c r="N1" s="157"/>
      <c r="O1" s="157"/>
      <c r="P1" s="157"/>
      <c r="Q1" s="157"/>
      <c r="R1" s="157"/>
      <c r="S1" s="157"/>
    </row>
    <row r="2" ht="28.5" customHeight="1" spans="1:19">
      <c r="A2" s="151" t="s">
        <v>27</v>
      </c>
      <c r="B2" s="151"/>
      <c r="C2" s="151"/>
      <c r="D2" s="151"/>
      <c r="E2" s="151"/>
      <c r="F2" s="151"/>
      <c r="G2" s="151"/>
      <c r="H2" s="151"/>
      <c r="I2" s="151"/>
      <c r="J2" s="151"/>
      <c r="K2" s="151"/>
      <c r="L2" s="151"/>
      <c r="M2" s="151"/>
      <c r="N2" s="151"/>
      <c r="O2" s="151"/>
      <c r="P2" s="151"/>
      <c r="Q2" s="151"/>
      <c r="R2" s="151"/>
      <c r="S2" s="151"/>
    </row>
    <row r="3" ht="20.25" customHeight="1" spans="1:19">
      <c r="A3" s="152" t="str">
        <f>"单位名称："&amp;"玉溪市人民政府办公室"</f>
        <v>单位名称：玉溪市人民政府办公室</v>
      </c>
      <c r="B3" s="152"/>
      <c r="C3" s="152"/>
      <c r="D3" s="152"/>
      <c r="E3" s="152"/>
      <c r="F3" s="152"/>
      <c r="G3" s="152"/>
      <c r="H3" s="152"/>
      <c r="I3" s="152"/>
      <c r="J3" s="152"/>
      <c r="K3" s="152"/>
      <c r="L3" s="158"/>
      <c r="M3" s="158"/>
      <c r="N3" s="158"/>
      <c r="O3" s="158"/>
      <c r="P3" s="158"/>
      <c r="Q3" s="158"/>
      <c r="R3" s="158"/>
      <c r="S3" s="158" t="s">
        <v>2</v>
      </c>
    </row>
    <row r="4" ht="27" customHeight="1" spans="1:19">
      <c r="A4" s="153" t="s">
        <v>28</v>
      </c>
      <c r="B4" s="153" t="s">
        <v>29</v>
      </c>
      <c r="C4" s="153" t="s">
        <v>30</v>
      </c>
      <c r="D4" s="153" t="s">
        <v>31</v>
      </c>
      <c r="E4" s="153"/>
      <c r="F4" s="153"/>
      <c r="G4" s="153"/>
      <c r="H4" s="153"/>
      <c r="I4" s="153"/>
      <c r="J4" s="153"/>
      <c r="K4" s="153"/>
      <c r="L4" s="153"/>
      <c r="M4" s="153"/>
      <c r="N4" s="153"/>
      <c r="O4" s="153" t="s">
        <v>20</v>
      </c>
      <c r="P4" s="153"/>
      <c r="Q4" s="153"/>
      <c r="R4" s="153"/>
      <c r="S4" s="153"/>
    </row>
    <row r="5" ht="27" customHeight="1" spans="1:19">
      <c r="A5" s="153"/>
      <c r="B5" s="153"/>
      <c r="C5" s="153"/>
      <c r="D5" s="153" t="s">
        <v>32</v>
      </c>
      <c r="E5" s="153" t="s">
        <v>33</v>
      </c>
      <c r="F5" s="153" t="s">
        <v>34</v>
      </c>
      <c r="G5" s="153" t="s">
        <v>35</v>
      </c>
      <c r="H5" s="153" t="s">
        <v>36</v>
      </c>
      <c r="I5" s="153" t="s">
        <v>37</v>
      </c>
      <c r="J5" s="153"/>
      <c r="K5" s="153"/>
      <c r="L5" s="153"/>
      <c r="M5" s="153"/>
      <c r="N5" s="153"/>
      <c r="O5" s="153" t="s">
        <v>32</v>
      </c>
      <c r="P5" s="153" t="s">
        <v>33</v>
      </c>
      <c r="Q5" s="153" t="s">
        <v>34</v>
      </c>
      <c r="R5" s="153" t="s">
        <v>35</v>
      </c>
      <c r="S5" s="153" t="s">
        <v>38</v>
      </c>
    </row>
    <row r="6" ht="27" customHeight="1" spans="1:19">
      <c r="A6" s="153"/>
      <c r="B6" s="153"/>
      <c r="C6" s="153"/>
      <c r="D6" s="153"/>
      <c r="E6" s="153"/>
      <c r="F6" s="153"/>
      <c r="G6" s="153"/>
      <c r="H6" s="153"/>
      <c r="I6" s="153" t="s">
        <v>32</v>
      </c>
      <c r="J6" s="153" t="s">
        <v>39</v>
      </c>
      <c r="K6" s="153" t="s">
        <v>40</v>
      </c>
      <c r="L6" s="153" t="s">
        <v>41</v>
      </c>
      <c r="M6" s="153" t="s">
        <v>42</v>
      </c>
      <c r="N6" s="153" t="s">
        <v>43</v>
      </c>
      <c r="O6" s="153"/>
      <c r="P6" s="153"/>
      <c r="Q6" s="153"/>
      <c r="R6" s="153"/>
      <c r="S6" s="153"/>
    </row>
    <row r="7" ht="20.25" customHeight="1" spans="1:19">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row>
    <row r="8" ht="20.25" customHeight="1" spans="1:19">
      <c r="A8" s="152" t="s">
        <v>63</v>
      </c>
      <c r="B8" s="152" t="s">
        <v>64</v>
      </c>
      <c r="C8" s="155">
        <v>38367204.19</v>
      </c>
      <c r="D8" s="155">
        <v>38096704.19</v>
      </c>
      <c r="E8" s="64">
        <v>38096704.19</v>
      </c>
      <c r="F8" s="64"/>
      <c r="G8" s="64"/>
      <c r="H8" s="64"/>
      <c r="I8" s="64"/>
      <c r="J8" s="64"/>
      <c r="K8" s="64"/>
      <c r="L8" s="64"/>
      <c r="M8" s="64"/>
      <c r="N8" s="64"/>
      <c r="O8" s="155">
        <v>270500</v>
      </c>
      <c r="P8" s="155">
        <v>270500</v>
      </c>
      <c r="Q8" s="155"/>
      <c r="R8" s="155"/>
      <c r="S8" s="155"/>
    </row>
    <row r="9" ht="20.25" customHeight="1" spans="1:19">
      <c r="A9" s="159" t="s">
        <v>65</v>
      </c>
      <c r="B9" s="159" t="s">
        <v>64</v>
      </c>
      <c r="C9" s="155">
        <v>38367204.19</v>
      </c>
      <c r="D9" s="155">
        <v>38096704.19</v>
      </c>
      <c r="E9" s="64">
        <v>38096704.19</v>
      </c>
      <c r="F9" s="64"/>
      <c r="G9" s="64"/>
      <c r="H9" s="64"/>
      <c r="I9" s="64"/>
      <c r="J9" s="64"/>
      <c r="K9" s="64"/>
      <c r="L9" s="64"/>
      <c r="M9" s="64"/>
      <c r="N9" s="64"/>
      <c r="O9" s="155">
        <v>270500</v>
      </c>
      <c r="P9" s="155">
        <v>270500</v>
      </c>
      <c r="Q9" s="155"/>
      <c r="R9" s="152"/>
      <c r="S9" s="155"/>
    </row>
    <row r="10" ht="20.25" customHeight="1" spans="1:19">
      <c r="A10" s="154" t="s">
        <v>30</v>
      </c>
      <c r="B10" s="152"/>
      <c r="C10" s="155">
        <v>38367204.19</v>
      </c>
      <c r="D10" s="155">
        <v>38096704.19</v>
      </c>
      <c r="E10" s="155">
        <v>38096704.19</v>
      </c>
      <c r="F10" s="155"/>
      <c r="G10" s="155"/>
      <c r="H10" s="155"/>
      <c r="I10" s="155"/>
      <c r="J10" s="155"/>
      <c r="K10" s="155"/>
      <c r="L10" s="155"/>
      <c r="M10" s="155"/>
      <c r="N10" s="155"/>
      <c r="O10" s="155">
        <v>270500</v>
      </c>
      <c r="P10" s="155">
        <v>270500</v>
      </c>
      <c r="Q10" s="155"/>
      <c r="R10" s="155"/>
      <c r="S10" s="155"/>
    </row>
  </sheetData>
  <mergeCells count="20">
    <mergeCell ref="A1:S1"/>
    <mergeCell ref="A2:S2"/>
    <mergeCell ref="A3:R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7" t="s">
        <v>66</v>
      </c>
      <c r="B1" s="157"/>
      <c r="C1" s="157"/>
      <c r="D1" s="157"/>
      <c r="E1" s="157"/>
      <c r="F1" s="157"/>
      <c r="G1" s="157"/>
      <c r="H1" s="157"/>
      <c r="I1" s="157"/>
      <c r="J1" s="157"/>
      <c r="K1" s="157"/>
      <c r="L1" s="157"/>
      <c r="M1" s="157"/>
      <c r="N1" s="157"/>
      <c r="O1" s="157"/>
    </row>
    <row r="2" ht="28.5" customHeight="1" spans="1:15">
      <c r="A2" s="151" t="s">
        <v>67</v>
      </c>
      <c r="B2" s="151"/>
      <c r="C2" s="151"/>
      <c r="D2" s="151"/>
      <c r="E2" s="151"/>
      <c r="F2" s="151"/>
      <c r="G2" s="151"/>
      <c r="H2" s="151"/>
      <c r="I2" s="151"/>
      <c r="J2" s="151"/>
      <c r="K2" s="151"/>
      <c r="L2" s="151"/>
      <c r="M2" s="151"/>
      <c r="N2" s="151"/>
      <c r="O2" s="151"/>
    </row>
    <row r="3" ht="20.25" customHeight="1" spans="1:15">
      <c r="A3" s="152" t="str">
        <f>"单位名称："&amp;"玉溪市人民政府办公室"</f>
        <v>单位名称：玉溪市人民政府办公室</v>
      </c>
      <c r="B3" s="152"/>
      <c r="C3" s="152"/>
      <c r="D3" s="152"/>
      <c r="E3" s="152"/>
      <c r="F3" s="152"/>
      <c r="G3" s="152"/>
      <c r="H3" s="152"/>
      <c r="I3" s="152"/>
      <c r="J3" s="158"/>
      <c r="K3" s="158"/>
      <c r="L3" s="158"/>
      <c r="M3" s="158"/>
      <c r="N3" s="158"/>
      <c r="O3" s="158" t="s">
        <v>2</v>
      </c>
    </row>
    <row r="4" ht="27" customHeight="1" spans="1:15">
      <c r="A4" s="153" t="s">
        <v>68</v>
      </c>
      <c r="B4" s="153" t="s">
        <v>69</v>
      </c>
      <c r="C4" s="153" t="s">
        <v>30</v>
      </c>
      <c r="D4" s="153" t="s">
        <v>33</v>
      </c>
      <c r="E4" s="153"/>
      <c r="F4" s="153"/>
      <c r="G4" s="153" t="s">
        <v>34</v>
      </c>
      <c r="H4" s="153" t="s">
        <v>35</v>
      </c>
      <c r="I4" s="153" t="s">
        <v>70</v>
      </c>
      <c r="J4" s="153" t="s">
        <v>71</v>
      </c>
      <c r="K4" s="153"/>
      <c r="L4" s="153"/>
      <c r="M4" s="153"/>
      <c r="N4" s="153"/>
      <c r="O4" s="153"/>
    </row>
    <row r="5" ht="27" customHeight="1" spans="1:15">
      <c r="A5" s="153"/>
      <c r="B5" s="153"/>
      <c r="C5" s="153"/>
      <c r="D5" s="153" t="s">
        <v>32</v>
      </c>
      <c r="E5" s="153" t="s">
        <v>72</v>
      </c>
      <c r="F5" s="153" t="s">
        <v>73</v>
      </c>
      <c r="G5" s="153"/>
      <c r="H5" s="153"/>
      <c r="I5" s="153"/>
      <c r="J5" s="153" t="s">
        <v>32</v>
      </c>
      <c r="K5" s="153" t="s">
        <v>74</v>
      </c>
      <c r="L5" s="153" t="s">
        <v>75</v>
      </c>
      <c r="M5" s="153" t="s">
        <v>76</v>
      </c>
      <c r="N5" s="153" t="s">
        <v>77</v>
      </c>
      <c r="O5" s="153" t="s">
        <v>78</v>
      </c>
    </row>
    <row r="6" ht="20.25" customHeight="1" spans="1:15">
      <c r="A6" s="156" t="s">
        <v>44</v>
      </c>
      <c r="B6" s="156" t="s">
        <v>45</v>
      </c>
      <c r="C6" s="156" t="s">
        <v>46</v>
      </c>
      <c r="D6" s="156" t="s">
        <v>47</v>
      </c>
      <c r="E6" s="156" t="s">
        <v>48</v>
      </c>
      <c r="F6" s="156" t="s">
        <v>49</v>
      </c>
      <c r="G6" s="156" t="s">
        <v>50</v>
      </c>
      <c r="H6" s="156" t="s">
        <v>51</v>
      </c>
      <c r="I6" s="156" t="s">
        <v>52</v>
      </c>
      <c r="J6" s="156" t="s">
        <v>53</v>
      </c>
      <c r="K6" s="156" t="s">
        <v>54</v>
      </c>
      <c r="L6" s="156" t="s">
        <v>55</v>
      </c>
      <c r="M6" s="156" t="s">
        <v>56</v>
      </c>
      <c r="N6" s="156" t="s">
        <v>57</v>
      </c>
      <c r="O6" s="156" t="s">
        <v>58</v>
      </c>
    </row>
    <row r="7" ht="20.25" customHeight="1" spans="1:15">
      <c r="A7" s="152" t="s">
        <v>79</v>
      </c>
      <c r="B7" s="152" t="str">
        <f>"        "&amp;"一般公共服务支出"</f>
        <v>        一般公共服务支出</v>
      </c>
      <c r="C7" s="64">
        <v>29059005.4</v>
      </c>
      <c r="D7" s="64">
        <v>29059005.4</v>
      </c>
      <c r="E7" s="64">
        <v>22271081.4</v>
      </c>
      <c r="F7" s="64">
        <v>6787924</v>
      </c>
      <c r="G7" s="64"/>
      <c r="H7" s="64"/>
      <c r="I7" s="64"/>
      <c r="J7" s="64"/>
      <c r="K7" s="64"/>
      <c r="L7" s="64"/>
      <c r="M7" s="64"/>
      <c r="N7" s="64"/>
      <c r="O7" s="64"/>
    </row>
    <row r="8" ht="20.25" customHeight="1" spans="1:15">
      <c r="A8" s="159" t="s">
        <v>80</v>
      </c>
      <c r="B8" s="159" t="str">
        <f>"        "&amp;"政府办公厅（室）及相关机构事务"</f>
        <v>        政府办公厅（室）及相关机构事务</v>
      </c>
      <c r="C8" s="64">
        <v>29059005.4</v>
      </c>
      <c r="D8" s="64">
        <v>29059005.4</v>
      </c>
      <c r="E8" s="64">
        <v>22271081.4</v>
      </c>
      <c r="F8" s="64">
        <v>6787924</v>
      </c>
      <c r="G8" s="64"/>
      <c r="H8" s="64"/>
      <c r="I8" s="64"/>
      <c r="J8" s="64"/>
      <c r="K8" s="64"/>
      <c r="L8" s="64"/>
      <c r="M8" s="64"/>
      <c r="N8" s="64"/>
      <c r="O8" s="64"/>
    </row>
    <row r="9" ht="20.25" customHeight="1" spans="1:15">
      <c r="A9" s="160" t="s">
        <v>81</v>
      </c>
      <c r="B9" s="160" t="str">
        <f>"        "&amp;"行政运行"</f>
        <v>        行政运行</v>
      </c>
      <c r="C9" s="64">
        <v>25577351.39</v>
      </c>
      <c r="D9" s="64">
        <v>25577351.39</v>
      </c>
      <c r="E9" s="64">
        <v>21084427.39</v>
      </c>
      <c r="F9" s="64">
        <v>4492924</v>
      </c>
      <c r="G9" s="64"/>
      <c r="H9" s="64"/>
      <c r="I9" s="64"/>
      <c r="J9" s="64"/>
      <c r="K9" s="64"/>
      <c r="L9" s="64"/>
      <c r="M9" s="64"/>
      <c r="N9" s="64"/>
      <c r="O9" s="64"/>
    </row>
    <row r="10" ht="20.25" customHeight="1" spans="1:15">
      <c r="A10" s="160" t="s">
        <v>82</v>
      </c>
      <c r="B10" s="160" t="str">
        <f>"        "&amp;"一般行政管理事务"</f>
        <v>        一般行政管理事务</v>
      </c>
      <c r="C10" s="64">
        <v>2295000</v>
      </c>
      <c r="D10" s="64">
        <v>2295000</v>
      </c>
      <c r="E10" s="64"/>
      <c r="F10" s="64">
        <v>2295000</v>
      </c>
      <c r="G10" s="64"/>
      <c r="H10" s="64"/>
      <c r="I10" s="64"/>
      <c r="J10" s="64"/>
      <c r="K10" s="64"/>
      <c r="L10" s="64"/>
      <c r="M10" s="64"/>
      <c r="N10" s="64"/>
      <c r="O10" s="64"/>
    </row>
    <row r="11" ht="20.25" customHeight="1" spans="1:15">
      <c r="A11" s="160" t="s">
        <v>83</v>
      </c>
      <c r="B11" s="160" t="str">
        <f>"        "&amp;"事业运行"</f>
        <v>        事业运行</v>
      </c>
      <c r="C11" s="64">
        <v>1186654.01</v>
      </c>
      <c r="D11" s="64">
        <v>1186654.01</v>
      </c>
      <c r="E11" s="64">
        <v>1186654.01</v>
      </c>
      <c r="F11" s="64"/>
      <c r="G11" s="64"/>
      <c r="H11" s="64"/>
      <c r="I11" s="64"/>
      <c r="J11" s="64"/>
      <c r="K11" s="64"/>
      <c r="L11" s="64"/>
      <c r="M11" s="64"/>
      <c r="N11" s="64"/>
      <c r="O11" s="64"/>
    </row>
    <row r="12" ht="20.25" customHeight="1" spans="1:15">
      <c r="A12" s="152" t="s">
        <v>84</v>
      </c>
      <c r="B12" s="152" t="str">
        <f>"        "&amp;"社会保障和就业支出"</f>
        <v>        社会保障和就业支出</v>
      </c>
      <c r="C12" s="64">
        <v>4944519.6</v>
      </c>
      <c r="D12" s="64">
        <v>4944519.6</v>
      </c>
      <c r="E12" s="64">
        <v>4638265.6</v>
      </c>
      <c r="F12" s="64">
        <v>306254</v>
      </c>
      <c r="G12" s="64"/>
      <c r="H12" s="64"/>
      <c r="I12" s="64"/>
      <c r="J12" s="64"/>
      <c r="K12" s="64"/>
      <c r="L12" s="64"/>
      <c r="M12" s="64"/>
      <c r="N12" s="64"/>
      <c r="O12" s="64"/>
    </row>
    <row r="13" ht="20.25" customHeight="1" spans="1:15">
      <c r="A13" s="159" t="s">
        <v>85</v>
      </c>
      <c r="B13" s="159" t="str">
        <f>"        "&amp;"行政事业单位养老支出"</f>
        <v>        行政事业单位养老支出</v>
      </c>
      <c r="C13" s="64">
        <v>4638265.6</v>
      </c>
      <c r="D13" s="64">
        <v>4638265.6</v>
      </c>
      <c r="E13" s="64">
        <v>4638265.6</v>
      </c>
      <c r="F13" s="64"/>
      <c r="G13" s="64"/>
      <c r="H13" s="64"/>
      <c r="I13" s="64"/>
      <c r="J13" s="64"/>
      <c r="K13" s="64"/>
      <c r="L13" s="64"/>
      <c r="M13" s="64"/>
      <c r="N13" s="64"/>
      <c r="O13" s="64"/>
    </row>
    <row r="14" ht="20.25" customHeight="1" spans="1:15">
      <c r="A14" s="160" t="s">
        <v>86</v>
      </c>
      <c r="B14" s="160" t="str">
        <f>"        "&amp;"行政单位离退休"</f>
        <v>        行政单位离退休</v>
      </c>
      <c r="C14" s="64">
        <v>2044020</v>
      </c>
      <c r="D14" s="64">
        <v>2044020</v>
      </c>
      <c r="E14" s="64">
        <v>2044020</v>
      </c>
      <c r="F14" s="64"/>
      <c r="G14" s="64"/>
      <c r="H14" s="64"/>
      <c r="I14" s="64"/>
      <c r="J14" s="64"/>
      <c r="K14" s="64"/>
      <c r="L14" s="64"/>
      <c r="M14" s="64"/>
      <c r="N14" s="64"/>
      <c r="O14" s="64"/>
    </row>
    <row r="15" ht="20.25" customHeight="1" spans="1:15">
      <c r="A15" s="160" t="s">
        <v>87</v>
      </c>
      <c r="B15" s="160" t="str">
        <f>"        "&amp;"机关事业单位基本养老保险缴费支出"</f>
        <v>        机关事业单位基本养老保险缴费支出</v>
      </c>
      <c r="C15" s="64">
        <v>2394245.6</v>
      </c>
      <c r="D15" s="64">
        <v>2394245.6</v>
      </c>
      <c r="E15" s="64">
        <v>2394245.6</v>
      </c>
      <c r="F15" s="64"/>
      <c r="G15" s="64"/>
      <c r="H15" s="64"/>
      <c r="I15" s="64"/>
      <c r="J15" s="64"/>
      <c r="K15" s="64"/>
      <c r="L15" s="64"/>
      <c r="M15" s="64"/>
      <c r="N15" s="64"/>
      <c r="O15" s="64"/>
    </row>
    <row r="16" ht="20.25" customHeight="1" spans="1:15">
      <c r="A16" s="160" t="s">
        <v>88</v>
      </c>
      <c r="B16" s="160" t="str">
        <f>"        "&amp;"机关事业单位职业年金缴费支出"</f>
        <v>        机关事业单位职业年金缴费支出</v>
      </c>
      <c r="C16" s="64">
        <v>200000</v>
      </c>
      <c r="D16" s="64">
        <v>200000</v>
      </c>
      <c r="E16" s="64">
        <v>200000</v>
      </c>
      <c r="F16" s="64"/>
      <c r="G16" s="64"/>
      <c r="H16" s="64"/>
      <c r="I16" s="64"/>
      <c r="J16" s="64"/>
      <c r="K16" s="64"/>
      <c r="L16" s="64"/>
      <c r="M16" s="64"/>
      <c r="N16" s="64"/>
      <c r="O16" s="64"/>
    </row>
    <row r="17" ht="20.25" customHeight="1" spans="1:15">
      <c r="A17" s="159" t="s">
        <v>89</v>
      </c>
      <c r="B17" s="159" t="str">
        <f>"        "&amp;"抚恤"</f>
        <v>        抚恤</v>
      </c>
      <c r="C17" s="64">
        <v>35754</v>
      </c>
      <c r="D17" s="64">
        <v>35754</v>
      </c>
      <c r="E17" s="64"/>
      <c r="F17" s="64">
        <v>35754</v>
      </c>
      <c r="G17" s="64"/>
      <c r="H17" s="64"/>
      <c r="I17" s="64"/>
      <c r="J17" s="64"/>
      <c r="K17" s="64"/>
      <c r="L17" s="64"/>
      <c r="M17" s="64"/>
      <c r="N17" s="64"/>
      <c r="O17" s="64"/>
    </row>
    <row r="18" ht="20.25" customHeight="1" spans="1:15">
      <c r="A18" s="160" t="s">
        <v>90</v>
      </c>
      <c r="B18" s="160" t="str">
        <f>"        "&amp;"死亡抚恤"</f>
        <v>        死亡抚恤</v>
      </c>
      <c r="C18" s="64">
        <v>35754</v>
      </c>
      <c r="D18" s="64">
        <v>35754</v>
      </c>
      <c r="E18" s="64"/>
      <c r="F18" s="64">
        <v>35754</v>
      </c>
      <c r="G18" s="64"/>
      <c r="H18" s="64"/>
      <c r="I18" s="64"/>
      <c r="J18" s="64"/>
      <c r="K18" s="64"/>
      <c r="L18" s="64"/>
      <c r="M18" s="64"/>
      <c r="N18" s="64"/>
      <c r="O18" s="64"/>
    </row>
    <row r="19" ht="20.25" customHeight="1" spans="1:15">
      <c r="A19" s="159" t="s">
        <v>91</v>
      </c>
      <c r="B19" s="159" t="str">
        <f>"        "&amp;"其他社会保障和就业支出"</f>
        <v>        其他社会保障和就业支出</v>
      </c>
      <c r="C19" s="64">
        <v>270500</v>
      </c>
      <c r="D19" s="64">
        <v>270500</v>
      </c>
      <c r="E19" s="64"/>
      <c r="F19" s="64">
        <v>270500</v>
      </c>
      <c r="G19" s="64"/>
      <c r="H19" s="64"/>
      <c r="I19" s="64"/>
      <c r="J19" s="64"/>
      <c r="K19" s="64"/>
      <c r="L19" s="64"/>
      <c r="M19" s="64"/>
      <c r="N19" s="64"/>
      <c r="O19" s="64"/>
    </row>
    <row r="20" ht="20.25" customHeight="1" spans="1:15">
      <c r="A20" s="160" t="s">
        <v>92</v>
      </c>
      <c r="B20" s="160" t="str">
        <f>"        "&amp;"其他社会保障和就业支出"</f>
        <v>        其他社会保障和就业支出</v>
      </c>
      <c r="C20" s="64">
        <v>270500</v>
      </c>
      <c r="D20" s="64">
        <v>270500</v>
      </c>
      <c r="E20" s="64"/>
      <c r="F20" s="64">
        <v>270500</v>
      </c>
      <c r="G20" s="64"/>
      <c r="H20" s="64"/>
      <c r="I20" s="64"/>
      <c r="J20" s="64"/>
      <c r="K20" s="64"/>
      <c r="L20" s="64"/>
      <c r="M20" s="64"/>
      <c r="N20" s="64"/>
      <c r="O20" s="64"/>
    </row>
    <row r="21" ht="20.25" customHeight="1" spans="1:15">
      <c r="A21" s="152" t="s">
        <v>93</v>
      </c>
      <c r="B21" s="152" t="str">
        <f>"        "&amp;"卫生健康支出"</f>
        <v>        卫生健康支出</v>
      </c>
      <c r="C21" s="64">
        <v>2232443.19</v>
      </c>
      <c r="D21" s="64">
        <v>2232443.19</v>
      </c>
      <c r="E21" s="64">
        <v>2232443.19</v>
      </c>
      <c r="F21" s="64"/>
      <c r="G21" s="64"/>
      <c r="H21" s="64"/>
      <c r="I21" s="64"/>
      <c r="J21" s="64"/>
      <c r="K21" s="64"/>
      <c r="L21" s="64"/>
      <c r="M21" s="64"/>
      <c r="N21" s="64"/>
      <c r="O21" s="64"/>
    </row>
    <row r="22" ht="20.25" customHeight="1" spans="1:15">
      <c r="A22" s="159" t="s">
        <v>94</v>
      </c>
      <c r="B22" s="159" t="str">
        <f>"        "&amp;"行政事业单位医疗"</f>
        <v>        行政事业单位医疗</v>
      </c>
      <c r="C22" s="64">
        <v>2232443.19</v>
      </c>
      <c r="D22" s="64">
        <v>2232443.19</v>
      </c>
      <c r="E22" s="64">
        <v>2232443.19</v>
      </c>
      <c r="F22" s="64"/>
      <c r="G22" s="64"/>
      <c r="H22" s="64"/>
      <c r="I22" s="64"/>
      <c r="J22" s="64"/>
      <c r="K22" s="64"/>
      <c r="L22" s="64"/>
      <c r="M22" s="64"/>
      <c r="N22" s="64"/>
      <c r="O22" s="64"/>
    </row>
    <row r="23" ht="20.25" customHeight="1" spans="1:15">
      <c r="A23" s="160" t="s">
        <v>95</v>
      </c>
      <c r="B23" s="160" t="str">
        <f>"        "&amp;"行政单位医疗"</f>
        <v>        行政单位医疗</v>
      </c>
      <c r="C23" s="64">
        <v>1170261.07</v>
      </c>
      <c r="D23" s="64">
        <v>1170261.07</v>
      </c>
      <c r="E23" s="64">
        <v>1170261.07</v>
      </c>
      <c r="F23" s="64"/>
      <c r="G23" s="64"/>
      <c r="H23" s="64"/>
      <c r="I23" s="64"/>
      <c r="J23" s="64"/>
      <c r="K23" s="64"/>
      <c r="L23" s="64"/>
      <c r="M23" s="64"/>
      <c r="N23" s="64"/>
      <c r="O23" s="64"/>
    </row>
    <row r="24" ht="20.25" customHeight="1" spans="1:15">
      <c r="A24" s="160" t="s">
        <v>96</v>
      </c>
      <c r="B24" s="160" t="str">
        <f>"        "&amp;"事业单位医疗"</f>
        <v>        事业单位医疗</v>
      </c>
      <c r="C24" s="64">
        <v>71753.83</v>
      </c>
      <c r="D24" s="64">
        <v>71753.83</v>
      </c>
      <c r="E24" s="64">
        <v>71753.83</v>
      </c>
      <c r="F24" s="64"/>
      <c r="G24" s="64"/>
      <c r="H24" s="64"/>
      <c r="I24" s="64"/>
      <c r="J24" s="64"/>
      <c r="K24" s="64"/>
      <c r="L24" s="64"/>
      <c r="M24" s="64"/>
      <c r="N24" s="64"/>
      <c r="O24" s="64"/>
    </row>
    <row r="25" ht="20.25" customHeight="1" spans="1:15">
      <c r="A25" s="160" t="s">
        <v>97</v>
      </c>
      <c r="B25" s="160" t="str">
        <f>"        "&amp;"公务员医疗补助"</f>
        <v>        公务员医疗补助</v>
      </c>
      <c r="C25" s="64">
        <v>864667.75</v>
      </c>
      <c r="D25" s="64">
        <v>864667.75</v>
      </c>
      <c r="E25" s="64">
        <v>864667.75</v>
      </c>
      <c r="F25" s="64"/>
      <c r="G25" s="64"/>
      <c r="H25" s="64"/>
      <c r="I25" s="64"/>
      <c r="J25" s="64"/>
      <c r="K25" s="64"/>
      <c r="L25" s="64"/>
      <c r="M25" s="64"/>
      <c r="N25" s="64"/>
      <c r="O25" s="64"/>
    </row>
    <row r="26" ht="20.25" customHeight="1" spans="1:15">
      <c r="A26" s="160" t="s">
        <v>98</v>
      </c>
      <c r="B26" s="160" t="str">
        <f>"        "&amp;"其他行政事业单位医疗支出"</f>
        <v>        其他行政事业单位医疗支出</v>
      </c>
      <c r="C26" s="64">
        <v>125760.54</v>
      </c>
      <c r="D26" s="64">
        <v>125760.54</v>
      </c>
      <c r="E26" s="64">
        <v>125760.54</v>
      </c>
      <c r="F26" s="64"/>
      <c r="G26" s="64"/>
      <c r="H26" s="64"/>
      <c r="I26" s="64"/>
      <c r="J26" s="64"/>
      <c r="K26" s="64"/>
      <c r="L26" s="64"/>
      <c r="M26" s="64"/>
      <c r="N26" s="64"/>
      <c r="O26" s="64"/>
    </row>
    <row r="27" ht="20.25" customHeight="1" spans="1:15">
      <c r="A27" s="152" t="s">
        <v>99</v>
      </c>
      <c r="B27" s="152" t="str">
        <f>"        "&amp;"住房保障支出"</f>
        <v>        住房保障支出</v>
      </c>
      <c r="C27" s="64">
        <v>2131236</v>
      </c>
      <c r="D27" s="64">
        <v>2131236</v>
      </c>
      <c r="E27" s="64">
        <v>2131236</v>
      </c>
      <c r="F27" s="64"/>
      <c r="G27" s="64"/>
      <c r="H27" s="64"/>
      <c r="I27" s="64"/>
      <c r="J27" s="64"/>
      <c r="K27" s="64"/>
      <c r="L27" s="64"/>
      <c r="M27" s="64"/>
      <c r="N27" s="64"/>
      <c r="O27" s="64"/>
    </row>
    <row r="28" ht="20.25" customHeight="1" spans="1:15">
      <c r="A28" s="159" t="s">
        <v>100</v>
      </c>
      <c r="B28" s="159" t="str">
        <f>"        "&amp;"住房改革支出"</f>
        <v>        住房改革支出</v>
      </c>
      <c r="C28" s="64">
        <v>2131236</v>
      </c>
      <c r="D28" s="64">
        <v>2131236</v>
      </c>
      <c r="E28" s="64">
        <v>2131236</v>
      </c>
      <c r="F28" s="64"/>
      <c r="G28" s="64"/>
      <c r="H28" s="64"/>
      <c r="I28" s="64"/>
      <c r="J28" s="64"/>
      <c r="K28" s="64"/>
      <c r="L28" s="64"/>
      <c r="M28" s="64"/>
      <c r="N28" s="64"/>
      <c r="O28" s="64"/>
    </row>
    <row r="29" ht="20.25" customHeight="1" spans="1:15">
      <c r="A29" s="160" t="s">
        <v>101</v>
      </c>
      <c r="B29" s="160" t="str">
        <f>"        "&amp;"住房公积金"</f>
        <v>        住房公积金</v>
      </c>
      <c r="C29" s="64">
        <v>2004060</v>
      </c>
      <c r="D29" s="64">
        <v>2004060</v>
      </c>
      <c r="E29" s="64">
        <v>2004060</v>
      </c>
      <c r="F29" s="64"/>
      <c r="G29" s="64"/>
      <c r="H29" s="64"/>
      <c r="I29" s="64"/>
      <c r="J29" s="64"/>
      <c r="K29" s="64"/>
      <c r="L29" s="64"/>
      <c r="M29" s="64"/>
      <c r="N29" s="64"/>
      <c r="O29" s="64"/>
    </row>
    <row r="30" ht="20.25" customHeight="1" spans="1:15">
      <c r="A30" s="160" t="s">
        <v>102</v>
      </c>
      <c r="B30" s="160" t="str">
        <f>"        "&amp;"购房补贴"</f>
        <v>        购房补贴</v>
      </c>
      <c r="C30" s="64">
        <v>127176</v>
      </c>
      <c r="D30" s="64">
        <v>127176</v>
      </c>
      <c r="E30" s="64">
        <v>127176</v>
      </c>
      <c r="F30" s="64"/>
      <c r="G30" s="64"/>
      <c r="H30" s="64"/>
      <c r="I30" s="64"/>
      <c r="J30" s="64"/>
      <c r="K30" s="64"/>
      <c r="L30" s="64"/>
      <c r="M30" s="64"/>
      <c r="N30" s="64"/>
      <c r="O30" s="64"/>
    </row>
    <row r="31" ht="20.25" customHeight="1" spans="1:15">
      <c r="A31" s="154" t="s">
        <v>30</v>
      </c>
      <c r="B31" s="152"/>
      <c r="C31" s="155">
        <v>38367204.19</v>
      </c>
      <c r="D31" s="155">
        <v>38367204.19</v>
      </c>
      <c r="E31" s="155">
        <v>31273026.19</v>
      </c>
      <c r="F31" s="155">
        <v>7094178</v>
      </c>
      <c r="G31" s="155"/>
      <c r="H31" s="155"/>
      <c r="I31" s="155"/>
      <c r="J31" s="155"/>
      <c r="K31" s="155"/>
      <c r="L31" s="155"/>
      <c r="M31" s="155"/>
      <c r="N31" s="155"/>
      <c r="O31" s="155"/>
    </row>
  </sheetData>
  <mergeCells count="12">
    <mergeCell ref="A1:O1"/>
    <mergeCell ref="A2:O2"/>
    <mergeCell ref="A3:N3"/>
    <mergeCell ref="D4:F4"/>
    <mergeCell ref="J4:O4"/>
    <mergeCell ref="A31:B3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103</v>
      </c>
      <c r="B1" s="161"/>
      <c r="C1" s="161"/>
      <c r="D1" s="161"/>
    </row>
    <row r="2" ht="28.5" customHeight="1" spans="1:4">
      <c r="A2" s="162" t="s">
        <v>104</v>
      </c>
      <c r="B2" s="162"/>
      <c r="C2" s="162"/>
      <c r="D2" s="162"/>
    </row>
    <row r="3" ht="18.75" customHeight="1" spans="1:4">
      <c r="A3" s="152" t="str">
        <f>"单位名称："&amp;"玉溪市人民政府办公室"</f>
        <v>单位名称：玉溪市人民政府办公室</v>
      </c>
      <c r="B3" s="152"/>
      <c r="C3" s="152"/>
      <c r="D3" s="150" t="s">
        <v>2</v>
      </c>
    </row>
    <row r="4" ht="18.75" customHeight="1" spans="1:4">
      <c r="A4" s="59" t="s">
        <v>3</v>
      </c>
      <c r="B4" s="59"/>
      <c r="C4" s="59" t="s">
        <v>4</v>
      </c>
      <c r="D4" s="59"/>
    </row>
    <row r="5" ht="18.75" customHeight="1" spans="1:4">
      <c r="A5" s="59" t="s">
        <v>5</v>
      </c>
      <c r="B5" s="59" t="s">
        <v>6</v>
      </c>
      <c r="C5" s="59" t="s">
        <v>105</v>
      </c>
      <c r="D5" s="59" t="s">
        <v>6</v>
      </c>
    </row>
    <row r="6" ht="18.75" customHeight="1" spans="1:4">
      <c r="A6" s="163" t="s">
        <v>106</v>
      </c>
      <c r="B6" s="164"/>
      <c r="C6" s="165" t="s">
        <v>107</v>
      </c>
      <c r="D6" s="164"/>
    </row>
    <row r="7" ht="18.75" customHeight="1" spans="1:4">
      <c r="A7" s="152" t="s">
        <v>108</v>
      </c>
      <c r="B7" s="166">
        <v>38096704.19</v>
      </c>
      <c r="C7" s="167" t="str">
        <f>"（一）"&amp;"一般公共服务支出"</f>
        <v>（一）一般公共服务支出</v>
      </c>
      <c r="D7" s="166">
        <v>29059005.4</v>
      </c>
    </row>
    <row r="8" ht="18.75" customHeight="1" spans="1:4">
      <c r="A8" s="152" t="s">
        <v>109</v>
      </c>
      <c r="B8" s="166"/>
      <c r="C8" s="167" t="str">
        <f>"（二）"&amp;"社会保障和就业支出"</f>
        <v>（二）社会保障和就业支出</v>
      </c>
      <c r="D8" s="166">
        <v>4944519.6</v>
      </c>
    </row>
    <row r="9" ht="18.75" customHeight="1" spans="1:4">
      <c r="A9" s="152" t="s">
        <v>110</v>
      </c>
      <c r="B9" s="166"/>
      <c r="C9" s="167" t="str">
        <f>"（三）"&amp;"卫生健康支出"</f>
        <v>（三）卫生健康支出</v>
      </c>
      <c r="D9" s="166">
        <v>2232443.19</v>
      </c>
    </row>
    <row r="10" ht="18.75" customHeight="1" spans="1:4">
      <c r="A10" s="152" t="s">
        <v>111</v>
      </c>
      <c r="B10" s="166"/>
      <c r="C10" s="167" t="str">
        <f>"（四）"&amp;"住房保障支出"</f>
        <v>（四）住房保障支出</v>
      </c>
      <c r="D10" s="166">
        <v>2131236</v>
      </c>
    </row>
    <row r="11" ht="18.75" customHeight="1" spans="1:4">
      <c r="A11" s="61" t="s">
        <v>108</v>
      </c>
      <c r="B11" s="166">
        <v>270500</v>
      </c>
      <c r="C11" s="152"/>
      <c r="D11" s="152"/>
    </row>
    <row r="12" ht="18.75" customHeight="1" spans="1:4">
      <c r="A12" s="61" t="s">
        <v>109</v>
      </c>
      <c r="B12" s="166"/>
      <c r="C12" s="152"/>
      <c r="D12" s="152"/>
    </row>
    <row r="13" ht="18.75" customHeight="1" spans="1:4">
      <c r="A13" s="61" t="s">
        <v>110</v>
      </c>
      <c r="B13" s="166"/>
      <c r="C13" s="152"/>
      <c r="D13" s="152"/>
    </row>
    <row r="14" ht="18.75" customHeight="1" spans="1:4">
      <c r="A14" s="152"/>
      <c r="B14" s="152"/>
      <c r="C14" s="152" t="s">
        <v>112</v>
      </c>
      <c r="D14" s="152"/>
    </row>
    <row r="15" ht="18.75" customHeight="1" spans="1:4">
      <c r="A15" s="168" t="s">
        <v>24</v>
      </c>
      <c r="B15" s="166">
        <v>38367204.19</v>
      </c>
      <c r="C15" s="168" t="s">
        <v>25</v>
      </c>
      <c r="D15" s="166">
        <v>38367204.19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7" t="s">
        <v>113</v>
      </c>
      <c r="B1" s="157"/>
      <c r="C1" s="157"/>
      <c r="D1" s="157"/>
      <c r="E1" s="157"/>
      <c r="F1" s="157"/>
      <c r="G1" s="157"/>
    </row>
    <row r="2" ht="28.5" customHeight="1" spans="1:7">
      <c r="A2" s="151" t="s">
        <v>114</v>
      </c>
      <c r="B2" s="151"/>
      <c r="C2" s="151"/>
      <c r="D2" s="151"/>
      <c r="E2" s="151"/>
      <c r="F2" s="151"/>
      <c r="G2" s="151"/>
    </row>
    <row r="3" ht="20.25" customHeight="1" spans="1:7">
      <c r="A3" s="152" t="str">
        <f>"单位名称："&amp;"玉溪市人民政府办公室"</f>
        <v>单位名称：玉溪市人民政府办公室</v>
      </c>
      <c r="B3" s="152"/>
      <c r="C3" s="152"/>
      <c r="D3" s="152"/>
      <c r="E3" s="152"/>
      <c r="F3" s="152"/>
      <c r="G3" s="158" t="s">
        <v>2</v>
      </c>
    </row>
    <row r="4" ht="27" customHeight="1" spans="1:7">
      <c r="A4" s="153" t="s">
        <v>115</v>
      </c>
      <c r="B4" s="153"/>
      <c r="C4" s="153" t="s">
        <v>30</v>
      </c>
      <c r="D4" s="153" t="s">
        <v>33</v>
      </c>
      <c r="E4" s="153"/>
      <c r="F4" s="153"/>
      <c r="G4" s="153" t="s">
        <v>73</v>
      </c>
    </row>
    <row r="5" ht="27" customHeight="1" spans="1:7">
      <c r="A5" s="153" t="s">
        <v>68</v>
      </c>
      <c r="B5" s="153" t="s">
        <v>69</v>
      </c>
      <c r="C5" s="153"/>
      <c r="D5" s="153" t="s">
        <v>32</v>
      </c>
      <c r="E5" s="153" t="s">
        <v>116</v>
      </c>
      <c r="F5" s="153" t="s">
        <v>117</v>
      </c>
      <c r="G5" s="153"/>
    </row>
    <row r="6" ht="20.25" customHeight="1" spans="1:7">
      <c r="A6" s="156" t="s">
        <v>44</v>
      </c>
      <c r="B6" s="156" t="s">
        <v>45</v>
      </c>
      <c r="C6" s="156" t="s">
        <v>46</v>
      </c>
      <c r="D6" s="156" t="s">
        <v>47</v>
      </c>
      <c r="E6" s="156" t="s">
        <v>48</v>
      </c>
      <c r="F6" s="156" t="s">
        <v>49</v>
      </c>
      <c r="G6" s="156">
        <v>7</v>
      </c>
    </row>
    <row r="7" ht="20.25" customHeight="1" spans="1:7">
      <c r="A7" s="152" t="s">
        <v>79</v>
      </c>
      <c r="B7" s="152" t="str">
        <f>"        "&amp;"一般公共服务支出"</f>
        <v>        一般公共服务支出</v>
      </c>
      <c r="C7" s="64">
        <v>29059005.4</v>
      </c>
      <c r="D7" s="155">
        <v>22271081.4</v>
      </c>
      <c r="E7" s="64">
        <v>16981337.16</v>
      </c>
      <c r="F7" s="64">
        <v>5289744.24</v>
      </c>
      <c r="G7" s="64">
        <v>6787924</v>
      </c>
    </row>
    <row r="8" ht="20.25" customHeight="1" spans="1:7">
      <c r="A8" s="159" t="s">
        <v>80</v>
      </c>
      <c r="B8" s="159" t="str">
        <f>"        "&amp;"政府办公厅（室）及相关机构事务"</f>
        <v>        政府办公厅（室）及相关机构事务</v>
      </c>
      <c r="C8" s="64">
        <v>29059005.4</v>
      </c>
      <c r="D8" s="155">
        <v>22271081.4</v>
      </c>
      <c r="E8" s="64">
        <v>16981337.16</v>
      </c>
      <c r="F8" s="64">
        <v>5289744.24</v>
      </c>
      <c r="G8" s="64">
        <v>6787924</v>
      </c>
    </row>
    <row r="9" ht="20.25" customHeight="1" spans="1:7">
      <c r="A9" s="160" t="s">
        <v>81</v>
      </c>
      <c r="B9" s="160" t="str">
        <f>"        "&amp;"行政运行"</f>
        <v>        行政运行</v>
      </c>
      <c r="C9" s="64">
        <v>25577351.39</v>
      </c>
      <c r="D9" s="155">
        <v>21084427.39</v>
      </c>
      <c r="E9" s="64">
        <v>15958639.15</v>
      </c>
      <c r="F9" s="64">
        <v>5125788.24</v>
      </c>
      <c r="G9" s="64">
        <v>4492924</v>
      </c>
    </row>
    <row r="10" ht="20.25" customHeight="1" spans="1:7">
      <c r="A10" s="160" t="s">
        <v>82</v>
      </c>
      <c r="B10" s="160" t="str">
        <f>"        "&amp;"一般行政管理事务"</f>
        <v>        一般行政管理事务</v>
      </c>
      <c r="C10" s="64">
        <v>2295000</v>
      </c>
      <c r="D10" s="155"/>
      <c r="E10" s="64"/>
      <c r="F10" s="64"/>
      <c r="G10" s="64">
        <v>2295000</v>
      </c>
    </row>
    <row r="11" ht="20.25" customHeight="1" spans="1:7">
      <c r="A11" s="160" t="s">
        <v>83</v>
      </c>
      <c r="B11" s="160" t="str">
        <f>"        "&amp;"事业运行"</f>
        <v>        事业运行</v>
      </c>
      <c r="C11" s="64">
        <v>1186654.01</v>
      </c>
      <c r="D11" s="155">
        <v>1186654.01</v>
      </c>
      <c r="E11" s="64">
        <v>1022698.01</v>
      </c>
      <c r="F11" s="64">
        <v>163956</v>
      </c>
      <c r="G11" s="64"/>
    </row>
    <row r="12" ht="20.25" customHeight="1" spans="1:7">
      <c r="A12" s="152" t="s">
        <v>84</v>
      </c>
      <c r="B12" s="152" t="str">
        <f>"        "&amp;"社会保障和就业支出"</f>
        <v>        社会保障和就业支出</v>
      </c>
      <c r="C12" s="64">
        <v>4944519.6</v>
      </c>
      <c r="D12" s="155">
        <v>4638265.6</v>
      </c>
      <c r="E12" s="64">
        <v>4599865.6</v>
      </c>
      <c r="F12" s="64">
        <v>38400</v>
      </c>
      <c r="G12" s="64">
        <v>306254</v>
      </c>
    </row>
    <row r="13" ht="20.25" customHeight="1" spans="1:7">
      <c r="A13" s="159" t="s">
        <v>85</v>
      </c>
      <c r="B13" s="159" t="str">
        <f>"        "&amp;"行政事业单位养老支出"</f>
        <v>        行政事业单位养老支出</v>
      </c>
      <c r="C13" s="64">
        <v>4638265.6</v>
      </c>
      <c r="D13" s="155">
        <v>4638265.6</v>
      </c>
      <c r="E13" s="64">
        <v>4599865.6</v>
      </c>
      <c r="F13" s="64">
        <v>38400</v>
      </c>
      <c r="G13" s="64"/>
    </row>
    <row r="14" ht="20.25" customHeight="1" spans="1:7">
      <c r="A14" s="160" t="s">
        <v>86</v>
      </c>
      <c r="B14" s="160" t="str">
        <f>"        "&amp;"行政单位离退休"</f>
        <v>        行政单位离退休</v>
      </c>
      <c r="C14" s="64">
        <v>2044020</v>
      </c>
      <c r="D14" s="155">
        <v>2044020</v>
      </c>
      <c r="E14" s="64">
        <v>2005620</v>
      </c>
      <c r="F14" s="64">
        <v>38400</v>
      </c>
      <c r="G14" s="64"/>
    </row>
    <row r="15" ht="20.25" customHeight="1" spans="1:7">
      <c r="A15" s="160" t="s">
        <v>87</v>
      </c>
      <c r="B15" s="160" t="str">
        <f>"        "&amp;"机关事业单位基本养老保险缴费支出"</f>
        <v>        机关事业单位基本养老保险缴费支出</v>
      </c>
      <c r="C15" s="64">
        <v>2394245.6</v>
      </c>
      <c r="D15" s="155">
        <v>2394245.6</v>
      </c>
      <c r="E15" s="64">
        <v>2394245.6</v>
      </c>
      <c r="F15" s="64"/>
      <c r="G15" s="64"/>
    </row>
    <row r="16" ht="20.25" customHeight="1" spans="1:7">
      <c r="A16" s="160" t="s">
        <v>88</v>
      </c>
      <c r="B16" s="160" t="str">
        <f>"        "&amp;"机关事业单位职业年金缴费支出"</f>
        <v>        机关事业单位职业年金缴费支出</v>
      </c>
      <c r="C16" s="64">
        <v>200000</v>
      </c>
      <c r="D16" s="155">
        <v>200000</v>
      </c>
      <c r="E16" s="64">
        <v>200000</v>
      </c>
      <c r="F16" s="64"/>
      <c r="G16" s="64"/>
    </row>
    <row r="17" ht="20.25" customHeight="1" spans="1:7">
      <c r="A17" s="159" t="s">
        <v>89</v>
      </c>
      <c r="B17" s="159" t="str">
        <f>"        "&amp;"抚恤"</f>
        <v>        抚恤</v>
      </c>
      <c r="C17" s="64">
        <v>35754</v>
      </c>
      <c r="D17" s="155"/>
      <c r="E17" s="64"/>
      <c r="F17" s="64"/>
      <c r="G17" s="64">
        <v>35754</v>
      </c>
    </row>
    <row r="18" ht="20.25" customHeight="1" spans="1:7">
      <c r="A18" s="160" t="s">
        <v>90</v>
      </c>
      <c r="B18" s="160" t="str">
        <f>"        "&amp;"死亡抚恤"</f>
        <v>        死亡抚恤</v>
      </c>
      <c r="C18" s="64">
        <v>35754</v>
      </c>
      <c r="D18" s="155"/>
      <c r="E18" s="64"/>
      <c r="F18" s="64"/>
      <c r="G18" s="64">
        <v>35754</v>
      </c>
    </row>
    <row r="19" ht="20.25" customHeight="1" spans="1:7">
      <c r="A19" s="159" t="s">
        <v>91</v>
      </c>
      <c r="B19" s="159" t="str">
        <f>"        "&amp;"其他社会保障和就业支出"</f>
        <v>        其他社会保障和就业支出</v>
      </c>
      <c r="C19" s="64">
        <v>270500</v>
      </c>
      <c r="D19" s="155"/>
      <c r="E19" s="64"/>
      <c r="F19" s="64"/>
      <c r="G19" s="64">
        <v>270500</v>
      </c>
    </row>
    <row r="20" ht="20.25" customHeight="1" spans="1:7">
      <c r="A20" s="160" t="s">
        <v>92</v>
      </c>
      <c r="B20" s="160" t="str">
        <f>"        "&amp;"其他社会保障和就业支出"</f>
        <v>        其他社会保障和就业支出</v>
      </c>
      <c r="C20" s="64">
        <v>270500</v>
      </c>
      <c r="D20" s="155"/>
      <c r="E20" s="64"/>
      <c r="F20" s="64"/>
      <c r="G20" s="64">
        <v>270500</v>
      </c>
    </row>
    <row r="21" ht="20.25" customHeight="1" spans="1:7">
      <c r="A21" s="152" t="s">
        <v>93</v>
      </c>
      <c r="B21" s="152" t="str">
        <f>"        "&amp;"卫生健康支出"</f>
        <v>        卫生健康支出</v>
      </c>
      <c r="C21" s="64">
        <v>2232443.19</v>
      </c>
      <c r="D21" s="155">
        <v>2232443.19</v>
      </c>
      <c r="E21" s="64">
        <v>2232443.19</v>
      </c>
      <c r="F21" s="64"/>
      <c r="G21" s="64"/>
    </row>
    <row r="22" ht="20.25" customHeight="1" spans="1:7">
      <c r="A22" s="159" t="s">
        <v>94</v>
      </c>
      <c r="B22" s="159" t="str">
        <f>"        "&amp;"行政事业单位医疗"</f>
        <v>        行政事业单位医疗</v>
      </c>
      <c r="C22" s="64">
        <v>2232443.19</v>
      </c>
      <c r="D22" s="155">
        <v>2232443.19</v>
      </c>
      <c r="E22" s="64">
        <v>2232443.19</v>
      </c>
      <c r="F22" s="64"/>
      <c r="G22" s="64"/>
    </row>
    <row r="23" ht="20.25" customHeight="1" spans="1:7">
      <c r="A23" s="160" t="s">
        <v>95</v>
      </c>
      <c r="B23" s="160" t="str">
        <f>"        "&amp;"行政单位医疗"</f>
        <v>        行政单位医疗</v>
      </c>
      <c r="C23" s="64">
        <v>1170261.07</v>
      </c>
      <c r="D23" s="155">
        <v>1170261.07</v>
      </c>
      <c r="E23" s="64">
        <v>1170261.07</v>
      </c>
      <c r="F23" s="64"/>
      <c r="G23" s="64"/>
    </row>
    <row r="24" ht="20.25" customHeight="1" spans="1:7">
      <c r="A24" s="160" t="s">
        <v>96</v>
      </c>
      <c r="B24" s="160" t="str">
        <f>"        "&amp;"事业单位医疗"</f>
        <v>        事业单位医疗</v>
      </c>
      <c r="C24" s="64">
        <v>71753.83</v>
      </c>
      <c r="D24" s="155">
        <v>71753.83</v>
      </c>
      <c r="E24" s="64">
        <v>71753.83</v>
      </c>
      <c r="F24" s="64"/>
      <c r="G24" s="64"/>
    </row>
    <row r="25" ht="20.25" customHeight="1" spans="1:7">
      <c r="A25" s="160" t="s">
        <v>97</v>
      </c>
      <c r="B25" s="160" t="str">
        <f>"        "&amp;"公务员医疗补助"</f>
        <v>        公务员医疗补助</v>
      </c>
      <c r="C25" s="64">
        <v>864667.75</v>
      </c>
      <c r="D25" s="155">
        <v>864667.75</v>
      </c>
      <c r="E25" s="64">
        <v>864667.75</v>
      </c>
      <c r="F25" s="64"/>
      <c r="G25" s="64"/>
    </row>
    <row r="26" ht="20.25" customHeight="1" spans="1:7">
      <c r="A26" s="160" t="s">
        <v>98</v>
      </c>
      <c r="B26" s="160" t="str">
        <f>"        "&amp;"其他行政事业单位医疗支出"</f>
        <v>        其他行政事业单位医疗支出</v>
      </c>
      <c r="C26" s="64">
        <v>125760.54</v>
      </c>
      <c r="D26" s="155">
        <v>125760.54</v>
      </c>
      <c r="E26" s="64">
        <v>125760.54</v>
      </c>
      <c r="F26" s="64"/>
      <c r="G26" s="64"/>
    </row>
    <row r="27" ht="20.25" customHeight="1" spans="1:7">
      <c r="A27" s="152" t="s">
        <v>99</v>
      </c>
      <c r="B27" s="152" t="str">
        <f>"        "&amp;"住房保障支出"</f>
        <v>        住房保障支出</v>
      </c>
      <c r="C27" s="64">
        <v>2131236</v>
      </c>
      <c r="D27" s="155">
        <v>2131236</v>
      </c>
      <c r="E27" s="64">
        <v>2131236</v>
      </c>
      <c r="F27" s="64"/>
      <c r="G27" s="64"/>
    </row>
    <row r="28" ht="20.25" customHeight="1" spans="1:7">
      <c r="A28" s="159" t="s">
        <v>100</v>
      </c>
      <c r="B28" s="159" t="str">
        <f>"        "&amp;"住房改革支出"</f>
        <v>        住房改革支出</v>
      </c>
      <c r="C28" s="64">
        <v>2131236</v>
      </c>
      <c r="D28" s="155">
        <v>2131236</v>
      </c>
      <c r="E28" s="64">
        <v>2131236</v>
      </c>
      <c r="F28" s="64"/>
      <c r="G28" s="64"/>
    </row>
    <row r="29" ht="20.25" customHeight="1" spans="1:7">
      <c r="A29" s="160" t="s">
        <v>101</v>
      </c>
      <c r="B29" s="160" t="str">
        <f>"        "&amp;"住房公积金"</f>
        <v>        住房公积金</v>
      </c>
      <c r="C29" s="64">
        <v>2004060</v>
      </c>
      <c r="D29" s="155">
        <v>2004060</v>
      </c>
      <c r="E29" s="64">
        <v>2004060</v>
      </c>
      <c r="F29" s="64"/>
      <c r="G29" s="64"/>
    </row>
    <row r="30" ht="20.25" customHeight="1" spans="1:7">
      <c r="A30" s="160" t="s">
        <v>102</v>
      </c>
      <c r="B30" s="160" t="str">
        <f>"        "&amp;"购房补贴"</f>
        <v>        购房补贴</v>
      </c>
      <c r="C30" s="64">
        <v>127176</v>
      </c>
      <c r="D30" s="155">
        <v>127176</v>
      </c>
      <c r="E30" s="64">
        <v>127176</v>
      </c>
      <c r="F30" s="64"/>
      <c r="G30" s="64"/>
    </row>
    <row r="31" ht="20.25" customHeight="1" spans="1:7">
      <c r="A31" s="154" t="s">
        <v>30</v>
      </c>
      <c r="B31" s="152"/>
      <c r="C31" s="155">
        <v>38367204.19</v>
      </c>
      <c r="D31" s="155">
        <v>31273026.19</v>
      </c>
      <c r="E31" s="155">
        <v>25944881.95</v>
      </c>
      <c r="F31" s="155">
        <v>5328144.24</v>
      </c>
      <c r="G31" s="155">
        <v>7094178</v>
      </c>
    </row>
  </sheetData>
  <mergeCells count="8">
    <mergeCell ref="A1:G1"/>
    <mergeCell ref="A2:G2"/>
    <mergeCell ref="A3:F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50" t="s">
        <v>118</v>
      </c>
      <c r="B1" s="150"/>
      <c r="C1" s="150"/>
      <c r="D1" s="150"/>
      <c r="E1" s="150"/>
      <c r="F1" s="150"/>
    </row>
    <row r="2" ht="28.5" customHeight="1" spans="1:6">
      <c r="A2" s="151" t="s">
        <v>119</v>
      </c>
      <c r="B2" s="151"/>
      <c r="C2" s="151"/>
      <c r="D2" s="151"/>
      <c r="E2" s="151"/>
      <c r="F2" s="151"/>
    </row>
    <row r="3" ht="20.25" customHeight="1" spans="1:6">
      <c r="A3" s="152" t="str">
        <f>"单位名称："&amp;"玉溪市人民政府办公室"</f>
        <v>单位名称：玉溪市人民政府办公室</v>
      </c>
      <c r="B3" s="152"/>
      <c r="C3" s="152"/>
      <c r="D3" s="152"/>
      <c r="E3" s="152"/>
      <c r="F3" s="150" t="s">
        <v>2</v>
      </c>
    </row>
    <row r="4" ht="20.25" customHeight="1" spans="1:6">
      <c r="A4" s="153" t="s">
        <v>120</v>
      </c>
      <c r="B4" s="153" t="s">
        <v>121</v>
      </c>
      <c r="C4" s="153" t="s">
        <v>122</v>
      </c>
      <c r="D4" s="153"/>
      <c r="E4" s="153"/>
      <c r="F4" s="153"/>
    </row>
    <row r="5" ht="35.25" customHeight="1" spans="1:6">
      <c r="A5" s="153"/>
      <c r="B5" s="153"/>
      <c r="C5" s="153" t="s">
        <v>32</v>
      </c>
      <c r="D5" s="153" t="s">
        <v>123</v>
      </c>
      <c r="E5" s="153" t="s">
        <v>124</v>
      </c>
      <c r="F5" s="153" t="s">
        <v>125</v>
      </c>
    </row>
    <row r="6" ht="20.25" customHeight="1" spans="1:6">
      <c r="A6" s="156" t="s">
        <v>44</v>
      </c>
      <c r="B6" s="156">
        <v>2</v>
      </c>
      <c r="C6" s="156">
        <v>3</v>
      </c>
      <c r="D6" s="156">
        <v>4</v>
      </c>
      <c r="E6" s="156">
        <v>5</v>
      </c>
      <c r="F6" s="156">
        <v>6</v>
      </c>
    </row>
    <row r="7" ht="20.25" customHeight="1" spans="1:6">
      <c r="A7" s="64">
        <v>700790</v>
      </c>
      <c r="B7" s="64"/>
      <c r="C7" s="64">
        <v>520790</v>
      </c>
      <c r="D7" s="64"/>
      <c r="E7" s="155">
        <v>520790</v>
      </c>
      <c r="F7" s="64">
        <v>180000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0" t="s">
        <v>126</v>
      </c>
      <c r="B1" s="150"/>
      <c r="C1" s="150"/>
      <c r="D1" s="150"/>
      <c r="E1" s="150"/>
      <c r="F1" s="150"/>
      <c r="G1" s="150"/>
      <c r="H1" s="150"/>
      <c r="I1" s="150"/>
      <c r="J1" s="150"/>
      <c r="K1" s="150"/>
      <c r="L1" s="150"/>
      <c r="M1" s="150"/>
      <c r="N1" s="150"/>
      <c r="O1" s="150"/>
      <c r="P1" s="150"/>
      <c r="Q1" s="150"/>
      <c r="R1" s="150"/>
      <c r="S1" s="150"/>
      <c r="T1" s="150"/>
      <c r="U1" s="150"/>
      <c r="V1" s="150"/>
      <c r="W1" s="150"/>
    </row>
    <row r="2" ht="28.5" customHeight="1" spans="1:23">
      <c r="A2" s="151" t="s">
        <v>127</v>
      </c>
      <c r="B2" s="151"/>
      <c r="C2" s="151" t="s">
        <v>128</v>
      </c>
      <c r="D2" s="151"/>
      <c r="E2" s="151"/>
      <c r="F2" s="151"/>
      <c r="G2" s="151"/>
      <c r="H2" s="151"/>
      <c r="I2" s="151"/>
      <c r="J2" s="151"/>
      <c r="K2" s="151"/>
      <c r="L2" s="151"/>
      <c r="M2" s="151"/>
      <c r="N2" s="151"/>
      <c r="O2" s="151"/>
      <c r="P2" s="151"/>
      <c r="Q2" s="151"/>
      <c r="R2" s="151"/>
      <c r="S2" s="151"/>
      <c r="T2" s="151"/>
      <c r="U2" s="151"/>
      <c r="V2" s="151"/>
      <c r="W2" s="151"/>
    </row>
    <row r="3" ht="19.5" customHeight="1" spans="1:23">
      <c r="A3" s="152" t="str">
        <f>"单位名称："&amp;"玉溪市人民政府办公室"</f>
        <v>单位名称：玉溪市人民政府办公室</v>
      </c>
      <c r="B3" s="152"/>
      <c r="C3" s="152"/>
      <c r="D3" s="152"/>
      <c r="E3" s="152"/>
      <c r="F3" s="152"/>
      <c r="G3" s="152"/>
      <c r="H3" s="152"/>
      <c r="I3" s="152"/>
      <c r="J3" s="152"/>
      <c r="K3" s="152"/>
      <c r="L3" s="152"/>
      <c r="M3" s="152"/>
      <c r="N3" s="152"/>
      <c r="O3" s="152"/>
      <c r="P3" s="152"/>
      <c r="Q3" s="152"/>
      <c r="R3" s="150"/>
      <c r="S3" s="150"/>
      <c r="T3" s="150"/>
      <c r="U3" s="150"/>
      <c r="V3" s="150"/>
      <c r="W3" s="150" t="s">
        <v>2</v>
      </c>
    </row>
    <row r="4" ht="19.5" customHeight="1" spans="1:23">
      <c r="A4" s="153" t="s">
        <v>129</v>
      </c>
      <c r="B4" s="153" t="s">
        <v>130</v>
      </c>
      <c r="C4" s="153" t="s">
        <v>131</v>
      </c>
      <c r="D4" s="153" t="s">
        <v>132</v>
      </c>
      <c r="E4" s="153" t="s">
        <v>133</v>
      </c>
      <c r="F4" s="153" t="s">
        <v>134</v>
      </c>
      <c r="G4" s="153" t="s">
        <v>135</v>
      </c>
      <c r="H4" s="153" t="s">
        <v>136</v>
      </c>
      <c r="I4" s="153"/>
      <c r="J4" s="153"/>
      <c r="K4" s="153"/>
      <c r="L4" s="153"/>
      <c r="M4" s="153"/>
      <c r="N4" s="153"/>
      <c r="O4" s="153"/>
      <c r="P4" s="153"/>
      <c r="Q4" s="153"/>
      <c r="R4" s="153"/>
      <c r="S4" s="153"/>
      <c r="T4" s="153"/>
      <c r="U4" s="153"/>
      <c r="V4" s="153"/>
      <c r="W4" s="153"/>
    </row>
    <row r="5" ht="19.5" customHeight="1" spans="1:23">
      <c r="A5" s="153"/>
      <c r="B5" s="153"/>
      <c r="C5" s="153"/>
      <c r="D5" s="153"/>
      <c r="E5" s="153"/>
      <c r="F5" s="153"/>
      <c r="G5" s="153"/>
      <c r="H5" s="153" t="s">
        <v>30</v>
      </c>
      <c r="I5" s="153" t="s">
        <v>33</v>
      </c>
      <c r="J5" s="153"/>
      <c r="K5" s="153"/>
      <c r="L5" s="153"/>
      <c r="M5" s="153"/>
      <c r="N5" s="153" t="s">
        <v>137</v>
      </c>
      <c r="O5" s="153"/>
      <c r="P5" s="153"/>
      <c r="Q5" s="153" t="s">
        <v>36</v>
      </c>
      <c r="R5" s="153" t="s">
        <v>71</v>
      </c>
      <c r="S5" s="153"/>
      <c r="T5" s="153"/>
      <c r="U5" s="153"/>
      <c r="V5" s="153"/>
      <c r="W5" s="153"/>
    </row>
    <row r="6" ht="41.25" customHeight="1" spans="1:23">
      <c r="A6" s="153"/>
      <c r="B6" s="153"/>
      <c r="C6" s="153"/>
      <c r="D6" s="153"/>
      <c r="E6" s="153"/>
      <c r="F6" s="153"/>
      <c r="G6" s="153"/>
      <c r="H6" s="153"/>
      <c r="I6" s="153" t="s">
        <v>138</v>
      </c>
      <c r="J6" s="153" t="s">
        <v>139</v>
      </c>
      <c r="K6" s="153" t="s">
        <v>140</v>
      </c>
      <c r="L6" s="153" t="s">
        <v>141</v>
      </c>
      <c r="M6" s="153" t="s">
        <v>142</v>
      </c>
      <c r="N6" s="153" t="s">
        <v>33</v>
      </c>
      <c r="O6" s="153" t="s">
        <v>34</v>
      </c>
      <c r="P6" s="153" t="s">
        <v>35</v>
      </c>
      <c r="Q6" s="153"/>
      <c r="R6" s="153" t="s">
        <v>32</v>
      </c>
      <c r="S6" s="153" t="s">
        <v>39</v>
      </c>
      <c r="T6" s="153" t="s">
        <v>143</v>
      </c>
      <c r="U6" s="153" t="s">
        <v>41</v>
      </c>
      <c r="V6" s="153" t="s">
        <v>42</v>
      </c>
      <c r="W6" s="153" t="s">
        <v>43</v>
      </c>
    </row>
    <row r="7" ht="20.25" customHeight="1" spans="1:23">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c r="T7" s="154" t="s">
        <v>144</v>
      </c>
      <c r="U7" s="154" t="s">
        <v>145</v>
      </c>
      <c r="V7" s="154" t="s">
        <v>146</v>
      </c>
      <c r="W7" s="154" t="s">
        <v>147</v>
      </c>
    </row>
    <row r="8" ht="20.25" customHeight="1" spans="1:23">
      <c r="A8" t="s">
        <v>64</v>
      </c>
      <c r="C8" s="152"/>
      <c r="D8" s="152"/>
      <c r="E8" s="152"/>
      <c r="G8" s="152"/>
      <c r="H8" s="155">
        <v>31273026.19</v>
      </c>
      <c r="I8" s="64">
        <v>31273026.19</v>
      </c>
      <c r="J8" s="64">
        <v>6301743.75</v>
      </c>
      <c r="K8" s="64"/>
      <c r="L8" s="64">
        <v>24971282.44</v>
      </c>
      <c r="M8" s="64"/>
      <c r="N8" s="64"/>
      <c r="O8" s="64"/>
      <c r="P8" s="64"/>
      <c r="Q8" s="64"/>
      <c r="R8" s="64"/>
      <c r="S8" s="64"/>
      <c r="T8" s="64"/>
      <c r="U8" s="64"/>
      <c r="V8" s="64"/>
      <c r="W8" s="64"/>
    </row>
    <row r="9" ht="20.25" customHeight="1" spans="1:23">
      <c r="A9" t="s">
        <v>64</v>
      </c>
      <c r="B9" s="152"/>
      <c r="C9" s="152"/>
      <c r="D9" s="152"/>
      <c r="E9" s="152"/>
      <c r="F9" s="152"/>
      <c r="G9" s="152"/>
      <c r="H9" s="155">
        <v>31273026.19</v>
      </c>
      <c r="I9" s="64">
        <v>31273026.19</v>
      </c>
      <c r="J9" s="64">
        <v>6301743.75</v>
      </c>
      <c r="K9" s="64"/>
      <c r="L9" s="64">
        <v>24971282.44</v>
      </c>
      <c r="M9" s="64"/>
      <c r="N9" s="64"/>
      <c r="O9" s="64"/>
      <c r="P9" s="64"/>
      <c r="Q9" s="64"/>
      <c r="R9" s="64"/>
      <c r="S9" s="64"/>
      <c r="T9" s="64"/>
      <c r="U9" s="64"/>
      <c r="V9" s="64"/>
      <c r="W9" s="64"/>
    </row>
    <row r="10" ht="20.25" customHeight="1" spans="1:23">
      <c r="A10" s="152" t="str">
        <f t="shared" ref="A10:A61" si="0">"       "&amp;"玉溪市人民政府办公室"</f>
        <v>       玉溪市人民政府办公室</v>
      </c>
      <c r="B10" s="152" t="s">
        <v>148</v>
      </c>
      <c r="C10" s="152" t="s">
        <v>149</v>
      </c>
      <c r="D10" s="152" t="s">
        <v>81</v>
      </c>
      <c r="E10" s="152" t="s">
        <v>150</v>
      </c>
      <c r="F10" s="152" t="s">
        <v>151</v>
      </c>
      <c r="G10" s="152" t="s">
        <v>152</v>
      </c>
      <c r="H10" s="155">
        <v>5334612</v>
      </c>
      <c r="I10" s="64">
        <v>5334612</v>
      </c>
      <c r="J10" s="64">
        <v>1333653</v>
      </c>
      <c r="K10" s="152"/>
      <c r="L10" s="64">
        <v>4000959</v>
      </c>
      <c r="M10" s="152"/>
      <c r="N10" s="64"/>
      <c r="O10" s="64"/>
      <c r="P10" s="152"/>
      <c r="Q10" s="64"/>
      <c r="R10" s="64"/>
      <c r="S10" s="64"/>
      <c r="T10" s="64"/>
      <c r="U10" s="64"/>
      <c r="V10" s="64"/>
      <c r="W10" s="64"/>
    </row>
    <row r="11" ht="20.25" customHeight="1" spans="1:23">
      <c r="A11" s="152" t="str">
        <f t="shared" si="0"/>
        <v>       玉溪市人民政府办公室</v>
      </c>
      <c r="B11" s="152" t="s">
        <v>148</v>
      </c>
      <c r="C11" s="152" t="s">
        <v>149</v>
      </c>
      <c r="D11" s="152" t="s">
        <v>81</v>
      </c>
      <c r="E11" s="152" t="s">
        <v>150</v>
      </c>
      <c r="F11" s="152" t="s">
        <v>153</v>
      </c>
      <c r="G11" s="152" t="s">
        <v>154</v>
      </c>
      <c r="H11" s="155">
        <v>6042240</v>
      </c>
      <c r="I11" s="64">
        <v>6042240</v>
      </c>
      <c r="J11" s="64">
        <v>1510560</v>
      </c>
      <c r="K11" s="152"/>
      <c r="L11" s="64">
        <v>4531680</v>
      </c>
      <c r="M11" s="152"/>
      <c r="N11" s="64"/>
      <c r="O11" s="64"/>
      <c r="P11" s="152"/>
      <c r="Q11" s="64"/>
      <c r="R11" s="64"/>
      <c r="S11" s="64"/>
      <c r="T11" s="64"/>
      <c r="U11" s="64"/>
      <c r="V11" s="64"/>
      <c r="W11" s="64"/>
    </row>
    <row r="12" ht="20.25" customHeight="1" spans="1:23">
      <c r="A12" s="152" t="str">
        <f t="shared" si="0"/>
        <v>       玉溪市人民政府办公室</v>
      </c>
      <c r="B12" s="152" t="s">
        <v>148</v>
      </c>
      <c r="C12" s="152" t="s">
        <v>149</v>
      </c>
      <c r="D12" s="152" t="s">
        <v>102</v>
      </c>
      <c r="E12" s="152" t="s">
        <v>155</v>
      </c>
      <c r="F12" s="152" t="s">
        <v>153</v>
      </c>
      <c r="G12" s="152" t="s">
        <v>154</v>
      </c>
      <c r="H12" s="155">
        <v>109560</v>
      </c>
      <c r="I12" s="64">
        <v>109560</v>
      </c>
      <c r="J12" s="64">
        <v>27390</v>
      </c>
      <c r="K12" s="152"/>
      <c r="L12" s="64">
        <v>82170</v>
      </c>
      <c r="M12" s="152"/>
      <c r="N12" s="64"/>
      <c r="O12" s="64"/>
      <c r="P12" s="152"/>
      <c r="Q12" s="64"/>
      <c r="R12" s="64"/>
      <c r="S12" s="64"/>
      <c r="T12" s="64"/>
      <c r="U12" s="64"/>
      <c r="V12" s="64"/>
      <c r="W12" s="64"/>
    </row>
    <row r="13" ht="20.25" customHeight="1" spans="1:23">
      <c r="A13" s="152" t="str">
        <f t="shared" si="0"/>
        <v>       玉溪市人民政府办公室</v>
      </c>
      <c r="B13" s="152" t="s">
        <v>156</v>
      </c>
      <c r="C13" s="152" t="s">
        <v>157</v>
      </c>
      <c r="D13" s="152" t="s">
        <v>81</v>
      </c>
      <c r="E13" s="152" t="s">
        <v>150</v>
      </c>
      <c r="F13" s="152" t="s">
        <v>158</v>
      </c>
      <c r="G13" s="152" t="s">
        <v>159</v>
      </c>
      <c r="H13" s="155">
        <v>7236.15</v>
      </c>
      <c r="I13" s="64">
        <v>7236.15</v>
      </c>
      <c r="J13" s="64">
        <v>1809.04</v>
      </c>
      <c r="K13" s="152"/>
      <c r="L13" s="64">
        <v>5427.11</v>
      </c>
      <c r="M13" s="152"/>
      <c r="N13" s="64"/>
      <c r="O13" s="64"/>
      <c r="P13" s="152"/>
      <c r="Q13" s="64"/>
      <c r="R13" s="64"/>
      <c r="S13" s="64"/>
      <c r="T13" s="64"/>
      <c r="U13" s="64"/>
      <c r="V13" s="64"/>
      <c r="W13" s="64"/>
    </row>
    <row r="14" ht="20.25" customHeight="1" spans="1:23">
      <c r="A14" s="152" t="str">
        <f t="shared" si="0"/>
        <v>       玉溪市人民政府办公室</v>
      </c>
      <c r="B14" s="152" t="s">
        <v>156</v>
      </c>
      <c r="C14" s="152" t="s">
        <v>157</v>
      </c>
      <c r="D14" s="152" t="s">
        <v>83</v>
      </c>
      <c r="E14" s="152" t="s">
        <v>160</v>
      </c>
      <c r="F14" s="152" t="s">
        <v>158</v>
      </c>
      <c r="G14" s="152" t="s">
        <v>159</v>
      </c>
      <c r="H14" s="155">
        <v>6226.01</v>
      </c>
      <c r="I14" s="64">
        <v>6226.01</v>
      </c>
      <c r="J14" s="64">
        <v>1556.5</v>
      </c>
      <c r="K14" s="152"/>
      <c r="L14" s="64">
        <v>4669.51</v>
      </c>
      <c r="M14" s="152"/>
      <c r="N14" s="64"/>
      <c r="O14" s="64"/>
      <c r="P14" s="152"/>
      <c r="Q14" s="64"/>
      <c r="R14" s="64"/>
      <c r="S14" s="64"/>
      <c r="T14" s="64"/>
      <c r="U14" s="64"/>
      <c r="V14" s="64"/>
      <c r="W14" s="64"/>
    </row>
    <row r="15" ht="20.25" customHeight="1" spans="1:23">
      <c r="A15" s="152" t="str">
        <f t="shared" si="0"/>
        <v>       玉溪市人民政府办公室</v>
      </c>
      <c r="B15" s="152" t="s">
        <v>156</v>
      </c>
      <c r="C15" s="152" t="s">
        <v>157</v>
      </c>
      <c r="D15" s="152" t="s">
        <v>87</v>
      </c>
      <c r="E15" s="152" t="s">
        <v>161</v>
      </c>
      <c r="F15" s="152" t="s">
        <v>162</v>
      </c>
      <c r="G15" s="152" t="s">
        <v>163</v>
      </c>
      <c r="H15" s="155">
        <v>2394245.6</v>
      </c>
      <c r="I15" s="64">
        <v>2394245.6</v>
      </c>
      <c r="J15" s="64">
        <v>598561.4</v>
      </c>
      <c r="K15" s="152"/>
      <c r="L15" s="64">
        <v>1795684.2</v>
      </c>
      <c r="M15" s="152"/>
      <c r="N15" s="64"/>
      <c r="O15" s="64"/>
      <c r="P15" s="152"/>
      <c r="Q15" s="64"/>
      <c r="R15" s="64"/>
      <c r="S15" s="64"/>
      <c r="T15" s="64"/>
      <c r="U15" s="64"/>
      <c r="V15" s="64"/>
      <c r="W15" s="64"/>
    </row>
    <row r="16" ht="20.25" customHeight="1" spans="1:23">
      <c r="A16" s="152" t="str">
        <f t="shared" si="0"/>
        <v>       玉溪市人民政府办公室</v>
      </c>
      <c r="B16" s="152" t="s">
        <v>156</v>
      </c>
      <c r="C16" s="152" t="s">
        <v>157</v>
      </c>
      <c r="D16" s="152" t="s">
        <v>95</v>
      </c>
      <c r="E16" s="152" t="s">
        <v>164</v>
      </c>
      <c r="F16" s="152" t="s">
        <v>165</v>
      </c>
      <c r="G16" s="152" t="s">
        <v>166</v>
      </c>
      <c r="H16" s="155">
        <v>1170261.07</v>
      </c>
      <c r="I16" s="64">
        <v>1170261.07</v>
      </c>
      <c r="J16" s="64">
        <v>292565.27</v>
      </c>
      <c r="K16" s="152"/>
      <c r="L16" s="64">
        <v>877695.8</v>
      </c>
      <c r="M16" s="152"/>
      <c r="N16" s="64"/>
      <c r="O16" s="64"/>
      <c r="P16" s="152"/>
      <c r="Q16" s="64"/>
      <c r="R16" s="64"/>
      <c r="S16" s="64"/>
      <c r="T16" s="64"/>
      <c r="U16" s="64"/>
      <c r="V16" s="64"/>
      <c r="W16" s="64"/>
    </row>
    <row r="17" ht="20.25" customHeight="1" spans="1:23">
      <c r="A17" s="152" t="str">
        <f t="shared" si="0"/>
        <v>       玉溪市人民政府办公室</v>
      </c>
      <c r="B17" s="152" t="s">
        <v>156</v>
      </c>
      <c r="C17" s="152" t="s">
        <v>157</v>
      </c>
      <c r="D17" s="152" t="s">
        <v>96</v>
      </c>
      <c r="E17" s="152" t="s">
        <v>167</v>
      </c>
      <c r="F17" s="152" t="s">
        <v>165</v>
      </c>
      <c r="G17" s="152" t="s">
        <v>166</v>
      </c>
      <c r="H17" s="155">
        <v>71753.83</v>
      </c>
      <c r="I17" s="64">
        <v>71753.83</v>
      </c>
      <c r="J17" s="64">
        <v>17938.46</v>
      </c>
      <c r="K17" s="152"/>
      <c r="L17" s="64">
        <v>53815.37</v>
      </c>
      <c r="M17" s="152"/>
      <c r="N17" s="64"/>
      <c r="O17" s="64"/>
      <c r="P17" s="152"/>
      <c r="Q17" s="64"/>
      <c r="R17" s="64"/>
      <c r="S17" s="64"/>
      <c r="T17" s="64"/>
      <c r="U17" s="64"/>
      <c r="V17" s="64"/>
      <c r="W17" s="64"/>
    </row>
    <row r="18" ht="20.25" customHeight="1" spans="1:23">
      <c r="A18" s="152" t="str">
        <f t="shared" si="0"/>
        <v>       玉溪市人民政府办公室</v>
      </c>
      <c r="B18" s="152" t="s">
        <v>156</v>
      </c>
      <c r="C18" s="152" t="s">
        <v>157</v>
      </c>
      <c r="D18" s="152" t="s">
        <v>97</v>
      </c>
      <c r="E18" s="152" t="s">
        <v>168</v>
      </c>
      <c r="F18" s="152" t="s">
        <v>169</v>
      </c>
      <c r="G18" s="152" t="s">
        <v>170</v>
      </c>
      <c r="H18" s="155">
        <v>864667.75</v>
      </c>
      <c r="I18" s="64">
        <v>864667.75</v>
      </c>
      <c r="J18" s="64">
        <v>216166.94</v>
      </c>
      <c r="K18" s="152"/>
      <c r="L18" s="64">
        <v>648500.81</v>
      </c>
      <c r="M18" s="152"/>
      <c r="N18" s="64"/>
      <c r="O18" s="64"/>
      <c r="P18" s="152"/>
      <c r="Q18" s="64"/>
      <c r="R18" s="64"/>
      <c r="S18" s="64"/>
      <c r="T18" s="64"/>
      <c r="U18" s="64"/>
      <c r="V18" s="64"/>
      <c r="W18" s="64"/>
    </row>
    <row r="19" ht="20.25" customHeight="1" spans="1:23">
      <c r="A19" s="152" t="str">
        <f t="shared" si="0"/>
        <v>       玉溪市人民政府办公室</v>
      </c>
      <c r="B19" s="152" t="s">
        <v>156</v>
      </c>
      <c r="C19" s="152" t="s">
        <v>157</v>
      </c>
      <c r="D19" s="152" t="s">
        <v>98</v>
      </c>
      <c r="E19" s="152" t="s">
        <v>171</v>
      </c>
      <c r="F19" s="152" t="s">
        <v>158</v>
      </c>
      <c r="G19" s="152" t="s">
        <v>159</v>
      </c>
      <c r="H19" s="155">
        <v>125760.54</v>
      </c>
      <c r="I19" s="64">
        <v>125760.54</v>
      </c>
      <c r="J19" s="64">
        <v>79746.14</v>
      </c>
      <c r="K19" s="152"/>
      <c r="L19" s="64">
        <v>46014.4</v>
      </c>
      <c r="M19" s="152"/>
      <c r="N19" s="64"/>
      <c r="O19" s="64"/>
      <c r="P19" s="152"/>
      <c r="Q19" s="64"/>
      <c r="R19" s="64"/>
      <c r="S19" s="64"/>
      <c r="T19" s="64"/>
      <c r="U19" s="64"/>
      <c r="V19" s="64"/>
      <c r="W19" s="64"/>
    </row>
    <row r="20" ht="20.25" customHeight="1" spans="1:23">
      <c r="A20" s="152" t="str">
        <f t="shared" si="0"/>
        <v>       玉溪市人民政府办公室</v>
      </c>
      <c r="B20" s="152" t="s">
        <v>172</v>
      </c>
      <c r="C20" s="152" t="s">
        <v>173</v>
      </c>
      <c r="D20" s="152" t="s">
        <v>101</v>
      </c>
      <c r="E20" s="152" t="s">
        <v>173</v>
      </c>
      <c r="F20" s="152" t="s">
        <v>174</v>
      </c>
      <c r="G20" s="152" t="s">
        <v>173</v>
      </c>
      <c r="H20" s="155">
        <v>2004060</v>
      </c>
      <c r="I20" s="64">
        <v>2004060</v>
      </c>
      <c r="J20" s="64">
        <v>501015</v>
      </c>
      <c r="K20" s="152"/>
      <c r="L20" s="64">
        <v>1503045</v>
      </c>
      <c r="M20" s="152"/>
      <c r="N20" s="64"/>
      <c r="O20" s="64"/>
      <c r="P20" s="152"/>
      <c r="Q20" s="64"/>
      <c r="R20" s="64"/>
      <c r="S20" s="64"/>
      <c r="T20" s="64"/>
      <c r="U20" s="64"/>
      <c r="V20" s="64"/>
      <c r="W20" s="64"/>
    </row>
    <row r="21" ht="20.25" customHeight="1" spans="1:23">
      <c r="A21" s="152" t="str">
        <f t="shared" si="0"/>
        <v>       玉溪市人民政府办公室</v>
      </c>
      <c r="B21" s="152" t="s">
        <v>175</v>
      </c>
      <c r="C21" s="152" t="s">
        <v>176</v>
      </c>
      <c r="D21" s="152" t="s">
        <v>86</v>
      </c>
      <c r="E21" s="152" t="s">
        <v>177</v>
      </c>
      <c r="F21" s="152" t="s">
        <v>178</v>
      </c>
      <c r="G21" s="152" t="s">
        <v>179</v>
      </c>
      <c r="H21" s="155">
        <v>1996800</v>
      </c>
      <c r="I21" s="64">
        <v>1996800</v>
      </c>
      <c r="J21" s="64">
        <v>399360</v>
      </c>
      <c r="K21" s="152"/>
      <c r="L21" s="64">
        <v>1597440</v>
      </c>
      <c r="M21" s="152"/>
      <c r="N21" s="64"/>
      <c r="O21" s="64"/>
      <c r="P21" s="152"/>
      <c r="Q21" s="64"/>
      <c r="R21" s="64"/>
      <c r="S21" s="64"/>
      <c r="T21" s="64"/>
      <c r="U21" s="64"/>
      <c r="V21" s="64"/>
      <c r="W21" s="64"/>
    </row>
    <row r="22" ht="20.25" customHeight="1" spans="1:23">
      <c r="A22" s="152" t="str">
        <f t="shared" si="0"/>
        <v>       玉溪市人民政府办公室</v>
      </c>
      <c r="B22" s="152" t="s">
        <v>180</v>
      </c>
      <c r="C22" s="152" t="s">
        <v>181</v>
      </c>
      <c r="D22" s="152" t="s">
        <v>81</v>
      </c>
      <c r="E22" s="152" t="s">
        <v>150</v>
      </c>
      <c r="F22" s="152" t="s">
        <v>182</v>
      </c>
      <c r="G22" s="152" t="s">
        <v>183</v>
      </c>
      <c r="H22" s="155">
        <v>3386000</v>
      </c>
      <c r="I22" s="64">
        <v>3386000</v>
      </c>
      <c r="J22" s="64">
        <v>846500</v>
      </c>
      <c r="K22" s="152"/>
      <c r="L22" s="64">
        <v>2539500</v>
      </c>
      <c r="M22" s="152"/>
      <c r="N22" s="64"/>
      <c r="O22" s="64"/>
      <c r="P22" s="152"/>
      <c r="Q22" s="64"/>
      <c r="R22" s="64"/>
      <c r="S22" s="64"/>
      <c r="T22" s="64"/>
      <c r="U22" s="64"/>
      <c r="V22" s="64"/>
      <c r="W22" s="64"/>
    </row>
    <row r="23" ht="20.25" customHeight="1" spans="1:23">
      <c r="A23" s="152" t="str">
        <f t="shared" si="0"/>
        <v>       玉溪市人民政府办公室</v>
      </c>
      <c r="B23" s="152" t="s">
        <v>184</v>
      </c>
      <c r="C23" s="152" t="s">
        <v>185</v>
      </c>
      <c r="D23" s="152" t="s">
        <v>81</v>
      </c>
      <c r="E23" s="152" t="s">
        <v>150</v>
      </c>
      <c r="F23" s="152" t="s">
        <v>186</v>
      </c>
      <c r="G23" s="152" t="s">
        <v>187</v>
      </c>
      <c r="H23" s="155">
        <v>520790</v>
      </c>
      <c r="I23" s="64">
        <v>520790</v>
      </c>
      <c r="J23" s="64"/>
      <c r="K23" s="152"/>
      <c r="L23" s="64">
        <v>520790</v>
      </c>
      <c r="M23" s="152"/>
      <c r="N23" s="64"/>
      <c r="O23" s="64"/>
      <c r="P23" s="152"/>
      <c r="Q23" s="64"/>
      <c r="R23" s="64"/>
      <c r="S23" s="64"/>
      <c r="T23" s="64"/>
      <c r="U23" s="64"/>
      <c r="V23" s="64"/>
      <c r="W23" s="64"/>
    </row>
    <row r="24" ht="20.25" customHeight="1" spans="1:23">
      <c r="A24" s="152" t="str">
        <f t="shared" si="0"/>
        <v>       玉溪市人民政府办公室</v>
      </c>
      <c r="B24" s="152" t="s">
        <v>188</v>
      </c>
      <c r="C24" s="152" t="s">
        <v>189</v>
      </c>
      <c r="D24" s="152" t="s">
        <v>81</v>
      </c>
      <c r="E24" s="152" t="s">
        <v>150</v>
      </c>
      <c r="F24" s="152" t="s">
        <v>190</v>
      </c>
      <c r="G24" s="152" t="s">
        <v>191</v>
      </c>
      <c r="H24" s="155">
        <v>1065600</v>
      </c>
      <c r="I24" s="64">
        <v>1065600</v>
      </c>
      <c r="J24" s="64">
        <v>266400</v>
      </c>
      <c r="K24" s="152"/>
      <c r="L24" s="64">
        <v>799200</v>
      </c>
      <c r="M24" s="152"/>
      <c r="N24" s="64"/>
      <c r="O24" s="64"/>
      <c r="P24" s="152"/>
      <c r="Q24" s="64"/>
      <c r="R24" s="64"/>
      <c r="S24" s="64"/>
      <c r="T24" s="64"/>
      <c r="U24" s="64"/>
      <c r="V24" s="64"/>
      <c r="W24" s="64"/>
    </row>
    <row r="25" ht="20.25" customHeight="1" spans="1:23">
      <c r="A25" s="152" t="str">
        <f t="shared" si="0"/>
        <v>       玉溪市人民政府办公室</v>
      </c>
      <c r="B25" s="152" t="s">
        <v>192</v>
      </c>
      <c r="C25" s="152" t="s">
        <v>193</v>
      </c>
      <c r="D25" s="152" t="s">
        <v>81</v>
      </c>
      <c r="E25" s="152" t="s">
        <v>150</v>
      </c>
      <c r="F25" s="152" t="s">
        <v>194</v>
      </c>
      <c r="G25" s="152" t="s">
        <v>193</v>
      </c>
      <c r="H25" s="155">
        <v>229728.24</v>
      </c>
      <c r="I25" s="64">
        <v>229728.24</v>
      </c>
      <c r="J25" s="64"/>
      <c r="K25" s="152"/>
      <c r="L25" s="64">
        <v>229728.24</v>
      </c>
      <c r="M25" s="152"/>
      <c r="N25" s="64"/>
      <c r="O25" s="64"/>
      <c r="P25" s="152"/>
      <c r="Q25" s="64"/>
      <c r="R25" s="64"/>
      <c r="S25" s="64"/>
      <c r="T25" s="64"/>
      <c r="U25" s="64"/>
      <c r="V25" s="64"/>
      <c r="W25" s="64"/>
    </row>
    <row r="26" ht="20.25" customHeight="1" spans="1:23">
      <c r="A26" s="152" t="str">
        <f t="shared" si="0"/>
        <v>       玉溪市人民政府办公室</v>
      </c>
      <c r="B26" s="152" t="s">
        <v>192</v>
      </c>
      <c r="C26" s="152" t="s">
        <v>193</v>
      </c>
      <c r="D26" s="152" t="s">
        <v>83</v>
      </c>
      <c r="E26" s="152" t="s">
        <v>160</v>
      </c>
      <c r="F26" s="152" t="s">
        <v>194</v>
      </c>
      <c r="G26" s="152" t="s">
        <v>193</v>
      </c>
      <c r="H26" s="155">
        <v>15156</v>
      </c>
      <c r="I26" s="64">
        <v>15156</v>
      </c>
      <c r="J26" s="64"/>
      <c r="K26" s="152"/>
      <c r="L26" s="64">
        <v>15156</v>
      </c>
      <c r="M26" s="152"/>
      <c r="N26" s="64"/>
      <c r="O26" s="64"/>
      <c r="P26" s="152"/>
      <c r="Q26" s="64"/>
      <c r="R26" s="64"/>
      <c r="S26" s="64"/>
      <c r="T26" s="64"/>
      <c r="U26" s="64"/>
      <c r="V26" s="64"/>
      <c r="W26" s="64"/>
    </row>
    <row r="27" ht="20.25" customHeight="1" spans="1:23">
      <c r="A27" s="152" t="str">
        <f t="shared" si="0"/>
        <v>       玉溪市人民政府办公室</v>
      </c>
      <c r="B27" s="152" t="s">
        <v>195</v>
      </c>
      <c r="C27" s="152" t="s">
        <v>196</v>
      </c>
      <c r="D27" s="152" t="s">
        <v>81</v>
      </c>
      <c r="E27" s="152" t="s">
        <v>150</v>
      </c>
      <c r="F27" s="152" t="s">
        <v>197</v>
      </c>
      <c r="G27" s="152" t="s">
        <v>198</v>
      </c>
      <c r="H27" s="155">
        <v>149010</v>
      </c>
      <c r="I27" s="64">
        <v>149010</v>
      </c>
      <c r="J27" s="64"/>
      <c r="K27" s="152"/>
      <c r="L27" s="64">
        <v>149010</v>
      </c>
      <c r="M27" s="152"/>
      <c r="N27" s="64"/>
      <c r="O27" s="64"/>
      <c r="P27" s="152"/>
      <c r="Q27" s="64"/>
      <c r="R27" s="64"/>
      <c r="S27" s="64"/>
      <c r="T27" s="64"/>
      <c r="U27" s="64"/>
      <c r="V27" s="64"/>
      <c r="W27" s="64"/>
    </row>
    <row r="28" ht="20.25" customHeight="1" spans="1:23">
      <c r="A28" s="152" t="str">
        <f t="shared" si="0"/>
        <v>       玉溪市人民政府办公室</v>
      </c>
      <c r="B28" s="152" t="s">
        <v>195</v>
      </c>
      <c r="C28" s="152" t="s">
        <v>196</v>
      </c>
      <c r="D28" s="152" t="s">
        <v>81</v>
      </c>
      <c r="E28" s="152" t="s">
        <v>150</v>
      </c>
      <c r="F28" s="152" t="s">
        <v>199</v>
      </c>
      <c r="G28" s="152" t="s">
        <v>200</v>
      </c>
      <c r="H28" s="155">
        <v>150000</v>
      </c>
      <c r="I28" s="64">
        <v>150000</v>
      </c>
      <c r="J28" s="64"/>
      <c r="K28" s="152"/>
      <c r="L28" s="64">
        <v>150000</v>
      </c>
      <c r="M28" s="152"/>
      <c r="N28" s="64"/>
      <c r="O28" s="64"/>
      <c r="P28" s="152"/>
      <c r="Q28" s="64"/>
      <c r="R28" s="64"/>
      <c r="S28" s="64"/>
      <c r="T28" s="64"/>
      <c r="U28" s="64"/>
      <c r="V28" s="64"/>
      <c r="W28" s="64"/>
    </row>
    <row r="29" ht="20.25" customHeight="1" spans="1:23">
      <c r="A29" s="152" t="str">
        <f t="shared" si="0"/>
        <v>       玉溪市人民政府办公室</v>
      </c>
      <c r="B29" s="152" t="s">
        <v>195</v>
      </c>
      <c r="C29" s="152" t="s">
        <v>196</v>
      </c>
      <c r="D29" s="152" t="s">
        <v>81</v>
      </c>
      <c r="E29" s="152" t="s">
        <v>150</v>
      </c>
      <c r="F29" s="152" t="s">
        <v>201</v>
      </c>
      <c r="G29" s="152" t="s">
        <v>202</v>
      </c>
      <c r="H29" s="155">
        <v>90000</v>
      </c>
      <c r="I29" s="64">
        <v>90000</v>
      </c>
      <c r="J29" s="64"/>
      <c r="K29" s="152"/>
      <c r="L29" s="64">
        <v>90000</v>
      </c>
      <c r="M29" s="152"/>
      <c r="N29" s="64"/>
      <c r="O29" s="64"/>
      <c r="P29" s="152"/>
      <c r="Q29" s="64"/>
      <c r="R29" s="64"/>
      <c r="S29" s="64"/>
      <c r="T29" s="64"/>
      <c r="U29" s="64"/>
      <c r="V29" s="64"/>
      <c r="W29" s="64"/>
    </row>
    <row r="30" ht="20.25" customHeight="1" spans="1:23">
      <c r="A30" s="152" t="str">
        <f t="shared" si="0"/>
        <v>       玉溪市人民政府办公室</v>
      </c>
      <c r="B30" s="152" t="s">
        <v>195</v>
      </c>
      <c r="C30" s="152" t="s">
        <v>196</v>
      </c>
      <c r="D30" s="152" t="s">
        <v>81</v>
      </c>
      <c r="E30" s="152" t="s">
        <v>150</v>
      </c>
      <c r="F30" s="152" t="s">
        <v>203</v>
      </c>
      <c r="G30" s="152" t="s">
        <v>204</v>
      </c>
      <c r="H30" s="155">
        <v>187600</v>
      </c>
      <c r="I30" s="64">
        <v>187600</v>
      </c>
      <c r="J30" s="64"/>
      <c r="K30" s="152"/>
      <c r="L30" s="64">
        <v>187600</v>
      </c>
      <c r="M30" s="152"/>
      <c r="N30" s="64"/>
      <c r="O30" s="64"/>
      <c r="P30" s="152"/>
      <c r="Q30" s="64"/>
      <c r="R30" s="64"/>
      <c r="S30" s="64"/>
      <c r="T30" s="64"/>
      <c r="U30" s="64"/>
      <c r="V30" s="64"/>
      <c r="W30" s="64"/>
    </row>
    <row r="31" ht="20.25" customHeight="1" spans="1:23">
      <c r="A31" s="152" t="str">
        <f t="shared" si="0"/>
        <v>       玉溪市人民政府办公室</v>
      </c>
      <c r="B31" s="152" t="s">
        <v>195</v>
      </c>
      <c r="C31" s="152" t="s">
        <v>196</v>
      </c>
      <c r="D31" s="152" t="s">
        <v>81</v>
      </c>
      <c r="E31" s="152" t="s">
        <v>150</v>
      </c>
      <c r="F31" s="152" t="s">
        <v>190</v>
      </c>
      <c r="G31" s="152" t="s">
        <v>191</v>
      </c>
      <c r="H31" s="155">
        <v>106560</v>
      </c>
      <c r="I31" s="64">
        <v>106560</v>
      </c>
      <c r="J31" s="64"/>
      <c r="K31" s="152"/>
      <c r="L31" s="64">
        <v>106560</v>
      </c>
      <c r="M31" s="152"/>
      <c r="N31" s="64"/>
      <c r="O31" s="64"/>
      <c r="P31" s="152"/>
      <c r="Q31" s="64"/>
      <c r="R31" s="64"/>
      <c r="S31" s="64"/>
      <c r="T31" s="64"/>
      <c r="U31" s="64"/>
      <c r="V31" s="64"/>
      <c r="W31" s="64"/>
    </row>
    <row r="32" ht="20.25" customHeight="1" spans="1:23">
      <c r="A32" s="152" t="str">
        <f t="shared" si="0"/>
        <v>       玉溪市人民政府办公室</v>
      </c>
      <c r="B32" s="152" t="s">
        <v>195</v>
      </c>
      <c r="C32" s="152" t="s">
        <v>196</v>
      </c>
      <c r="D32" s="152" t="s">
        <v>81</v>
      </c>
      <c r="E32" s="152" t="s">
        <v>150</v>
      </c>
      <c r="F32" s="152" t="s">
        <v>205</v>
      </c>
      <c r="G32" s="152" t="s">
        <v>206</v>
      </c>
      <c r="H32" s="155">
        <v>611000</v>
      </c>
      <c r="I32" s="64">
        <v>611000</v>
      </c>
      <c r="J32" s="64"/>
      <c r="K32" s="152"/>
      <c r="L32" s="64">
        <v>611000</v>
      </c>
      <c r="M32" s="152"/>
      <c r="N32" s="64"/>
      <c r="O32" s="64"/>
      <c r="P32" s="152"/>
      <c r="Q32" s="64"/>
      <c r="R32" s="64"/>
      <c r="S32" s="64"/>
      <c r="T32" s="64"/>
      <c r="U32" s="64"/>
      <c r="V32" s="64"/>
      <c r="W32" s="64"/>
    </row>
    <row r="33" ht="20.25" customHeight="1" spans="1:23">
      <c r="A33" s="152" t="str">
        <f t="shared" si="0"/>
        <v>       玉溪市人民政府办公室</v>
      </c>
      <c r="B33" s="152" t="s">
        <v>195</v>
      </c>
      <c r="C33" s="152" t="s">
        <v>196</v>
      </c>
      <c r="D33" s="152" t="s">
        <v>83</v>
      </c>
      <c r="E33" s="152" t="s">
        <v>160</v>
      </c>
      <c r="F33" s="152" t="s">
        <v>197</v>
      </c>
      <c r="G33" s="152" t="s">
        <v>198</v>
      </c>
      <c r="H33" s="155">
        <v>132200</v>
      </c>
      <c r="I33" s="64">
        <v>132200</v>
      </c>
      <c r="J33" s="64"/>
      <c r="K33" s="152"/>
      <c r="L33" s="64">
        <v>132200</v>
      </c>
      <c r="M33" s="152"/>
      <c r="N33" s="64"/>
      <c r="O33" s="64"/>
      <c r="P33" s="152"/>
      <c r="Q33" s="64"/>
      <c r="R33" s="64"/>
      <c r="S33" s="64"/>
      <c r="T33" s="64"/>
      <c r="U33" s="64"/>
      <c r="V33" s="64"/>
      <c r="W33" s="64"/>
    </row>
    <row r="34" ht="20.25" customHeight="1" spans="1:23">
      <c r="A34" s="152" t="str">
        <f t="shared" si="0"/>
        <v>       玉溪市人民政府办公室</v>
      </c>
      <c r="B34" s="152" t="s">
        <v>195</v>
      </c>
      <c r="C34" s="152" t="s">
        <v>196</v>
      </c>
      <c r="D34" s="152" t="s">
        <v>83</v>
      </c>
      <c r="E34" s="152" t="s">
        <v>160</v>
      </c>
      <c r="F34" s="152" t="s">
        <v>205</v>
      </c>
      <c r="G34" s="152" t="s">
        <v>206</v>
      </c>
      <c r="H34" s="155">
        <v>16600</v>
      </c>
      <c r="I34" s="64">
        <v>16600</v>
      </c>
      <c r="J34" s="64"/>
      <c r="K34" s="152"/>
      <c r="L34" s="64">
        <v>16600</v>
      </c>
      <c r="M34" s="152"/>
      <c r="N34" s="64"/>
      <c r="O34" s="64"/>
      <c r="P34" s="152"/>
      <c r="Q34" s="64"/>
      <c r="R34" s="64"/>
      <c r="S34" s="64"/>
      <c r="T34" s="64"/>
      <c r="U34" s="64"/>
      <c r="V34" s="64"/>
      <c r="W34" s="64"/>
    </row>
    <row r="35" ht="20.25" customHeight="1" spans="1:23">
      <c r="A35" s="152" t="str">
        <f t="shared" si="0"/>
        <v>       玉溪市人民政府办公室</v>
      </c>
      <c r="B35" s="152" t="s">
        <v>195</v>
      </c>
      <c r="C35" s="152" t="s">
        <v>196</v>
      </c>
      <c r="D35" s="152" t="s">
        <v>86</v>
      </c>
      <c r="E35" s="152" t="s">
        <v>177</v>
      </c>
      <c r="F35" s="152" t="s">
        <v>205</v>
      </c>
      <c r="G35" s="152" t="s">
        <v>206</v>
      </c>
      <c r="H35" s="155">
        <v>38400</v>
      </c>
      <c r="I35" s="64">
        <v>38400</v>
      </c>
      <c r="J35" s="64"/>
      <c r="K35" s="152"/>
      <c r="L35" s="64">
        <v>38400</v>
      </c>
      <c r="M35" s="152"/>
      <c r="N35" s="64"/>
      <c r="O35" s="64"/>
      <c r="P35" s="152"/>
      <c r="Q35" s="64"/>
      <c r="R35" s="64"/>
      <c r="S35" s="64"/>
      <c r="T35" s="64"/>
      <c r="U35" s="64"/>
      <c r="V35" s="64"/>
      <c r="W35" s="64"/>
    </row>
    <row r="36" ht="20.25" customHeight="1" spans="1:23">
      <c r="A36" s="152" t="str">
        <f t="shared" si="0"/>
        <v>       玉溪市人民政府办公室</v>
      </c>
      <c r="B36" s="152" t="s">
        <v>207</v>
      </c>
      <c r="C36" s="152" t="s">
        <v>125</v>
      </c>
      <c r="D36" s="152" t="s">
        <v>81</v>
      </c>
      <c r="E36" s="152" t="s">
        <v>150</v>
      </c>
      <c r="F36" s="152" t="s">
        <v>208</v>
      </c>
      <c r="G36" s="152" t="s">
        <v>125</v>
      </c>
      <c r="H36" s="155">
        <v>180000</v>
      </c>
      <c r="I36" s="64">
        <v>180000</v>
      </c>
      <c r="J36" s="64"/>
      <c r="K36" s="152"/>
      <c r="L36" s="64">
        <v>180000</v>
      </c>
      <c r="M36" s="152"/>
      <c r="N36" s="64"/>
      <c r="O36" s="64"/>
      <c r="P36" s="152"/>
      <c r="Q36" s="64"/>
      <c r="R36" s="64"/>
      <c r="S36" s="64"/>
      <c r="T36" s="64"/>
      <c r="U36" s="64"/>
      <c r="V36" s="64"/>
      <c r="W36" s="64"/>
    </row>
    <row r="37" ht="20.25" customHeight="1" spans="1:23">
      <c r="A37" s="152" t="str">
        <f t="shared" si="0"/>
        <v>       玉溪市人民政府办公室</v>
      </c>
      <c r="B37" s="152" t="s">
        <v>209</v>
      </c>
      <c r="C37" s="152" t="s">
        <v>210</v>
      </c>
      <c r="D37" s="152" t="s">
        <v>81</v>
      </c>
      <c r="E37" s="152" t="s">
        <v>150</v>
      </c>
      <c r="F37" s="152" t="s">
        <v>197</v>
      </c>
      <c r="G37" s="152" t="s">
        <v>198</v>
      </c>
      <c r="H37" s="155">
        <v>80000</v>
      </c>
      <c r="I37" s="64">
        <v>80000</v>
      </c>
      <c r="J37" s="64"/>
      <c r="K37" s="152"/>
      <c r="L37" s="64">
        <v>80000</v>
      </c>
      <c r="M37" s="152"/>
      <c r="N37" s="64"/>
      <c r="O37" s="64"/>
      <c r="P37" s="152"/>
      <c r="Q37" s="64"/>
      <c r="R37" s="64"/>
      <c r="S37" s="64"/>
      <c r="T37" s="64"/>
      <c r="U37" s="64"/>
      <c r="V37" s="64"/>
      <c r="W37" s="64"/>
    </row>
    <row r="38" ht="20.25" customHeight="1" spans="1:23">
      <c r="A38" s="152" t="str">
        <f t="shared" si="0"/>
        <v>       玉溪市人民政府办公室</v>
      </c>
      <c r="B38" s="152" t="s">
        <v>209</v>
      </c>
      <c r="C38" s="152" t="s">
        <v>210</v>
      </c>
      <c r="D38" s="152" t="s">
        <v>81</v>
      </c>
      <c r="E38" s="152" t="s">
        <v>150</v>
      </c>
      <c r="F38" s="152" t="s">
        <v>211</v>
      </c>
      <c r="G38" s="152" t="s">
        <v>212</v>
      </c>
      <c r="H38" s="155">
        <v>60000</v>
      </c>
      <c r="I38" s="64">
        <v>60000</v>
      </c>
      <c r="J38" s="64"/>
      <c r="K38" s="152"/>
      <c r="L38" s="64">
        <v>60000</v>
      </c>
      <c r="M38" s="152"/>
      <c r="N38" s="64"/>
      <c r="O38" s="64"/>
      <c r="P38" s="152"/>
      <c r="Q38" s="64"/>
      <c r="R38" s="64"/>
      <c r="S38" s="64"/>
      <c r="T38" s="64"/>
      <c r="U38" s="64"/>
      <c r="V38" s="64"/>
      <c r="W38" s="64"/>
    </row>
    <row r="39" ht="20.25" customHeight="1" spans="1:23">
      <c r="A39" s="152" t="str">
        <f t="shared" si="0"/>
        <v>       玉溪市人民政府办公室</v>
      </c>
      <c r="B39" s="152" t="s">
        <v>209</v>
      </c>
      <c r="C39" s="152" t="s">
        <v>210</v>
      </c>
      <c r="D39" s="152" t="s">
        <v>81</v>
      </c>
      <c r="E39" s="152" t="s">
        <v>150</v>
      </c>
      <c r="F39" s="152" t="s">
        <v>213</v>
      </c>
      <c r="G39" s="152" t="s">
        <v>214</v>
      </c>
      <c r="H39" s="155">
        <v>20000</v>
      </c>
      <c r="I39" s="64">
        <v>20000</v>
      </c>
      <c r="J39" s="64"/>
      <c r="K39" s="152"/>
      <c r="L39" s="64">
        <v>20000</v>
      </c>
      <c r="M39" s="152"/>
      <c r="N39" s="64"/>
      <c r="O39" s="64"/>
      <c r="P39" s="152"/>
      <c r="Q39" s="64"/>
      <c r="R39" s="64"/>
      <c r="S39" s="64"/>
      <c r="T39" s="64"/>
      <c r="U39" s="64"/>
      <c r="V39" s="64"/>
      <c r="W39" s="64"/>
    </row>
    <row r="40" ht="20.25" customHeight="1" spans="1:23">
      <c r="A40" s="152" t="str">
        <f t="shared" si="0"/>
        <v>       玉溪市人民政府办公室</v>
      </c>
      <c r="B40" s="152" t="s">
        <v>209</v>
      </c>
      <c r="C40" s="152" t="s">
        <v>210</v>
      </c>
      <c r="D40" s="152" t="s">
        <v>81</v>
      </c>
      <c r="E40" s="152" t="s">
        <v>150</v>
      </c>
      <c r="F40" s="152" t="s">
        <v>215</v>
      </c>
      <c r="G40" s="152" t="s">
        <v>216</v>
      </c>
      <c r="H40" s="155">
        <v>125000</v>
      </c>
      <c r="I40" s="64">
        <v>125000</v>
      </c>
      <c r="J40" s="64"/>
      <c r="K40" s="152"/>
      <c r="L40" s="64">
        <v>125000</v>
      </c>
      <c r="M40" s="152"/>
      <c r="N40" s="64"/>
      <c r="O40" s="64"/>
      <c r="P40" s="152"/>
      <c r="Q40" s="64"/>
      <c r="R40" s="64"/>
      <c r="S40" s="64"/>
      <c r="T40" s="64"/>
      <c r="U40" s="64"/>
      <c r="V40" s="64"/>
      <c r="W40" s="64"/>
    </row>
    <row r="41" ht="20.25" customHeight="1" spans="1:23">
      <c r="A41" s="152" t="str">
        <f t="shared" si="0"/>
        <v>       玉溪市人民政府办公室</v>
      </c>
      <c r="B41" s="152" t="s">
        <v>209</v>
      </c>
      <c r="C41" s="152" t="s">
        <v>210</v>
      </c>
      <c r="D41" s="152" t="s">
        <v>81</v>
      </c>
      <c r="E41" s="152" t="s">
        <v>150</v>
      </c>
      <c r="F41" s="152" t="s">
        <v>217</v>
      </c>
      <c r="G41" s="152" t="s">
        <v>218</v>
      </c>
      <c r="H41" s="155">
        <v>210000</v>
      </c>
      <c r="I41" s="64">
        <v>210000</v>
      </c>
      <c r="J41" s="64"/>
      <c r="K41" s="152"/>
      <c r="L41" s="64">
        <v>210000</v>
      </c>
      <c r="M41" s="152"/>
      <c r="N41" s="64"/>
      <c r="O41" s="64"/>
      <c r="P41" s="152"/>
      <c r="Q41" s="64"/>
      <c r="R41" s="64"/>
      <c r="S41" s="64"/>
      <c r="T41" s="64"/>
      <c r="U41" s="64"/>
      <c r="V41" s="64"/>
      <c r="W41" s="64"/>
    </row>
    <row r="42" ht="20.25" customHeight="1" spans="1:23">
      <c r="A42" s="152" t="str">
        <f t="shared" si="0"/>
        <v>       玉溪市人民政府办公室</v>
      </c>
      <c r="B42" s="152" t="s">
        <v>209</v>
      </c>
      <c r="C42" s="152" t="s">
        <v>210</v>
      </c>
      <c r="D42" s="152" t="s">
        <v>81</v>
      </c>
      <c r="E42" s="152" t="s">
        <v>150</v>
      </c>
      <c r="F42" s="152" t="s">
        <v>199</v>
      </c>
      <c r="G42" s="152" t="s">
        <v>200</v>
      </c>
      <c r="H42" s="155">
        <v>250000</v>
      </c>
      <c r="I42" s="64">
        <v>250000</v>
      </c>
      <c r="J42" s="64"/>
      <c r="K42" s="152"/>
      <c r="L42" s="64">
        <v>250000</v>
      </c>
      <c r="M42" s="152"/>
      <c r="N42" s="64"/>
      <c r="O42" s="64"/>
      <c r="P42" s="152"/>
      <c r="Q42" s="64"/>
      <c r="R42" s="64"/>
      <c r="S42" s="64"/>
      <c r="T42" s="64"/>
      <c r="U42" s="64"/>
      <c r="V42" s="64"/>
      <c r="W42" s="64"/>
    </row>
    <row r="43" ht="20.25" customHeight="1" spans="1:23">
      <c r="A43" s="152" t="str">
        <f t="shared" si="0"/>
        <v>       玉溪市人民政府办公室</v>
      </c>
      <c r="B43" s="152" t="s">
        <v>209</v>
      </c>
      <c r="C43" s="152" t="s">
        <v>210</v>
      </c>
      <c r="D43" s="152" t="s">
        <v>81</v>
      </c>
      <c r="E43" s="152" t="s">
        <v>150</v>
      </c>
      <c r="F43" s="152" t="s">
        <v>201</v>
      </c>
      <c r="G43" s="152" t="s">
        <v>202</v>
      </c>
      <c r="H43" s="155">
        <v>63000</v>
      </c>
      <c r="I43" s="64">
        <v>63000</v>
      </c>
      <c r="J43" s="64"/>
      <c r="K43" s="152"/>
      <c r="L43" s="64">
        <v>63000</v>
      </c>
      <c r="M43" s="152"/>
      <c r="N43" s="64"/>
      <c r="O43" s="64"/>
      <c r="P43" s="152"/>
      <c r="Q43" s="64"/>
      <c r="R43" s="64"/>
      <c r="S43" s="64"/>
      <c r="T43" s="64"/>
      <c r="U43" s="64"/>
      <c r="V43" s="64"/>
      <c r="W43" s="64"/>
    </row>
    <row r="44" ht="20.25" customHeight="1" spans="1:23">
      <c r="A44" s="152" t="str">
        <f t="shared" si="0"/>
        <v>       玉溪市人民政府办公室</v>
      </c>
      <c r="B44" s="152" t="s">
        <v>209</v>
      </c>
      <c r="C44" s="152" t="s">
        <v>210</v>
      </c>
      <c r="D44" s="152" t="s">
        <v>81</v>
      </c>
      <c r="E44" s="152" t="s">
        <v>150</v>
      </c>
      <c r="F44" s="152" t="s">
        <v>219</v>
      </c>
      <c r="G44" s="152" t="s">
        <v>220</v>
      </c>
      <c r="H44" s="155">
        <v>150000</v>
      </c>
      <c r="I44" s="64">
        <v>150000</v>
      </c>
      <c r="J44" s="64"/>
      <c r="K44" s="152"/>
      <c r="L44" s="64">
        <v>150000</v>
      </c>
      <c r="M44" s="152"/>
      <c r="N44" s="64"/>
      <c r="O44" s="64"/>
      <c r="P44" s="152"/>
      <c r="Q44" s="64"/>
      <c r="R44" s="64"/>
      <c r="S44" s="64"/>
      <c r="T44" s="64"/>
      <c r="U44" s="64"/>
      <c r="V44" s="64"/>
      <c r="W44" s="64"/>
    </row>
    <row r="45" ht="20.25" customHeight="1" spans="1:23">
      <c r="A45" s="152" t="str">
        <f t="shared" si="0"/>
        <v>       玉溪市人民政府办公室</v>
      </c>
      <c r="B45" s="152" t="s">
        <v>209</v>
      </c>
      <c r="C45" s="152" t="s">
        <v>210</v>
      </c>
      <c r="D45" s="152" t="s">
        <v>81</v>
      </c>
      <c r="E45" s="152" t="s">
        <v>150</v>
      </c>
      <c r="F45" s="152" t="s">
        <v>221</v>
      </c>
      <c r="G45" s="152" t="s">
        <v>222</v>
      </c>
      <c r="H45" s="155">
        <v>150000</v>
      </c>
      <c r="I45" s="64">
        <v>150000</v>
      </c>
      <c r="J45" s="64"/>
      <c r="K45" s="152"/>
      <c r="L45" s="64">
        <v>150000</v>
      </c>
      <c r="M45" s="152"/>
      <c r="N45" s="64"/>
      <c r="O45" s="64"/>
      <c r="P45" s="152"/>
      <c r="Q45" s="64"/>
      <c r="R45" s="64"/>
      <c r="S45" s="64"/>
      <c r="T45" s="64"/>
      <c r="U45" s="64"/>
      <c r="V45" s="64"/>
      <c r="W45" s="64"/>
    </row>
    <row r="46" ht="20.25" customHeight="1" spans="1:23">
      <c r="A46" s="152" t="str">
        <f t="shared" si="0"/>
        <v>       玉溪市人民政府办公室</v>
      </c>
      <c r="B46" s="152" t="s">
        <v>209</v>
      </c>
      <c r="C46" s="152" t="s">
        <v>210</v>
      </c>
      <c r="D46" s="152" t="s">
        <v>81</v>
      </c>
      <c r="E46" s="152" t="s">
        <v>150</v>
      </c>
      <c r="F46" s="152" t="s">
        <v>203</v>
      </c>
      <c r="G46" s="152" t="s">
        <v>204</v>
      </c>
      <c r="H46" s="155">
        <v>55200</v>
      </c>
      <c r="I46" s="64">
        <v>55200</v>
      </c>
      <c r="J46" s="64"/>
      <c r="K46" s="152"/>
      <c r="L46" s="64">
        <v>55200</v>
      </c>
      <c r="M46" s="152"/>
      <c r="N46" s="64"/>
      <c r="O46" s="64"/>
      <c r="P46" s="152"/>
      <c r="Q46" s="64"/>
      <c r="R46" s="64"/>
      <c r="S46" s="64"/>
      <c r="T46" s="64"/>
      <c r="U46" s="64"/>
      <c r="V46" s="64"/>
      <c r="W46" s="64"/>
    </row>
    <row r="47" ht="20.25" customHeight="1" spans="1:23">
      <c r="A47" s="152" t="str">
        <f t="shared" si="0"/>
        <v>       玉溪市人民政府办公室</v>
      </c>
      <c r="B47" s="152" t="s">
        <v>209</v>
      </c>
      <c r="C47" s="152" t="s">
        <v>210</v>
      </c>
      <c r="D47" s="152" t="s">
        <v>81</v>
      </c>
      <c r="E47" s="152" t="s">
        <v>150</v>
      </c>
      <c r="F47" s="152" t="s">
        <v>223</v>
      </c>
      <c r="G47" s="152" t="s">
        <v>224</v>
      </c>
      <c r="H47" s="155">
        <v>60000</v>
      </c>
      <c r="I47" s="64">
        <v>60000</v>
      </c>
      <c r="J47" s="64"/>
      <c r="K47" s="152"/>
      <c r="L47" s="64">
        <v>60000</v>
      </c>
      <c r="M47" s="152"/>
      <c r="N47" s="64"/>
      <c r="O47" s="64"/>
      <c r="P47" s="152"/>
      <c r="Q47" s="64"/>
      <c r="R47" s="64"/>
      <c r="S47" s="64"/>
      <c r="T47" s="64"/>
      <c r="U47" s="64"/>
      <c r="V47" s="64"/>
      <c r="W47" s="64"/>
    </row>
    <row r="48" ht="20.25" customHeight="1" spans="1:23">
      <c r="A48" s="152" t="str">
        <f t="shared" si="0"/>
        <v>       玉溪市人民政府办公室</v>
      </c>
      <c r="B48" s="152" t="s">
        <v>209</v>
      </c>
      <c r="C48" s="152" t="s">
        <v>210</v>
      </c>
      <c r="D48" s="152" t="s">
        <v>81</v>
      </c>
      <c r="E48" s="152" t="s">
        <v>150</v>
      </c>
      <c r="F48" s="152" t="s">
        <v>190</v>
      </c>
      <c r="G48" s="152" t="s">
        <v>191</v>
      </c>
      <c r="H48" s="155">
        <v>120000</v>
      </c>
      <c r="I48" s="64">
        <v>120000</v>
      </c>
      <c r="J48" s="64"/>
      <c r="K48" s="152"/>
      <c r="L48" s="64">
        <v>120000</v>
      </c>
      <c r="M48" s="152"/>
      <c r="N48" s="64"/>
      <c r="O48" s="64"/>
      <c r="P48" s="152"/>
      <c r="Q48" s="64"/>
      <c r="R48" s="64"/>
      <c r="S48" s="64"/>
      <c r="T48" s="64"/>
      <c r="U48" s="64"/>
      <c r="V48" s="64"/>
      <c r="W48" s="64"/>
    </row>
    <row r="49" ht="20.25" customHeight="1" spans="1:23">
      <c r="A49" s="152" t="str">
        <f t="shared" si="0"/>
        <v>       玉溪市人民政府办公室</v>
      </c>
      <c r="B49" s="152" t="s">
        <v>209</v>
      </c>
      <c r="C49" s="152" t="s">
        <v>210</v>
      </c>
      <c r="D49" s="152" t="s">
        <v>81</v>
      </c>
      <c r="E49" s="152" t="s">
        <v>150</v>
      </c>
      <c r="F49" s="152" t="s">
        <v>225</v>
      </c>
      <c r="G49" s="152" t="s">
        <v>226</v>
      </c>
      <c r="H49" s="155">
        <v>500</v>
      </c>
      <c r="I49" s="64">
        <v>500</v>
      </c>
      <c r="J49" s="64"/>
      <c r="K49" s="152"/>
      <c r="L49" s="64">
        <v>500</v>
      </c>
      <c r="M49" s="152"/>
      <c r="N49" s="64"/>
      <c r="O49" s="64"/>
      <c r="P49" s="152"/>
      <c r="Q49" s="64"/>
      <c r="R49" s="64"/>
      <c r="S49" s="64"/>
      <c r="T49" s="64"/>
      <c r="U49" s="64"/>
      <c r="V49" s="64"/>
      <c r="W49" s="64"/>
    </row>
    <row r="50" ht="20.25" customHeight="1" spans="1:23">
      <c r="A50" s="152" t="str">
        <f t="shared" si="0"/>
        <v>       玉溪市人民政府办公室</v>
      </c>
      <c r="B50" s="152" t="s">
        <v>209</v>
      </c>
      <c r="C50" s="152" t="s">
        <v>210</v>
      </c>
      <c r="D50" s="152" t="s">
        <v>81</v>
      </c>
      <c r="E50" s="152" t="s">
        <v>150</v>
      </c>
      <c r="F50" s="152" t="s">
        <v>205</v>
      </c>
      <c r="G50" s="152" t="s">
        <v>206</v>
      </c>
      <c r="H50" s="155">
        <v>30000</v>
      </c>
      <c r="I50" s="64">
        <v>30000</v>
      </c>
      <c r="J50" s="64"/>
      <c r="K50" s="152"/>
      <c r="L50" s="64">
        <v>30000</v>
      </c>
      <c r="M50" s="152"/>
      <c r="N50" s="64"/>
      <c r="O50" s="64"/>
      <c r="P50" s="152"/>
      <c r="Q50" s="64"/>
      <c r="R50" s="64"/>
      <c r="S50" s="64"/>
      <c r="T50" s="64"/>
      <c r="U50" s="64"/>
      <c r="V50" s="64"/>
      <c r="W50" s="64"/>
    </row>
    <row r="51" ht="20.25" customHeight="1" spans="1:23">
      <c r="A51" s="152" t="str">
        <f t="shared" si="0"/>
        <v>       玉溪市人民政府办公室</v>
      </c>
      <c r="B51" s="152" t="s">
        <v>209</v>
      </c>
      <c r="C51" s="152" t="s">
        <v>210</v>
      </c>
      <c r="D51" s="152" t="s">
        <v>81</v>
      </c>
      <c r="E51" s="152" t="s">
        <v>150</v>
      </c>
      <c r="F51" s="152" t="s">
        <v>227</v>
      </c>
      <c r="G51" s="152" t="s">
        <v>228</v>
      </c>
      <c r="H51" s="155">
        <v>124800</v>
      </c>
      <c r="I51" s="64">
        <v>124800</v>
      </c>
      <c r="J51" s="64"/>
      <c r="K51" s="152"/>
      <c r="L51" s="64">
        <v>124800</v>
      </c>
      <c r="M51" s="152"/>
      <c r="N51" s="64"/>
      <c r="O51" s="64"/>
      <c r="P51" s="152"/>
      <c r="Q51" s="64"/>
      <c r="R51" s="64"/>
      <c r="S51" s="64"/>
      <c r="T51" s="64"/>
      <c r="U51" s="64"/>
      <c r="V51" s="64"/>
      <c r="W51" s="64"/>
    </row>
    <row r="52" ht="20.25" customHeight="1" spans="1:23">
      <c r="A52" s="152" t="str">
        <f t="shared" si="0"/>
        <v>       玉溪市人民政府办公室</v>
      </c>
      <c r="B52" s="152" t="s">
        <v>229</v>
      </c>
      <c r="C52" s="152" t="s">
        <v>230</v>
      </c>
      <c r="D52" s="152" t="s">
        <v>81</v>
      </c>
      <c r="E52" s="152" t="s">
        <v>150</v>
      </c>
      <c r="F52" s="152" t="s">
        <v>231</v>
      </c>
      <c r="G52" s="152" t="s">
        <v>181</v>
      </c>
      <c r="H52" s="155">
        <v>744000</v>
      </c>
      <c r="I52" s="64">
        <v>744000</v>
      </c>
      <c r="J52" s="64"/>
      <c r="K52" s="152"/>
      <c r="L52" s="64">
        <v>744000</v>
      </c>
      <c r="M52" s="152"/>
      <c r="N52" s="64"/>
      <c r="O52" s="64"/>
      <c r="P52" s="152"/>
      <c r="Q52" s="64"/>
      <c r="R52" s="64"/>
      <c r="S52" s="64"/>
      <c r="T52" s="64"/>
      <c r="U52" s="64"/>
      <c r="V52" s="64"/>
      <c r="W52" s="64"/>
    </row>
    <row r="53" ht="20.25" customHeight="1" spans="1:23">
      <c r="A53" s="152" t="str">
        <f t="shared" si="0"/>
        <v>       玉溪市人民政府办公室</v>
      </c>
      <c r="B53" s="152" t="s">
        <v>232</v>
      </c>
      <c r="C53" s="152" t="s">
        <v>233</v>
      </c>
      <c r="D53" s="152" t="s">
        <v>83</v>
      </c>
      <c r="E53" s="152" t="s">
        <v>160</v>
      </c>
      <c r="F53" s="152" t="s">
        <v>234</v>
      </c>
      <c r="G53" s="152" t="s">
        <v>235</v>
      </c>
      <c r="H53" s="155">
        <v>395200</v>
      </c>
      <c r="I53" s="64">
        <v>395200</v>
      </c>
      <c r="J53" s="64">
        <v>98800</v>
      </c>
      <c r="K53" s="152"/>
      <c r="L53" s="64">
        <v>296400</v>
      </c>
      <c r="M53" s="152"/>
      <c r="N53" s="64"/>
      <c r="O53" s="64"/>
      <c r="P53" s="152"/>
      <c r="Q53" s="64"/>
      <c r="R53" s="64"/>
      <c r="S53" s="64"/>
      <c r="T53" s="64"/>
      <c r="U53" s="64"/>
      <c r="V53" s="64"/>
      <c r="W53" s="64"/>
    </row>
    <row r="54" ht="20.25" customHeight="1" spans="1:23">
      <c r="A54" s="152" t="str">
        <f t="shared" si="0"/>
        <v>       玉溪市人民政府办公室</v>
      </c>
      <c r="B54" s="152" t="s">
        <v>236</v>
      </c>
      <c r="C54" s="152" t="s">
        <v>237</v>
      </c>
      <c r="D54" s="152" t="s">
        <v>83</v>
      </c>
      <c r="E54" s="152" t="s">
        <v>160</v>
      </c>
      <c r="F54" s="152" t="s">
        <v>234</v>
      </c>
      <c r="G54" s="152" t="s">
        <v>235</v>
      </c>
      <c r="H54" s="155">
        <v>200000</v>
      </c>
      <c r="I54" s="64">
        <v>200000</v>
      </c>
      <c r="J54" s="64"/>
      <c r="K54" s="152"/>
      <c r="L54" s="64">
        <v>200000</v>
      </c>
      <c r="M54" s="152"/>
      <c r="N54" s="64"/>
      <c r="O54" s="64"/>
      <c r="P54" s="152"/>
      <c r="Q54" s="64"/>
      <c r="R54" s="64"/>
      <c r="S54" s="64"/>
      <c r="T54" s="64"/>
      <c r="U54" s="64"/>
      <c r="V54" s="64"/>
      <c r="W54" s="64"/>
    </row>
    <row r="55" ht="20.25" customHeight="1" spans="1:23">
      <c r="A55" s="152" t="str">
        <f t="shared" si="0"/>
        <v>       玉溪市人民政府办公室</v>
      </c>
      <c r="B55" s="152" t="s">
        <v>238</v>
      </c>
      <c r="C55" s="152" t="s">
        <v>239</v>
      </c>
      <c r="D55" s="152" t="s">
        <v>81</v>
      </c>
      <c r="E55" s="152" t="s">
        <v>150</v>
      </c>
      <c r="F55" s="152" t="s">
        <v>182</v>
      </c>
      <c r="G55" s="152" t="s">
        <v>183</v>
      </c>
      <c r="H55" s="155">
        <v>444551</v>
      </c>
      <c r="I55" s="64">
        <v>444551</v>
      </c>
      <c r="J55" s="64"/>
      <c r="K55" s="152"/>
      <c r="L55" s="64">
        <v>444551</v>
      </c>
      <c r="M55" s="152"/>
      <c r="N55" s="64"/>
      <c r="O55" s="64"/>
      <c r="P55" s="152"/>
      <c r="Q55" s="64"/>
      <c r="R55" s="64"/>
      <c r="S55" s="64"/>
      <c r="T55" s="64"/>
      <c r="U55" s="64"/>
      <c r="V55" s="64"/>
      <c r="W55" s="64"/>
    </row>
    <row r="56" ht="20.25" customHeight="1" spans="1:23">
      <c r="A56" s="152" t="str">
        <f t="shared" si="0"/>
        <v>       玉溪市人民政府办公室</v>
      </c>
      <c r="B56" s="152" t="s">
        <v>240</v>
      </c>
      <c r="C56" s="152" t="s">
        <v>241</v>
      </c>
      <c r="D56" s="152" t="s">
        <v>83</v>
      </c>
      <c r="E56" s="152" t="s">
        <v>160</v>
      </c>
      <c r="F56" s="152" t="s">
        <v>151</v>
      </c>
      <c r="G56" s="152" t="s">
        <v>152</v>
      </c>
      <c r="H56" s="155">
        <v>299112</v>
      </c>
      <c r="I56" s="64">
        <v>299112</v>
      </c>
      <c r="J56" s="64">
        <v>74778</v>
      </c>
      <c r="K56" s="152"/>
      <c r="L56" s="64">
        <v>224334</v>
      </c>
      <c r="M56" s="152"/>
      <c r="N56" s="64"/>
      <c r="O56" s="64"/>
      <c r="P56" s="152"/>
      <c r="Q56" s="64"/>
      <c r="R56" s="64"/>
      <c r="S56" s="64"/>
      <c r="T56" s="64"/>
      <c r="U56" s="64"/>
      <c r="V56" s="64"/>
      <c r="W56" s="64"/>
    </row>
    <row r="57" ht="20.25" customHeight="1" spans="1:23">
      <c r="A57" s="152" t="str">
        <f t="shared" si="0"/>
        <v>       玉溪市人民政府办公室</v>
      </c>
      <c r="B57" s="152" t="s">
        <v>240</v>
      </c>
      <c r="C57" s="152" t="s">
        <v>241</v>
      </c>
      <c r="D57" s="152" t="s">
        <v>83</v>
      </c>
      <c r="E57" s="152" t="s">
        <v>160</v>
      </c>
      <c r="F57" s="152" t="s">
        <v>234</v>
      </c>
      <c r="G57" s="152" t="s">
        <v>235</v>
      </c>
      <c r="H57" s="155">
        <v>122160</v>
      </c>
      <c r="I57" s="64">
        <v>122160</v>
      </c>
      <c r="J57" s="64">
        <v>30540</v>
      </c>
      <c r="K57" s="152"/>
      <c r="L57" s="64">
        <v>91620</v>
      </c>
      <c r="M57" s="152"/>
      <c r="N57" s="64"/>
      <c r="O57" s="64"/>
      <c r="P57" s="152"/>
      <c r="Q57" s="64"/>
      <c r="R57" s="64"/>
      <c r="S57" s="64"/>
      <c r="T57" s="64"/>
      <c r="U57" s="64"/>
      <c r="V57" s="64"/>
      <c r="W57" s="64"/>
    </row>
    <row r="58" ht="20.25" customHeight="1" spans="1:23">
      <c r="A58" s="152" t="str">
        <f t="shared" si="0"/>
        <v>       玉溪市人民政府办公室</v>
      </c>
      <c r="B58" s="152" t="s">
        <v>240</v>
      </c>
      <c r="C58" s="152" t="s">
        <v>241</v>
      </c>
      <c r="D58" s="152" t="s">
        <v>102</v>
      </c>
      <c r="E58" s="152" t="s">
        <v>155</v>
      </c>
      <c r="F58" s="152" t="s">
        <v>153</v>
      </c>
      <c r="G58" s="152" t="s">
        <v>154</v>
      </c>
      <c r="H58" s="155">
        <v>17616</v>
      </c>
      <c r="I58" s="64">
        <v>17616</v>
      </c>
      <c r="J58" s="64">
        <v>4404</v>
      </c>
      <c r="K58" s="152"/>
      <c r="L58" s="64">
        <v>13212</v>
      </c>
      <c r="M58" s="152"/>
      <c r="N58" s="64"/>
      <c r="O58" s="64"/>
      <c r="P58" s="152"/>
      <c r="Q58" s="64"/>
      <c r="R58" s="64"/>
      <c r="S58" s="64"/>
      <c r="T58" s="64"/>
      <c r="U58" s="64"/>
      <c r="V58" s="64"/>
      <c r="W58" s="64"/>
    </row>
    <row r="59" ht="20.25" customHeight="1" spans="1:23">
      <c r="A59" s="152" t="str">
        <f t="shared" si="0"/>
        <v>       玉溪市人民政府办公室</v>
      </c>
      <c r="B59" s="152" t="s">
        <v>242</v>
      </c>
      <c r="C59" s="152" t="s">
        <v>243</v>
      </c>
      <c r="D59" s="152" t="s">
        <v>86</v>
      </c>
      <c r="E59" s="152" t="s">
        <v>177</v>
      </c>
      <c r="F59" s="152" t="s">
        <v>178</v>
      </c>
      <c r="G59" s="152" t="s">
        <v>179</v>
      </c>
      <c r="H59" s="155">
        <v>8820</v>
      </c>
      <c r="I59" s="64">
        <v>8820</v>
      </c>
      <c r="J59" s="64"/>
      <c r="K59" s="152"/>
      <c r="L59" s="64">
        <v>8820</v>
      </c>
      <c r="M59" s="152"/>
      <c r="N59" s="64"/>
      <c r="O59" s="64"/>
      <c r="P59" s="152"/>
      <c r="Q59" s="64"/>
      <c r="R59" s="64"/>
      <c r="S59" s="64"/>
      <c r="T59" s="64"/>
      <c r="U59" s="64"/>
      <c r="V59" s="64"/>
      <c r="W59" s="64"/>
    </row>
    <row r="60" ht="20.25" customHeight="1" spans="1:23">
      <c r="A60" s="152" t="str">
        <f t="shared" si="0"/>
        <v>       玉溪市人民政府办公室</v>
      </c>
      <c r="B60" s="152" t="s">
        <v>244</v>
      </c>
      <c r="C60" s="152" t="s">
        <v>245</v>
      </c>
      <c r="D60" s="152" t="s">
        <v>88</v>
      </c>
      <c r="E60" s="152" t="s">
        <v>246</v>
      </c>
      <c r="F60" s="152" t="s">
        <v>247</v>
      </c>
      <c r="G60" s="152" t="s">
        <v>248</v>
      </c>
      <c r="H60" s="155">
        <v>200000</v>
      </c>
      <c r="I60" s="64">
        <v>200000</v>
      </c>
      <c r="J60" s="64"/>
      <c r="K60" s="152"/>
      <c r="L60" s="64">
        <v>200000</v>
      </c>
      <c r="M60" s="152"/>
      <c r="N60" s="64"/>
      <c r="O60" s="64"/>
      <c r="P60" s="152"/>
      <c r="Q60" s="64"/>
      <c r="R60" s="64"/>
      <c r="S60" s="64"/>
      <c r="T60" s="64"/>
      <c r="U60" s="64"/>
      <c r="V60" s="64"/>
      <c r="W60" s="64"/>
    </row>
    <row r="61" ht="20.25" customHeight="1" spans="1:23">
      <c r="A61" s="152" t="str">
        <f t="shared" si="0"/>
        <v>       玉溪市人民政府办公室</v>
      </c>
      <c r="B61" s="152" t="s">
        <v>249</v>
      </c>
      <c r="C61" s="152" t="s">
        <v>250</v>
      </c>
      <c r="D61" s="152" t="s">
        <v>81</v>
      </c>
      <c r="E61" s="152" t="s">
        <v>150</v>
      </c>
      <c r="F61" s="152" t="s">
        <v>251</v>
      </c>
      <c r="G61" s="152" t="s">
        <v>250</v>
      </c>
      <c r="H61" s="155">
        <v>337000</v>
      </c>
      <c r="I61" s="64">
        <v>337000</v>
      </c>
      <c r="J61" s="64"/>
      <c r="K61" s="152"/>
      <c r="L61" s="64">
        <v>337000</v>
      </c>
      <c r="M61" s="152"/>
      <c r="N61" s="64"/>
      <c r="O61" s="64"/>
      <c r="P61" s="152"/>
      <c r="Q61" s="64"/>
      <c r="R61" s="64"/>
      <c r="S61" s="64"/>
      <c r="T61" s="64"/>
      <c r="U61" s="64"/>
      <c r="V61" s="64"/>
      <c r="W61" s="64"/>
    </row>
    <row r="62" ht="20.25" customHeight="1" spans="1:23">
      <c r="A62" s="154" t="s">
        <v>30</v>
      </c>
      <c r="B62" s="154"/>
      <c r="C62" s="154"/>
      <c r="D62" s="154"/>
      <c r="E62" s="154"/>
      <c r="F62" s="154"/>
      <c r="G62" s="154"/>
      <c r="H62" s="64">
        <v>31273026.19</v>
      </c>
      <c r="I62" s="64">
        <v>31273026.19</v>
      </c>
      <c r="J62" s="64">
        <v>6301743.75</v>
      </c>
      <c r="K62" s="64"/>
      <c r="L62" s="64">
        <v>24971282.44</v>
      </c>
      <c r="M62" s="64"/>
      <c r="N62" s="64"/>
      <c r="O62" s="64"/>
      <c r="P62" s="64"/>
      <c r="Q62" s="64"/>
      <c r="R62" s="64"/>
      <c r="S62" s="64"/>
      <c r="T62" s="64"/>
      <c r="U62" s="64"/>
      <c r="V62" s="64"/>
      <c r="W62" s="64"/>
    </row>
  </sheetData>
  <mergeCells count="17">
    <mergeCell ref="A1:W1"/>
    <mergeCell ref="A2:W2"/>
    <mergeCell ref="A3:V3"/>
    <mergeCell ref="H4:W4"/>
    <mergeCell ref="I5:M5"/>
    <mergeCell ref="N5:P5"/>
    <mergeCell ref="R5:W5"/>
    <mergeCell ref="A62:G62"/>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3"/>
      <c r="E1" s="144"/>
      <c r="F1" s="144"/>
      <c r="G1" s="144"/>
      <c r="H1" s="144"/>
      <c r="K1" s="133"/>
      <c r="N1" s="133"/>
      <c r="O1" s="133"/>
      <c r="P1" s="133"/>
      <c r="U1" s="149"/>
      <c r="W1" s="134" t="s">
        <v>252</v>
      </c>
    </row>
    <row r="2" ht="27.75" customHeight="1" spans="1:23">
      <c r="A2" s="33" t="s">
        <v>253</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"单位名称："&amp;"玉溪市人民政府办公室"</f>
        <v>单位名称：玉溪市人民政府办公室</v>
      </c>
      <c r="B3" s="145" t="str">
        <f>"单位名称："&amp;"玉溪市人民政府办公室"</f>
        <v>单位名称：玉溪市人民政府办公室</v>
      </c>
      <c r="C3" s="145"/>
      <c r="D3" s="145"/>
      <c r="E3" s="145"/>
      <c r="F3" s="145"/>
      <c r="G3" s="145"/>
      <c r="H3" s="145"/>
      <c r="I3" s="145"/>
      <c r="J3" s="7"/>
      <c r="K3" s="7"/>
      <c r="L3" s="7"/>
      <c r="M3" s="7"/>
      <c r="N3" s="7"/>
      <c r="O3" s="7"/>
      <c r="P3" s="7"/>
      <c r="Q3" s="7"/>
      <c r="U3" s="149"/>
      <c r="W3" s="137" t="s">
        <v>2</v>
      </c>
    </row>
    <row r="4" ht="21.75" customHeight="1" spans="1:23">
      <c r="A4" s="9" t="s">
        <v>254</v>
      </c>
      <c r="B4" s="9" t="s">
        <v>130</v>
      </c>
      <c r="C4" s="9" t="s">
        <v>131</v>
      </c>
      <c r="D4" s="9" t="s">
        <v>255</v>
      </c>
      <c r="E4" s="10" t="s">
        <v>132</v>
      </c>
      <c r="F4" s="10" t="s">
        <v>133</v>
      </c>
      <c r="G4" s="10" t="s">
        <v>134</v>
      </c>
      <c r="H4" s="10" t="s">
        <v>135</v>
      </c>
      <c r="I4" s="20" t="s">
        <v>30</v>
      </c>
      <c r="J4" s="20" t="s">
        <v>256</v>
      </c>
      <c r="K4" s="20"/>
      <c r="L4" s="20"/>
      <c r="M4" s="20"/>
      <c r="N4" s="20" t="s">
        <v>137</v>
      </c>
      <c r="O4" s="20"/>
      <c r="P4" s="20"/>
      <c r="Q4" s="10" t="s">
        <v>36</v>
      </c>
      <c r="R4" s="11" t="s">
        <v>257</v>
      </c>
      <c r="S4" s="12"/>
      <c r="T4" s="12"/>
      <c r="U4" s="12"/>
      <c r="V4" s="12"/>
      <c r="W4" s="13"/>
    </row>
    <row r="5" ht="21.75" customHeight="1" spans="1:23">
      <c r="A5" s="14"/>
      <c r="B5" s="14"/>
      <c r="C5" s="14"/>
      <c r="D5" s="14"/>
      <c r="E5" s="15"/>
      <c r="F5" s="15"/>
      <c r="G5" s="15"/>
      <c r="H5" s="15"/>
      <c r="I5" s="20"/>
      <c r="J5" s="148" t="s">
        <v>33</v>
      </c>
      <c r="K5" s="148"/>
      <c r="L5" s="148" t="s">
        <v>34</v>
      </c>
      <c r="M5" s="148" t="s">
        <v>35</v>
      </c>
      <c r="N5" s="10" t="s">
        <v>33</v>
      </c>
      <c r="O5" s="10" t="s">
        <v>34</v>
      </c>
      <c r="P5" s="10" t="s">
        <v>35</v>
      </c>
      <c r="Q5" s="15"/>
      <c r="R5" s="10" t="s">
        <v>32</v>
      </c>
      <c r="S5" s="10" t="s">
        <v>39</v>
      </c>
      <c r="T5" s="10" t="s">
        <v>143</v>
      </c>
      <c r="U5" s="10" t="s">
        <v>41</v>
      </c>
      <c r="V5" s="10" t="s">
        <v>42</v>
      </c>
      <c r="W5" s="10" t="s">
        <v>43</v>
      </c>
    </row>
    <row r="6" ht="40.5" customHeight="1" spans="1:23">
      <c r="A6" s="17"/>
      <c r="B6" s="17"/>
      <c r="C6" s="17"/>
      <c r="D6" s="17"/>
      <c r="E6" s="18"/>
      <c r="F6" s="18"/>
      <c r="G6" s="18"/>
      <c r="H6" s="18"/>
      <c r="I6" s="20"/>
      <c r="J6" s="148" t="s">
        <v>32</v>
      </c>
      <c r="K6" s="148" t="s">
        <v>258</v>
      </c>
      <c r="L6" s="148"/>
      <c r="M6" s="148"/>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7"/>
      <c r="B8" s="147"/>
      <c r="C8" s="27" t="s">
        <v>259</v>
      </c>
      <c r="D8" s="27"/>
      <c r="E8" s="27"/>
      <c r="F8" s="27"/>
      <c r="G8" s="27"/>
      <c r="H8" s="27"/>
      <c r="I8" s="46">
        <v>670500</v>
      </c>
      <c r="J8" s="46">
        <v>400000</v>
      </c>
      <c r="K8" s="46">
        <v>400000</v>
      </c>
      <c r="L8" s="46"/>
      <c r="M8" s="46"/>
      <c r="N8" s="46">
        <v>270500</v>
      </c>
      <c r="O8" s="46"/>
      <c r="P8" s="46"/>
      <c r="Q8" s="46"/>
      <c r="R8" s="46"/>
      <c r="S8" s="46"/>
      <c r="T8" s="46"/>
      <c r="U8" s="46"/>
      <c r="V8" s="46"/>
      <c r="W8" s="46"/>
    </row>
    <row r="9" ht="32.9" customHeight="1" spans="1:23">
      <c r="A9" s="27" t="s">
        <v>260</v>
      </c>
      <c r="B9" s="147" t="s">
        <v>261</v>
      </c>
      <c r="C9" s="27" t="s">
        <v>259</v>
      </c>
      <c r="D9" s="27" t="s">
        <v>64</v>
      </c>
      <c r="E9" s="27" t="s">
        <v>82</v>
      </c>
      <c r="F9" s="27" t="s">
        <v>262</v>
      </c>
      <c r="G9" s="27" t="s">
        <v>178</v>
      </c>
      <c r="H9" s="27" t="s">
        <v>179</v>
      </c>
      <c r="I9" s="46">
        <v>400000</v>
      </c>
      <c r="J9" s="46">
        <v>400000</v>
      </c>
      <c r="K9" s="46">
        <v>400000</v>
      </c>
      <c r="L9" s="46"/>
      <c r="M9" s="46"/>
      <c r="N9" s="46"/>
      <c r="O9" s="46"/>
      <c r="P9" s="46"/>
      <c r="Q9" s="46"/>
      <c r="R9" s="46"/>
      <c r="S9" s="46"/>
      <c r="T9" s="46"/>
      <c r="U9" s="46"/>
      <c r="V9" s="46"/>
      <c r="W9" s="46"/>
    </row>
    <row r="10" ht="32.9" customHeight="1" spans="1:23">
      <c r="A10" s="27" t="s">
        <v>260</v>
      </c>
      <c r="B10" s="147" t="s">
        <v>261</v>
      </c>
      <c r="C10" s="27" t="s">
        <v>259</v>
      </c>
      <c r="D10" s="27" t="s">
        <v>64</v>
      </c>
      <c r="E10" s="27" t="s">
        <v>92</v>
      </c>
      <c r="F10" s="27" t="s">
        <v>263</v>
      </c>
      <c r="G10" s="27" t="s">
        <v>178</v>
      </c>
      <c r="H10" s="27" t="s">
        <v>179</v>
      </c>
      <c r="I10" s="46">
        <v>270500</v>
      </c>
      <c r="J10" s="46"/>
      <c r="K10" s="46"/>
      <c r="L10" s="46"/>
      <c r="M10" s="46"/>
      <c r="N10" s="46">
        <v>270500</v>
      </c>
      <c r="O10" s="46"/>
      <c r="P10" s="46"/>
      <c r="Q10" s="46"/>
      <c r="R10" s="46"/>
      <c r="S10" s="46"/>
      <c r="T10" s="46"/>
      <c r="U10" s="46"/>
      <c r="V10" s="46"/>
      <c r="W10" s="46"/>
    </row>
    <row r="11" ht="32.9" customHeight="1" spans="1:23">
      <c r="A11" s="27"/>
      <c r="B11" s="27"/>
      <c r="C11" s="27" t="s">
        <v>264</v>
      </c>
      <c r="D11" s="27"/>
      <c r="E11" s="27"/>
      <c r="F11" s="27"/>
      <c r="G11" s="27"/>
      <c r="H11" s="27"/>
      <c r="I11" s="46">
        <v>160000</v>
      </c>
      <c r="J11" s="46">
        <v>160000</v>
      </c>
      <c r="K11" s="46">
        <v>160000</v>
      </c>
      <c r="L11" s="46"/>
      <c r="M11" s="46"/>
      <c r="N11" s="46"/>
      <c r="O11" s="46"/>
      <c r="P11" s="46"/>
      <c r="Q11" s="46"/>
      <c r="R11" s="46"/>
      <c r="S11" s="46"/>
      <c r="T11" s="46"/>
      <c r="U11" s="46"/>
      <c r="V11" s="46"/>
      <c r="W11" s="46"/>
    </row>
    <row r="12" ht="32.9" customHeight="1" spans="1:23">
      <c r="A12" s="27" t="s">
        <v>265</v>
      </c>
      <c r="B12" s="147" t="s">
        <v>266</v>
      </c>
      <c r="C12" s="27" t="s">
        <v>264</v>
      </c>
      <c r="D12" s="27" t="s">
        <v>64</v>
      </c>
      <c r="E12" s="27" t="s">
        <v>82</v>
      </c>
      <c r="F12" s="27" t="s">
        <v>262</v>
      </c>
      <c r="G12" s="27" t="s">
        <v>211</v>
      </c>
      <c r="H12" s="27" t="s">
        <v>212</v>
      </c>
      <c r="I12" s="46">
        <v>160000</v>
      </c>
      <c r="J12" s="46">
        <v>160000</v>
      </c>
      <c r="K12" s="46">
        <v>160000</v>
      </c>
      <c r="L12" s="46"/>
      <c r="M12" s="46"/>
      <c r="N12" s="46"/>
      <c r="O12" s="46"/>
      <c r="P12" s="46"/>
      <c r="Q12" s="46"/>
      <c r="R12" s="46"/>
      <c r="S12" s="46"/>
      <c r="T12" s="46"/>
      <c r="U12" s="46"/>
      <c r="V12" s="46"/>
      <c r="W12" s="46"/>
    </row>
    <row r="13" ht="32.9" customHeight="1" spans="1:23">
      <c r="A13" s="27"/>
      <c r="B13" s="27"/>
      <c r="C13" s="27" t="s">
        <v>267</v>
      </c>
      <c r="D13" s="27"/>
      <c r="E13" s="27"/>
      <c r="F13" s="27"/>
      <c r="G13" s="27"/>
      <c r="H13" s="27"/>
      <c r="I13" s="46">
        <v>435000</v>
      </c>
      <c r="J13" s="46">
        <v>435000</v>
      </c>
      <c r="K13" s="46">
        <v>435000</v>
      </c>
      <c r="L13" s="46"/>
      <c r="M13" s="46"/>
      <c r="N13" s="46"/>
      <c r="O13" s="46"/>
      <c r="P13" s="46"/>
      <c r="Q13" s="46"/>
      <c r="R13" s="46"/>
      <c r="S13" s="46"/>
      <c r="T13" s="46"/>
      <c r="U13" s="46"/>
      <c r="V13" s="46"/>
      <c r="W13" s="46"/>
    </row>
    <row r="14" ht="32.9" customHeight="1" spans="1:23">
      <c r="A14" s="27" t="s">
        <v>265</v>
      </c>
      <c r="B14" s="147" t="s">
        <v>268</v>
      </c>
      <c r="C14" s="27" t="s">
        <v>267</v>
      </c>
      <c r="D14" s="27" t="s">
        <v>64</v>
      </c>
      <c r="E14" s="27" t="s">
        <v>82</v>
      </c>
      <c r="F14" s="27" t="s">
        <v>262</v>
      </c>
      <c r="G14" s="27" t="s">
        <v>223</v>
      </c>
      <c r="H14" s="27" t="s">
        <v>224</v>
      </c>
      <c r="I14" s="46">
        <v>435000</v>
      </c>
      <c r="J14" s="46">
        <v>435000</v>
      </c>
      <c r="K14" s="46">
        <v>435000</v>
      </c>
      <c r="L14" s="46"/>
      <c r="M14" s="46"/>
      <c r="N14" s="46"/>
      <c r="O14" s="46"/>
      <c r="P14" s="46"/>
      <c r="Q14" s="46"/>
      <c r="R14" s="46"/>
      <c r="S14" s="46"/>
      <c r="T14" s="46"/>
      <c r="U14" s="46"/>
      <c r="V14" s="46"/>
      <c r="W14" s="46"/>
    </row>
    <row r="15" ht="32.9" customHeight="1" spans="1:23">
      <c r="A15" s="27"/>
      <c r="B15" s="27"/>
      <c r="C15" s="27" t="s">
        <v>269</v>
      </c>
      <c r="D15" s="27"/>
      <c r="E15" s="27"/>
      <c r="F15" s="27"/>
      <c r="G15" s="27"/>
      <c r="H15" s="27"/>
      <c r="I15" s="46">
        <v>35754</v>
      </c>
      <c r="J15" s="46">
        <v>35754</v>
      </c>
      <c r="K15" s="46">
        <v>35754</v>
      </c>
      <c r="L15" s="46"/>
      <c r="M15" s="46"/>
      <c r="N15" s="46"/>
      <c r="O15" s="46"/>
      <c r="P15" s="46"/>
      <c r="Q15" s="46"/>
      <c r="R15" s="46"/>
      <c r="S15" s="46"/>
      <c r="T15" s="46"/>
      <c r="U15" s="46"/>
      <c r="V15" s="46"/>
      <c r="W15" s="46"/>
    </row>
    <row r="16" ht="32.9" customHeight="1" spans="1:23">
      <c r="A16" s="27" t="s">
        <v>260</v>
      </c>
      <c r="B16" s="147" t="s">
        <v>270</v>
      </c>
      <c r="C16" s="27" t="s">
        <v>269</v>
      </c>
      <c r="D16" s="27" t="s">
        <v>64</v>
      </c>
      <c r="E16" s="27" t="s">
        <v>90</v>
      </c>
      <c r="F16" s="27" t="s">
        <v>271</v>
      </c>
      <c r="G16" s="27" t="s">
        <v>178</v>
      </c>
      <c r="H16" s="27" t="s">
        <v>179</v>
      </c>
      <c r="I16" s="46">
        <v>35754</v>
      </c>
      <c r="J16" s="46">
        <v>35754</v>
      </c>
      <c r="K16" s="46">
        <v>35754</v>
      </c>
      <c r="L16" s="46"/>
      <c r="M16" s="46"/>
      <c r="N16" s="46"/>
      <c r="O16" s="46"/>
      <c r="P16" s="46"/>
      <c r="Q16" s="46"/>
      <c r="R16" s="46"/>
      <c r="S16" s="46"/>
      <c r="T16" s="46"/>
      <c r="U16" s="46"/>
      <c r="V16" s="46"/>
      <c r="W16" s="46"/>
    </row>
    <row r="17" ht="32.9" customHeight="1" spans="1:23">
      <c r="A17" s="27"/>
      <c r="B17" s="27"/>
      <c r="C17" s="27" t="s">
        <v>272</v>
      </c>
      <c r="D17" s="27"/>
      <c r="E17" s="27"/>
      <c r="F17" s="27"/>
      <c r="G17" s="27"/>
      <c r="H17" s="27"/>
      <c r="I17" s="46">
        <v>50000</v>
      </c>
      <c r="J17" s="46">
        <v>50000</v>
      </c>
      <c r="K17" s="46">
        <v>50000</v>
      </c>
      <c r="L17" s="46"/>
      <c r="M17" s="46"/>
      <c r="N17" s="46"/>
      <c r="O17" s="46"/>
      <c r="P17" s="46"/>
      <c r="Q17" s="46"/>
      <c r="R17" s="46"/>
      <c r="S17" s="46"/>
      <c r="T17" s="46"/>
      <c r="U17" s="46"/>
      <c r="V17" s="46"/>
      <c r="W17" s="46"/>
    </row>
    <row r="18" ht="32.9" customHeight="1" spans="1:23">
      <c r="A18" s="27" t="s">
        <v>265</v>
      </c>
      <c r="B18" s="147" t="s">
        <v>273</v>
      </c>
      <c r="C18" s="27" t="s">
        <v>272</v>
      </c>
      <c r="D18" s="27" t="s">
        <v>64</v>
      </c>
      <c r="E18" s="27" t="s">
        <v>82</v>
      </c>
      <c r="F18" s="27" t="s">
        <v>262</v>
      </c>
      <c r="G18" s="27" t="s">
        <v>223</v>
      </c>
      <c r="H18" s="27" t="s">
        <v>224</v>
      </c>
      <c r="I18" s="46">
        <v>50000</v>
      </c>
      <c r="J18" s="46">
        <v>50000</v>
      </c>
      <c r="K18" s="46">
        <v>50000</v>
      </c>
      <c r="L18" s="46"/>
      <c r="M18" s="46"/>
      <c r="N18" s="46"/>
      <c r="O18" s="46"/>
      <c r="P18" s="46"/>
      <c r="Q18" s="46"/>
      <c r="R18" s="46"/>
      <c r="S18" s="46"/>
      <c r="T18" s="46"/>
      <c r="U18" s="46"/>
      <c r="V18" s="46"/>
      <c r="W18" s="46"/>
    </row>
    <row r="19" ht="32.9" customHeight="1" spans="1:23">
      <c r="A19" s="27"/>
      <c r="B19" s="27"/>
      <c r="C19" s="27" t="s">
        <v>274</v>
      </c>
      <c r="D19" s="27"/>
      <c r="E19" s="27"/>
      <c r="F19" s="27"/>
      <c r="G19" s="27"/>
      <c r="H19" s="27"/>
      <c r="I19" s="46">
        <v>1250000</v>
      </c>
      <c r="J19" s="46">
        <v>1250000</v>
      </c>
      <c r="K19" s="46">
        <v>1250000</v>
      </c>
      <c r="L19" s="46"/>
      <c r="M19" s="46"/>
      <c r="N19" s="46"/>
      <c r="O19" s="46"/>
      <c r="P19" s="46"/>
      <c r="Q19" s="46"/>
      <c r="R19" s="46"/>
      <c r="S19" s="46"/>
      <c r="T19" s="46"/>
      <c r="U19" s="46"/>
      <c r="V19" s="46"/>
      <c r="W19" s="46"/>
    </row>
    <row r="20" ht="32.9" customHeight="1" spans="1:23">
      <c r="A20" s="27" t="s">
        <v>265</v>
      </c>
      <c r="B20" s="147" t="s">
        <v>275</v>
      </c>
      <c r="C20" s="27" t="s">
        <v>274</v>
      </c>
      <c r="D20" s="27" t="s">
        <v>64</v>
      </c>
      <c r="E20" s="27" t="s">
        <v>82</v>
      </c>
      <c r="F20" s="27" t="s">
        <v>262</v>
      </c>
      <c r="G20" s="27" t="s">
        <v>197</v>
      </c>
      <c r="H20" s="27" t="s">
        <v>198</v>
      </c>
      <c r="I20" s="46">
        <v>250000</v>
      </c>
      <c r="J20" s="46">
        <v>250000</v>
      </c>
      <c r="K20" s="46">
        <v>250000</v>
      </c>
      <c r="L20" s="46"/>
      <c r="M20" s="46"/>
      <c r="N20" s="46"/>
      <c r="O20" s="46"/>
      <c r="P20" s="46"/>
      <c r="Q20" s="46"/>
      <c r="R20" s="46"/>
      <c r="S20" s="46"/>
      <c r="T20" s="46"/>
      <c r="U20" s="46"/>
      <c r="V20" s="46"/>
      <c r="W20" s="46"/>
    </row>
    <row r="21" ht="32.9" customHeight="1" spans="1:23">
      <c r="A21" s="27" t="s">
        <v>265</v>
      </c>
      <c r="B21" s="147" t="s">
        <v>275</v>
      </c>
      <c r="C21" s="27" t="s">
        <v>274</v>
      </c>
      <c r="D21" s="27" t="s">
        <v>64</v>
      </c>
      <c r="E21" s="27" t="s">
        <v>82</v>
      </c>
      <c r="F21" s="27" t="s">
        <v>262</v>
      </c>
      <c r="G21" s="27" t="s">
        <v>199</v>
      </c>
      <c r="H21" s="27" t="s">
        <v>200</v>
      </c>
      <c r="I21" s="46">
        <v>750000</v>
      </c>
      <c r="J21" s="46">
        <v>750000</v>
      </c>
      <c r="K21" s="46">
        <v>750000</v>
      </c>
      <c r="L21" s="46"/>
      <c r="M21" s="46"/>
      <c r="N21" s="46"/>
      <c r="O21" s="46"/>
      <c r="P21" s="46"/>
      <c r="Q21" s="46"/>
      <c r="R21" s="46"/>
      <c r="S21" s="46"/>
      <c r="T21" s="46"/>
      <c r="U21" s="46"/>
      <c r="V21" s="46"/>
      <c r="W21" s="46"/>
    </row>
    <row r="22" ht="32.9" customHeight="1" spans="1:23">
      <c r="A22" s="27" t="s">
        <v>265</v>
      </c>
      <c r="B22" s="147" t="s">
        <v>275</v>
      </c>
      <c r="C22" s="27" t="s">
        <v>274</v>
      </c>
      <c r="D22" s="27" t="s">
        <v>64</v>
      </c>
      <c r="E22" s="27" t="s">
        <v>82</v>
      </c>
      <c r="F22" s="27" t="s">
        <v>262</v>
      </c>
      <c r="G22" s="27" t="s">
        <v>190</v>
      </c>
      <c r="H22" s="27" t="s">
        <v>191</v>
      </c>
      <c r="I22" s="46">
        <v>250000</v>
      </c>
      <c r="J22" s="46">
        <v>250000</v>
      </c>
      <c r="K22" s="46">
        <v>250000</v>
      </c>
      <c r="L22" s="46"/>
      <c r="M22" s="46"/>
      <c r="N22" s="46"/>
      <c r="O22" s="46"/>
      <c r="P22" s="46"/>
      <c r="Q22" s="46"/>
      <c r="R22" s="46"/>
      <c r="S22" s="46"/>
      <c r="T22" s="46"/>
      <c r="U22" s="46"/>
      <c r="V22" s="46"/>
      <c r="W22" s="46"/>
    </row>
    <row r="23" ht="32.9" customHeight="1" spans="1:23">
      <c r="A23" s="27"/>
      <c r="B23" s="27"/>
      <c r="C23" s="27" t="s">
        <v>276</v>
      </c>
      <c r="D23" s="27"/>
      <c r="E23" s="27"/>
      <c r="F23" s="27"/>
      <c r="G23" s="27"/>
      <c r="H23" s="27"/>
      <c r="I23" s="46">
        <v>943000</v>
      </c>
      <c r="J23" s="46">
        <v>943000</v>
      </c>
      <c r="K23" s="46">
        <v>943000</v>
      </c>
      <c r="L23" s="46"/>
      <c r="M23" s="46"/>
      <c r="N23" s="46"/>
      <c r="O23" s="46"/>
      <c r="P23" s="46"/>
      <c r="Q23" s="46"/>
      <c r="R23" s="46"/>
      <c r="S23" s="46"/>
      <c r="T23" s="46"/>
      <c r="U23" s="46"/>
      <c r="V23" s="46"/>
      <c r="W23" s="46"/>
    </row>
    <row r="24" ht="32.9" customHeight="1" spans="1:23">
      <c r="A24" s="27" t="s">
        <v>265</v>
      </c>
      <c r="B24" s="147" t="s">
        <v>277</v>
      </c>
      <c r="C24" s="27" t="s">
        <v>276</v>
      </c>
      <c r="D24" s="27" t="s">
        <v>64</v>
      </c>
      <c r="E24" s="27" t="s">
        <v>81</v>
      </c>
      <c r="F24" s="27" t="s">
        <v>150</v>
      </c>
      <c r="G24" s="27" t="s">
        <v>201</v>
      </c>
      <c r="H24" s="27" t="s">
        <v>202</v>
      </c>
      <c r="I24" s="46">
        <v>450000</v>
      </c>
      <c r="J24" s="46">
        <v>450000</v>
      </c>
      <c r="K24" s="46">
        <v>450000</v>
      </c>
      <c r="L24" s="46"/>
      <c r="M24" s="46"/>
      <c r="N24" s="46"/>
      <c r="O24" s="46"/>
      <c r="P24" s="46"/>
      <c r="Q24" s="46"/>
      <c r="R24" s="46"/>
      <c r="S24" s="46"/>
      <c r="T24" s="46"/>
      <c r="U24" s="46"/>
      <c r="V24" s="46"/>
      <c r="W24" s="46"/>
    </row>
    <row r="25" ht="32.9" customHeight="1" spans="1:23">
      <c r="A25" s="27" t="s">
        <v>265</v>
      </c>
      <c r="B25" s="147" t="s">
        <v>277</v>
      </c>
      <c r="C25" s="27" t="s">
        <v>276</v>
      </c>
      <c r="D25" s="27" t="s">
        <v>64</v>
      </c>
      <c r="E25" s="27" t="s">
        <v>81</v>
      </c>
      <c r="F25" s="27" t="s">
        <v>150</v>
      </c>
      <c r="G25" s="27" t="s">
        <v>223</v>
      </c>
      <c r="H25" s="27" t="s">
        <v>224</v>
      </c>
      <c r="I25" s="46">
        <v>288000</v>
      </c>
      <c r="J25" s="46">
        <v>288000</v>
      </c>
      <c r="K25" s="46">
        <v>288000</v>
      </c>
      <c r="L25" s="46"/>
      <c r="M25" s="46"/>
      <c r="N25" s="46"/>
      <c r="O25" s="46"/>
      <c r="P25" s="46"/>
      <c r="Q25" s="46"/>
      <c r="R25" s="46"/>
      <c r="S25" s="46"/>
      <c r="T25" s="46"/>
      <c r="U25" s="46"/>
      <c r="V25" s="46"/>
      <c r="W25" s="46"/>
    </row>
    <row r="26" ht="32.9" customHeight="1" spans="1:23">
      <c r="A26" s="27" t="s">
        <v>265</v>
      </c>
      <c r="B26" s="147" t="s">
        <v>277</v>
      </c>
      <c r="C26" s="27" t="s">
        <v>276</v>
      </c>
      <c r="D26" s="27" t="s">
        <v>64</v>
      </c>
      <c r="E26" s="27" t="s">
        <v>81</v>
      </c>
      <c r="F26" s="27" t="s">
        <v>150</v>
      </c>
      <c r="G26" s="27" t="s">
        <v>278</v>
      </c>
      <c r="H26" s="27" t="s">
        <v>279</v>
      </c>
      <c r="I26" s="46">
        <v>205000</v>
      </c>
      <c r="J26" s="46">
        <v>205000</v>
      </c>
      <c r="K26" s="46">
        <v>205000</v>
      </c>
      <c r="L26" s="46"/>
      <c r="M26" s="46"/>
      <c r="N26" s="46"/>
      <c r="O26" s="46"/>
      <c r="P26" s="46"/>
      <c r="Q26" s="46"/>
      <c r="R26" s="46"/>
      <c r="S26" s="46"/>
      <c r="T26" s="46"/>
      <c r="U26" s="46"/>
      <c r="V26" s="46"/>
      <c r="W26" s="46"/>
    </row>
    <row r="27" ht="32.9" customHeight="1" spans="1:23">
      <c r="A27" s="27"/>
      <c r="B27" s="27"/>
      <c r="C27" s="27" t="s">
        <v>280</v>
      </c>
      <c r="D27" s="27"/>
      <c r="E27" s="27"/>
      <c r="F27" s="27"/>
      <c r="G27" s="27"/>
      <c r="H27" s="27"/>
      <c r="I27" s="46">
        <v>1800000</v>
      </c>
      <c r="J27" s="46">
        <v>1800000</v>
      </c>
      <c r="K27" s="46">
        <v>1800000</v>
      </c>
      <c r="L27" s="46"/>
      <c r="M27" s="46"/>
      <c r="N27" s="46"/>
      <c r="O27" s="46"/>
      <c r="P27" s="46"/>
      <c r="Q27" s="46"/>
      <c r="R27" s="46"/>
      <c r="S27" s="46"/>
      <c r="T27" s="46"/>
      <c r="U27" s="46"/>
      <c r="V27" s="46"/>
      <c r="W27" s="46"/>
    </row>
    <row r="28" ht="32.9" customHeight="1" spans="1:23">
      <c r="A28" s="27" t="s">
        <v>265</v>
      </c>
      <c r="B28" s="147" t="s">
        <v>281</v>
      </c>
      <c r="C28" s="27" t="s">
        <v>280</v>
      </c>
      <c r="D28" s="27" t="s">
        <v>64</v>
      </c>
      <c r="E28" s="27" t="s">
        <v>81</v>
      </c>
      <c r="F28" s="27" t="s">
        <v>150</v>
      </c>
      <c r="G28" s="27" t="s">
        <v>201</v>
      </c>
      <c r="H28" s="27" t="s">
        <v>202</v>
      </c>
      <c r="I28" s="46">
        <v>42000</v>
      </c>
      <c r="J28" s="46">
        <v>42000</v>
      </c>
      <c r="K28" s="46">
        <v>42000</v>
      </c>
      <c r="L28" s="46"/>
      <c r="M28" s="46"/>
      <c r="N28" s="46"/>
      <c r="O28" s="46"/>
      <c r="P28" s="46"/>
      <c r="Q28" s="46"/>
      <c r="R28" s="46"/>
      <c r="S28" s="46"/>
      <c r="T28" s="46"/>
      <c r="U28" s="46"/>
      <c r="V28" s="46"/>
      <c r="W28" s="46"/>
    </row>
    <row r="29" ht="32.9" customHeight="1" spans="1:23">
      <c r="A29" s="27" t="s">
        <v>265</v>
      </c>
      <c r="B29" s="147" t="s">
        <v>281</v>
      </c>
      <c r="C29" s="27" t="s">
        <v>280</v>
      </c>
      <c r="D29" s="27" t="s">
        <v>64</v>
      </c>
      <c r="E29" s="27" t="s">
        <v>81</v>
      </c>
      <c r="F29" s="27" t="s">
        <v>150</v>
      </c>
      <c r="G29" s="27" t="s">
        <v>227</v>
      </c>
      <c r="H29" s="27" t="s">
        <v>228</v>
      </c>
      <c r="I29" s="46">
        <v>1758000</v>
      </c>
      <c r="J29" s="46">
        <v>1758000</v>
      </c>
      <c r="K29" s="46">
        <v>1758000</v>
      </c>
      <c r="L29" s="46"/>
      <c r="M29" s="46"/>
      <c r="N29" s="46"/>
      <c r="O29" s="46"/>
      <c r="P29" s="46"/>
      <c r="Q29" s="46"/>
      <c r="R29" s="46"/>
      <c r="S29" s="46"/>
      <c r="T29" s="46"/>
      <c r="U29" s="46"/>
      <c r="V29" s="46"/>
      <c r="W29" s="46"/>
    </row>
    <row r="30" ht="32.9" customHeight="1" spans="1:23">
      <c r="A30" s="27"/>
      <c r="B30" s="27"/>
      <c r="C30" s="27" t="s">
        <v>282</v>
      </c>
      <c r="D30" s="27"/>
      <c r="E30" s="27"/>
      <c r="F30" s="27"/>
      <c r="G30" s="27"/>
      <c r="H30" s="27"/>
      <c r="I30" s="46">
        <v>1649924</v>
      </c>
      <c r="J30" s="46">
        <v>1649924</v>
      </c>
      <c r="K30" s="46">
        <v>1649924</v>
      </c>
      <c r="L30" s="46"/>
      <c r="M30" s="46"/>
      <c r="N30" s="46"/>
      <c r="O30" s="46"/>
      <c r="P30" s="46"/>
      <c r="Q30" s="46"/>
      <c r="R30" s="46"/>
      <c r="S30" s="46"/>
      <c r="T30" s="46"/>
      <c r="U30" s="46"/>
      <c r="V30" s="46"/>
      <c r="W30" s="46"/>
    </row>
    <row r="31" ht="32.9" customHeight="1" spans="1:23">
      <c r="A31" s="27" t="s">
        <v>265</v>
      </c>
      <c r="B31" s="147" t="s">
        <v>283</v>
      </c>
      <c r="C31" s="27" t="s">
        <v>282</v>
      </c>
      <c r="D31" s="27" t="s">
        <v>64</v>
      </c>
      <c r="E31" s="27" t="s">
        <v>81</v>
      </c>
      <c r="F31" s="27" t="s">
        <v>150</v>
      </c>
      <c r="G31" s="27" t="s">
        <v>201</v>
      </c>
      <c r="H31" s="27" t="s">
        <v>202</v>
      </c>
      <c r="I31" s="46">
        <v>221610</v>
      </c>
      <c r="J31" s="46">
        <v>221610</v>
      </c>
      <c r="K31" s="46">
        <v>221610</v>
      </c>
      <c r="L31" s="46"/>
      <c r="M31" s="46"/>
      <c r="N31" s="46"/>
      <c r="O31" s="46"/>
      <c r="P31" s="46"/>
      <c r="Q31" s="46"/>
      <c r="R31" s="46"/>
      <c r="S31" s="46"/>
      <c r="T31" s="46"/>
      <c r="U31" s="46"/>
      <c r="V31" s="46"/>
      <c r="W31" s="46"/>
    </row>
    <row r="32" ht="32.9" customHeight="1" spans="1:23">
      <c r="A32" s="27" t="s">
        <v>265</v>
      </c>
      <c r="B32" s="147" t="s">
        <v>283</v>
      </c>
      <c r="C32" s="27" t="s">
        <v>282</v>
      </c>
      <c r="D32" s="27" t="s">
        <v>64</v>
      </c>
      <c r="E32" s="27" t="s">
        <v>81</v>
      </c>
      <c r="F32" s="27" t="s">
        <v>150</v>
      </c>
      <c r="G32" s="27" t="s">
        <v>227</v>
      </c>
      <c r="H32" s="27" t="s">
        <v>228</v>
      </c>
      <c r="I32" s="46">
        <v>1428314</v>
      </c>
      <c r="J32" s="46">
        <v>1428314</v>
      </c>
      <c r="K32" s="46">
        <v>1428314</v>
      </c>
      <c r="L32" s="46"/>
      <c r="M32" s="46"/>
      <c r="N32" s="46"/>
      <c r="O32" s="46"/>
      <c r="P32" s="46"/>
      <c r="Q32" s="46"/>
      <c r="R32" s="46"/>
      <c r="S32" s="46"/>
      <c r="T32" s="46"/>
      <c r="U32" s="46"/>
      <c r="V32" s="46"/>
      <c r="W32" s="46"/>
    </row>
    <row r="33" ht="32.9" customHeight="1" spans="1:23">
      <c r="A33" s="27"/>
      <c r="B33" s="27"/>
      <c r="C33" s="27" t="s">
        <v>284</v>
      </c>
      <c r="D33" s="27"/>
      <c r="E33" s="27"/>
      <c r="F33" s="27"/>
      <c r="G33" s="27"/>
      <c r="H33" s="27"/>
      <c r="I33" s="46">
        <v>100000</v>
      </c>
      <c r="J33" s="46">
        <v>100000</v>
      </c>
      <c r="K33" s="46">
        <v>100000</v>
      </c>
      <c r="L33" s="46"/>
      <c r="M33" s="46"/>
      <c r="N33" s="46"/>
      <c r="O33" s="46"/>
      <c r="P33" s="46"/>
      <c r="Q33" s="46"/>
      <c r="R33" s="46"/>
      <c r="S33" s="46"/>
      <c r="T33" s="46"/>
      <c r="U33" s="46"/>
      <c r="V33" s="46"/>
      <c r="W33" s="46"/>
    </row>
    <row r="34" ht="32.9" customHeight="1" spans="1:23">
      <c r="A34" s="27" t="s">
        <v>265</v>
      </c>
      <c r="B34" s="147" t="s">
        <v>285</v>
      </c>
      <c r="C34" s="27" t="s">
        <v>284</v>
      </c>
      <c r="D34" s="27" t="s">
        <v>64</v>
      </c>
      <c r="E34" s="27" t="s">
        <v>81</v>
      </c>
      <c r="F34" s="27" t="s">
        <v>150</v>
      </c>
      <c r="G34" s="27" t="s">
        <v>286</v>
      </c>
      <c r="H34" s="27" t="s">
        <v>287</v>
      </c>
      <c r="I34" s="46">
        <v>100000</v>
      </c>
      <c r="J34" s="46">
        <v>100000</v>
      </c>
      <c r="K34" s="46">
        <v>100000</v>
      </c>
      <c r="L34" s="46"/>
      <c r="M34" s="46"/>
      <c r="N34" s="46"/>
      <c r="O34" s="46"/>
      <c r="P34" s="46"/>
      <c r="Q34" s="46"/>
      <c r="R34" s="46"/>
      <c r="S34" s="46"/>
      <c r="T34" s="46"/>
      <c r="U34" s="46"/>
      <c r="V34" s="46"/>
      <c r="W34" s="46"/>
    </row>
    <row r="35" ht="18.75" customHeight="1" spans="1:23">
      <c r="A35" s="47" t="s">
        <v>288</v>
      </c>
      <c r="B35" s="48"/>
      <c r="C35" s="48"/>
      <c r="D35" s="48"/>
      <c r="E35" s="48"/>
      <c r="F35" s="48"/>
      <c r="G35" s="48"/>
      <c r="H35" s="49"/>
      <c r="I35" s="46">
        <v>7094178</v>
      </c>
      <c r="J35" s="46">
        <v>6823678</v>
      </c>
      <c r="K35" s="46">
        <v>6823678</v>
      </c>
      <c r="L35" s="46"/>
      <c r="M35" s="46"/>
      <c r="N35" s="46">
        <v>270500</v>
      </c>
      <c r="O35" s="46"/>
      <c r="P35" s="46"/>
      <c r="Q35" s="46"/>
      <c r="R35" s="46"/>
      <c r="S35" s="46"/>
      <c r="T35" s="46"/>
      <c r="U35" s="46"/>
      <c r="V35" s="46"/>
      <c r="W35" s="46"/>
    </row>
  </sheetData>
  <mergeCells count="28">
    <mergeCell ref="A2:W2"/>
    <mergeCell ref="A3:I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3" t="s">
        <v>289</v>
      </c>
    </row>
    <row r="2" ht="28.5" customHeight="1" spans="1:10">
      <c r="A2" s="141" t="s">
        <v>290</v>
      </c>
      <c r="B2" s="33"/>
      <c r="C2" s="33"/>
      <c r="D2" s="33"/>
      <c r="E2" s="33"/>
      <c r="F2" s="102"/>
      <c r="G2" s="33"/>
      <c r="H2" s="102"/>
      <c r="I2" s="102"/>
      <c r="J2" s="33"/>
    </row>
    <row r="3" ht="15" customHeight="1" spans="1:1">
      <c r="A3" s="5" t="str">
        <f>"单位名称："&amp;"玉溪市人民政府办公室"</f>
        <v>单位名称：玉溪市人民政府办公室</v>
      </c>
    </row>
    <row r="4" ht="14.25" customHeight="1" spans="1:10">
      <c r="A4" s="68" t="s">
        <v>291</v>
      </c>
      <c r="B4" s="68" t="s">
        <v>292</v>
      </c>
      <c r="C4" s="68" t="s">
        <v>293</v>
      </c>
      <c r="D4" s="68" t="s">
        <v>294</v>
      </c>
      <c r="E4" s="68" t="s">
        <v>295</v>
      </c>
      <c r="F4" s="55" t="s">
        <v>296</v>
      </c>
      <c r="G4" s="68" t="s">
        <v>297</v>
      </c>
      <c r="H4" s="55" t="s">
        <v>298</v>
      </c>
      <c r="I4" s="55" t="s">
        <v>299</v>
      </c>
      <c r="J4" s="68" t="s">
        <v>300</v>
      </c>
    </row>
    <row r="5" ht="14.25" customHeight="1" spans="1:10">
      <c r="A5" s="68">
        <v>1</v>
      </c>
      <c r="B5" s="68">
        <v>2</v>
      </c>
      <c r="C5" s="68">
        <v>3</v>
      </c>
      <c r="D5" s="68">
        <v>4</v>
      </c>
      <c r="E5" s="68">
        <v>5</v>
      </c>
      <c r="F5" s="55">
        <v>6</v>
      </c>
      <c r="G5" s="68">
        <v>7</v>
      </c>
      <c r="H5" s="55">
        <v>8</v>
      </c>
      <c r="I5" s="55">
        <v>9</v>
      </c>
      <c r="J5" s="68">
        <v>10</v>
      </c>
    </row>
    <row r="6" ht="15" customHeight="1" spans="1:10">
      <c r="A6" s="27" t="s">
        <v>64</v>
      </c>
      <c r="B6" s="69"/>
      <c r="C6" s="69"/>
      <c r="D6" s="69"/>
      <c r="E6" s="70"/>
      <c r="F6" s="71"/>
      <c r="G6" s="70"/>
      <c r="H6" s="71"/>
      <c r="I6" s="71"/>
      <c r="J6" s="70"/>
    </row>
    <row r="7" ht="33.75" customHeight="1" spans="1:10">
      <c r="A7" s="142" t="s">
        <v>64</v>
      </c>
      <c r="B7" s="27"/>
      <c r="C7" s="27"/>
      <c r="D7" s="27"/>
      <c r="E7" s="27"/>
      <c r="F7" s="27"/>
      <c r="G7" s="44"/>
      <c r="H7" s="27"/>
      <c r="I7" s="27"/>
      <c r="J7" s="27"/>
    </row>
    <row r="8" ht="33.75" customHeight="1" spans="1:10">
      <c r="A8" s="27" t="s">
        <v>280</v>
      </c>
      <c r="B8" s="27" t="s">
        <v>301</v>
      </c>
      <c r="C8" s="27" t="s">
        <v>302</v>
      </c>
      <c r="D8" s="27" t="s">
        <v>303</v>
      </c>
      <c r="E8" s="27" t="s">
        <v>304</v>
      </c>
      <c r="F8" s="27" t="s">
        <v>305</v>
      </c>
      <c r="G8" s="44" t="s">
        <v>306</v>
      </c>
      <c r="H8" s="27" t="s">
        <v>307</v>
      </c>
      <c r="I8" s="27" t="s">
        <v>308</v>
      </c>
      <c r="J8" s="27" t="s">
        <v>309</v>
      </c>
    </row>
    <row r="9" ht="33.75" customHeight="1" spans="1:10">
      <c r="A9" s="27" t="s">
        <v>280</v>
      </c>
      <c r="B9" s="27" t="s">
        <v>301</v>
      </c>
      <c r="C9" s="27" t="s">
        <v>302</v>
      </c>
      <c r="D9" s="27" t="s">
        <v>303</v>
      </c>
      <c r="E9" s="27" t="s">
        <v>310</v>
      </c>
      <c r="F9" s="27" t="s">
        <v>311</v>
      </c>
      <c r="G9" s="44" t="s">
        <v>312</v>
      </c>
      <c r="H9" s="27" t="s">
        <v>307</v>
      </c>
      <c r="I9" s="27" t="s">
        <v>308</v>
      </c>
      <c r="J9" s="27" t="s">
        <v>313</v>
      </c>
    </row>
    <row r="10" ht="33.75" customHeight="1" spans="1:10">
      <c r="A10" s="27" t="s">
        <v>280</v>
      </c>
      <c r="B10" s="27" t="s">
        <v>301</v>
      </c>
      <c r="C10" s="27" t="s">
        <v>302</v>
      </c>
      <c r="D10" s="27" t="s">
        <v>314</v>
      </c>
      <c r="E10" s="27" t="s">
        <v>315</v>
      </c>
      <c r="F10" s="27" t="s">
        <v>311</v>
      </c>
      <c r="G10" s="44" t="s">
        <v>316</v>
      </c>
      <c r="H10" s="27"/>
      <c r="I10" s="27" t="s">
        <v>317</v>
      </c>
      <c r="J10" s="27" t="s">
        <v>318</v>
      </c>
    </row>
    <row r="11" ht="33.75" customHeight="1" spans="1:10">
      <c r="A11" s="27" t="s">
        <v>280</v>
      </c>
      <c r="B11" s="27" t="s">
        <v>301</v>
      </c>
      <c r="C11" s="27" t="s">
        <v>319</v>
      </c>
      <c r="D11" s="27" t="s">
        <v>320</v>
      </c>
      <c r="E11" s="27" t="s">
        <v>321</v>
      </c>
      <c r="F11" s="27" t="s">
        <v>311</v>
      </c>
      <c r="G11" s="44" t="s">
        <v>312</v>
      </c>
      <c r="H11" s="27" t="s">
        <v>307</v>
      </c>
      <c r="I11" s="27" t="s">
        <v>308</v>
      </c>
      <c r="J11" s="27" t="s">
        <v>322</v>
      </c>
    </row>
    <row r="12" ht="33.75" customHeight="1" spans="1:10">
      <c r="A12" s="27" t="s">
        <v>280</v>
      </c>
      <c r="B12" s="27" t="s">
        <v>301</v>
      </c>
      <c r="C12" s="27" t="s">
        <v>319</v>
      </c>
      <c r="D12" s="27" t="s">
        <v>323</v>
      </c>
      <c r="E12" s="27" t="s">
        <v>324</v>
      </c>
      <c r="F12" s="27" t="s">
        <v>311</v>
      </c>
      <c r="G12" s="44" t="s">
        <v>325</v>
      </c>
      <c r="H12" s="27" t="s">
        <v>326</v>
      </c>
      <c r="I12" s="27" t="s">
        <v>308</v>
      </c>
      <c r="J12" s="27" t="s">
        <v>327</v>
      </c>
    </row>
    <row r="13" ht="33.75" customHeight="1" spans="1:10">
      <c r="A13" s="27" t="s">
        <v>280</v>
      </c>
      <c r="B13" s="27" t="s">
        <v>301</v>
      </c>
      <c r="C13" s="27" t="s">
        <v>328</v>
      </c>
      <c r="D13" s="27" t="s">
        <v>329</v>
      </c>
      <c r="E13" s="27" t="s">
        <v>330</v>
      </c>
      <c r="F13" s="27" t="s">
        <v>305</v>
      </c>
      <c r="G13" s="44" t="s">
        <v>331</v>
      </c>
      <c r="H13" s="27" t="s">
        <v>307</v>
      </c>
      <c r="I13" s="27" t="s">
        <v>308</v>
      </c>
      <c r="J13" s="27" t="s">
        <v>332</v>
      </c>
    </row>
    <row r="14" ht="33.75" customHeight="1" spans="1:10">
      <c r="A14" s="27" t="s">
        <v>280</v>
      </c>
      <c r="B14" s="27" t="s">
        <v>301</v>
      </c>
      <c r="C14" s="27" t="s">
        <v>333</v>
      </c>
      <c r="D14" s="27" t="s">
        <v>334</v>
      </c>
      <c r="E14" s="27" t="s">
        <v>335</v>
      </c>
      <c r="F14" s="27" t="s">
        <v>336</v>
      </c>
      <c r="G14" s="44" t="s">
        <v>337</v>
      </c>
      <c r="H14" s="27" t="s">
        <v>338</v>
      </c>
      <c r="I14" s="27" t="s">
        <v>308</v>
      </c>
      <c r="J14" s="27" t="s">
        <v>339</v>
      </c>
    </row>
    <row r="15" ht="33.75" customHeight="1" spans="1:10">
      <c r="A15" s="27" t="s">
        <v>282</v>
      </c>
      <c r="B15" s="27" t="s">
        <v>340</v>
      </c>
      <c r="C15" s="27" t="s">
        <v>302</v>
      </c>
      <c r="D15" s="27" t="s">
        <v>341</v>
      </c>
      <c r="E15" s="27" t="s">
        <v>342</v>
      </c>
      <c r="F15" s="27" t="s">
        <v>311</v>
      </c>
      <c r="G15" s="44" t="s">
        <v>312</v>
      </c>
      <c r="H15" s="27" t="s">
        <v>307</v>
      </c>
      <c r="I15" s="27" t="s">
        <v>308</v>
      </c>
      <c r="J15" s="27" t="s">
        <v>343</v>
      </c>
    </row>
    <row r="16" ht="33.75" customHeight="1" spans="1:10">
      <c r="A16" s="27" t="s">
        <v>282</v>
      </c>
      <c r="B16" s="27" t="s">
        <v>340</v>
      </c>
      <c r="C16" s="27" t="s">
        <v>302</v>
      </c>
      <c r="D16" s="27" t="s">
        <v>341</v>
      </c>
      <c r="E16" s="27" t="s">
        <v>344</v>
      </c>
      <c r="F16" s="27" t="s">
        <v>305</v>
      </c>
      <c r="G16" s="44" t="s">
        <v>306</v>
      </c>
      <c r="H16" s="27" t="s">
        <v>307</v>
      </c>
      <c r="I16" s="27" t="s">
        <v>308</v>
      </c>
      <c r="J16" s="27" t="s">
        <v>344</v>
      </c>
    </row>
    <row r="17" ht="33.75" customHeight="1" spans="1:10">
      <c r="A17" s="27" t="s">
        <v>282</v>
      </c>
      <c r="B17" s="27" t="s">
        <v>340</v>
      </c>
      <c r="C17" s="27" t="s">
        <v>319</v>
      </c>
      <c r="D17" s="27" t="s">
        <v>320</v>
      </c>
      <c r="E17" s="27" t="s">
        <v>345</v>
      </c>
      <c r="F17" s="27" t="s">
        <v>305</v>
      </c>
      <c r="G17" s="44" t="s">
        <v>346</v>
      </c>
      <c r="H17" s="27"/>
      <c r="I17" s="27" t="s">
        <v>317</v>
      </c>
      <c r="J17" s="27" t="s">
        <v>347</v>
      </c>
    </row>
    <row r="18" ht="33.75" customHeight="1" spans="1:10">
      <c r="A18" s="27" t="s">
        <v>282</v>
      </c>
      <c r="B18" s="27" t="s">
        <v>340</v>
      </c>
      <c r="C18" s="27" t="s">
        <v>319</v>
      </c>
      <c r="D18" s="27" t="s">
        <v>320</v>
      </c>
      <c r="E18" s="27" t="s">
        <v>348</v>
      </c>
      <c r="F18" s="27" t="s">
        <v>305</v>
      </c>
      <c r="G18" s="44" t="s">
        <v>349</v>
      </c>
      <c r="H18" s="27" t="s">
        <v>307</v>
      </c>
      <c r="I18" s="27" t="s">
        <v>308</v>
      </c>
      <c r="J18" s="27" t="s">
        <v>348</v>
      </c>
    </row>
    <row r="19" ht="33.75" customHeight="1" spans="1:10">
      <c r="A19" s="27" t="s">
        <v>282</v>
      </c>
      <c r="B19" s="27" t="s">
        <v>340</v>
      </c>
      <c r="C19" s="27" t="s">
        <v>328</v>
      </c>
      <c r="D19" s="27" t="s">
        <v>329</v>
      </c>
      <c r="E19" s="27" t="s">
        <v>329</v>
      </c>
      <c r="F19" s="27" t="s">
        <v>305</v>
      </c>
      <c r="G19" s="44" t="s">
        <v>331</v>
      </c>
      <c r="H19" s="27" t="s">
        <v>307</v>
      </c>
      <c r="I19" s="27" t="s">
        <v>308</v>
      </c>
      <c r="J19" s="27" t="s">
        <v>329</v>
      </c>
    </row>
    <row r="20" ht="33.75" customHeight="1" spans="1:10">
      <c r="A20" s="27" t="s">
        <v>267</v>
      </c>
      <c r="B20" s="27" t="s">
        <v>350</v>
      </c>
      <c r="C20" s="27" t="s">
        <v>302</v>
      </c>
      <c r="D20" s="27" t="s">
        <v>341</v>
      </c>
      <c r="E20" s="27" t="s">
        <v>351</v>
      </c>
      <c r="F20" s="27" t="s">
        <v>311</v>
      </c>
      <c r="G20" s="44" t="s">
        <v>56</v>
      </c>
      <c r="H20" s="27" t="s">
        <v>352</v>
      </c>
      <c r="I20" s="27" t="s">
        <v>308</v>
      </c>
      <c r="J20" s="27" t="s">
        <v>353</v>
      </c>
    </row>
    <row r="21" ht="33.75" customHeight="1" spans="1:10">
      <c r="A21" s="27" t="s">
        <v>267</v>
      </c>
      <c r="B21" s="27" t="s">
        <v>350</v>
      </c>
      <c r="C21" s="27" t="s">
        <v>302</v>
      </c>
      <c r="D21" s="27" t="s">
        <v>303</v>
      </c>
      <c r="E21" s="27" t="s">
        <v>354</v>
      </c>
      <c r="F21" s="27" t="s">
        <v>305</v>
      </c>
      <c r="G21" s="44" t="s">
        <v>355</v>
      </c>
      <c r="H21" s="27" t="s">
        <v>307</v>
      </c>
      <c r="I21" s="27" t="s">
        <v>308</v>
      </c>
      <c r="J21" s="27" t="s">
        <v>356</v>
      </c>
    </row>
    <row r="22" ht="33.75" customHeight="1" spans="1:10">
      <c r="A22" s="27" t="s">
        <v>267</v>
      </c>
      <c r="B22" s="27" t="s">
        <v>350</v>
      </c>
      <c r="C22" s="27" t="s">
        <v>302</v>
      </c>
      <c r="D22" s="27" t="s">
        <v>314</v>
      </c>
      <c r="E22" s="27" t="s">
        <v>357</v>
      </c>
      <c r="F22" s="27" t="s">
        <v>311</v>
      </c>
      <c r="G22" s="44" t="s">
        <v>312</v>
      </c>
      <c r="H22" s="27" t="s">
        <v>307</v>
      </c>
      <c r="I22" s="27" t="s">
        <v>308</v>
      </c>
      <c r="J22" s="27" t="s">
        <v>358</v>
      </c>
    </row>
    <row r="23" ht="33.75" customHeight="1" spans="1:10">
      <c r="A23" s="27" t="s">
        <v>267</v>
      </c>
      <c r="B23" s="27" t="s">
        <v>350</v>
      </c>
      <c r="C23" s="27" t="s">
        <v>319</v>
      </c>
      <c r="D23" s="27" t="s">
        <v>320</v>
      </c>
      <c r="E23" s="27" t="s">
        <v>359</v>
      </c>
      <c r="F23" s="27" t="s">
        <v>305</v>
      </c>
      <c r="G23" s="44" t="s">
        <v>360</v>
      </c>
      <c r="H23" s="27"/>
      <c r="I23" s="27" t="s">
        <v>317</v>
      </c>
      <c r="J23" s="27" t="s">
        <v>361</v>
      </c>
    </row>
    <row r="24" ht="33.75" customHeight="1" spans="1:10">
      <c r="A24" s="27" t="s">
        <v>267</v>
      </c>
      <c r="B24" s="27" t="s">
        <v>350</v>
      </c>
      <c r="C24" s="27" t="s">
        <v>328</v>
      </c>
      <c r="D24" s="27" t="s">
        <v>329</v>
      </c>
      <c r="E24" s="27" t="s">
        <v>329</v>
      </c>
      <c r="F24" s="27" t="s">
        <v>305</v>
      </c>
      <c r="G24" s="44" t="s">
        <v>349</v>
      </c>
      <c r="H24" s="27" t="s">
        <v>307</v>
      </c>
      <c r="I24" s="27" t="s">
        <v>308</v>
      </c>
      <c r="J24" s="27" t="s">
        <v>362</v>
      </c>
    </row>
    <row r="25" ht="33.75" customHeight="1" spans="1:10">
      <c r="A25" s="27" t="s">
        <v>259</v>
      </c>
      <c r="B25" s="27" t="s">
        <v>363</v>
      </c>
      <c r="C25" s="27" t="s">
        <v>302</v>
      </c>
      <c r="D25" s="27" t="s">
        <v>341</v>
      </c>
      <c r="E25" s="27" t="s">
        <v>364</v>
      </c>
      <c r="F25" s="27" t="s">
        <v>305</v>
      </c>
      <c r="G25" s="44" t="s">
        <v>45</v>
      </c>
      <c r="H25" s="27" t="s">
        <v>365</v>
      </c>
      <c r="I25" s="27" t="s">
        <v>308</v>
      </c>
      <c r="J25" s="27" t="s">
        <v>366</v>
      </c>
    </row>
    <row r="26" ht="33.75" customHeight="1" spans="1:10">
      <c r="A26" s="27" t="s">
        <v>259</v>
      </c>
      <c r="B26" s="27" t="s">
        <v>363</v>
      </c>
      <c r="C26" s="27" t="s">
        <v>302</v>
      </c>
      <c r="D26" s="27" t="s">
        <v>303</v>
      </c>
      <c r="E26" s="27" t="s">
        <v>367</v>
      </c>
      <c r="F26" s="27" t="s">
        <v>311</v>
      </c>
      <c r="G26" s="44" t="s">
        <v>312</v>
      </c>
      <c r="H26" s="27" t="s">
        <v>307</v>
      </c>
      <c r="I26" s="27" t="s">
        <v>308</v>
      </c>
      <c r="J26" s="27" t="s">
        <v>368</v>
      </c>
    </row>
    <row r="27" ht="33.75" customHeight="1" spans="1:10">
      <c r="A27" s="27" t="s">
        <v>259</v>
      </c>
      <c r="B27" s="27" t="s">
        <v>363</v>
      </c>
      <c r="C27" s="27" t="s">
        <v>302</v>
      </c>
      <c r="D27" s="27" t="s">
        <v>314</v>
      </c>
      <c r="E27" s="27" t="s">
        <v>369</v>
      </c>
      <c r="F27" s="27" t="s">
        <v>370</v>
      </c>
      <c r="G27" s="44" t="s">
        <v>50</v>
      </c>
      <c r="H27" s="27" t="s">
        <v>326</v>
      </c>
      <c r="I27" s="27" t="s">
        <v>308</v>
      </c>
      <c r="J27" s="27" t="s">
        <v>371</v>
      </c>
    </row>
    <row r="28" ht="33.75" customHeight="1" spans="1:10">
      <c r="A28" s="27" t="s">
        <v>259</v>
      </c>
      <c r="B28" s="27" t="s">
        <v>363</v>
      </c>
      <c r="C28" s="27" t="s">
        <v>319</v>
      </c>
      <c r="D28" s="27" t="s">
        <v>320</v>
      </c>
      <c r="E28" s="27" t="s">
        <v>372</v>
      </c>
      <c r="F28" s="27" t="s">
        <v>311</v>
      </c>
      <c r="G28" s="44" t="s">
        <v>360</v>
      </c>
      <c r="H28" s="27"/>
      <c r="I28" s="27" t="s">
        <v>317</v>
      </c>
      <c r="J28" s="27" t="s">
        <v>373</v>
      </c>
    </row>
    <row r="29" ht="33.75" customHeight="1" spans="1:10">
      <c r="A29" s="27" t="s">
        <v>259</v>
      </c>
      <c r="B29" s="27" t="s">
        <v>363</v>
      </c>
      <c r="C29" s="27" t="s">
        <v>328</v>
      </c>
      <c r="D29" s="27" t="s">
        <v>329</v>
      </c>
      <c r="E29" s="27" t="s">
        <v>374</v>
      </c>
      <c r="F29" s="27" t="s">
        <v>305</v>
      </c>
      <c r="G29" s="44" t="s">
        <v>375</v>
      </c>
      <c r="H29" s="27" t="s">
        <v>307</v>
      </c>
      <c r="I29" s="27" t="s">
        <v>308</v>
      </c>
      <c r="J29" s="27" t="s">
        <v>376</v>
      </c>
    </row>
    <row r="30" ht="33.75" customHeight="1" spans="1:10">
      <c r="A30" s="27" t="s">
        <v>276</v>
      </c>
      <c r="B30" s="27" t="s">
        <v>377</v>
      </c>
      <c r="C30" s="27" t="s">
        <v>302</v>
      </c>
      <c r="D30" s="27" t="s">
        <v>303</v>
      </c>
      <c r="E30" s="27" t="s">
        <v>378</v>
      </c>
      <c r="F30" s="27" t="s">
        <v>305</v>
      </c>
      <c r="G30" s="44" t="s">
        <v>331</v>
      </c>
      <c r="H30" s="27" t="s">
        <v>307</v>
      </c>
      <c r="I30" s="27" t="s">
        <v>308</v>
      </c>
      <c r="J30" s="27" t="s">
        <v>379</v>
      </c>
    </row>
    <row r="31" ht="33.75" customHeight="1" spans="1:10">
      <c r="A31" s="27" t="s">
        <v>276</v>
      </c>
      <c r="B31" s="27" t="s">
        <v>377</v>
      </c>
      <c r="C31" s="27" t="s">
        <v>319</v>
      </c>
      <c r="D31" s="27" t="s">
        <v>320</v>
      </c>
      <c r="E31" s="27" t="s">
        <v>380</v>
      </c>
      <c r="F31" s="27" t="s">
        <v>305</v>
      </c>
      <c r="G31" s="44" t="s">
        <v>331</v>
      </c>
      <c r="H31" s="27" t="s">
        <v>307</v>
      </c>
      <c r="I31" s="27" t="s">
        <v>308</v>
      </c>
      <c r="J31" s="27" t="s">
        <v>381</v>
      </c>
    </row>
    <row r="32" ht="33.75" customHeight="1" spans="1:10">
      <c r="A32" s="27" t="s">
        <v>276</v>
      </c>
      <c r="B32" s="27" t="s">
        <v>377</v>
      </c>
      <c r="C32" s="27" t="s">
        <v>319</v>
      </c>
      <c r="D32" s="27" t="s">
        <v>320</v>
      </c>
      <c r="E32" s="27" t="s">
        <v>382</v>
      </c>
      <c r="F32" s="27" t="s">
        <v>305</v>
      </c>
      <c r="G32" s="44" t="s">
        <v>331</v>
      </c>
      <c r="H32" s="27" t="s">
        <v>307</v>
      </c>
      <c r="I32" s="27" t="s">
        <v>308</v>
      </c>
      <c r="J32" s="27" t="s">
        <v>383</v>
      </c>
    </row>
    <row r="33" ht="33.75" customHeight="1" spans="1:10">
      <c r="A33" s="27" t="s">
        <v>276</v>
      </c>
      <c r="B33" s="27" t="s">
        <v>377</v>
      </c>
      <c r="C33" s="27" t="s">
        <v>319</v>
      </c>
      <c r="D33" s="27" t="s">
        <v>323</v>
      </c>
      <c r="E33" s="27" t="s">
        <v>384</v>
      </c>
      <c r="F33" s="27" t="s">
        <v>311</v>
      </c>
      <c r="G33" s="44" t="s">
        <v>385</v>
      </c>
      <c r="H33" s="27" t="s">
        <v>386</v>
      </c>
      <c r="I33" s="27" t="s">
        <v>308</v>
      </c>
      <c r="J33" s="27" t="s">
        <v>387</v>
      </c>
    </row>
    <row r="34" ht="33.75" customHeight="1" spans="1:10">
      <c r="A34" s="27" t="s">
        <v>276</v>
      </c>
      <c r="B34" s="27" t="s">
        <v>377</v>
      </c>
      <c r="C34" s="27" t="s">
        <v>328</v>
      </c>
      <c r="D34" s="27" t="s">
        <v>329</v>
      </c>
      <c r="E34" s="27" t="s">
        <v>388</v>
      </c>
      <c r="F34" s="27" t="s">
        <v>305</v>
      </c>
      <c r="G34" s="44" t="s">
        <v>331</v>
      </c>
      <c r="H34" s="27" t="s">
        <v>307</v>
      </c>
      <c r="I34" s="27" t="s">
        <v>308</v>
      </c>
      <c r="J34" s="27" t="s">
        <v>389</v>
      </c>
    </row>
    <row r="35" ht="33.75" customHeight="1" spans="1:10">
      <c r="A35" s="27" t="s">
        <v>284</v>
      </c>
      <c r="B35" s="27" t="s">
        <v>390</v>
      </c>
      <c r="C35" s="27" t="s">
        <v>302</v>
      </c>
      <c r="D35" s="27" t="s">
        <v>341</v>
      </c>
      <c r="E35" s="27" t="s">
        <v>391</v>
      </c>
      <c r="F35" s="27" t="s">
        <v>305</v>
      </c>
      <c r="G35" s="44" t="s">
        <v>392</v>
      </c>
      <c r="H35" s="27" t="s">
        <v>393</v>
      </c>
      <c r="I35" s="27" t="s">
        <v>308</v>
      </c>
      <c r="J35" s="27" t="s">
        <v>394</v>
      </c>
    </row>
    <row r="36" ht="33.75" customHeight="1" spans="1:10">
      <c r="A36" s="27" t="s">
        <v>284</v>
      </c>
      <c r="B36" s="27" t="s">
        <v>390</v>
      </c>
      <c r="C36" s="27" t="s">
        <v>302</v>
      </c>
      <c r="D36" s="27" t="s">
        <v>303</v>
      </c>
      <c r="E36" s="27" t="s">
        <v>395</v>
      </c>
      <c r="F36" s="27" t="s">
        <v>311</v>
      </c>
      <c r="G36" s="44" t="s">
        <v>312</v>
      </c>
      <c r="H36" s="27" t="s">
        <v>307</v>
      </c>
      <c r="I36" s="27" t="s">
        <v>308</v>
      </c>
      <c r="J36" s="27" t="s">
        <v>396</v>
      </c>
    </row>
    <row r="37" ht="33.75" customHeight="1" spans="1:10">
      <c r="A37" s="27" t="s">
        <v>284</v>
      </c>
      <c r="B37" s="27" t="s">
        <v>390</v>
      </c>
      <c r="C37" s="27" t="s">
        <v>302</v>
      </c>
      <c r="D37" s="27" t="s">
        <v>303</v>
      </c>
      <c r="E37" s="27" t="s">
        <v>397</v>
      </c>
      <c r="F37" s="27" t="s">
        <v>311</v>
      </c>
      <c r="G37" s="44" t="s">
        <v>398</v>
      </c>
      <c r="H37" s="27"/>
      <c r="I37" s="27" t="s">
        <v>317</v>
      </c>
      <c r="J37" s="27" t="s">
        <v>399</v>
      </c>
    </row>
    <row r="38" ht="33.75" customHeight="1" spans="1:10">
      <c r="A38" s="27" t="s">
        <v>284</v>
      </c>
      <c r="B38" s="27" t="s">
        <v>390</v>
      </c>
      <c r="C38" s="27" t="s">
        <v>302</v>
      </c>
      <c r="D38" s="27" t="s">
        <v>314</v>
      </c>
      <c r="E38" s="27" t="s">
        <v>400</v>
      </c>
      <c r="F38" s="27" t="s">
        <v>305</v>
      </c>
      <c r="G38" s="44" t="s">
        <v>401</v>
      </c>
      <c r="H38" s="27" t="s">
        <v>326</v>
      </c>
      <c r="I38" s="27" t="s">
        <v>308</v>
      </c>
      <c r="J38" s="27" t="s">
        <v>402</v>
      </c>
    </row>
    <row r="39" ht="33.75" customHeight="1" spans="1:10">
      <c r="A39" s="27" t="s">
        <v>284</v>
      </c>
      <c r="B39" s="27" t="s">
        <v>390</v>
      </c>
      <c r="C39" s="27" t="s">
        <v>319</v>
      </c>
      <c r="D39" s="27" t="s">
        <v>320</v>
      </c>
      <c r="E39" s="27" t="s">
        <v>359</v>
      </c>
      <c r="F39" s="27" t="s">
        <v>311</v>
      </c>
      <c r="G39" s="44" t="s">
        <v>360</v>
      </c>
      <c r="H39" s="27"/>
      <c r="I39" s="27" t="s">
        <v>317</v>
      </c>
      <c r="J39" s="27" t="s">
        <v>403</v>
      </c>
    </row>
    <row r="40" ht="33.75" customHeight="1" spans="1:10">
      <c r="A40" s="27" t="s">
        <v>284</v>
      </c>
      <c r="B40" s="27" t="s">
        <v>390</v>
      </c>
      <c r="C40" s="27" t="s">
        <v>328</v>
      </c>
      <c r="D40" s="27" t="s">
        <v>329</v>
      </c>
      <c r="E40" s="27" t="s">
        <v>404</v>
      </c>
      <c r="F40" s="27" t="s">
        <v>305</v>
      </c>
      <c r="G40" s="44" t="s">
        <v>331</v>
      </c>
      <c r="H40" s="27" t="s">
        <v>307</v>
      </c>
      <c r="I40" s="27" t="s">
        <v>308</v>
      </c>
      <c r="J40" s="27" t="s">
        <v>332</v>
      </c>
    </row>
    <row r="41" ht="33.75" customHeight="1" spans="1:10">
      <c r="A41" s="27" t="s">
        <v>274</v>
      </c>
      <c r="B41" s="27" t="s">
        <v>405</v>
      </c>
      <c r="C41" s="27" t="s">
        <v>302</v>
      </c>
      <c r="D41" s="27" t="s">
        <v>341</v>
      </c>
      <c r="E41" s="27" t="s">
        <v>406</v>
      </c>
      <c r="F41" s="27" t="s">
        <v>305</v>
      </c>
      <c r="G41" s="44" t="s">
        <v>401</v>
      </c>
      <c r="H41" s="27" t="s">
        <v>407</v>
      </c>
      <c r="I41" s="27" t="s">
        <v>308</v>
      </c>
      <c r="J41" s="27" t="s">
        <v>408</v>
      </c>
    </row>
    <row r="42" ht="33.75" customHeight="1" spans="1:10">
      <c r="A42" s="27" t="s">
        <v>274</v>
      </c>
      <c r="B42" s="27" t="s">
        <v>405</v>
      </c>
      <c r="C42" s="27" t="s">
        <v>302</v>
      </c>
      <c r="D42" s="27" t="s">
        <v>314</v>
      </c>
      <c r="E42" s="27" t="s">
        <v>409</v>
      </c>
      <c r="F42" s="27" t="s">
        <v>311</v>
      </c>
      <c r="G42" s="44" t="s">
        <v>312</v>
      </c>
      <c r="H42" s="27" t="s">
        <v>307</v>
      </c>
      <c r="I42" s="27" t="s">
        <v>308</v>
      </c>
      <c r="J42" s="27" t="s">
        <v>410</v>
      </c>
    </row>
    <row r="43" ht="33.75" customHeight="1" spans="1:10">
      <c r="A43" s="27" t="s">
        <v>274</v>
      </c>
      <c r="B43" s="27" t="s">
        <v>405</v>
      </c>
      <c r="C43" s="27" t="s">
        <v>319</v>
      </c>
      <c r="D43" s="27" t="s">
        <v>320</v>
      </c>
      <c r="E43" s="27" t="s">
        <v>411</v>
      </c>
      <c r="F43" s="27" t="s">
        <v>305</v>
      </c>
      <c r="G43" s="44" t="s">
        <v>306</v>
      </c>
      <c r="H43" s="27" t="s">
        <v>307</v>
      </c>
      <c r="I43" s="27" t="s">
        <v>308</v>
      </c>
      <c r="J43" s="27" t="s">
        <v>412</v>
      </c>
    </row>
    <row r="44" ht="33.75" customHeight="1" spans="1:10">
      <c r="A44" s="27" t="s">
        <v>274</v>
      </c>
      <c r="B44" s="27" t="s">
        <v>405</v>
      </c>
      <c r="C44" s="27" t="s">
        <v>319</v>
      </c>
      <c r="D44" s="27" t="s">
        <v>320</v>
      </c>
      <c r="E44" s="27" t="s">
        <v>413</v>
      </c>
      <c r="F44" s="27" t="s">
        <v>311</v>
      </c>
      <c r="G44" s="44" t="s">
        <v>414</v>
      </c>
      <c r="H44" s="27"/>
      <c r="I44" s="27" t="s">
        <v>317</v>
      </c>
      <c r="J44" s="27" t="s">
        <v>415</v>
      </c>
    </row>
    <row r="45" ht="33.75" customHeight="1" spans="1:10">
      <c r="A45" s="27" t="s">
        <v>274</v>
      </c>
      <c r="B45" s="27" t="s">
        <v>405</v>
      </c>
      <c r="C45" s="27" t="s">
        <v>328</v>
      </c>
      <c r="D45" s="27" t="s">
        <v>329</v>
      </c>
      <c r="E45" s="27" t="s">
        <v>416</v>
      </c>
      <c r="F45" s="27" t="s">
        <v>305</v>
      </c>
      <c r="G45" s="44" t="s">
        <v>349</v>
      </c>
      <c r="H45" s="27" t="s">
        <v>307</v>
      </c>
      <c r="I45" s="27" t="s">
        <v>308</v>
      </c>
      <c r="J45" s="27" t="s">
        <v>417</v>
      </c>
    </row>
    <row r="46" ht="33.75" customHeight="1" spans="1:10">
      <c r="A46" s="27" t="s">
        <v>272</v>
      </c>
      <c r="B46" s="27" t="s">
        <v>418</v>
      </c>
      <c r="C46" s="27" t="s">
        <v>302</v>
      </c>
      <c r="D46" s="27" t="s">
        <v>341</v>
      </c>
      <c r="E46" s="27" t="s">
        <v>419</v>
      </c>
      <c r="F46" s="27" t="s">
        <v>305</v>
      </c>
      <c r="G46" s="44" t="s">
        <v>45</v>
      </c>
      <c r="H46" s="27" t="s">
        <v>407</v>
      </c>
      <c r="I46" s="27" t="s">
        <v>308</v>
      </c>
      <c r="J46" s="27" t="s">
        <v>420</v>
      </c>
    </row>
    <row r="47" ht="33.75" customHeight="1" spans="1:10">
      <c r="A47" s="27" t="s">
        <v>272</v>
      </c>
      <c r="B47" s="27" t="s">
        <v>418</v>
      </c>
      <c r="C47" s="27" t="s">
        <v>302</v>
      </c>
      <c r="D47" s="27" t="s">
        <v>303</v>
      </c>
      <c r="E47" s="27" t="s">
        <v>421</v>
      </c>
      <c r="F47" s="27" t="s">
        <v>311</v>
      </c>
      <c r="G47" s="44" t="s">
        <v>312</v>
      </c>
      <c r="H47" s="27" t="s">
        <v>307</v>
      </c>
      <c r="I47" s="27" t="s">
        <v>308</v>
      </c>
      <c r="J47" s="27" t="s">
        <v>422</v>
      </c>
    </row>
    <row r="48" ht="33.75" customHeight="1" spans="1:10">
      <c r="A48" s="27" t="s">
        <v>272</v>
      </c>
      <c r="B48" s="27" t="s">
        <v>418</v>
      </c>
      <c r="C48" s="27" t="s">
        <v>302</v>
      </c>
      <c r="D48" s="27" t="s">
        <v>314</v>
      </c>
      <c r="E48" s="27" t="s">
        <v>423</v>
      </c>
      <c r="F48" s="27" t="s">
        <v>305</v>
      </c>
      <c r="G48" s="44" t="s">
        <v>349</v>
      </c>
      <c r="H48" s="27" t="s">
        <v>307</v>
      </c>
      <c r="I48" s="27" t="s">
        <v>308</v>
      </c>
      <c r="J48" s="27" t="s">
        <v>424</v>
      </c>
    </row>
    <row r="49" ht="33.75" customHeight="1" spans="1:10">
      <c r="A49" s="27" t="s">
        <v>272</v>
      </c>
      <c r="B49" s="27" t="s">
        <v>418</v>
      </c>
      <c r="C49" s="27" t="s">
        <v>319</v>
      </c>
      <c r="D49" s="27" t="s">
        <v>320</v>
      </c>
      <c r="E49" s="27" t="s">
        <v>425</v>
      </c>
      <c r="F49" s="27" t="s">
        <v>305</v>
      </c>
      <c r="G49" s="44" t="s">
        <v>331</v>
      </c>
      <c r="H49" s="27" t="s">
        <v>307</v>
      </c>
      <c r="I49" s="27" t="s">
        <v>308</v>
      </c>
      <c r="J49" s="27" t="s">
        <v>425</v>
      </c>
    </row>
    <row r="50" ht="33.75" customHeight="1" spans="1:10">
      <c r="A50" s="27" t="s">
        <v>272</v>
      </c>
      <c r="B50" s="27" t="s">
        <v>418</v>
      </c>
      <c r="C50" s="27" t="s">
        <v>319</v>
      </c>
      <c r="D50" s="27" t="s">
        <v>320</v>
      </c>
      <c r="E50" s="27" t="s">
        <v>426</v>
      </c>
      <c r="F50" s="27" t="s">
        <v>305</v>
      </c>
      <c r="G50" s="44" t="s">
        <v>331</v>
      </c>
      <c r="H50" s="27" t="s">
        <v>307</v>
      </c>
      <c r="I50" s="27" t="s">
        <v>308</v>
      </c>
      <c r="J50" s="27" t="s">
        <v>427</v>
      </c>
    </row>
    <row r="51" ht="33.75" customHeight="1" spans="1:10">
      <c r="A51" s="27" t="s">
        <v>272</v>
      </c>
      <c r="B51" s="27" t="s">
        <v>418</v>
      </c>
      <c r="C51" s="27" t="s">
        <v>328</v>
      </c>
      <c r="D51" s="27" t="s">
        <v>329</v>
      </c>
      <c r="E51" s="27" t="s">
        <v>428</v>
      </c>
      <c r="F51" s="27" t="s">
        <v>305</v>
      </c>
      <c r="G51" s="44" t="s">
        <v>331</v>
      </c>
      <c r="H51" s="27" t="s">
        <v>307</v>
      </c>
      <c r="I51" s="27" t="s">
        <v>308</v>
      </c>
      <c r="J51" s="27" t="s">
        <v>429</v>
      </c>
    </row>
    <row r="52" ht="33.75" customHeight="1" spans="1:10">
      <c r="A52" s="27" t="s">
        <v>269</v>
      </c>
      <c r="B52" s="27" t="s">
        <v>430</v>
      </c>
      <c r="C52" s="27" t="s">
        <v>302</v>
      </c>
      <c r="D52" s="27" t="s">
        <v>341</v>
      </c>
      <c r="E52" s="27" t="s">
        <v>431</v>
      </c>
      <c r="F52" s="27" t="s">
        <v>305</v>
      </c>
      <c r="G52" s="44" t="s">
        <v>46</v>
      </c>
      <c r="H52" s="27" t="s">
        <v>432</v>
      </c>
      <c r="I52" s="27" t="s">
        <v>308</v>
      </c>
      <c r="J52" s="27" t="s">
        <v>433</v>
      </c>
    </row>
    <row r="53" ht="33.75" customHeight="1" spans="1:10">
      <c r="A53" s="27" t="s">
        <v>269</v>
      </c>
      <c r="B53" s="27" t="s">
        <v>430</v>
      </c>
      <c r="C53" s="27" t="s">
        <v>302</v>
      </c>
      <c r="D53" s="27" t="s">
        <v>303</v>
      </c>
      <c r="E53" s="27" t="s">
        <v>434</v>
      </c>
      <c r="F53" s="27" t="s">
        <v>311</v>
      </c>
      <c r="G53" s="44" t="s">
        <v>312</v>
      </c>
      <c r="H53" s="27" t="s">
        <v>307</v>
      </c>
      <c r="I53" s="27" t="s">
        <v>308</v>
      </c>
      <c r="J53" s="27" t="s">
        <v>435</v>
      </c>
    </row>
    <row r="54" ht="33.75" customHeight="1" spans="1:10">
      <c r="A54" s="27" t="s">
        <v>269</v>
      </c>
      <c r="B54" s="27" t="s">
        <v>430</v>
      </c>
      <c r="C54" s="27" t="s">
        <v>302</v>
      </c>
      <c r="D54" s="27" t="s">
        <v>314</v>
      </c>
      <c r="E54" s="27" t="s">
        <v>436</v>
      </c>
      <c r="F54" s="27" t="s">
        <v>305</v>
      </c>
      <c r="G54" s="44" t="s">
        <v>331</v>
      </c>
      <c r="H54" s="27" t="s">
        <v>307</v>
      </c>
      <c r="I54" s="27" t="s">
        <v>308</v>
      </c>
      <c r="J54" s="27" t="s">
        <v>437</v>
      </c>
    </row>
    <row r="55" ht="33.75" customHeight="1" spans="1:10">
      <c r="A55" s="27" t="s">
        <v>269</v>
      </c>
      <c r="B55" s="27" t="s">
        <v>430</v>
      </c>
      <c r="C55" s="27" t="s">
        <v>319</v>
      </c>
      <c r="D55" s="27" t="s">
        <v>320</v>
      </c>
      <c r="E55" s="27" t="s">
        <v>438</v>
      </c>
      <c r="F55" s="27" t="s">
        <v>311</v>
      </c>
      <c r="G55" s="44" t="s">
        <v>439</v>
      </c>
      <c r="H55" s="27"/>
      <c r="I55" s="27" t="s">
        <v>317</v>
      </c>
      <c r="J55" s="27" t="s">
        <v>440</v>
      </c>
    </row>
    <row r="56" ht="33.75" customHeight="1" spans="1:10">
      <c r="A56" s="27" t="s">
        <v>269</v>
      </c>
      <c r="B56" s="27" t="s">
        <v>430</v>
      </c>
      <c r="C56" s="27" t="s">
        <v>328</v>
      </c>
      <c r="D56" s="27" t="s">
        <v>329</v>
      </c>
      <c r="E56" s="27" t="s">
        <v>441</v>
      </c>
      <c r="F56" s="27" t="s">
        <v>305</v>
      </c>
      <c r="G56" s="44" t="s">
        <v>349</v>
      </c>
      <c r="H56" s="27" t="s">
        <v>307</v>
      </c>
      <c r="I56" s="27" t="s">
        <v>308</v>
      </c>
      <c r="J56" s="27" t="s">
        <v>442</v>
      </c>
    </row>
    <row r="57" ht="33.75" customHeight="1" spans="1:10">
      <c r="A57" s="27" t="s">
        <v>264</v>
      </c>
      <c r="B57" s="27" t="s">
        <v>443</v>
      </c>
      <c r="C57" s="27" t="s">
        <v>302</v>
      </c>
      <c r="D57" s="27" t="s">
        <v>341</v>
      </c>
      <c r="E57" s="27" t="s">
        <v>444</v>
      </c>
      <c r="F57" s="27" t="s">
        <v>311</v>
      </c>
      <c r="G57" s="44" t="s">
        <v>445</v>
      </c>
      <c r="H57" s="27" t="s">
        <v>446</v>
      </c>
      <c r="I57" s="27" t="s">
        <v>308</v>
      </c>
      <c r="J57" s="27" t="s">
        <v>447</v>
      </c>
    </row>
    <row r="58" ht="33.75" customHeight="1" spans="1:10">
      <c r="A58" s="27" t="s">
        <v>264</v>
      </c>
      <c r="B58" s="27" t="s">
        <v>443</v>
      </c>
      <c r="C58" s="27" t="s">
        <v>302</v>
      </c>
      <c r="D58" s="27" t="s">
        <v>341</v>
      </c>
      <c r="E58" s="27" t="s">
        <v>448</v>
      </c>
      <c r="F58" s="27" t="s">
        <v>311</v>
      </c>
      <c r="G58" s="44" t="s">
        <v>392</v>
      </c>
      <c r="H58" s="27" t="s">
        <v>446</v>
      </c>
      <c r="I58" s="27" t="s">
        <v>308</v>
      </c>
      <c r="J58" s="27" t="s">
        <v>449</v>
      </c>
    </row>
    <row r="59" ht="33.75" customHeight="1" spans="1:10">
      <c r="A59" s="27" t="s">
        <v>264</v>
      </c>
      <c r="B59" s="27" t="s">
        <v>443</v>
      </c>
      <c r="C59" s="27" t="s">
        <v>302</v>
      </c>
      <c r="D59" s="27" t="s">
        <v>341</v>
      </c>
      <c r="E59" s="27" t="s">
        <v>450</v>
      </c>
      <c r="F59" s="27" t="s">
        <v>311</v>
      </c>
      <c r="G59" s="44" t="s">
        <v>53</v>
      </c>
      <c r="H59" s="27" t="s">
        <v>446</v>
      </c>
      <c r="I59" s="27" t="s">
        <v>308</v>
      </c>
      <c r="J59" s="27" t="s">
        <v>451</v>
      </c>
    </row>
    <row r="60" ht="33.75" customHeight="1" spans="1:10">
      <c r="A60" s="27" t="s">
        <v>264</v>
      </c>
      <c r="B60" s="27" t="s">
        <v>443</v>
      </c>
      <c r="C60" s="27" t="s">
        <v>302</v>
      </c>
      <c r="D60" s="27" t="s">
        <v>303</v>
      </c>
      <c r="E60" s="27" t="s">
        <v>452</v>
      </c>
      <c r="F60" s="27" t="s">
        <v>311</v>
      </c>
      <c r="G60" s="44" t="s">
        <v>312</v>
      </c>
      <c r="H60" s="27" t="s">
        <v>307</v>
      </c>
      <c r="I60" s="27" t="s">
        <v>308</v>
      </c>
      <c r="J60" s="27" t="s">
        <v>453</v>
      </c>
    </row>
    <row r="61" ht="33.75" customHeight="1" spans="1:10">
      <c r="A61" s="27" t="s">
        <v>264</v>
      </c>
      <c r="B61" s="27" t="s">
        <v>443</v>
      </c>
      <c r="C61" s="27" t="s">
        <v>302</v>
      </c>
      <c r="D61" s="27" t="s">
        <v>314</v>
      </c>
      <c r="E61" s="27" t="s">
        <v>454</v>
      </c>
      <c r="F61" s="27" t="s">
        <v>336</v>
      </c>
      <c r="G61" s="44" t="s">
        <v>144</v>
      </c>
      <c r="H61" s="27" t="s">
        <v>455</v>
      </c>
      <c r="I61" s="27" t="s">
        <v>308</v>
      </c>
      <c r="J61" s="27" t="s">
        <v>456</v>
      </c>
    </row>
    <row r="62" ht="33.75" customHeight="1" spans="1:10">
      <c r="A62" s="27" t="s">
        <v>264</v>
      </c>
      <c r="B62" s="27" t="s">
        <v>443</v>
      </c>
      <c r="C62" s="27" t="s">
        <v>319</v>
      </c>
      <c r="D62" s="27" t="s">
        <v>320</v>
      </c>
      <c r="E62" s="27" t="s">
        <v>457</v>
      </c>
      <c r="F62" s="27" t="s">
        <v>305</v>
      </c>
      <c r="G62" s="44" t="s">
        <v>331</v>
      </c>
      <c r="H62" s="27" t="s">
        <v>307</v>
      </c>
      <c r="I62" s="27" t="s">
        <v>308</v>
      </c>
      <c r="J62" s="27" t="s">
        <v>458</v>
      </c>
    </row>
    <row r="63" ht="33.75" customHeight="1" spans="1:10">
      <c r="A63" s="27" t="s">
        <v>264</v>
      </c>
      <c r="B63" s="27" t="s">
        <v>443</v>
      </c>
      <c r="C63" s="27" t="s">
        <v>319</v>
      </c>
      <c r="D63" s="27" t="s">
        <v>320</v>
      </c>
      <c r="E63" s="27" t="s">
        <v>459</v>
      </c>
      <c r="F63" s="27" t="s">
        <v>305</v>
      </c>
      <c r="G63" s="44" t="s">
        <v>331</v>
      </c>
      <c r="H63" s="27" t="s">
        <v>307</v>
      </c>
      <c r="I63" s="27" t="s">
        <v>308</v>
      </c>
      <c r="J63" s="27" t="s">
        <v>460</v>
      </c>
    </row>
    <row r="64" ht="33.75" customHeight="1" spans="1:10">
      <c r="A64" s="27" t="s">
        <v>264</v>
      </c>
      <c r="B64" s="27" t="s">
        <v>443</v>
      </c>
      <c r="C64" s="27" t="s">
        <v>328</v>
      </c>
      <c r="D64" s="27" t="s">
        <v>329</v>
      </c>
      <c r="E64" s="27" t="s">
        <v>461</v>
      </c>
      <c r="F64" s="27" t="s">
        <v>305</v>
      </c>
      <c r="G64" s="44" t="s">
        <v>331</v>
      </c>
      <c r="H64" s="27" t="s">
        <v>307</v>
      </c>
      <c r="I64" s="27" t="s">
        <v>308</v>
      </c>
      <c r="J64" s="27" t="s">
        <v>462</v>
      </c>
    </row>
  </sheetData>
  <mergeCells count="22">
    <mergeCell ref="A2:J2"/>
    <mergeCell ref="A3:H3"/>
    <mergeCell ref="A8:A14"/>
    <mergeCell ref="A15:A19"/>
    <mergeCell ref="A20:A24"/>
    <mergeCell ref="A25:A29"/>
    <mergeCell ref="A30:A34"/>
    <mergeCell ref="A35:A40"/>
    <mergeCell ref="A41:A45"/>
    <mergeCell ref="A46:A51"/>
    <mergeCell ref="A52:A56"/>
    <mergeCell ref="A57:A64"/>
    <mergeCell ref="B8:B14"/>
    <mergeCell ref="B15:B19"/>
    <mergeCell ref="B20:B24"/>
    <mergeCell ref="B25:B29"/>
    <mergeCell ref="B30:B34"/>
    <mergeCell ref="B35:B40"/>
    <mergeCell ref="B41:B45"/>
    <mergeCell ref="B46:B51"/>
    <mergeCell ref="B52:B56"/>
    <mergeCell ref="B57:B6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李琴仙</cp:lastModifiedBy>
  <dcterms:created xsi:type="dcterms:W3CDTF">2026-02-12T09:06:19Z</dcterms:created>
  <dcterms:modified xsi:type="dcterms:W3CDTF">2026-02-12T09:07:10Z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