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<sst xmlns="http://schemas.openxmlformats.org/spreadsheetml/2006/main" count="1957" uniqueCount="595">
  <si>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</si>
  <si>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</si>
  <si>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</si>
  <si>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</si>
  <si>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</si>
  <si>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</si>
  <si>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</si>
  <si>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</si>
  <si>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</si>
  <si>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</si>
  <si>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</si>
  <si>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</si>
  <si>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</si>
  <si>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</si>
  <si>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</si>
  <si>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</si>
  <si>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</si>
  <si>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</si>
  <si>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</si>
  <si>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</si>
  <si>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</si>
  <si>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</si>
  <si>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</si>
  <si>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</si>
  <si>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</si>
  <si>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</si>
  <si>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</si>
  <si>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</si>
  <si>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</si>
  <si>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</si>
  <si>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</si>
  <si>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</si>
  <si>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</si>
  <si>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</si>
  <si>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</si>
  <si>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</si>
  <si>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</si>
  <si>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</si>
  <si>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</si>
  <si>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</si>
  <si>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</si>
  <si>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</si>
  <si>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</si>
  <si>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</si>
  <si>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</si>
  <si>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</si>
  <si>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</si>
  <si>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</si>
  <si>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</si>
  <si>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</si>
  <si>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</si>
  <si>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</si>
  <si>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</si>
  <si>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</si>
  <si>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</si>
  <si>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</si>
  <si>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</si>
  <si>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</si>
  <si>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</si>
  <si>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</si>
  <si>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</si>
  <si>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</si>
  <si>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</si>
  <si>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150001</t>
  </si>
  <si>
    <t>玉溪市市场监督管理局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</si>
  <si>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</si>
  <si>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</si>
  <si>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</si>
  <si>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</si>
  <si>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</si>
  <si>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</si>
  <si>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</si>
  <si>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</si>
  <si>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</si>
  <si>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</si>
  <si>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</si>
  <si>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</si>
  <si>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</si>
  <si>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</si>
  <si>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20138</t>
  </si>
  <si>
    <t>2013801</t>
  </si>
  <si>
    <t>2013805</t>
  </si>
  <si>
    <t>2013810</t>
  </si>
  <si>
    <t>2013815</t>
  </si>
  <si>
    <t>2013816</t>
  </si>
  <si>
    <t>2013899</t>
  </si>
  <si>
    <t>208</t>
  </si>
  <si>
    <t>20805</t>
  </si>
  <si>
    <t>2080501</t>
  </si>
  <si>
    <t>2080505</t>
  </si>
  <si>
    <t>2080506</t>
  </si>
  <si>
    <t>20808</t>
  </si>
  <si>
    <t>2080801</t>
  </si>
  <si>
    <t>210</t>
  </si>
  <si>
    <t>21011</t>
  </si>
  <si>
    <t>2101101</t>
  </si>
  <si>
    <t>2101102</t>
  </si>
  <si>
    <t>2101103</t>
  </si>
  <si>
    <t>2101199</t>
  </si>
  <si>
    <t>212</t>
  </si>
  <si>
    <t>21208</t>
  </si>
  <si>
    <t>2120899</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</si>
  <si>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</si>
  <si>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</si>
  <si>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</si>
  <si>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</si>
  <si>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</si>
  <si>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</si>
  <si>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</si>
  <si>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</si>
  <si>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</si>
  <si>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</si>
  <si>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</si>
  <si>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</si>
  <si>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</si>
  <si>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</si>
  <si>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</si>
  <si>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</si>
  <si>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</si>
  <si>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</si>
  <si>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</si>
  <si>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</si>
  <si>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</si>
  <si>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</si>
  <si>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</si>
  <si>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</si>
  <si>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</si>
  <si>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</si>
  <si>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</si>
  <si>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</si>
  <si>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</si>
  <si>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</si>
  <si>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</si>
  <si>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</si>
  <si>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</si>
  <si>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</si>
  <si>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</si>
  <si>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</si>
  <si>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</si>
  <si>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</si>
  <si>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</si>
  <si>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</si>
  <si>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</si>
  <si>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</si>
  <si>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</si>
  <si>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</si>
  <si>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</si>
  <si>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</si>
  <si>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</si>
  <si>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</si>
  <si>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</si>
  <si>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530400210000000629239</t>
  </si>
  <si>
    <t>行政人员工资支出</t>
  </si>
  <si>
    <t>行政运行</t>
  </si>
  <si>
    <t>30101</t>
  </si>
  <si>
    <t>基本工资</t>
  </si>
  <si>
    <t>30102</t>
  </si>
  <si>
    <t>津贴补贴</t>
  </si>
  <si>
    <t>购房补贴</t>
  </si>
  <si>
    <t>530400210000000629268</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</si>
  <si>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</si>
  <si>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</si>
  <si>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</si>
  <si>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</si>
  <si>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</si>
  <si>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</si>
  <si>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</si>
  <si>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</si>
  <si>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</si>
  <si>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</si>
  <si>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</si>
  <si>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</si>
  <si>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</si>
  <si>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530400210000000629269</t>
  </si>
  <si>
    <t>住房公积金</t>
  </si>
  <si>
    <t>30113</t>
  </si>
  <si>
    <t>530400210000000629270</t>
  </si>
  <si>
    <t>对个人和家庭的补助</t>
  </si>
  <si>
    <t>行政单位离退休</t>
  </si>
  <si>
    <t>30305</t>
  </si>
  <si>
    <t>生活补助</t>
  </si>
  <si>
    <t>530400210000000629271</t>
  </si>
  <si>
    <t>其他工资福利支出</t>
  </si>
  <si>
    <t>30103</t>
  </si>
  <si>
    <t>奖金</t>
  </si>
  <si>
    <t>530400210000000629273</t>
  </si>
  <si>
    <t>公车购置及运维费</t>
  </si>
  <si>
    <t>30231</t>
  </si>
  <si>
    <t>公务用车运行维护费</t>
  </si>
  <si>
    <t>530400210000000629274</t>
  </si>
  <si>
    <t>行政人员公务交通补贴</t>
  </si>
  <si>
    <t>30239</t>
  </si>
  <si>
    <t>其他交通费用</t>
  </si>
  <si>
    <t>530400210000000629275</t>
  </si>
  <si>
    <t>工会经费</t>
  </si>
  <si>
    <t>30228</t>
  </si>
  <si>
    <t>530400210000000629277</t>
  </si>
  <si>
    <t>一般公用经费</t>
  </si>
  <si>
    <t>30201</t>
  </si>
  <si>
    <t>办公费</t>
  </si>
  <si>
    <t>30202</t>
  </si>
  <si>
    <t>印刷费</t>
  </si>
  <si>
    <t>30205</t>
  </si>
  <si>
    <t>水费</t>
  </si>
  <si>
    <t>30206</t>
  </si>
  <si>
    <t>电费</t>
  </si>
  <si>
    <t>30211</t>
  </si>
  <si>
    <t>差旅费</t>
  </si>
  <si>
    <t>30215</t>
  </si>
  <si>
    <t>会议费</t>
  </si>
  <si>
    <t>30216</t>
  </si>
  <si>
    <t>培训费</t>
  </si>
  <si>
    <t>30299</t>
  </si>
  <si>
    <t>其他商品和服务支出</t>
  </si>
  <si>
    <t>31002</t>
  </si>
  <si>
    <t>办公设备购置</t>
  </si>
  <si>
    <t>530400221100000619431</t>
  </si>
  <si>
    <t>30217</t>
  </si>
  <si>
    <t>530400241100002083237</t>
  </si>
  <si>
    <t>编外临聘人员经费</t>
  </si>
  <si>
    <t>30199</t>
  </si>
  <si>
    <t>530400241100002090349</t>
  </si>
  <si>
    <t>机关后勤购买服务经费</t>
  </si>
  <si>
    <t>30227</t>
  </si>
  <si>
    <t>委托业务费</t>
  </si>
  <si>
    <t>530400241100002090637</t>
  </si>
  <si>
    <t>职业年金经费</t>
  </si>
  <si>
    <t>机关事业单位职业年金缴费支出</t>
  </si>
  <si>
    <t>30109</t>
  </si>
  <si>
    <t>职业年金缴费</t>
  </si>
  <si>
    <t>530400241100002092074</t>
  </si>
  <si>
    <t>工作业务经费</t>
  </si>
  <si>
    <t>30213</t>
  </si>
  <si>
    <t>维修（护）费</t>
  </si>
  <si>
    <t>30226</t>
  </si>
  <si>
    <t>劳务费</t>
  </si>
  <si>
    <t>31003</t>
  </si>
  <si>
    <t>专用设备购置</t>
  </si>
  <si>
    <t>530400241100002108796</t>
  </si>
  <si>
    <t>年终一次性奖金</t>
  </si>
  <si>
    <t>530400251100003843679</t>
  </si>
  <si>
    <t>物业管理费</t>
  </si>
  <si>
    <t>30209</t>
  </si>
  <si>
    <t>530400261100004909664</t>
  </si>
  <si>
    <t>自有资金利息收入资金</t>
  </si>
  <si>
    <t>530400261100004923137</t>
  </si>
  <si>
    <t>遗属生活补助经费</t>
  </si>
  <si>
    <t>死亡抚恤</t>
  </si>
  <si>
    <t>预算05-1表</t>
  </si>
  <si>
    <t>2026年部门项目支出预算表</t>
  </si>
  <si>
    <t>项目分类</t>
  </si>
  <si>
    <t>项目单位</t>
  </si>
  <si>
    <t>本年拨款</t>
  </si>
  <si>
    <t>单位资金</t>
  </si>
  <si>
    <t>其中：本次下达</t>
  </si>
  <si>
    <t>市场监管社会共治格局构建宣传经费</t>
  </si>
  <si>
    <t>事业发展类</t>
  </si>
  <si>
    <t>530400210000000626268</t>
  </si>
  <si>
    <t>其他市场监督管理事务</t>
  </si>
  <si>
    <t>中央食品药品监管补助经费</t>
  </si>
  <si>
    <t>530400210000000631457</t>
  </si>
  <si>
    <t>30218</t>
  </si>
  <si>
    <t>专用材料费</t>
  </si>
  <si>
    <t>市场监管中央专项补助经费</t>
  </si>
  <si>
    <t>530400211100000002118</t>
  </si>
  <si>
    <t>市场秩序执法</t>
  </si>
  <si>
    <t>非税收入成本性支出补助资金</t>
  </si>
  <si>
    <t>530400221100000238660</t>
  </si>
  <si>
    <t>高新区财政局拨付市场监督管理局高新区分局工作经费</t>
  </si>
  <si>
    <t>530400241100002386595</t>
  </si>
  <si>
    <t>质量安全监管</t>
  </si>
  <si>
    <t>食品安全监管</t>
  </si>
  <si>
    <t>第二批中央食品药品监管补助资金</t>
  </si>
  <si>
    <t>530400241100003101852</t>
  </si>
  <si>
    <t>市场监管规划发展项目经费</t>
  </si>
  <si>
    <t>530400251100003588642</t>
  </si>
  <si>
    <t>食品安全监管工作经费</t>
  </si>
  <si>
    <t>530400261100004901749</t>
  </si>
  <si>
    <t>制式服装配发和执法装备购置经费</t>
  </si>
  <si>
    <t>530400261100004903050</t>
  </si>
  <si>
    <t>质量基础</t>
  </si>
  <si>
    <t>营业执照印制和行政许可服务经费</t>
  </si>
  <si>
    <t>530400261100005131996</t>
  </si>
  <si>
    <t>市场监管“三品一特”安全监管经费</t>
  </si>
  <si>
    <t>530400261100005132042</t>
  </si>
  <si>
    <t>优化营商环境及经营主体培育工作经费</t>
  </si>
  <si>
    <t>530400261100005132572</t>
  </si>
  <si>
    <t>玉溪市“四上”企业培育奖励资金</t>
  </si>
  <si>
    <t>530400261100005133485</t>
  </si>
  <si>
    <t>其他国有土地使用权出让收入安排的支出</t>
  </si>
  <si>
    <t>31299</t>
  </si>
  <si>
    <t>其他对企业补助</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</si>
  <si>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</si>
  <si>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</si>
  <si>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</si>
  <si>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</si>
  <si>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</si>
  <si>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</si>
  <si>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</si>
  <si>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</si>
  <si>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</si>
  <si>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</si>
  <si>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</si>
  <si>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</si>
  <si>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</si>
  <si>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根据《市场监管总局关于启用新版营业执照的通知》文件精神，全省市场监管部门营业执照印制服务采购由省级市场监管部门统一组织实施，省市场监管局印发相关文件统一开展集中采购，并明确为避免“无照可发”的严重后果，各级需保障今后三年营业执照制作所需经费保障。2026年预计采购营业执照正本芯、副本芯各3万张，保障市经营主体新设、变更所需营业执照。本项目通过统一、规范地印制营业执照正本与副本，直接解决因证照供应不及时、格式不统一可能导致的我市经营主体开办延迟、经营活动受阻等问题。保障经营主体登记工作高效顺畅，提升企业开办便利度，是优化本市营商环境的具体体现，增强政府公信力，确保证照供应链条稳定可靠，为经营主体长期健康发展提供基础支持。						
</t>
  </si>
  <si>
    <t>产出指标</t>
  </si>
  <si>
    <t>数量指标</t>
  </si>
  <si>
    <t>公开发放的宣传材料数量</t>
  </si>
  <si>
    <t>=</t>
  </si>
  <si>
    <t>30000</t>
  </si>
  <si>
    <t>套</t>
  </si>
  <si>
    <t>定量指标</t>
  </si>
  <si>
    <t xml:space="preserve">根据近两年新设经营主体、变更换照经营主体数量测算	</t>
  </si>
  <si>
    <t>质量指标</t>
  </si>
  <si>
    <t>及时率</t>
  </si>
  <si>
    <t>100</t>
  </si>
  <si>
    <t>%</t>
  </si>
  <si>
    <t xml:space="preserve">根据《市场监管总局关于启用新版营业执照的通知》（国市监注[2018]253号）、《云南省市场监督管理局关于省级集中采购项目纳入2024年预算编制的通知》等文件规定	</t>
  </si>
  <si>
    <t>时效指标</t>
  </si>
  <si>
    <t>采购完成及时率</t>
  </si>
  <si>
    <t xml:space="preserve">反映采购营业执照完成时间情况	</t>
  </si>
  <si>
    <t>效益指标</t>
  </si>
  <si>
    <t>社会效益</t>
  </si>
  <si>
    <t>报刊（杂志、公众号）订阅区域增</t>
  </si>
  <si>
    <t>提升</t>
  </si>
  <si>
    <t>定性指标</t>
  </si>
  <si>
    <t xml:space="preserve">反映保障持续优化营商环境完成情况	</t>
  </si>
  <si>
    <t>满意度指标</t>
  </si>
  <si>
    <t>服务对象满意度</t>
  </si>
  <si>
    <t>社会公众满意度</t>
  </si>
  <si>
    <t>&gt;=</t>
  </si>
  <si>
    <t>85</t>
  </si>
  <si>
    <t xml:space="preserve">经营主体办理营业执照过程中对登记机关的满意度	</t>
  </si>
  <si>
    <t xml:space="preserve">   根据《云南省市场监管部门制式服装和标志管理规定的通知》、《云南省综合行政执法制式服装和标志管理实施办法的通知》等文件要求，按综合行政执法制式服装和标志预算定额标准，玉溪市属亚热区，2026年计划为使用年限为4年和2年的执法制式服装进行换装，其中：满4年92人换装标准为：大檐帽（卷檐帽）1顶、大檐凉帽（卷檐凉帽）1顶、常服1套、常服配套衬衣2件、春秋执勤服1套、冬执勤服1套，定额标准为1929元/人；满2年102人换装标准为：换装标准为：夏装制式衬衣（短袖）3件、单裤2条、单皮鞋1双，定额标准为720元/人；预留2026年新增人员2人首配行政执法制式服装和标志经费，定额标准为3312.6元/人。通过项目实施，规范行政执法人员形象，提升执法人员履职能力，促进玉溪市社会经济高质量发展。
   根据《中华人民共和国计量法》《中华人民共和国计量法实施细则》《集贸市场计量监督管理办法》（国家市场监督管理总局令第94号）等规定要求，用于贸易结算用的电子秤属于强制检定的计量器具，保护消费者和生产者、销售者的合法权益，加强对电子秤的监管，打击使用作弊秤、破坏电子计价秤、缺斤短两等违法行业，特申采购计量标准砝码43套并配发到各县（市、区）局和各市场监管所，用于各县（市、区）局计量执法人员日常开展电子秤执法检查活动。通过项目实施，加大对电子秤贸易结算的执法监督，严厉打击市场缺斤短两违法行为，营造公平的消费环境，全面提升电子秤执法水平和执法能力。</t>
  </si>
  <si>
    <t>获补对象数</t>
  </si>
  <si>
    <t>43</t>
  </si>
  <si>
    <t>反映采购计量标准砝码。</t>
  </si>
  <si>
    <t>换发执法服装人数</t>
  </si>
  <si>
    <t>102</t>
  </si>
  <si>
    <t>人</t>
  </si>
  <si>
    <t>根据省局相关文件，换发市局机关在编在职人员行政执法制式服装和标志使用满4年和2年的短袖衬衣、单裤和单皮鞋。</t>
  </si>
  <si>
    <t>获补对象准确率</t>
  </si>
  <si>
    <t>反映获补助对象认定的准确性情况。
获补对象准确率=抽检符合标准的补助对象数/抽检实际补助对象数*100%</t>
  </si>
  <si>
    <t>采购执法服装验收合格率</t>
  </si>
  <si>
    <t>反映设备购置的产品质量情况。
验收通过率=（通过验收的购置数量/购置总数量）*100%。</t>
  </si>
  <si>
    <t>采购计量标准砝码完成时间</t>
  </si>
  <si>
    <t>&lt;=</t>
  </si>
  <si>
    <t>月</t>
  </si>
  <si>
    <t>政策知晓率</t>
  </si>
  <si>
    <t>80</t>
  </si>
  <si>
    <t>反映补助政策的宣传效果情况。
政策知晓率=调查中补助政策知晓人数/调查总人数*100%</t>
  </si>
  <si>
    <t>受益对象满意度</t>
  </si>
  <si>
    <t>90</t>
  </si>
  <si>
    <t>反映换发对象对发放货物的满意度。满意度=（问卷调查中表示满意的人数/问卷调查人数）*100%。</t>
  </si>
  <si>
    <t>认真落实国家、省促进民营经济、小微企业发展的各项政策措施，优化营商环境，强化服务，激发市场主体活力。加强与统计、税务、市场监管等部门的协调配合，建立市场主体储备库信息联动平台和纳规升规培育库，加强分类指导，积极培育扶持一批、引导促进一批，推动“个转企、小升规”。2026年预计共347户企业需兑现奖励，建立纳规升规企业培育库，加强对培育企业在扶持政策、企业管理等方面培训，促进其规范发展，上规模、上水平，尽快进入规模企业行列。</t>
  </si>
  <si>
    <t>347</t>
  </si>
  <si>
    <t>户</t>
  </si>
  <si>
    <t>反映获补助人员、企业的数量情况，也适用补贴、资助等形式的补助。</t>
  </si>
  <si>
    <t>发放及时率</t>
  </si>
  <si>
    <t>反映发放单位及时发放补助资金的情况。
发放及时率=在时限内发放资金/应发放资金*100%</t>
  </si>
  <si>
    <t>反映获补助受益对象的满意程度。</t>
  </si>
  <si>
    <t>2026年，我局将以规范市场秩序、保障质量安全、维护公平竞争、保护消费者权益为目标，以查办行政违法案件为重点，加大市场监管执法力度，强化执法能力建设，为创造良好的营商环境、消费环境、安全环境、创新环境，为推动玉溪市高质量、跨越式发展作出市场监管共享。通过对市场监管领域的日常监管和执法办案，全年完成计划案件的查处，案件办结率达90%以上，计划实现罚没收入250万元以上；通过组织开展培训，提高市场监管干部的业务水平，更好的开展市场监管工作；通过对投诉举报人员的奖励，实现全方位、多层次掌握食品药品违法案件，强化生产营企业的主体责任意识，保证食品、药品、特设、产品质量安全，确保不发生重特大安全事故，市场监管水平全面提升，提高人民群众的满意度。</t>
  </si>
  <si>
    <t>市局案件查办数量</t>
  </si>
  <si>
    <t>88</t>
  </si>
  <si>
    <t>件</t>
  </si>
  <si>
    <t>反映完成全年市局案件查办数量。</t>
  </si>
  <si>
    <t>培训人次</t>
  </si>
  <si>
    <t>120</t>
  </si>
  <si>
    <t>人次</t>
  </si>
  <si>
    <t>反映组织开展培训的人次。</t>
  </si>
  <si>
    <t>全市案件查办数量</t>
  </si>
  <si>
    <t>800</t>
  </si>
  <si>
    <t>反映全市案件查办数量。</t>
  </si>
  <si>
    <t>聘请法律顾问服务</t>
  </si>
  <si>
    <t>家</t>
  </si>
  <si>
    <t>反映聘请法律顾问服务的次数。</t>
  </si>
  <si>
    <t>特种设备作业人员考试项目</t>
  </si>
  <si>
    <t>1159</t>
  </si>
  <si>
    <t>项</t>
  </si>
  <si>
    <t>反映特种设备作业人员考试项数。</t>
  </si>
  <si>
    <t>案件办结率</t>
  </si>
  <si>
    <t>反映查办案件的办结情况。
案件办结率=案件办结数/案件查办数*100%。</t>
  </si>
  <si>
    <t>检查（核查）结果公开率</t>
  </si>
  <si>
    <t>反映相关检查核查结果依法公开情况。
检查结果公开率</t>
  </si>
  <si>
    <t>特种设备作业人员考试满意度</t>
  </si>
  <si>
    <t>反映特种设备作业人员考试服务满意度。</t>
  </si>
  <si>
    <t>按计划对药品经营企业开展监督检查，督促经营企业持续符合药品GSP要求；及时控制、依法查处药品抽检检出的不合格药品，配合依法公开抽检结果；稳步提高药品不良反应监测水平，及时提示药品使用风险；配合完成对收集的严重不良反应的关联性评价、报告、调查核实和分析评价，保障公众用药安全；加强和改进培训工作，不断提升药品监监管队伍能力水平；加大“两品一械”科普宣传力度，提升人民群众辩识、用药常识。</t>
  </si>
  <si>
    <t>药品抽检批次</t>
  </si>
  <si>
    <t>批次</t>
  </si>
  <si>
    <t>反映省抽药品抽样、检验批次。</t>
  </si>
  <si>
    <t>化妆品抽样批次</t>
  </si>
  <si>
    <t>44</t>
  </si>
  <si>
    <t>反映化妆品国抽抽样批次。</t>
  </si>
  <si>
    <t>医疗器械抽样批次</t>
  </si>
  <si>
    <t>40</t>
  </si>
  <si>
    <t>反映省抽医疗器械抽样批次。</t>
  </si>
  <si>
    <t>药包材抽样</t>
  </si>
  <si>
    <t>反映药包材抽样批次。</t>
  </si>
  <si>
    <t>“两品一械”涉案产品检验批次</t>
  </si>
  <si>
    <t>1040</t>
  </si>
  <si>
    <t>人(人次、家)</t>
  </si>
  <si>
    <t>反映监管药品化妆品医疗器械企业数。</t>
  </si>
  <si>
    <t>药品不良反应病例报告数</t>
  </si>
  <si>
    <t>3492</t>
  </si>
  <si>
    <t>份</t>
  </si>
  <si>
    <t>反映全年药品不良反应病例。</t>
  </si>
  <si>
    <t>化妆品不良反应病例报告数</t>
  </si>
  <si>
    <t>326</t>
  </si>
  <si>
    <t>反映全年化妆品不良反应病例报告。</t>
  </si>
  <si>
    <t>医疗器械不良反应病例报告数</t>
  </si>
  <si>
    <t>1614</t>
  </si>
  <si>
    <t>反映全年医疗器械不良反应病例报告。</t>
  </si>
  <si>
    <t>不合格产品处置率</t>
  </si>
  <si>
    <t>反映对抽样检验不合格产品根据相关法规进行查处的情况。</t>
  </si>
  <si>
    <t>药品化妆品医疗器械监管企业完成率</t>
  </si>
  <si>
    <t>反映在监督检查中，对发现的风险隐患进行处置情况。</t>
  </si>
  <si>
    <t>药品监管任务完成时间</t>
  </si>
  <si>
    <t>11月31日</t>
  </si>
  <si>
    <t>反映药品监管工作完成时限，最迟11月底完成。</t>
  </si>
  <si>
    <t>提高人民群众“两品一械”安全科普知识</t>
  </si>
  <si>
    <t>不断提高</t>
  </si>
  <si>
    <t>反映不断加大监管水平，“两品一械” 总体安全水平不断提高。</t>
  </si>
  <si>
    <t>基层监管队伍整体素质</t>
  </si>
  <si>
    <t>反映药品化妆品医疗器械基层监管队伍整体素质提升情况。</t>
  </si>
  <si>
    <t>公众对“两品一械”监管满意度</t>
  </si>
  <si>
    <t>反映人民群众对药品监管工作整体满意情况。</t>
  </si>
  <si>
    <t>成本指标</t>
  </si>
  <si>
    <t>经济成本指标</t>
  </si>
  <si>
    <t>“两品一械”能力提升培训成本</t>
  </si>
  <si>
    <t>450</t>
  </si>
  <si>
    <t>元/人/天</t>
  </si>
  <si>
    <t>反映单位组织开展各类培训中除师资费以外的人均培训费控制情况。</t>
  </si>
  <si>
    <t>为深入贯彻全国和全省市场监督管理工作暨党风廉政建设工作会议精神，坚定不移地树立和实践科学监管理念，抓依法行政要求，抓日常监管落实，抓大项工作创新，抓薄弱环节整治，抓监管能力提高，加大监管力度，落实监管责任，提高监管效力，努力营造诚实守信、公平竞争的市场环境。将创文固卫、日常监管和文明执法三者有效融合，坚持以问题为导向，狠抓工作落实及存在问题的整改。在监管中注重发挥说服教育、行政指导等手段，让文明的“种子”真正在群众心里扎根。</t>
  </si>
  <si>
    <t>质量强区与质量强链工作费</t>
  </si>
  <si>
    <t>反映质量安全</t>
  </si>
  <si>
    <t>食品生产企业HACCP管理体系认证</t>
  </si>
  <si>
    <t>30</t>
  </si>
  <si>
    <t>次</t>
  </si>
  <si>
    <t>反映食品安全生产</t>
  </si>
  <si>
    <t>特种设备安全培训及演练</t>
  </si>
  <si>
    <t>家/次</t>
  </si>
  <si>
    <t>反映特种设备安全</t>
  </si>
  <si>
    <t>检查（核查）覆盖率</t>
  </si>
  <si>
    <t>反映检查（核查）工作覆盖面情况。
检查（核查）覆盖率=实际完成检查（核查）覆盖面/检查（核查）计划覆盖面*100%</t>
  </si>
  <si>
    <t>可持续影响</t>
  </si>
  <si>
    <t>问题整改落实率</t>
  </si>
  <si>
    <t>反映检查核查发现问题的整改落实情况。
问题整改落实率=（实际整改问题数/现场检查发现问题数）*100%</t>
  </si>
  <si>
    <t>辖区市场主体满意率</t>
  </si>
  <si>
    <t>抽样问卷调查</t>
  </si>
  <si>
    <t xml:space="preserve">  2026年，根据《中共中央 国务院 关于深化改革加强食品安全工作的意见》，按照属地管理的原则，此次项目食品安全宣传、培训及应急演练工作，拟采取线上线下相结合的方式进行培训。委托第三方公司的方式开展食品安全舆情事件应急演练。计划培训2天，培训人数为60人。通过培训不断提升人员的业务能力和综合素质，强化政策法律法规、标准等学习和业务交流，提升监管能力和风险防控能力，打造业务精湛、勇于担当、素质过硬的监管队伍和食品安全管理人员队伍。
   根据《玉溪市人民政府食品安全委员会办公室关于加强食用野生菌中毒防控工作的通知》文件，探索建立野生菌中毒防控救助机制，推动食物中毒责任保险落地生效，最大限度减少因无力支付治疗费用而导致中毒患者死亡人数。用于救助凡在玉溪市辖区内发生的因食用野生菌中毒及其他食物中毒（不含食用草乌、附片中毒）的人口（含玉溪市户籍人口、暂住人口、外来务工人员及流动人员），避免困难群体发生食物中毒后因经济困难不及时就医，导致出现严重后果甚至死亡等事件发生。切实发挥食品安全责任保险在食品安全风险管控、经济补偿、社会治理等方面的作用，最大限度保障了群众生命健康安全，有效化解食品安全风险和社会矛盾，形成“政府有为、市场有效、百姓受益”的食品安全社会共治格局。</t>
  </si>
  <si>
    <t>开展检查（核查）次数</t>
  </si>
  <si>
    <t>1.0</t>
  </si>
  <si>
    <t>反映办理食物中毒保险公司数量情况。</t>
  </si>
  <si>
    <t>开展食品安全事故应急演练</t>
  </si>
  <si>
    <t>反映预算部门（单位）开展食品安全事故应急演练的期数。</t>
  </si>
  <si>
    <t>检查（核查）任务完成率</t>
  </si>
  <si>
    <t xml:space="preserve">"反映救助对象认定的准确情况。
救助对象认定准确率=抽检符合标准的救助对象数/抽检实际救助对象数*100%"	</t>
  </si>
  <si>
    <t>培训人员合格率</t>
  </si>
  <si>
    <t>反映预算部门（单位）组织开展各类培训参与人次情况。
培训人员出勤率=（参加培训人员数量/培训总人员数量）*100%。</t>
  </si>
  <si>
    <t>救助发放及时率</t>
  </si>
  <si>
    <t xml:space="preserve">"反映发放单位及时发放救助资金的情况。
救助发放及时率=时限内发放救助资金额/应发放救助资金额*100%"	</t>
  </si>
  <si>
    <t>70</t>
  </si>
  <si>
    <t xml:space="preserve">	"反映救助政策的宣传效果情况。
政策知晓率=调查中救助政策知晓人数/调查总人数*100%"</t>
  </si>
  <si>
    <t>救助对象赔付率</t>
  </si>
  <si>
    <t xml:space="preserve">反映救助对象应赔付均赔付的情况。救助对象赔付率=救助对象实际赔付金额/救助对象应赔付金额*100%	</t>
  </si>
  <si>
    <t xml:space="preserve">	"反映获救助对象的满意程度。
救助对象满意度=调查中满意和较满意的获救助人员数/调查总人数*100%"	</t>
  </si>
  <si>
    <t>2026年度开展市市场监管局基础保障能力建设工作，玉溪市经营主体培育协同暨大数据应用平台优化升级暨运行维护，预期实现平台维护效益。通过项目实施，一是保障玉溪市经营主体培育协同暨大数据应用平台稳定运行，实现全市经营主体培育工作纵横联动、信息协同共享应用。二是为构建现代化市场监管体系奠定坚实基础，助力智慧监管建设。</t>
  </si>
  <si>
    <t>召开相关会议次数</t>
  </si>
  <si>
    <t>个</t>
  </si>
  <si>
    <t>反映维护好玉溪市经营主体培育协同暨大数据应用平台优化升级暨运行维护数量。</t>
  </si>
  <si>
    <t>成果转化率</t>
  </si>
  <si>
    <t xml:space="preserve">反映平台维护达到预期效果情况。
</t>
  </si>
  <si>
    <t>研究成果采纳率</t>
  </si>
  <si>
    <t>不断提升</t>
  </si>
  <si>
    <t xml:space="preserve">反映平台运维效果情况。
</t>
  </si>
  <si>
    <t>反映消费者投诉举报处理满意度情况。
消费者投诉举报处理满意度=（消费者对投诉举报案件处理的整体满意/问卷调查人数）*100%</t>
  </si>
  <si>
    <t>运维成本指标</t>
  </si>
  <si>
    <t>13.0</t>
  </si>
  <si>
    <t>万元</t>
  </si>
  <si>
    <t>反映玉溪市经营主体培育协同暨大数据应用平台优化升级暨运行维护费控制情况。</t>
  </si>
  <si>
    <t xml:space="preserve">2026年，一是根据《云南省优化营商环境条例》，《云南省打造一流营商环境促进经营主体提质增效三年行动计划》文件，牢固树立“抓发展必须抓产业，抓产业必须抓经营主体培育”的鲜明导向，围绕让经营主体多起来、活起来、大起来、强起来的目标，进一步优化营商环境，保护和激发经营主体活力，推动玉溪市经营主体培育。市政府召开5次调度会，机制办召开5次调度会，参会人员20人，适时外出调研学习1次。通过项目实施，多维培育经营主体，促进量质齐升，梯度培育壮大企业规模，创新赋能提升核心竞争力，推动经营主体实现从数量扩张向质量效益提升的根本转变，构建经营主体协同发展、创新要素高效配置、产业链深度融通的现代产业生态体系。  二是计划开展公平竞争审查工作第三方评估工作，对有关政策进行培训，提升一线审查人员业务能力，准确把握在进行公平竞争审查时的公平竞争审查标准，全市基层工作人员培训，计划4—5月开展2期公平竞争审查业务培训，时间一天，主会场参训人员34人，各县区设分会场，以视频会议形式开展同步培训。达到市场执法监管效率大幅度提升，市场监管力度加强，企业合法经营规范，消费者的合法权益得到切实保护，市场秩序进一步好转，违法行为得到有效遏制。  
    经营主体是推动经济社会发展的重要力量，通过举办“四上”企业培育专题培训，提高产业园区、乡镇（街道）工作人员指导企业升规纳限能力；结合我市优势产业情况和经营主体培育情况，对相关培育工作进行辅导，增强种子库企业负责人做强做大企业的信心和升规纳限的积极性，为玉溪经济发展作出贡献。                                           </t>
  </si>
  <si>
    <t>政策宣传次数</t>
  </si>
  <si>
    <t>反映公平竞争工作培训次数。</t>
  </si>
  <si>
    <t xml:space="preserve">"反映预算部门（单位）组织开展调度会议参会人员的出勤情况。会议参加率=实际参加会议人次/颖参加会议人次。
会议出勤率=（实际参会人次/应参加会议人才）*100%。"	
</t>
  </si>
  <si>
    <t>反映项目实施效果，项目实施覆盖参会涉及人员的情况。参会涉及人员覆盖率=实际参加会议人次/应参加会议人次*100%。</t>
  </si>
  <si>
    <t xml:space="preserve">"反映参会人员对参会内容和会议效果等的满意度。
参会人员满意度=（对调度会整体满意的参会人数/应参会总人数）*100%"	</t>
  </si>
  <si>
    <t>2026年，计划完成：一是根据《玉溪市特种设备事故应急救援预案》，组织1次特种设备应急救援演练，以提升监管部门应急处置能力与企业自防自救水平，保障特种设备安全形势稳定。二是根据《药品安全监督管理条例》、《化妆品生产经营监督管理办法》等，落实“四个最严”的要求，主动出击、加大对化妆品非法添加等违法行为的打击力度，规范化妆品生产经营行为；完成药品、化妆品监督抽检180批次，及时掌握抽检产品的质量状况，对不合格产品生产销售企业进行处理，保障我市药品、化妆品质量安全。三是开展质量月宣传活动集中启动仪式1次。通过开展产品质量监督抽查，对可能危及人体健康和人身、财产安全的产品，影响国计民生的重要工业产品以及用户、消费者、有关组织反映的有质量问题的300余批次产品进行抽查。 掌握我市相关产品的质量状况，发现不合格问题，对生产、销售不合格产品的企业进行处理，保障产品质量安全。通过开展质量月宣传活动，不断提升人民群众对产品监督抽查质量工作的知晓度、满意度。</t>
  </si>
  <si>
    <t>参与检查(核查)人数</t>
  </si>
  <si>
    <t>反映参与检查核查的工作人数。</t>
  </si>
  <si>
    <t>完成检查报告数量</t>
  </si>
  <si>
    <t>180</t>
  </si>
  <si>
    <t xml:space="preserve">反映药品化妆品监督抽检工作的完成情况。	</t>
  </si>
  <si>
    <t xml:space="preserve">反映质量提升业务培训次数	</t>
  </si>
  <si>
    <t>反映检查工作的执行情况。
检查任务完成率=实际完成检查（核查）任务数/计划完成检查（核查）任务数*100%</t>
  </si>
  <si>
    <t>检查（核查）任务及时完成率</t>
  </si>
  <si>
    <t>反映是否按时完成检查核查任务。
检查任务及时完成率=及时完成检查（核查）任务数/完成检查（核查）任务数*100%</t>
  </si>
  <si>
    <t>检查（核查）人员被投诉次数</t>
  </si>
  <si>
    <t>反映群众满意度情况。</t>
  </si>
  <si>
    <t>2026年，根据《玉溪市人民政府办公室关于印发玉溪市创建国家食品安全示范城市工作方案的通知》要求，在《玉溪日报》刊登宣传专版≥4个，广播电视台正面宣传报道市场监督方面新闻≥12条，微信公众号发布量≥30篇文章，抖音作品≥12条，重大活动、重要会议全程跟踪采访、报道，拍摄视频新闻≥6条。专人及时检测分析应对舆情，预期全年玉溪网新媒体关注量达2000人以上，进一步促进市场监管领域舆论宣传力度，增加企业及个人对市场监管工作的支持，构建社会共治良好格局。</t>
  </si>
  <si>
    <t>玉溪日报社宣传专版</t>
  </si>
  <si>
    <t>篇</t>
  </si>
  <si>
    <t>在《玉溪日报》每月不定期开辟宣传专版《市场监管》，保障4期专版；实际版面需要可根据双方协商一致后灵活调整安排，由玉溪日报社社会部负责版面的组稿工作。</t>
  </si>
  <si>
    <t>玉溪广播电视台宣传报道新闻</t>
  </si>
  <si>
    <t>条</t>
  </si>
  <si>
    <t>反映广播电视台正面宣传报道市场监督方面新闻数量。</t>
  </si>
  <si>
    <t>玉溪网新媒体宣传</t>
  </si>
  <si>
    <t>反映完成抖音作品宣传数量。</t>
  </si>
  <si>
    <t>反映刊登宣传专报、正面宣传报道、发布微信及抖音作品质量合格率情况</t>
  </si>
  <si>
    <t>玉溪网新媒体关注量</t>
  </si>
  <si>
    <t>1000</t>
  </si>
  <si>
    <t>反映通过相关媒体、网络等宣传形成点赞、关注、转发量的情况。
（具体应用时指标名称可根据具体项目主要的宣传方式进行具体化，比如主要通过官方网站宣传，则可设置成官方网站点击浏览量。）</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</si>
  <si>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</si>
  <si>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</si>
  <si>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反映社会公众对宣传报道的综合满意度情况。</t>
  </si>
  <si>
    <t>预算06表</t>
  </si>
  <si>
    <t>2026年部门政府性基金预算支出预算表</t>
  </si>
  <si>
    <t>单位:元</t>
  </si>
  <si>
    <t>政府性基金预算支出</t>
  </si>
  <si>
    <t>城乡社区支出</t>
  </si>
  <si>
    <t>国有土地使用权出让收入安排的支出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</si>
  <si>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</si>
  <si>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</si>
  <si>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</si>
  <si>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</si>
  <si>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</si>
  <si>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</si>
  <si>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</si>
  <si>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</si>
  <si>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</si>
  <si>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</si>
  <si>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</si>
  <si>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</si>
  <si>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物业管理服务</t>
  </si>
  <si>
    <t>复印纸</t>
  </si>
  <si>
    <t>批</t>
  </si>
  <si>
    <t>复印机</t>
  </si>
  <si>
    <t>台</t>
  </si>
  <si>
    <t>印刷服务</t>
  </si>
  <si>
    <t>电梯</t>
  </si>
  <si>
    <t>部</t>
  </si>
  <si>
    <t>车辆运行维护</t>
  </si>
  <si>
    <t>车辆维修和保养服务</t>
  </si>
  <si>
    <t>车辆添加燃料服务</t>
  </si>
  <si>
    <t>预算08表</t>
  </si>
  <si>
    <t>2026年部门政府购买服务预算表</t>
  </si>
  <si>
    <t>政府购买服务项目</t>
  </si>
  <si>
    <t>政府购买服务目录</t>
  </si>
  <si>
    <t>B1102 物业管理服务</t>
  </si>
  <si>
    <t>B1104 印刷和出版服务</t>
  </si>
  <si>
    <t>B1101 维修保养服务</t>
  </si>
  <si>
    <t>B1103 安全服务</t>
  </si>
  <si>
    <t>B1107 其他适合通过市场化方式提供的后勤服务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</si>
  <si>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</si>
  <si>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</si>
  <si>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</si>
  <si>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</si>
  <si>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</si>
  <si>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</si>
  <si>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</si>
  <si>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</si>
  <si>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</si>
  <si>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</si>
  <si>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</si>
  <si>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</si>
  <si>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</si>
  <si>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</si>
  <si>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</si>
  <si>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备注：本单位无此事项，此表为空。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</si>
  <si>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</si>
  <si>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</si>
  <si>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</si>
  <si>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</si>
  <si>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</si>
  <si>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</si>
  <si>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</si>
  <si>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</si>
  <si>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</si>
  <si>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</si>
  <si>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</si>
  <si>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设备</t>
  </si>
  <si>
    <t>A02051227 电梯</t>
  </si>
  <si>
    <t>A02020100 复印机</t>
  </si>
  <si>
    <t>预算11表</t>
  </si>
  <si>
    <t>2026年上级补助项目支出预算表</t>
  </si>
  <si>
    <t>上级补助</t>
  </si>
  <si>
    <t>预算12表</t>
  </si>
  <si>
    <t>2026年部门项目支出中期规划预算表</t>
  </si>
  <si>
    <t>项目级次</t>
  </si>
  <si>
    <t>2026年</t>
  </si>
  <si>
    <t>2027年</t>
  </si>
  <si>
    <t>2028年</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</si>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</sst>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10"/>
      <color rgb="FF000000"/>
      <name val="宋体"/>
      <charset val="134"/>
    </font>
    <font>
      <sz val="9.75"/>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167">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6"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right"/>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9"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10"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9" fillId="0" borderId="0" xfId="0" applyFont="1" applyBorder="1" applyAlignment="1">
      <alignment horizontal="right" wrapText="1"/>
    </xf>
    <xf numFmtId="0" fontId="9" fillId="0" borderId="0" xfId="0" applyFont="1" applyBorder="1" applyAlignment="1">
      <alignment wrapText="1"/>
    </xf>
    <xf numFmtId="0" fontId="3" fillId="0" borderId="0" xfId="0" applyFont="1" applyBorder="1" applyAlignment="1" applyProtection="1">
      <alignment horizontal="right"/>
      <protection locked="0"/>
    </xf>
    <xf numFmtId="0" fontId="10" fillId="0" borderId="8" xfId="0" applyFont="1" applyBorder="1" applyAlignment="1">
      <alignment horizontal="center" vertical="center" wrapText="1"/>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pplyProtection="1">
      <alignment horizontal="center" vertical="center" wrapText="1"/>
      <protection locked="0"/>
    </xf>
    <xf numFmtId="0" fontId="10" fillId="0" borderId="11" xfId="0" applyFont="1" applyBorder="1" applyAlignment="1">
      <alignment horizontal="center" vertical="center" wrapText="1"/>
    </xf>
    <xf numFmtId="0" fontId="10"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0" fillId="0" borderId="12"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lignment horizontal="center" vertical="center"/>
    </xf>
    <xf numFmtId="0" fontId="10"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6" fontId="3" fillId="0" borderId="7" xfId="0" applyNumberFormat="1" applyFont="1" applyBorder="1" applyAlignment="1">
      <alignment horizontal="right" vertical="center"/>
    </xf>
    <xf numFmtId="0" fontId="3" fillId="0" borderId="12"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19" fillId="0" borderId="0" xfId="0" applyFont="1" applyBorder="1" applyAlignment="1"/>
    <xf numFmtId="0" fontId="9"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9" fillId="0" borderId="0" xfId="0" applyFont="1" applyBorder="1" applyAlignment="1">
      <alignment horizontal="right"/>
    </xf>
    <xf numFmtId="176" fontId="7" fillId="0" borderId="7" xfId="51"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9" fillId="0" borderId="7" xfId="0" applyFont="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17" fillId="0" borderId="0" xfId="0" applyFont="1" applyBorder="1" applyAlignment="1">
      <alignment horizontal="center" vertical="center"/>
    </xf>
    <xf numFmtId="49" fontId="9" fillId="0" borderId="0" xfId="0" applyNumberFormat="1" applyFont="1" applyBorder="1" applyAlignment="1"/>
    <xf numFmtId="0" fontId="9" fillId="0" borderId="0" xfId="0" applyFont="1" applyBorder="1">
      <alignment vertical="top"/>
    </xf>
    <xf numFmtId="0" fontId="7" fillId="0" borderId="0" xfId="0" applyFont="1" applyBorder="1" applyAlignment="1">
      <alignment horizontal="left" vertical="center"/>
    </xf>
    <xf numFmtId="0" fontId="1" fillId="0" borderId="7" xfId="0" applyFont="1" applyBorder="1" applyAlignment="1">
      <alignment horizontal="center" vertical="center" wrapText="1"/>
    </xf>
    <xf numFmtId="0" fontId="9" fillId="0" borderId="7" xfId="0" applyFont="1" applyBorder="1" applyAlignment="1">
      <alignment horizontal="center" vertical="center"/>
    </xf>
    <xf numFmtId="49" fontId="7" fillId="0" borderId="7" xfId="0" applyNumberFormat="1" applyFont="1" applyBorder="1" applyAlignment="1">
      <alignment horizontal="left" vertical="center" wrapText="1"/>
    </xf>
    <xf numFmtId="49" fontId="11" fillId="0" borderId="7" xfId="50" applyNumberFormat="1" applyFont="1" applyBorder="1" applyAlignment="1">
      <alignment horizontal="right" vertical="center" wrapText="1"/>
    </xf>
    <xf numFmtId="49" fontId="12"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49" fontId="13" fillId="0" borderId="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176" fontId="11" fillId="0" borderId="7" xfId="50" applyNumberFormat="1" applyFont="1" applyBorder="1" applyAlignment="1">
      <alignment horizontal="right" vertical="center" wrapText="1"/>
    </xf>
    <xf numFmtId="180" fontId="11" fillId="0" borderId="7" xfId="56" applyNumberFormat="1" applyFont="1" applyBorder="1" applyAlignment="1">
      <alignment horizontal="center" vertical="center" wrapText="1"/>
    </xf>
    <xf numFmtId="49" fontId="20" fillId="0" borderId="7" xfId="50" applyNumberFormat="1" applyFont="1" applyBorder="1" applyAlignment="1">
      <alignment horizontal="right" vertical="center" wrapText="1"/>
    </xf>
    <xf numFmtId="49" fontId="11" fillId="0" borderId="10"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2"/>
    </xf>
    <xf numFmtId="49" fontId="11" fillId="0" borderId="7" xfId="50"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1"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8" t="s">
        <v>0</v>
      </c>
      <c r="B1" s="159"/>
      <c r="C1" s="159"/>
      <c r="D1" s="159"/>
    </row>
    <row r="2" ht="28.5" customHeight="1" spans="1:4">
      <c r="A2" s="160" t="s">
        <v>1</v>
      </c>
      <c r="B2" s="160"/>
      <c r="C2" s="160"/>
      <c r="D2" s="160"/>
    </row>
    <row r="3" ht="18.75" customHeight="1" spans="1:4">
      <c r="A3" s="150" t="str">
        <f>"单位名称："&amp;"玉溪市市场监督管理局"</f>
        <v>单位名称：玉溪市市场监督管理局</v>
      </c>
      <c r="B3" s="150"/>
      <c r="C3" s="150"/>
      <c r="D3" s="148" t="s">
        <v>2</v>
      </c>
    </row>
    <row r="4" ht="18.75" customHeight="1" spans="1:4">
      <c r="A4" s="151" t="s">
        <v>3</v>
      </c>
      <c r="B4" s="151"/>
      <c r="C4" s="151" t="s">
        <v>4</v>
      </c>
      <c r="D4" s="151"/>
    </row>
    <row r="5" ht="18.75" customHeight="1" spans="1:4">
      <c r="A5" s="151" t="s">
        <v>5</v>
      </c>
      <c r="B5" s="151" t="s">
        <v>6</v>
      </c>
      <c r="C5" s="151" t="s">
        <v>7</v>
      </c>
      <c r="D5" s="151" t="s">
        <v>6</v>
      </c>
    </row>
    <row r="6" ht="18.75" customHeight="1" spans="1:4">
      <c r="A6" s="150" t="s">
        <v>8</v>
      </c>
      <c r="B6" s="164">
        <v>36724152.76</v>
      </c>
      <c r="C6" s="165" t="str">
        <f>"一"&amp;"、"&amp;"一般公共服务支出"</f>
        <v>一、一般公共服务支出</v>
      </c>
      <c r="D6" s="164">
        <v>26016585.23</v>
      </c>
    </row>
    <row r="7" ht="18.75" customHeight="1" spans="1:4">
      <c r="A7" s="150" t="s">
        <v>9</v>
      </c>
      <c r="B7" s="164">
        <v>7987500</v>
      </c>
      <c r="C7" s="165" t="str">
        <f>"二"&amp;"、"&amp;"社会保障和就业支出"</f>
        <v>二、社会保障和就业支出</v>
      </c>
      <c r="D7" s="164">
        <v>8318940.36</v>
      </c>
    </row>
    <row r="8" ht="18.75" customHeight="1" spans="1:4">
      <c r="A8" s="150" t="s">
        <v>10</v>
      </c>
      <c r="B8" s="164"/>
      <c r="C8" s="165" t="str">
        <f>"三"&amp;"、"&amp;"卫生健康支出"</f>
        <v>三、卫生健康支出</v>
      </c>
      <c r="D8" s="164">
        <v>2543689.02</v>
      </c>
    </row>
    <row r="9" ht="18.75" customHeight="1" spans="1:4">
      <c r="A9" s="150" t="s">
        <v>11</v>
      </c>
      <c r="B9" s="164"/>
      <c r="C9" s="165" t="str">
        <f>"四"&amp;"、"&amp;"城乡社区支出"</f>
        <v>四、城乡社区支出</v>
      </c>
      <c r="D9" s="164">
        <v>7987500</v>
      </c>
    </row>
    <row r="10" ht="18.75" customHeight="1" spans="1:4">
      <c r="A10" s="150" t="s">
        <v>12</v>
      </c>
      <c r="B10" s="164">
        <v>1316465.6</v>
      </c>
      <c r="C10" s="165" t="str">
        <f>"五"&amp;"、"&amp;"住房保障支出"</f>
        <v>五、住房保障支出</v>
      </c>
      <c r="D10" s="164">
        <v>1973292</v>
      </c>
    </row>
    <row r="11" ht="18.75" customHeight="1" spans="1:4">
      <c r="A11" s="150" t="s">
        <v>13</v>
      </c>
      <c r="B11" s="164"/>
      <c r="C11" s="150"/>
      <c r="D11" s="150"/>
    </row>
    <row r="12" ht="18.75" customHeight="1" spans="1:4">
      <c r="A12" s="150" t="s">
        <v>14</v>
      </c>
      <c r="B12" s="164"/>
      <c r="C12" s="150"/>
      <c r="D12" s="150"/>
    </row>
    <row r="13" ht="18.75" customHeight="1" spans="1:4">
      <c r="A13" s="150" t="s">
        <v>15</v>
      </c>
      <c r="B13" s="164"/>
      <c r="C13" s="150"/>
      <c r="D13" s="150"/>
    </row>
    <row r="14" ht="18.75" customHeight="1" spans="1:4">
      <c r="A14" s="150" t="s">
        <v>16</v>
      </c>
      <c r="B14" s="164"/>
      <c r="C14" s="150"/>
      <c r="D14" s="150"/>
    </row>
    <row r="15" ht="18.75" customHeight="1" spans="1:4">
      <c r="A15" s="150" t="s">
        <v>17</v>
      </c>
      <c r="B15" s="164">
        <v>1316465.6</v>
      </c>
      <c r="C15" s="150"/>
      <c r="D15" s="150"/>
    </row>
    <row r="16" ht="18.75" customHeight="1" spans="1:4">
      <c r="A16" s="166" t="s">
        <v>18</v>
      </c>
      <c r="B16" s="164">
        <v>46028118.36</v>
      </c>
      <c r="C16" s="166" t="s">
        <v>19</v>
      </c>
      <c r="D16" s="164">
        <v>46840006.61</v>
      </c>
    </row>
    <row r="17" ht="18.75" customHeight="1" spans="1:4">
      <c r="A17" s="161" t="s">
        <v>20</v>
      </c>
      <c r="B17" s="150"/>
      <c r="C17" s="161" t="s">
        <v>21</v>
      </c>
      <c r="D17" s="150"/>
    </row>
    <row r="18" ht="18.75" customHeight="1" spans="1:4">
      <c r="A18" s="60" t="s">
        <v>22</v>
      </c>
      <c r="B18" s="164">
        <v>811888.25</v>
      </c>
      <c r="C18" s="60" t="s">
        <v>22</v>
      </c>
      <c r="D18" s="164"/>
    </row>
    <row r="19" ht="18.75" customHeight="1" spans="1:4">
      <c r="A19" s="60" t="s">
        <v>23</v>
      </c>
      <c r="B19" s="164"/>
      <c r="C19" s="60" t="s">
        <v>23</v>
      </c>
      <c r="D19" s="164"/>
    </row>
    <row r="20" ht="18.75" customHeight="1" spans="1:4">
      <c r="A20" s="166" t="s">
        <v>24</v>
      </c>
      <c r="B20" s="164">
        <v>46840006.61</v>
      </c>
      <c r="C20" s="166" t="s">
        <v>25</v>
      </c>
      <c r="D20" s="164">
        <v>46840006.61</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9" sqref="$A9:$XFD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B1" s="130"/>
      <c r="F1" s="131" t="s">
        <v>515</v>
      </c>
    </row>
    <row r="2" ht="28.5" customHeight="1" spans="1:6">
      <c r="A2" s="33" t="s">
        <v>516</v>
      </c>
      <c r="B2" s="33"/>
      <c r="C2" s="33"/>
      <c r="D2" s="33"/>
      <c r="E2" s="33"/>
      <c r="F2" s="33"/>
    </row>
    <row r="3" ht="15" customHeight="1" spans="1:6">
      <c r="A3" s="132" t="str">
        <f>"单位名称："&amp;"玉溪市市场监督管理局"</f>
        <v>单位名称：玉溪市市场监督管理局</v>
      </c>
      <c r="B3" s="133"/>
      <c r="C3" s="133"/>
      <c r="D3" s="73"/>
      <c r="E3" s="73"/>
      <c r="F3" s="134" t="s">
        <v>517</v>
      </c>
    </row>
    <row r="4" ht="18.75" customHeight="1" spans="1:6">
      <c r="A4" s="36" t="s">
        <v>132</v>
      </c>
      <c r="B4" s="36" t="s">
        <v>67</v>
      </c>
      <c r="C4" s="36" t="s">
        <v>68</v>
      </c>
      <c r="D4" s="37" t="s">
        <v>518</v>
      </c>
      <c r="E4" s="47"/>
      <c r="F4" s="47"/>
    </row>
    <row r="5" ht="30" customHeight="1" spans="1:6">
      <c r="A5" s="46"/>
      <c r="B5" s="46"/>
      <c r="C5" s="46"/>
      <c r="D5" s="37" t="s">
        <v>30</v>
      </c>
      <c r="E5" s="47" t="s">
        <v>71</v>
      </c>
      <c r="F5" s="47" t="s">
        <v>72</v>
      </c>
    </row>
    <row r="6" ht="16.5" customHeight="1" spans="1:6">
      <c r="A6" s="47">
        <v>1</v>
      </c>
      <c r="B6" s="47">
        <v>2</v>
      </c>
      <c r="C6" s="47">
        <v>3</v>
      </c>
      <c r="D6" s="47">
        <v>4</v>
      </c>
      <c r="E6" s="47">
        <v>5</v>
      </c>
      <c r="F6" s="47">
        <v>6</v>
      </c>
    </row>
    <row r="7" ht="20.25" customHeight="1" spans="1:6">
      <c r="A7" s="49" t="s">
        <v>64</v>
      </c>
      <c r="B7" s="49" t="s">
        <v>99</v>
      </c>
      <c r="C7" s="49" t="s">
        <v>519</v>
      </c>
      <c r="D7" s="24">
        <v>7987500</v>
      </c>
      <c r="E7" s="135"/>
      <c r="F7" s="135">
        <v>7987500</v>
      </c>
    </row>
    <row r="8" ht="20.25" customHeight="1" spans="1:6">
      <c r="A8" s="49" t="s">
        <v>64</v>
      </c>
      <c r="B8" s="136" t="s">
        <v>100</v>
      </c>
      <c r="C8" s="136" t="s">
        <v>520</v>
      </c>
      <c r="D8" s="24">
        <v>7987500</v>
      </c>
      <c r="E8" s="135"/>
      <c r="F8" s="135">
        <v>7987500</v>
      </c>
    </row>
    <row r="9" ht="30" customHeight="1" spans="1:6">
      <c r="A9" s="49" t="s">
        <v>64</v>
      </c>
      <c r="B9" s="137" t="s">
        <v>101</v>
      </c>
      <c r="C9" s="137" t="s">
        <v>289</v>
      </c>
      <c r="D9" s="24">
        <v>7987500</v>
      </c>
      <c r="E9" s="135"/>
      <c r="F9" s="135">
        <v>7987500</v>
      </c>
    </row>
    <row r="10" ht="17.25" customHeight="1" spans="1:6">
      <c r="A10" s="138" t="s">
        <v>292</v>
      </c>
      <c r="B10" s="139"/>
      <c r="C10" s="139" t="s">
        <v>292</v>
      </c>
      <c r="D10" s="135">
        <v>7987500</v>
      </c>
      <c r="E10" s="135"/>
      <c r="F10" s="135">
        <v>7987500</v>
      </c>
    </row>
  </sheetData>
  <mergeCells count="7">
    <mergeCell ref="A2:F2"/>
    <mergeCell ref="A3:E3"/>
    <mergeCell ref="D4:F4"/>
    <mergeCell ref="A10:C10"/>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521</v>
      </c>
      <c r="B1" s="30"/>
      <c r="C1" s="30"/>
      <c r="D1" s="30"/>
      <c r="E1" s="30"/>
      <c r="F1" s="30"/>
      <c r="G1" s="30"/>
      <c r="H1" s="30"/>
      <c r="I1" s="30"/>
      <c r="J1" s="30"/>
      <c r="K1" s="30"/>
      <c r="L1" s="30"/>
      <c r="M1" s="30"/>
      <c r="N1" s="30"/>
      <c r="O1" s="32"/>
      <c r="P1" s="32"/>
      <c r="Q1" s="30"/>
    </row>
    <row r="2" ht="27.75" customHeight="1" spans="1:17">
      <c r="A2" s="71" t="s">
        <v>522</v>
      </c>
      <c r="B2" s="33"/>
      <c r="C2" s="33"/>
      <c r="D2" s="33"/>
      <c r="E2" s="33"/>
      <c r="F2" s="33"/>
      <c r="G2" s="33"/>
      <c r="H2" s="33"/>
      <c r="I2" s="33"/>
      <c r="J2" s="33"/>
      <c r="K2" s="84"/>
      <c r="L2" s="33"/>
      <c r="M2" s="33"/>
      <c r="N2" s="33"/>
      <c r="O2" s="84"/>
      <c r="P2" s="84"/>
      <c r="Q2" s="33"/>
    </row>
    <row r="3" ht="18.75" customHeight="1" spans="1:17">
      <c r="A3" s="109" t="str">
        <f>"单位名称："&amp;"玉溪市市场监督管理局"</f>
        <v>单位名称：玉溪市市场监督管理局</v>
      </c>
      <c r="B3" s="7"/>
      <c r="C3" s="7"/>
      <c r="D3" s="7"/>
      <c r="E3" s="7"/>
      <c r="F3" s="7"/>
      <c r="G3" s="7"/>
      <c r="H3" s="7"/>
      <c r="I3" s="7"/>
      <c r="J3" s="7"/>
      <c r="O3" s="76"/>
      <c r="P3" s="76"/>
      <c r="Q3" s="110" t="s">
        <v>2</v>
      </c>
    </row>
    <row r="4" ht="15.75" customHeight="1" spans="1:17">
      <c r="A4" s="36" t="s">
        <v>523</v>
      </c>
      <c r="B4" s="111" t="s">
        <v>524</v>
      </c>
      <c r="C4" s="111" t="s">
        <v>525</v>
      </c>
      <c r="D4" s="111" t="s">
        <v>526</v>
      </c>
      <c r="E4" s="111" t="s">
        <v>527</v>
      </c>
      <c r="F4" s="111" t="s">
        <v>528</v>
      </c>
      <c r="G4" s="112" t="s">
        <v>139</v>
      </c>
      <c r="H4" s="112"/>
      <c r="I4" s="112"/>
      <c r="J4" s="112"/>
      <c r="K4" s="113"/>
      <c r="L4" s="112"/>
      <c r="M4" s="112"/>
      <c r="N4" s="112"/>
      <c r="O4" s="114"/>
      <c r="P4" s="113"/>
      <c r="Q4" s="115"/>
    </row>
    <row r="5" ht="17.25" customHeight="1" spans="1:17">
      <c r="A5" s="42"/>
      <c r="B5" s="116"/>
      <c r="C5" s="116"/>
      <c r="D5" s="116"/>
      <c r="E5" s="116"/>
      <c r="F5" s="116"/>
      <c r="G5" s="116" t="s">
        <v>30</v>
      </c>
      <c r="H5" s="116" t="s">
        <v>33</v>
      </c>
      <c r="I5" s="116" t="s">
        <v>529</v>
      </c>
      <c r="J5" s="116" t="s">
        <v>530</v>
      </c>
      <c r="K5" s="117" t="s">
        <v>531</v>
      </c>
      <c r="L5" s="118" t="s">
        <v>532</v>
      </c>
      <c r="M5" s="118"/>
      <c r="N5" s="118"/>
      <c r="O5" s="119"/>
      <c r="P5" s="120"/>
      <c r="Q5" s="121"/>
    </row>
    <row r="6" ht="54" customHeight="1" spans="1:17">
      <c r="A6" s="45"/>
      <c r="B6" s="121"/>
      <c r="C6" s="121"/>
      <c r="D6" s="121"/>
      <c r="E6" s="121"/>
      <c r="F6" s="121"/>
      <c r="G6" s="121"/>
      <c r="H6" s="121" t="s">
        <v>32</v>
      </c>
      <c r="I6" s="121"/>
      <c r="J6" s="121"/>
      <c r="K6" s="122"/>
      <c r="L6" s="121" t="s">
        <v>32</v>
      </c>
      <c r="M6" s="121" t="s">
        <v>39</v>
      </c>
      <c r="N6" s="121" t="s">
        <v>146</v>
      </c>
      <c r="O6" s="123" t="s">
        <v>41</v>
      </c>
      <c r="P6" s="122" t="s">
        <v>42</v>
      </c>
      <c r="Q6" s="121" t="s">
        <v>43</v>
      </c>
    </row>
    <row r="7" ht="15" customHeight="1" spans="1:17">
      <c r="A7" s="46">
        <v>1</v>
      </c>
      <c r="B7" s="124">
        <v>2</v>
      </c>
      <c r="C7" s="124">
        <v>3</v>
      </c>
      <c r="D7" s="124">
        <v>4</v>
      </c>
      <c r="E7" s="124">
        <v>5</v>
      </c>
      <c r="F7" s="124">
        <v>6</v>
      </c>
      <c r="G7" s="125">
        <v>7</v>
      </c>
      <c r="H7" s="125">
        <v>8</v>
      </c>
      <c r="I7" s="125">
        <v>9</v>
      </c>
      <c r="J7" s="125">
        <v>10</v>
      </c>
      <c r="K7" s="125">
        <v>11</v>
      </c>
      <c r="L7" s="125">
        <v>12</v>
      </c>
      <c r="M7" s="125">
        <v>13</v>
      </c>
      <c r="N7" s="125">
        <v>14</v>
      </c>
      <c r="O7" s="125">
        <v>15</v>
      </c>
      <c r="P7" s="125">
        <v>16</v>
      </c>
      <c r="Q7" s="125">
        <v>17</v>
      </c>
    </row>
    <row r="8" ht="21" customHeight="1" spans="1:17">
      <c r="A8" s="104" t="s">
        <v>64</v>
      </c>
      <c r="B8" s="105"/>
      <c r="C8" s="105"/>
      <c r="D8" s="105"/>
      <c r="E8" s="126"/>
      <c r="F8" s="127">
        <v>855000</v>
      </c>
      <c r="G8" s="51">
        <v>948000</v>
      </c>
      <c r="H8" s="51">
        <v>948000</v>
      </c>
      <c r="I8" s="51"/>
      <c r="J8" s="51"/>
      <c r="K8" s="51"/>
      <c r="L8" s="51"/>
      <c r="M8" s="51"/>
      <c r="N8" s="51"/>
      <c r="O8" s="51"/>
      <c r="P8" s="51"/>
      <c r="Q8" s="51"/>
    </row>
    <row r="9" ht="21" customHeight="1" spans="1:17">
      <c r="A9" s="104" t="str">
        <f>"      "&amp;"物业管理费"</f>
        <v>      物业管理费</v>
      </c>
      <c r="B9" s="105" t="s">
        <v>533</v>
      </c>
      <c r="C9" s="105" t="str">
        <f>"C21040001"&amp;"  "&amp;"物业管理服务"</f>
        <v>C21040001  物业管理服务</v>
      </c>
      <c r="D9" s="128" t="s">
        <v>379</v>
      </c>
      <c r="E9" s="129">
        <v>1</v>
      </c>
      <c r="F9" s="24">
        <v>455000</v>
      </c>
      <c r="G9" s="51">
        <v>455000</v>
      </c>
      <c r="H9" s="51">
        <v>455000</v>
      </c>
      <c r="I9" s="51"/>
      <c r="J9" s="51"/>
      <c r="K9" s="51"/>
      <c r="L9" s="51"/>
      <c r="M9" s="51"/>
      <c r="N9" s="51"/>
      <c r="O9" s="51"/>
      <c r="P9" s="51"/>
      <c r="Q9" s="51"/>
    </row>
    <row r="10" ht="21" customHeight="1" spans="1:17">
      <c r="A10" s="104" t="str">
        <f>"      "&amp;"一般公用经费"</f>
        <v>      一般公用经费</v>
      </c>
      <c r="B10" s="105" t="s">
        <v>534</v>
      </c>
      <c r="C10" s="105" t="str">
        <f>"A05040101"&amp;"  "&amp;"复印纸"</f>
        <v>A05040101  复印纸</v>
      </c>
      <c r="D10" s="128" t="s">
        <v>535</v>
      </c>
      <c r="E10" s="129">
        <v>1</v>
      </c>
      <c r="F10" s="24">
        <v>20000</v>
      </c>
      <c r="G10" s="51">
        <v>20000</v>
      </c>
      <c r="H10" s="51">
        <v>20000</v>
      </c>
      <c r="I10" s="51"/>
      <c r="J10" s="51"/>
      <c r="K10" s="51"/>
      <c r="L10" s="51"/>
      <c r="M10" s="51"/>
      <c r="N10" s="51"/>
      <c r="O10" s="51"/>
      <c r="P10" s="51"/>
      <c r="Q10" s="51"/>
    </row>
    <row r="11" ht="21" customHeight="1" spans="1:17">
      <c r="A11" s="104" t="str">
        <f>"      "&amp;"一般公用经费"</f>
        <v>      一般公用经费</v>
      </c>
      <c r="B11" s="105" t="s">
        <v>536</v>
      </c>
      <c r="C11" s="105" t="str">
        <f>"A02020100"&amp;"  "&amp;"复印机"</f>
        <v>A02020100  复印机</v>
      </c>
      <c r="D11" s="128" t="s">
        <v>537</v>
      </c>
      <c r="E11" s="129">
        <v>1</v>
      </c>
      <c r="F11" s="24">
        <v>80000</v>
      </c>
      <c r="G11" s="51">
        <v>80000</v>
      </c>
      <c r="H11" s="51">
        <v>80000</v>
      </c>
      <c r="I11" s="51"/>
      <c r="J11" s="51"/>
      <c r="K11" s="51"/>
      <c r="L11" s="51"/>
      <c r="M11" s="51"/>
      <c r="N11" s="51"/>
      <c r="O11" s="51"/>
      <c r="P11" s="51"/>
      <c r="Q11" s="51"/>
    </row>
    <row r="12" ht="21" customHeight="1" spans="1:17">
      <c r="A12" s="104" t="str">
        <f>"      "&amp;"一般公用经费"</f>
        <v>      一般公用经费</v>
      </c>
      <c r="B12" s="105" t="s">
        <v>538</v>
      </c>
      <c r="C12" s="105" t="str">
        <f>"C2309019901"&amp;"  "&amp;"公文用纸、资料汇编、信封印刷服务"</f>
        <v>C2309019901  公文用纸、资料汇编、信封印刷服务</v>
      </c>
      <c r="D12" s="128" t="s">
        <v>379</v>
      </c>
      <c r="E12" s="129">
        <v>1</v>
      </c>
      <c r="F12" s="24">
        <v>60000</v>
      </c>
      <c r="G12" s="51">
        <v>60000</v>
      </c>
      <c r="H12" s="51">
        <v>60000</v>
      </c>
      <c r="I12" s="51"/>
      <c r="J12" s="51"/>
      <c r="K12" s="51"/>
      <c r="L12" s="51"/>
      <c r="M12" s="51"/>
      <c r="N12" s="51"/>
      <c r="O12" s="51"/>
      <c r="P12" s="51"/>
      <c r="Q12" s="51"/>
    </row>
    <row r="13" ht="21" customHeight="1" spans="1:17">
      <c r="A13" s="104" t="str">
        <f>"      "&amp;"工作业务经费"</f>
        <v>      工作业务经费</v>
      </c>
      <c r="B13" s="105" t="s">
        <v>539</v>
      </c>
      <c r="C13" s="105" t="str">
        <f>"A02051227"&amp;"  "&amp;"电梯"</f>
        <v>A02051227  电梯</v>
      </c>
      <c r="D13" s="128" t="s">
        <v>540</v>
      </c>
      <c r="E13" s="129">
        <v>1</v>
      </c>
      <c r="F13" s="24">
        <v>190000</v>
      </c>
      <c r="G13" s="51">
        <v>190000</v>
      </c>
      <c r="H13" s="51">
        <v>190000</v>
      </c>
      <c r="I13" s="51"/>
      <c r="J13" s="51"/>
      <c r="K13" s="51"/>
      <c r="L13" s="51"/>
      <c r="M13" s="51"/>
      <c r="N13" s="51"/>
      <c r="O13" s="51"/>
      <c r="P13" s="51"/>
      <c r="Q13" s="51"/>
    </row>
    <row r="14" ht="21" customHeight="1" spans="1:17">
      <c r="A14" s="104" t="str">
        <f>"      "&amp;"公车购置及运维费"</f>
        <v>      公车购置及运维费</v>
      </c>
      <c r="B14" s="105" t="s">
        <v>541</v>
      </c>
      <c r="C14" s="105" t="str">
        <f>"C1804010201"&amp;"  "&amp;"机动车保险服务"</f>
        <v>C1804010201  机动车保险服务</v>
      </c>
      <c r="D14" s="128" t="s">
        <v>379</v>
      </c>
      <c r="E14" s="129">
        <v>1</v>
      </c>
      <c r="F14" s="24"/>
      <c r="G14" s="51">
        <v>33000</v>
      </c>
      <c r="H14" s="51">
        <v>33000</v>
      </c>
      <c r="I14" s="51"/>
      <c r="J14" s="51"/>
      <c r="K14" s="51"/>
      <c r="L14" s="51"/>
      <c r="M14" s="51"/>
      <c r="N14" s="51"/>
      <c r="O14" s="51"/>
      <c r="P14" s="51"/>
      <c r="Q14" s="51"/>
    </row>
    <row r="15" ht="21" customHeight="1" spans="1:17">
      <c r="A15" s="104" t="str">
        <f>"      "&amp;"公车购置及运维费"</f>
        <v>      公车购置及运维费</v>
      </c>
      <c r="B15" s="105" t="s">
        <v>542</v>
      </c>
      <c r="C15" s="105" t="str">
        <f>"C23120301"&amp;"  "&amp;"车辆维修和保养服务"</f>
        <v>C23120301  车辆维修和保养服务</v>
      </c>
      <c r="D15" s="128" t="s">
        <v>379</v>
      </c>
      <c r="E15" s="129">
        <v>1</v>
      </c>
      <c r="F15" s="24">
        <v>50000</v>
      </c>
      <c r="G15" s="51">
        <v>50000</v>
      </c>
      <c r="H15" s="51">
        <v>50000</v>
      </c>
      <c r="I15" s="51"/>
      <c r="J15" s="51"/>
      <c r="K15" s="51"/>
      <c r="L15" s="51"/>
      <c r="M15" s="51"/>
      <c r="N15" s="51"/>
      <c r="O15" s="51"/>
      <c r="P15" s="51"/>
      <c r="Q15" s="51"/>
    </row>
    <row r="16" ht="21" customHeight="1" spans="1:17">
      <c r="A16" s="104" t="str">
        <f>"      "&amp;"公车购置及运维费"</f>
        <v>      公车购置及运维费</v>
      </c>
      <c r="B16" s="105" t="s">
        <v>543</v>
      </c>
      <c r="C16" s="105" t="str">
        <f>"C23120302"&amp;"  "&amp;"车辆加油、添加燃料服务"</f>
        <v>C23120302  车辆加油、添加燃料服务</v>
      </c>
      <c r="D16" s="128" t="s">
        <v>379</v>
      </c>
      <c r="E16" s="129">
        <v>1</v>
      </c>
      <c r="F16" s="24"/>
      <c r="G16" s="51">
        <v>60000</v>
      </c>
      <c r="H16" s="51">
        <v>60000</v>
      </c>
      <c r="I16" s="51"/>
      <c r="J16" s="51"/>
      <c r="K16" s="51"/>
      <c r="L16" s="51"/>
      <c r="M16" s="51"/>
      <c r="N16" s="51"/>
      <c r="O16" s="51"/>
      <c r="P16" s="51"/>
      <c r="Q16" s="51"/>
    </row>
    <row r="17" ht="21" customHeight="1" spans="1:17">
      <c r="A17" s="106" t="s">
        <v>292</v>
      </c>
      <c r="B17" s="107"/>
      <c r="C17" s="107"/>
      <c r="D17" s="107"/>
      <c r="E17" s="126"/>
      <c r="F17" s="127">
        <v>855000</v>
      </c>
      <c r="G17" s="51">
        <v>948000</v>
      </c>
      <c r="H17" s="51">
        <v>948000</v>
      </c>
      <c r="I17" s="51"/>
      <c r="J17" s="51"/>
      <c r="K17" s="51"/>
      <c r="L17" s="51"/>
      <c r="M17" s="51"/>
      <c r="N17" s="51"/>
      <c r="O17" s="51"/>
      <c r="P17" s="51"/>
      <c r="Q17" s="51"/>
    </row>
  </sheetData>
  <mergeCells count="17">
    <mergeCell ref="A1:Q1"/>
    <mergeCell ref="A2:Q2"/>
    <mergeCell ref="A3:E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4"/>
  <sheetViews>
    <sheetView showZeros="0" workbookViewId="0">
      <selection activeCell="A13" sqref="$A13:$XFD13"/>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8" t="s">
        <v>544</v>
      </c>
      <c r="B1" s="78"/>
      <c r="C1" s="78"/>
      <c r="D1" s="78"/>
      <c r="E1" s="78"/>
      <c r="F1" s="78"/>
      <c r="G1" s="78"/>
      <c r="H1" s="79"/>
      <c r="I1" s="78"/>
      <c r="J1" s="78"/>
      <c r="K1" s="78"/>
      <c r="L1" s="80"/>
      <c r="M1" s="79"/>
      <c r="N1" s="81"/>
    </row>
    <row r="2" ht="27.75" customHeight="1" spans="1:14">
      <c r="A2" s="71" t="s">
        <v>545</v>
      </c>
      <c r="B2" s="82"/>
      <c r="C2" s="82"/>
      <c r="D2" s="82"/>
      <c r="E2" s="82"/>
      <c r="F2" s="82"/>
      <c r="G2" s="82"/>
      <c r="H2" s="83"/>
      <c r="I2" s="82"/>
      <c r="J2" s="82"/>
      <c r="K2" s="82"/>
      <c r="L2" s="84"/>
      <c r="M2" s="83"/>
      <c r="N2" s="82"/>
    </row>
    <row r="3" ht="18.75" customHeight="1" spans="1:14">
      <c r="A3" s="72" t="str">
        <f>"单位名称："&amp;"玉溪市市场监督管理局"</f>
        <v>单位名称：玉溪市市场监督管理局</v>
      </c>
      <c r="B3" s="73"/>
      <c r="C3" s="73"/>
      <c r="D3" s="73"/>
      <c r="E3" s="73"/>
      <c r="F3" s="73"/>
      <c r="G3" s="73"/>
      <c r="H3" s="85"/>
      <c r="I3" s="75"/>
      <c r="J3" s="75"/>
      <c r="K3" s="75"/>
      <c r="L3" s="76"/>
      <c r="M3" s="86"/>
      <c r="N3" s="87" t="s">
        <v>2</v>
      </c>
    </row>
    <row r="4" ht="15.75" customHeight="1" spans="1:14">
      <c r="A4" s="88" t="s">
        <v>523</v>
      </c>
      <c r="B4" s="89" t="s">
        <v>546</v>
      </c>
      <c r="C4" s="89" t="s">
        <v>547</v>
      </c>
      <c r="D4" s="90" t="s">
        <v>139</v>
      </c>
      <c r="E4" s="90"/>
      <c r="F4" s="90"/>
      <c r="G4" s="90"/>
      <c r="H4" s="91"/>
      <c r="I4" s="90"/>
      <c r="J4" s="90"/>
      <c r="K4" s="90"/>
      <c r="L4" s="92"/>
      <c r="M4" s="91"/>
      <c r="N4" s="93"/>
    </row>
    <row r="5" ht="17.25" customHeight="1" spans="1:14">
      <c r="A5" s="94"/>
      <c r="B5" s="95"/>
      <c r="C5" s="95"/>
      <c r="D5" s="95" t="s">
        <v>30</v>
      </c>
      <c r="E5" s="95" t="s">
        <v>33</v>
      </c>
      <c r="F5" s="95" t="s">
        <v>529</v>
      </c>
      <c r="G5" s="95" t="s">
        <v>530</v>
      </c>
      <c r="H5" s="96" t="s">
        <v>531</v>
      </c>
      <c r="I5" s="97" t="s">
        <v>532</v>
      </c>
      <c r="J5" s="97"/>
      <c r="K5" s="97"/>
      <c r="L5" s="98"/>
      <c r="M5" s="99"/>
      <c r="N5" s="100"/>
    </row>
    <row r="6" ht="54" customHeight="1" spans="1:14">
      <c r="A6" s="101"/>
      <c r="B6" s="100"/>
      <c r="C6" s="100"/>
      <c r="D6" s="100"/>
      <c r="E6" s="100"/>
      <c r="F6" s="100"/>
      <c r="G6" s="100"/>
      <c r="H6" s="102"/>
      <c r="I6" s="100" t="s">
        <v>32</v>
      </c>
      <c r="J6" s="100" t="s">
        <v>39</v>
      </c>
      <c r="K6" s="100" t="s">
        <v>146</v>
      </c>
      <c r="L6" s="103" t="s">
        <v>41</v>
      </c>
      <c r="M6" s="102" t="s">
        <v>42</v>
      </c>
      <c r="N6" s="100" t="s">
        <v>43</v>
      </c>
    </row>
    <row r="7" ht="15" customHeight="1" spans="1:14">
      <c r="A7" s="101">
        <v>1</v>
      </c>
      <c r="B7" s="100">
        <v>2</v>
      </c>
      <c r="C7" s="100">
        <v>3</v>
      </c>
      <c r="D7" s="102">
        <v>4</v>
      </c>
      <c r="E7" s="102">
        <v>5</v>
      </c>
      <c r="F7" s="102">
        <v>6</v>
      </c>
      <c r="G7" s="102">
        <v>7</v>
      </c>
      <c r="H7" s="102">
        <v>8</v>
      </c>
      <c r="I7" s="102">
        <v>9</v>
      </c>
      <c r="J7" s="102">
        <v>10</v>
      </c>
      <c r="K7" s="102">
        <v>11</v>
      </c>
      <c r="L7" s="102">
        <v>12</v>
      </c>
      <c r="M7" s="102">
        <v>13</v>
      </c>
      <c r="N7" s="102">
        <v>14</v>
      </c>
    </row>
    <row r="8" ht="21" customHeight="1" spans="1:14">
      <c r="A8" s="104" t="s">
        <v>64</v>
      </c>
      <c r="B8" s="105"/>
      <c r="C8" s="105"/>
      <c r="D8" s="51">
        <v>658000</v>
      </c>
      <c r="E8" s="51">
        <v>658000</v>
      </c>
      <c r="F8" s="51"/>
      <c r="G8" s="51"/>
      <c r="H8" s="51"/>
      <c r="I8" s="51"/>
      <c r="J8" s="51"/>
      <c r="K8" s="51"/>
      <c r="L8" s="51"/>
      <c r="M8" s="51"/>
      <c r="N8" s="51"/>
    </row>
    <row r="9" ht="21" customHeight="1" spans="1:14">
      <c r="A9" s="104" t="str">
        <f>"    "&amp;"物业管理费"</f>
        <v>    物业管理费</v>
      </c>
      <c r="B9" s="105" t="s">
        <v>533</v>
      </c>
      <c r="C9" s="105" t="s">
        <v>548</v>
      </c>
      <c r="D9" s="51">
        <v>455000</v>
      </c>
      <c r="E9" s="51">
        <v>455000</v>
      </c>
      <c r="F9" s="51"/>
      <c r="G9" s="51"/>
      <c r="H9" s="51"/>
      <c r="I9" s="51"/>
      <c r="J9" s="51"/>
      <c r="K9" s="51"/>
      <c r="L9" s="51"/>
      <c r="M9" s="51"/>
      <c r="N9" s="51"/>
    </row>
    <row r="10" ht="21" customHeight="1" spans="1:14">
      <c r="A10" s="104" t="str">
        <f>"    "&amp;"一般公用经费"</f>
        <v>    一般公用经费</v>
      </c>
      <c r="B10" s="105" t="s">
        <v>538</v>
      </c>
      <c r="C10" s="105" t="s">
        <v>549</v>
      </c>
      <c r="D10" s="51">
        <v>60000</v>
      </c>
      <c r="E10" s="51">
        <v>60000</v>
      </c>
      <c r="F10" s="51"/>
      <c r="G10" s="51"/>
      <c r="H10" s="51"/>
      <c r="I10" s="51"/>
      <c r="J10" s="51"/>
      <c r="K10" s="51"/>
      <c r="L10" s="51"/>
      <c r="M10" s="51"/>
      <c r="N10" s="51"/>
    </row>
    <row r="11" ht="21" customHeight="1" spans="1:14">
      <c r="A11" s="104" t="str">
        <f>"    "&amp;"公车购置及运维费"</f>
        <v>    公车购置及运维费</v>
      </c>
      <c r="B11" s="105" t="s">
        <v>542</v>
      </c>
      <c r="C11" s="105" t="s">
        <v>550</v>
      </c>
      <c r="D11" s="51">
        <v>50000</v>
      </c>
      <c r="E11" s="51">
        <v>50000</v>
      </c>
      <c r="F11" s="51"/>
      <c r="G11" s="51"/>
      <c r="H11" s="51"/>
      <c r="I11" s="51"/>
      <c r="J11" s="51"/>
      <c r="K11" s="51"/>
      <c r="L11" s="51"/>
      <c r="M11" s="51"/>
      <c r="N11" s="51"/>
    </row>
    <row r="12" ht="21" customHeight="1" spans="1:14">
      <c r="A12" s="104" t="str">
        <f>"    "&amp;"公车购置及运维费"</f>
        <v>    公车购置及运维费</v>
      </c>
      <c r="B12" s="105" t="s">
        <v>541</v>
      </c>
      <c r="C12" s="105" t="s">
        <v>551</v>
      </c>
      <c r="D12" s="51">
        <v>33000</v>
      </c>
      <c r="E12" s="51">
        <v>33000</v>
      </c>
      <c r="F12" s="51"/>
      <c r="G12" s="51"/>
      <c r="H12" s="51"/>
      <c r="I12" s="51"/>
      <c r="J12" s="51"/>
      <c r="K12" s="51"/>
      <c r="L12" s="51"/>
      <c r="M12" s="51"/>
      <c r="N12" s="51"/>
    </row>
    <row r="13" ht="36" customHeight="1" spans="1:14">
      <c r="A13" s="104" t="str">
        <f>"    "&amp;"公车购置及运维费"</f>
        <v>    公车购置及运维费</v>
      </c>
      <c r="B13" s="105" t="s">
        <v>543</v>
      </c>
      <c r="C13" s="105" t="s">
        <v>552</v>
      </c>
      <c r="D13" s="51">
        <v>60000</v>
      </c>
      <c r="E13" s="51">
        <v>60000</v>
      </c>
      <c r="F13" s="51"/>
      <c r="G13" s="51"/>
      <c r="H13" s="51"/>
      <c r="I13" s="51"/>
      <c r="J13" s="51"/>
      <c r="K13" s="51"/>
      <c r="L13" s="51"/>
      <c r="M13" s="51"/>
      <c r="N13" s="51"/>
    </row>
    <row r="14" ht="21" customHeight="1" spans="1:14">
      <c r="A14" s="106" t="s">
        <v>292</v>
      </c>
      <c r="B14" s="107"/>
      <c r="C14" s="108"/>
      <c r="D14" s="51">
        <v>658000</v>
      </c>
      <c r="E14" s="51">
        <v>658000</v>
      </c>
      <c r="F14" s="51"/>
      <c r="G14" s="51"/>
      <c r="H14" s="51"/>
      <c r="I14" s="51"/>
      <c r="J14" s="51"/>
      <c r="K14" s="51"/>
      <c r="L14" s="51"/>
      <c r="M14" s="51"/>
      <c r="N14" s="51"/>
    </row>
  </sheetData>
  <mergeCells count="14">
    <mergeCell ref="A1:N1"/>
    <mergeCell ref="A2:N2"/>
    <mergeCell ref="A3:C3"/>
    <mergeCell ref="D4:N4"/>
    <mergeCell ref="I5:N5"/>
    <mergeCell ref="A14:C14"/>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0" sqref="A10"/>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0" t="s">
        <v>553</v>
      </c>
      <c r="B1" s="30"/>
      <c r="C1" s="30"/>
      <c r="D1" s="30"/>
      <c r="E1" s="30"/>
      <c r="F1" s="30"/>
      <c r="G1" s="30"/>
      <c r="H1" s="30"/>
      <c r="I1" s="30"/>
      <c r="J1" s="30"/>
      <c r="K1" s="30"/>
      <c r="L1" s="30"/>
      <c r="M1" s="30"/>
      <c r="N1" s="32"/>
    </row>
    <row r="2" ht="27.75" customHeight="1" spans="1:14">
      <c r="A2" s="71" t="s">
        <v>554</v>
      </c>
      <c r="B2" s="33"/>
      <c r="C2" s="33"/>
      <c r="D2" s="33"/>
      <c r="E2" s="33"/>
      <c r="F2" s="33"/>
      <c r="G2" s="33"/>
      <c r="H2" s="33"/>
      <c r="I2" s="33"/>
      <c r="J2" s="33"/>
      <c r="K2" s="33"/>
      <c r="L2" s="33"/>
      <c r="M2" s="33"/>
      <c r="N2" s="33"/>
    </row>
    <row r="3" ht="18" customHeight="1" spans="1:14">
      <c r="A3" s="72" t="str">
        <f>"单位名称："&amp;"玉溪市市场监督管理局"</f>
        <v>单位名称：玉溪市市场监督管理局</v>
      </c>
      <c r="B3" s="73"/>
      <c r="C3" s="73"/>
      <c r="D3" s="74"/>
      <c r="E3" s="75"/>
      <c r="F3" s="75"/>
      <c r="G3" s="75"/>
      <c r="H3" s="75"/>
      <c r="I3" s="75"/>
      <c r="N3" s="76" t="s">
        <v>2</v>
      </c>
    </row>
    <row r="4" ht="19.5" customHeight="1" spans="1:14">
      <c r="A4" s="37" t="s">
        <v>555</v>
      </c>
      <c r="B4" s="38" t="s">
        <v>139</v>
      </c>
      <c r="C4" s="39"/>
      <c r="D4" s="39"/>
      <c r="E4" s="38" t="s">
        <v>556</v>
      </c>
      <c r="F4" s="39"/>
      <c r="G4" s="39"/>
      <c r="H4" s="39"/>
      <c r="I4" s="39"/>
      <c r="J4" s="39"/>
      <c r="K4" s="39"/>
      <c r="L4" s="39"/>
      <c r="M4" s="39"/>
      <c r="N4" s="39"/>
    </row>
    <row r="5" ht="40.5" customHeight="1" spans="1:14">
      <c r="A5" s="46"/>
      <c r="B5" s="43" t="s">
        <v>30</v>
      </c>
      <c r="C5" s="36" t="s">
        <v>33</v>
      </c>
      <c r="D5" s="77" t="s">
        <v>557</v>
      </c>
      <c r="E5" s="47" t="s">
        <v>558</v>
      </c>
      <c r="F5" s="47" t="s">
        <v>559</v>
      </c>
      <c r="G5" s="47" t="s">
        <v>560</v>
      </c>
      <c r="H5" s="47" t="s">
        <v>561</v>
      </c>
      <c r="I5" s="47" t="s">
        <v>562</v>
      </c>
      <c r="J5" s="47" t="s">
        <v>563</v>
      </c>
      <c r="K5" s="47" t="s">
        <v>564</v>
      </c>
      <c r="L5" s="47" t="s">
        <v>565</v>
      </c>
      <c r="M5" s="47" t="s">
        <v>566</v>
      </c>
      <c r="N5" s="47" t="s">
        <v>567</v>
      </c>
    </row>
    <row r="6" ht="19.5" customHeight="1" spans="1:14">
      <c r="A6" s="47">
        <v>1</v>
      </c>
      <c r="B6" s="47">
        <v>2</v>
      </c>
      <c r="C6" s="47">
        <v>3</v>
      </c>
      <c r="D6" s="38">
        <v>4</v>
      </c>
      <c r="E6" s="47">
        <v>5</v>
      </c>
      <c r="F6" s="47">
        <v>6</v>
      </c>
      <c r="G6" s="47">
        <v>7</v>
      </c>
      <c r="H6" s="38">
        <v>8</v>
      </c>
      <c r="I6" s="47">
        <v>9</v>
      </c>
      <c r="J6" s="47">
        <v>10</v>
      </c>
      <c r="K6" s="47">
        <v>11</v>
      </c>
      <c r="L6" s="38">
        <v>12</v>
      </c>
      <c r="M6" s="47">
        <v>13</v>
      </c>
      <c r="N6" s="47">
        <v>14</v>
      </c>
    </row>
    <row r="7" ht="20.25" customHeight="1" spans="1:14">
      <c r="A7" s="49"/>
      <c r="B7" s="51"/>
      <c r="C7" s="51"/>
      <c r="D7" s="51"/>
      <c r="E7" s="51"/>
      <c r="F7" s="51"/>
      <c r="G7" s="51"/>
      <c r="H7" s="51"/>
      <c r="I7" s="51"/>
      <c r="J7" s="51"/>
      <c r="K7" s="51"/>
      <c r="L7" s="51"/>
      <c r="M7" s="51"/>
      <c r="N7" s="51"/>
    </row>
    <row r="8" ht="20.25" customHeight="1" spans="1:14">
      <c r="A8" s="49"/>
      <c r="B8" s="51"/>
      <c r="C8" s="51"/>
      <c r="D8" s="51"/>
      <c r="E8" s="51"/>
      <c r="F8" s="51"/>
      <c r="G8" s="51"/>
      <c r="H8" s="51"/>
      <c r="I8" s="51"/>
      <c r="J8" s="51"/>
      <c r="K8" s="51"/>
      <c r="L8" s="51"/>
      <c r="M8" s="51"/>
      <c r="N8" s="51"/>
    </row>
    <row r="9" ht="20.25" customHeight="1" spans="1:14">
      <c r="A9" s="69" t="s">
        <v>30</v>
      </c>
      <c r="B9" s="51"/>
      <c r="C9" s="51"/>
      <c r="D9" s="51"/>
      <c r="E9" s="51"/>
      <c r="F9" s="51"/>
      <c r="G9" s="51"/>
      <c r="H9" s="51"/>
      <c r="I9" s="51"/>
      <c r="J9" s="51"/>
      <c r="K9" s="51"/>
      <c r="L9" s="51"/>
      <c r="M9" s="51"/>
      <c r="N9" s="51"/>
    </row>
    <row r="10" customHeight="1" spans="1:14">
      <c r="A10" t="s">
        <v>568</v>
      </c>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569</v>
      </c>
      <c r="B1" s="30"/>
      <c r="C1" s="30"/>
      <c r="D1" s="30"/>
      <c r="E1" s="30"/>
      <c r="F1" s="30"/>
      <c r="G1" s="30"/>
      <c r="H1" s="30"/>
      <c r="I1" s="30"/>
      <c r="J1" s="32"/>
    </row>
    <row r="2" ht="28.5" customHeight="1" spans="1:10">
      <c r="A2" s="64" t="s">
        <v>570</v>
      </c>
      <c r="B2" s="65"/>
      <c r="C2" s="65"/>
      <c r="D2" s="65"/>
      <c r="E2" s="65"/>
      <c r="F2" s="66"/>
      <c r="G2" s="65"/>
      <c r="H2" s="66"/>
      <c r="I2" s="66"/>
      <c r="J2" s="65"/>
    </row>
    <row r="3" ht="15" customHeight="1" spans="1:10">
      <c r="A3" s="5" t="str">
        <f>"单位名称："&amp;"玉溪市市场监督管理局"</f>
        <v>单位名称：玉溪市市场监督管理局</v>
      </c>
    </row>
    <row r="4" ht="14.25" customHeight="1" spans="1:10">
      <c r="A4" s="67" t="s">
        <v>295</v>
      </c>
      <c r="B4" s="67" t="s">
        <v>296</v>
      </c>
      <c r="C4" s="67" t="s">
        <v>297</v>
      </c>
      <c r="D4" s="67" t="s">
        <v>298</v>
      </c>
      <c r="E4" s="67" t="s">
        <v>299</v>
      </c>
      <c r="F4" s="48" t="s">
        <v>300</v>
      </c>
      <c r="G4" s="67" t="s">
        <v>301</v>
      </c>
      <c r="H4" s="48" t="s">
        <v>302</v>
      </c>
      <c r="I4" s="48" t="s">
        <v>303</v>
      </c>
      <c r="J4" s="67" t="s">
        <v>304</v>
      </c>
    </row>
    <row r="5" ht="14.25" customHeight="1" spans="1:10">
      <c r="A5" s="67">
        <v>1</v>
      </c>
      <c r="B5" s="67">
        <v>2</v>
      </c>
      <c r="C5" s="67">
        <v>3</v>
      </c>
      <c r="D5" s="67">
        <v>4</v>
      </c>
      <c r="E5" s="67">
        <v>5</v>
      </c>
      <c r="F5" s="48">
        <v>6</v>
      </c>
      <c r="G5" s="67">
        <v>7</v>
      </c>
      <c r="H5" s="48">
        <v>8</v>
      </c>
      <c r="I5" s="48">
        <v>9</v>
      </c>
      <c r="J5" s="67">
        <v>10</v>
      </c>
    </row>
    <row r="6" ht="15" customHeight="1" spans="1:10">
      <c r="A6" s="26"/>
      <c r="B6" s="68"/>
      <c r="C6" s="68"/>
      <c r="D6" s="68"/>
      <c r="E6" s="69"/>
      <c r="F6" s="70"/>
      <c r="G6" s="69"/>
      <c r="H6" s="70"/>
      <c r="I6" s="70"/>
      <c r="J6" s="69"/>
    </row>
    <row r="7" ht="33.75" customHeight="1" spans="1:10">
      <c r="A7" s="26"/>
      <c r="B7" s="26"/>
      <c r="C7" s="26"/>
      <c r="D7" s="26"/>
      <c r="E7" s="26"/>
      <c r="F7" s="26"/>
      <c r="G7" s="49"/>
      <c r="H7" s="26"/>
      <c r="I7" s="26"/>
      <c r="J7" s="26"/>
    </row>
    <row r="8" customHeight="1" spans="1:10">
      <c r="A8" t="s">
        <v>568</v>
      </c>
    </row>
  </sheetData>
  <mergeCells count="3">
    <mergeCell ref="A1:J1"/>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A1" sqref="A1:H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5" t="s">
        <v>571</v>
      </c>
      <c r="B1" s="55"/>
      <c r="C1" s="55"/>
      <c r="D1" s="55"/>
      <c r="E1" s="55"/>
      <c r="F1" s="55"/>
      <c r="G1" s="55"/>
      <c r="H1" s="55" t="s">
        <v>571</v>
      </c>
    </row>
    <row r="2" ht="28.5" customHeight="1" spans="1:8">
      <c r="A2" s="56" t="s">
        <v>572</v>
      </c>
      <c r="B2" s="56"/>
      <c r="C2" s="56"/>
      <c r="D2" s="56"/>
      <c r="E2" s="56"/>
      <c r="F2" s="56"/>
      <c r="G2" s="56"/>
      <c r="H2" s="56"/>
    </row>
    <row r="3" ht="18.75" customHeight="1" spans="1:8">
      <c r="A3" s="57" t="str">
        <f>"单位名称："&amp;"玉溪市市场监督管理局"</f>
        <v>单位名称：玉溪市市场监督管理局</v>
      </c>
      <c r="B3" s="57"/>
      <c r="C3" s="57"/>
      <c r="D3" s="57"/>
      <c r="E3" s="57"/>
      <c r="F3" s="57"/>
      <c r="G3" s="57"/>
      <c r="H3" s="57"/>
    </row>
    <row r="4" ht="18.75" customHeight="1" spans="1:8">
      <c r="A4" s="58" t="s">
        <v>132</v>
      </c>
      <c r="B4" s="58" t="s">
        <v>573</v>
      </c>
      <c r="C4" s="58" t="s">
        <v>574</v>
      </c>
      <c r="D4" s="58" t="s">
        <v>575</v>
      </c>
      <c r="E4" s="58" t="s">
        <v>576</v>
      </c>
      <c r="F4" s="58" t="s">
        <v>577</v>
      </c>
      <c r="G4" s="58"/>
      <c r="H4" s="58"/>
    </row>
    <row r="5" ht="18.75" customHeight="1" spans="1:8">
      <c r="A5" s="58"/>
      <c r="B5" s="58"/>
      <c r="C5" s="58"/>
      <c r="D5" s="58"/>
      <c r="E5" s="58"/>
      <c r="F5" s="58" t="s">
        <v>527</v>
      </c>
      <c r="G5" s="58" t="s">
        <v>578</v>
      </c>
      <c r="H5" s="58" t="s">
        <v>579</v>
      </c>
    </row>
    <row r="6" ht="18.75" customHeight="1" spans="1:8">
      <c r="A6" s="59" t="s">
        <v>44</v>
      </c>
      <c r="B6" s="59" t="s">
        <v>45</v>
      </c>
      <c r="C6" s="59" t="s">
        <v>46</v>
      </c>
      <c r="D6" s="59" t="s">
        <v>47</v>
      </c>
      <c r="E6" s="59" t="s">
        <v>48</v>
      </c>
      <c r="F6" s="59" t="s">
        <v>49</v>
      </c>
      <c r="G6" s="59" t="s">
        <v>50</v>
      </c>
      <c r="H6" s="59" t="s">
        <v>51</v>
      </c>
    </row>
    <row r="7" ht="18" customHeight="1" spans="1:8">
      <c r="A7" s="60" t="s">
        <v>64</v>
      </c>
      <c r="B7" s="60" t="s">
        <v>580</v>
      </c>
      <c r="C7" s="60" t="s">
        <v>581</v>
      </c>
      <c r="D7" s="60" t="s">
        <v>539</v>
      </c>
      <c r="E7" s="61" t="s">
        <v>540</v>
      </c>
      <c r="F7" s="62">
        <v>1</v>
      </c>
      <c r="G7" s="63">
        <v>190000</v>
      </c>
      <c r="H7" s="63">
        <v>190000</v>
      </c>
    </row>
    <row r="8" ht="18" customHeight="1" spans="1:8">
      <c r="A8" s="60" t="s">
        <v>64</v>
      </c>
      <c r="B8" s="60" t="s">
        <v>580</v>
      </c>
      <c r="C8" s="60" t="s">
        <v>582</v>
      </c>
      <c r="D8" s="60" t="s">
        <v>536</v>
      </c>
      <c r="E8" s="61" t="s">
        <v>537</v>
      </c>
      <c r="F8" s="62">
        <v>1</v>
      </c>
      <c r="G8" s="63">
        <v>80000</v>
      </c>
      <c r="H8" s="63">
        <v>80000</v>
      </c>
    </row>
    <row r="9" ht="18" customHeight="1" spans="1:8">
      <c r="A9" s="61" t="s">
        <v>30</v>
      </c>
      <c r="B9" s="61"/>
      <c r="C9" s="61"/>
      <c r="D9" s="61"/>
      <c r="E9" s="61"/>
      <c r="F9" s="62">
        <v>2</v>
      </c>
      <c r="G9" s="63"/>
      <c r="H9" s="63">
        <v>270000</v>
      </c>
    </row>
  </sheetData>
  <mergeCells count="10">
    <mergeCell ref="A1:H1"/>
    <mergeCell ref="A2:H2"/>
    <mergeCell ref="A3:H3"/>
    <mergeCell ref="F4:H4"/>
    <mergeCell ref="A9:E9"/>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5"/>
  <sheetViews>
    <sheetView showZeros="0" workbookViewId="0">
      <selection activeCell="A1" sqref="A1:K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583</v>
      </c>
      <c r="B1" s="30"/>
      <c r="C1" s="30"/>
      <c r="D1" s="31"/>
      <c r="E1" s="31"/>
      <c r="F1" s="31"/>
      <c r="G1" s="31"/>
      <c r="H1" s="30"/>
      <c r="I1" s="30"/>
      <c r="J1" s="30"/>
      <c r="K1" s="32"/>
    </row>
    <row r="2" ht="28.5" customHeight="1" spans="1:11">
      <c r="A2" s="33" t="s">
        <v>584</v>
      </c>
      <c r="B2" s="33"/>
      <c r="C2" s="33"/>
      <c r="D2" s="33"/>
      <c r="E2" s="33"/>
      <c r="F2" s="33"/>
      <c r="G2" s="33"/>
      <c r="H2" s="33"/>
      <c r="I2" s="33"/>
      <c r="J2" s="33"/>
      <c r="K2" s="33"/>
    </row>
    <row r="3" ht="13.5" customHeight="1" spans="1:11">
      <c r="A3" s="5" t="str">
        <f>"单位名称："&amp;"玉溪市市场监督管理局"</f>
        <v>单位名称：玉溪市市场监督管理局</v>
      </c>
      <c r="B3" s="6"/>
      <c r="C3" s="6"/>
      <c r="D3" s="6"/>
      <c r="E3" s="6"/>
      <c r="F3" s="6"/>
      <c r="G3" s="6"/>
      <c r="H3" s="7"/>
      <c r="I3" s="7"/>
      <c r="J3" s="7"/>
      <c r="K3" s="34" t="s">
        <v>2</v>
      </c>
    </row>
    <row r="4" ht="21.75" customHeight="1" spans="1:11">
      <c r="A4" s="35" t="s">
        <v>250</v>
      </c>
      <c r="B4" s="35" t="s">
        <v>134</v>
      </c>
      <c r="C4" s="35" t="s">
        <v>251</v>
      </c>
      <c r="D4" s="36" t="s">
        <v>135</v>
      </c>
      <c r="E4" s="36" t="s">
        <v>136</v>
      </c>
      <c r="F4" s="36" t="s">
        <v>137</v>
      </c>
      <c r="G4" s="36" t="s">
        <v>138</v>
      </c>
      <c r="H4" s="37" t="s">
        <v>30</v>
      </c>
      <c r="I4" s="38" t="s">
        <v>585</v>
      </c>
      <c r="J4" s="39"/>
      <c r="K4" s="40"/>
    </row>
    <row r="5" ht="21.75" customHeight="1" spans="1:11">
      <c r="A5" s="41"/>
      <c r="B5" s="41"/>
      <c r="C5" s="41"/>
      <c r="D5" s="42"/>
      <c r="E5" s="42"/>
      <c r="F5" s="42"/>
      <c r="G5" s="42"/>
      <c r="H5" s="43"/>
      <c r="I5" s="36" t="s">
        <v>33</v>
      </c>
      <c r="J5" s="36" t="s">
        <v>34</v>
      </c>
      <c r="K5" s="36" t="s">
        <v>35</v>
      </c>
    </row>
    <row r="6" ht="40.5" customHeight="1" spans="1:11">
      <c r="A6" s="44"/>
      <c r="B6" s="44"/>
      <c r="C6" s="44"/>
      <c r="D6" s="45"/>
      <c r="E6" s="45"/>
      <c r="F6" s="45"/>
      <c r="G6" s="45"/>
      <c r="H6" s="46"/>
      <c r="I6" s="45" t="s">
        <v>32</v>
      </c>
      <c r="J6" s="45"/>
      <c r="K6" s="45"/>
    </row>
    <row r="7" ht="15" customHeight="1" spans="1:11">
      <c r="A7" s="47">
        <v>1</v>
      </c>
      <c r="B7" s="47">
        <v>2</v>
      </c>
      <c r="C7" s="47">
        <v>3</v>
      </c>
      <c r="D7" s="47">
        <v>4</v>
      </c>
      <c r="E7" s="47">
        <v>5</v>
      </c>
      <c r="F7" s="47">
        <v>6</v>
      </c>
      <c r="G7" s="47">
        <v>7</v>
      </c>
      <c r="H7" s="47">
        <v>8</v>
      </c>
      <c r="I7" s="47">
        <v>9</v>
      </c>
      <c r="J7" s="48">
        <v>10</v>
      </c>
      <c r="K7" s="48">
        <v>11</v>
      </c>
    </row>
    <row r="8" ht="30.65" customHeight="1" spans="1:11">
      <c r="A8" s="49"/>
      <c r="B8" s="50" t="s">
        <v>259</v>
      </c>
      <c r="C8" s="49"/>
      <c r="D8" s="49"/>
      <c r="E8" s="49"/>
      <c r="F8" s="49"/>
      <c r="G8" s="49"/>
      <c r="H8" s="51">
        <v>363300</v>
      </c>
      <c r="I8" s="51">
        <v>363300</v>
      </c>
      <c r="J8" s="51"/>
      <c r="K8" s="51"/>
    </row>
    <row r="9" ht="30.65" customHeight="1" spans="1:11">
      <c r="A9" s="50" t="s">
        <v>256</v>
      </c>
      <c r="B9" s="50" t="s">
        <v>259</v>
      </c>
      <c r="C9" s="50" t="s">
        <v>64</v>
      </c>
      <c r="D9" s="50" t="s">
        <v>85</v>
      </c>
      <c r="E9" s="50" t="s">
        <v>258</v>
      </c>
      <c r="F9" s="50" t="s">
        <v>198</v>
      </c>
      <c r="G9" s="50" t="s">
        <v>199</v>
      </c>
      <c r="H9" s="51">
        <v>80000</v>
      </c>
      <c r="I9" s="51">
        <v>80000</v>
      </c>
      <c r="J9" s="51"/>
      <c r="K9" s="51"/>
    </row>
    <row r="10" ht="30.65" customHeight="1" spans="1:11">
      <c r="A10" s="50" t="s">
        <v>256</v>
      </c>
      <c r="B10" s="50" t="s">
        <v>259</v>
      </c>
      <c r="C10" s="50" t="s">
        <v>64</v>
      </c>
      <c r="D10" s="50" t="s">
        <v>85</v>
      </c>
      <c r="E10" s="50" t="s">
        <v>258</v>
      </c>
      <c r="F10" s="50" t="s">
        <v>200</v>
      </c>
      <c r="G10" s="50" t="s">
        <v>201</v>
      </c>
      <c r="H10" s="51">
        <v>50000</v>
      </c>
      <c r="I10" s="51">
        <v>50000</v>
      </c>
      <c r="J10" s="51"/>
      <c r="K10" s="51"/>
    </row>
    <row r="11" ht="30.65" customHeight="1" spans="1:11">
      <c r="A11" s="50" t="s">
        <v>256</v>
      </c>
      <c r="B11" s="50" t="s">
        <v>259</v>
      </c>
      <c r="C11" s="50" t="s">
        <v>64</v>
      </c>
      <c r="D11" s="50" t="s">
        <v>85</v>
      </c>
      <c r="E11" s="50" t="s">
        <v>258</v>
      </c>
      <c r="F11" s="50" t="s">
        <v>206</v>
      </c>
      <c r="G11" s="50" t="s">
        <v>207</v>
      </c>
      <c r="H11" s="51">
        <v>110000</v>
      </c>
      <c r="I11" s="51">
        <v>110000</v>
      </c>
      <c r="J11" s="51"/>
      <c r="K11" s="51"/>
    </row>
    <row r="12" ht="30.65" customHeight="1" spans="1:11">
      <c r="A12" s="50" t="s">
        <v>256</v>
      </c>
      <c r="B12" s="50" t="s">
        <v>259</v>
      </c>
      <c r="C12" s="50" t="s">
        <v>64</v>
      </c>
      <c r="D12" s="50" t="s">
        <v>85</v>
      </c>
      <c r="E12" s="50" t="s">
        <v>258</v>
      </c>
      <c r="F12" s="50" t="s">
        <v>210</v>
      </c>
      <c r="G12" s="50" t="s">
        <v>211</v>
      </c>
      <c r="H12" s="51">
        <v>40000</v>
      </c>
      <c r="I12" s="51">
        <v>40000</v>
      </c>
      <c r="J12" s="51"/>
      <c r="K12" s="51"/>
    </row>
    <row r="13" ht="30.65" customHeight="1" spans="1:11">
      <c r="A13" s="50" t="s">
        <v>256</v>
      </c>
      <c r="B13" s="50" t="s">
        <v>259</v>
      </c>
      <c r="C13" s="50" t="s">
        <v>64</v>
      </c>
      <c r="D13" s="50" t="s">
        <v>85</v>
      </c>
      <c r="E13" s="50" t="s">
        <v>258</v>
      </c>
      <c r="F13" s="50" t="s">
        <v>261</v>
      </c>
      <c r="G13" s="50" t="s">
        <v>262</v>
      </c>
      <c r="H13" s="51">
        <v>50000</v>
      </c>
      <c r="I13" s="51">
        <v>50000</v>
      </c>
      <c r="J13" s="51"/>
      <c r="K13" s="51"/>
    </row>
    <row r="14" ht="30.65" customHeight="1" spans="1:11">
      <c r="A14" s="50" t="s">
        <v>256</v>
      </c>
      <c r="B14" s="50" t="s">
        <v>259</v>
      </c>
      <c r="C14" s="50" t="s">
        <v>64</v>
      </c>
      <c r="D14" s="50" t="s">
        <v>85</v>
      </c>
      <c r="E14" s="50" t="s">
        <v>258</v>
      </c>
      <c r="F14" s="50" t="s">
        <v>212</v>
      </c>
      <c r="G14" s="50" t="s">
        <v>213</v>
      </c>
      <c r="H14" s="51">
        <v>33300</v>
      </c>
      <c r="I14" s="51">
        <v>33300</v>
      </c>
      <c r="J14" s="51"/>
      <c r="K14" s="51"/>
    </row>
    <row r="15" ht="18.75" customHeight="1" spans="1:11">
      <c r="A15" s="52" t="s">
        <v>292</v>
      </c>
      <c r="B15" s="53"/>
      <c r="C15" s="53"/>
      <c r="D15" s="53"/>
      <c r="E15" s="53"/>
      <c r="F15" s="53"/>
      <c r="G15" s="54"/>
      <c r="H15" s="51">
        <v>363300</v>
      </c>
      <c r="I15" s="51">
        <v>363300</v>
      </c>
      <c r="J15" s="51"/>
      <c r="K15" s="51"/>
    </row>
  </sheetData>
  <mergeCells count="16">
    <mergeCell ref="A1:K1"/>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tabSelected="1" workbookViewId="0">
      <selection activeCell="A1" sqref="A1:G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586</v>
      </c>
      <c r="B1" s="1"/>
      <c r="C1" s="1"/>
      <c r="D1" s="2"/>
      <c r="E1" s="1"/>
      <c r="F1" s="1"/>
      <c r="G1" s="3"/>
    </row>
    <row r="2" ht="27.75" customHeight="1" spans="1:7">
      <c r="A2" s="4" t="s">
        <v>587</v>
      </c>
      <c r="B2" s="4"/>
      <c r="C2" s="4"/>
      <c r="D2" s="4"/>
      <c r="E2" s="4"/>
      <c r="F2" s="4"/>
      <c r="G2" s="4"/>
    </row>
    <row r="3" ht="13.5" customHeight="1" spans="1:7">
      <c r="A3" s="5" t="str">
        <f>"单位名称："&amp;"玉溪市市场监督管理局"</f>
        <v>单位名称：玉溪市市场监督管理局</v>
      </c>
      <c r="B3" s="6"/>
      <c r="C3" s="6"/>
      <c r="D3" s="6"/>
      <c r="E3" s="7"/>
      <c r="F3" s="7"/>
      <c r="G3" s="8" t="s">
        <v>2</v>
      </c>
    </row>
    <row r="4" ht="21.75" customHeight="1" spans="1:7">
      <c r="A4" s="9" t="s">
        <v>251</v>
      </c>
      <c r="B4" s="9" t="s">
        <v>250</v>
      </c>
      <c r="C4" s="9" t="s">
        <v>134</v>
      </c>
      <c r="D4" s="10" t="s">
        <v>588</v>
      </c>
      <c r="E4" s="11" t="s">
        <v>33</v>
      </c>
      <c r="F4" s="12"/>
      <c r="G4" s="13"/>
    </row>
    <row r="5" ht="21.75" customHeight="1" spans="1:7">
      <c r="A5" s="14"/>
      <c r="B5" s="14"/>
      <c r="C5" s="14"/>
      <c r="D5" s="15"/>
      <c r="E5" s="16" t="s">
        <v>589</v>
      </c>
      <c r="F5" s="10" t="s">
        <v>590</v>
      </c>
      <c r="G5" s="10" t="s">
        <v>591</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999990</v>
      </c>
      <c r="F8" s="24"/>
      <c r="G8" s="24"/>
    </row>
    <row r="9" ht="21" customHeight="1" spans="1:7">
      <c r="A9" s="21"/>
      <c r="B9" s="21" t="s">
        <v>592</v>
      </c>
      <c r="C9" s="21" t="s">
        <v>281</v>
      </c>
      <c r="D9" s="25" t="s">
        <v>593</v>
      </c>
      <c r="E9" s="24">
        <v>99000</v>
      </c>
      <c r="F9" s="24"/>
      <c r="G9" s="24"/>
    </row>
    <row r="10" ht="21" customHeight="1" spans="1:7">
      <c r="A10" s="26"/>
      <c r="B10" s="21" t="s">
        <v>592</v>
      </c>
      <c r="C10" s="21" t="s">
        <v>278</v>
      </c>
      <c r="D10" s="25" t="s">
        <v>593</v>
      </c>
      <c r="E10" s="24">
        <v>310990</v>
      </c>
      <c r="F10" s="24"/>
      <c r="G10" s="24"/>
    </row>
    <row r="11" ht="21" customHeight="1" spans="1:7">
      <c r="A11" s="26"/>
      <c r="B11" s="21" t="s">
        <v>592</v>
      </c>
      <c r="C11" s="21" t="s">
        <v>276</v>
      </c>
      <c r="D11" s="25" t="s">
        <v>593</v>
      </c>
      <c r="E11" s="24">
        <v>110000</v>
      </c>
      <c r="F11" s="24"/>
      <c r="G11" s="24"/>
    </row>
    <row r="12" ht="21" customHeight="1" spans="1:7">
      <c r="A12" s="26"/>
      <c r="B12" s="21" t="s">
        <v>592</v>
      </c>
      <c r="C12" s="21" t="s">
        <v>274</v>
      </c>
      <c r="D12" s="25" t="s">
        <v>593</v>
      </c>
      <c r="E12" s="24">
        <v>130000</v>
      </c>
      <c r="F12" s="24"/>
      <c r="G12" s="24"/>
    </row>
    <row r="13" ht="21" customHeight="1" spans="1:7">
      <c r="A13" s="26"/>
      <c r="B13" s="21" t="s">
        <v>592</v>
      </c>
      <c r="C13" s="21" t="s">
        <v>285</v>
      </c>
      <c r="D13" s="25" t="s">
        <v>593</v>
      </c>
      <c r="E13" s="24">
        <v>60000</v>
      </c>
      <c r="F13" s="24"/>
      <c r="G13" s="24"/>
    </row>
    <row r="14" ht="21" customHeight="1" spans="1:7">
      <c r="A14" s="26"/>
      <c r="B14" s="21" t="s">
        <v>592</v>
      </c>
      <c r="C14" s="21" t="s">
        <v>283</v>
      </c>
      <c r="D14" s="25" t="s">
        <v>593</v>
      </c>
      <c r="E14" s="24">
        <v>170000</v>
      </c>
      <c r="F14" s="24"/>
      <c r="G14" s="24"/>
    </row>
    <row r="15" ht="21" customHeight="1" spans="1:7">
      <c r="A15" s="26"/>
      <c r="B15" s="21" t="s">
        <v>592</v>
      </c>
      <c r="C15" s="21" t="s">
        <v>255</v>
      </c>
      <c r="D15" s="25" t="s">
        <v>593</v>
      </c>
      <c r="E15" s="24">
        <v>120000</v>
      </c>
      <c r="F15" s="24"/>
      <c r="G15" s="24"/>
    </row>
    <row r="16" ht="21" customHeight="1" spans="1:7">
      <c r="A16" s="27" t="s">
        <v>30</v>
      </c>
      <c r="B16" s="28" t="s">
        <v>594</v>
      </c>
      <c r="C16" s="28"/>
      <c r="D16" s="29"/>
      <c r="E16" s="24">
        <v>999990</v>
      </c>
      <c r="F16" s="24"/>
      <c r="G16" s="24"/>
    </row>
  </sheetData>
  <mergeCells count="12">
    <mergeCell ref="A1:G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5" t="s">
        <v>26</v>
      </c>
      <c r="B1" s="155"/>
      <c r="C1" s="155"/>
      <c r="D1" s="155"/>
      <c r="E1" s="155"/>
      <c r="F1" s="155"/>
      <c r="G1" s="155"/>
      <c r="H1" s="155"/>
      <c r="I1" s="155"/>
      <c r="J1" s="155"/>
      <c r="K1" s="155"/>
      <c r="L1" s="155"/>
      <c r="M1" s="155"/>
      <c r="N1" s="155"/>
      <c r="O1" s="155"/>
      <c r="P1" s="155"/>
      <c r="Q1" s="155"/>
      <c r="R1" s="155"/>
      <c r="S1" s="155"/>
    </row>
    <row r="2" ht="28.5" customHeight="1" spans="1:19">
      <c r="A2" s="149" t="s">
        <v>27</v>
      </c>
      <c r="B2" s="149"/>
      <c r="C2" s="149"/>
      <c r="D2" s="149"/>
      <c r="E2" s="149"/>
      <c r="F2" s="149"/>
      <c r="G2" s="149"/>
      <c r="H2" s="149"/>
      <c r="I2" s="149"/>
      <c r="J2" s="149"/>
      <c r="K2" s="149"/>
      <c r="L2" s="149"/>
      <c r="M2" s="149"/>
      <c r="N2" s="149"/>
      <c r="O2" s="149"/>
      <c r="P2" s="149"/>
      <c r="Q2" s="149"/>
      <c r="R2" s="149"/>
      <c r="S2" s="149"/>
    </row>
    <row r="3" ht="20.25" customHeight="1" spans="1:19">
      <c r="A3" s="150" t="str">
        <f>"单位名称："&amp;"玉溪市市场监督管理局"</f>
        <v>单位名称：玉溪市市场监督管理局</v>
      </c>
      <c r="B3" s="150"/>
      <c r="C3" s="150"/>
      <c r="D3" s="150"/>
      <c r="E3" s="150"/>
      <c r="F3" s="150"/>
      <c r="G3" s="150"/>
      <c r="H3" s="150"/>
      <c r="I3" s="150"/>
      <c r="J3" s="150"/>
      <c r="K3" s="150"/>
      <c r="L3" s="156"/>
      <c r="M3" s="156"/>
      <c r="N3" s="156"/>
      <c r="O3" s="156"/>
      <c r="P3" s="156"/>
      <c r="Q3" s="156"/>
      <c r="R3" s="156"/>
      <c r="S3" s="156" t="s">
        <v>2</v>
      </c>
    </row>
    <row r="4" ht="27" customHeight="1" spans="1:19">
      <c r="A4" s="151" t="s">
        <v>28</v>
      </c>
      <c r="B4" s="151" t="s">
        <v>29</v>
      </c>
      <c r="C4" s="151" t="s">
        <v>30</v>
      </c>
      <c r="D4" s="151" t="s">
        <v>31</v>
      </c>
      <c r="E4" s="151"/>
      <c r="F4" s="151"/>
      <c r="G4" s="151"/>
      <c r="H4" s="151"/>
      <c r="I4" s="151"/>
      <c r="J4" s="151"/>
      <c r="K4" s="151"/>
      <c r="L4" s="151"/>
      <c r="M4" s="151"/>
      <c r="N4" s="151"/>
      <c r="O4" s="151" t="s">
        <v>20</v>
      </c>
      <c r="P4" s="151"/>
      <c r="Q4" s="151"/>
      <c r="R4" s="151"/>
      <c r="S4" s="151"/>
    </row>
    <row r="5" ht="27" customHeight="1" spans="1:19">
      <c r="A5" s="151"/>
      <c r="B5" s="151"/>
      <c r="C5" s="151"/>
      <c r="D5" s="151" t="s">
        <v>32</v>
      </c>
      <c r="E5" s="151" t="s">
        <v>33</v>
      </c>
      <c r="F5" s="151" t="s">
        <v>34</v>
      </c>
      <c r="G5" s="151" t="s">
        <v>35</v>
      </c>
      <c r="H5" s="151" t="s">
        <v>36</v>
      </c>
      <c r="I5" s="151" t="s">
        <v>37</v>
      </c>
      <c r="J5" s="151"/>
      <c r="K5" s="151"/>
      <c r="L5" s="151"/>
      <c r="M5" s="151"/>
      <c r="N5" s="151"/>
      <c r="O5" s="151" t="s">
        <v>32</v>
      </c>
      <c r="P5" s="151" t="s">
        <v>33</v>
      </c>
      <c r="Q5" s="151" t="s">
        <v>34</v>
      </c>
      <c r="R5" s="151" t="s">
        <v>35</v>
      </c>
      <c r="S5" s="151" t="s">
        <v>38</v>
      </c>
    </row>
    <row r="6" ht="27" customHeight="1" spans="1:19">
      <c r="A6" s="151"/>
      <c r="B6" s="151"/>
      <c r="C6" s="151"/>
      <c r="D6" s="151"/>
      <c r="E6" s="151"/>
      <c r="F6" s="151"/>
      <c r="G6" s="151"/>
      <c r="H6" s="151"/>
      <c r="I6" s="151" t="s">
        <v>32</v>
      </c>
      <c r="J6" s="151" t="s">
        <v>39</v>
      </c>
      <c r="K6" s="151" t="s">
        <v>40</v>
      </c>
      <c r="L6" s="151" t="s">
        <v>41</v>
      </c>
      <c r="M6" s="151" t="s">
        <v>42</v>
      </c>
      <c r="N6" s="151" t="s">
        <v>43</v>
      </c>
      <c r="O6" s="151"/>
      <c r="P6" s="151"/>
      <c r="Q6" s="151"/>
      <c r="R6" s="151"/>
      <c r="S6" s="151"/>
    </row>
    <row r="7" ht="20.25" customHeight="1" spans="1:19">
      <c r="A7" s="154" t="s">
        <v>44</v>
      </c>
      <c r="B7" s="154" t="s">
        <v>45</v>
      </c>
      <c r="C7" s="154" t="s">
        <v>46</v>
      </c>
      <c r="D7" s="154" t="s">
        <v>47</v>
      </c>
      <c r="E7" s="154" t="s">
        <v>48</v>
      </c>
      <c r="F7" s="154" t="s">
        <v>49</v>
      </c>
      <c r="G7" s="154" t="s">
        <v>50</v>
      </c>
      <c r="H7" s="154" t="s">
        <v>51</v>
      </c>
      <c r="I7" s="154" t="s">
        <v>52</v>
      </c>
      <c r="J7" s="154" t="s">
        <v>53</v>
      </c>
      <c r="K7" s="154" t="s">
        <v>54</v>
      </c>
      <c r="L7" s="154" t="s">
        <v>55</v>
      </c>
      <c r="M7" s="154" t="s">
        <v>56</v>
      </c>
      <c r="N7" s="154" t="s">
        <v>57</v>
      </c>
      <c r="O7" s="154" t="s">
        <v>58</v>
      </c>
      <c r="P7" s="154" t="s">
        <v>59</v>
      </c>
      <c r="Q7" s="154" t="s">
        <v>60</v>
      </c>
      <c r="R7" s="154" t="s">
        <v>61</v>
      </c>
      <c r="S7" s="154" t="s">
        <v>62</v>
      </c>
    </row>
    <row r="8" ht="20.25" customHeight="1" spans="1:19">
      <c r="A8" s="150" t="s">
        <v>63</v>
      </c>
      <c r="B8" s="150" t="s">
        <v>64</v>
      </c>
      <c r="C8" s="153">
        <v>46840006.61</v>
      </c>
      <c r="D8" s="153">
        <v>46028118.36</v>
      </c>
      <c r="E8" s="63">
        <v>36724152.76</v>
      </c>
      <c r="F8" s="63">
        <v>7987500</v>
      </c>
      <c r="G8" s="63"/>
      <c r="H8" s="63"/>
      <c r="I8" s="63">
        <v>1316465.6</v>
      </c>
      <c r="J8" s="63"/>
      <c r="K8" s="63"/>
      <c r="L8" s="63"/>
      <c r="M8" s="63"/>
      <c r="N8" s="63">
        <v>1316465.6</v>
      </c>
      <c r="O8" s="153">
        <v>811888.25</v>
      </c>
      <c r="P8" s="153">
        <v>811888.25</v>
      </c>
      <c r="Q8" s="153"/>
      <c r="R8" s="153"/>
      <c r="S8" s="153"/>
    </row>
    <row r="9" ht="20.25" customHeight="1" spans="1:19">
      <c r="A9" s="152" t="s">
        <v>30</v>
      </c>
      <c r="B9" s="150"/>
      <c r="C9" s="153">
        <v>46840006.61</v>
      </c>
      <c r="D9" s="153">
        <v>46028118.36</v>
      </c>
      <c r="E9" s="153">
        <v>36724152.76</v>
      </c>
      <c r="F9" s="153">
        <v>7987500</v>
      </c>
      <c r="G9" s="153"/>
      <c r="H9" s="153"/>
      <c r="I9" s="153">
        <v>1316465.6</v>
      </c>
      <c r="J9" s="153"/>
      <c r="K9" s="153"/>
      <c r="L9" s="153"/>
      <c r="M9" s="153"/>
      <c r="N9" s="153">
        <v>1316465.6</v>
      </c>
      <c r="O9" s="153">
        <v>811888.25</v>
      </c>
      <c r="P9" s="153">
        <v>811888.25</v>
      </c>
      <c r="Q9" s="153"/>
      <c r="R9" s="153"/>
      <c r="S9" s="153"/>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Zeros="0" workbookViewId="0">
      <selection activeCell="C34" sqref="C34"/>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5" t="s">
        <v>65</v>
      </c>
      <c r="B1" s="155"/>
      <c r="C1" s="155"/>
      <c r="D1" s="155"/>
      <c r="E1" s="155"/>
      <c r="F1" s="155"/>
      <c r="G1" s="155"/>
      <c r="H1" s="155"/>
      <c r="I1" s="155"/>
      <c r="J1" s="155"/>
      <c r="K1" s="155"/>
      <c r="L1" s="155"/>
      <c r="M1" s="155"/>
      <c r="N1" s="155"/>
      <c r="O1" s="155"/>
    </row>
    <row r="2" ht="28.5" customHeight="1" spans="1:15">
      <c r="A2" s="149" t="s">
        <v>66</v>
      </c>
      <c r="B2" s="149"/>
      <c r="C2" s="149"/>
      <c r="D2" s="149"/>
      <c r="E2" s="149"/>
      <c r="F2" s="149"/>
      <c r="G2" s="149"/>
      <c r="H2" s="149"/>
      <c r="I2" s="149"/>
      <c r="J2" s="149"/>
      <c r="K2" s="149"/>
      <c r="L2" s="149"/>
      <c r="M2" s="149"/>
      <c r="N2" s="149"/>
      <c r="O2" s="149"/>
    </row>
    <row r="3" ht="20.25" customHeight="1" spans="1:15">
      <c r="A3" s="150" t="str">
        <f>"单位名称："&amp;"玉溪市市场监督管理局"</f>
        <v>单位名称：玉溪市市场监督管理局</v>
      </c>
      <c r="B3" s="150"/>
      <c r="C3" s="150"/>
      <c r="D3" s="150"/>
      <c r="E3" s="150"/>
      <c r="F3" s="150"/>
      <c r="G3" s="150"/>
      <c r="H3" s="150"/>
      <c r="I3" s="150"/>
      <c r="J3" s="156"/>
      <c r="K3" s="156"/>
      <c r="L3" s="156"/>
      <c r="M3" s="156"/>
      <c r="N3" s="156"/>
      <c r="O3" s="156" t="s">
        <v>2</v>
      </c>
    </row>
    <row r="4" ht="27" customHeight="1" spans="1:15">
      <c r="A4" s="151" t="s">
        <v>67</v>
      </c>
      <c r="B4" s="151" t="s">
        <v>68</v>
      </c>
      <c r="C4" s="151" t="s">
        <v>30</v>
      </c>
      <c r="D4" s="151" t="s">
        <v>33</v>
      </c>
      <c r="E4" s="151"/>
      <c r="F4" s="151"/>
      <c r="G4" s="151" t="s">
        <v>34</v>
      </c>
      <c r="H4" s="151" t="s">
        <v>35</v>
      </c>
      <c r="I4" s="151" t="s">
        <v>69</v>
      </c>
      <c r="J4" s="151" t="s">
        <v>70</v>
      </c>
      <c r="K4" s="151"/>
      <c r="L4" s="151"/>
      <c r="M4" s="151"/>
      <c r="N4" s="151"/>
      <c r="O4" s="151"/>
    </row>
    <row r="5" ht="27" customHeight="1" spans="1:15">
      <c r="A5" s="151"/>
      <c r="B5" s="151"/>
      <c r="C5" s="151"/>
      <c r="D5" s="151" t="s">
        <v>32</v>
      </c>
      <c r="E5" s="151" t="s">
        <v>71</v>
      </c>
      <c r="F5" s="151" t="s">
        <v>72</v>
      </c>
      <c r="G5" s="151"/>
      <c r="H5" s="151"/>
      <c r="I5" s="151"/>
      <c r="J5" s="151" t="s">
        <v>32</v>
      </c>
      <c r="K5" s="151" t="s">
        <v>73</v>
      </c>
      <c r="L5" s="151" t="s">
        <v>74</v>
      </c>
      <c r="M5" s="151" t="s">
        <v>75</v>
      </c>
      <c r="N5" s="151" t="s">
        <v>76</v>
      </c>
      <c r="O5" s="151" t="s">
        <v>77</v>
      </c>
    </row>
    <row r="6" ht="20.25" customHeight="1" spans="1:15">
      <c r="A6" s="154" t="s">
        <v>44</v>
      </c>
      <c r="B6" s="154" t="s">
        <v>45</v>
      </c>
      <c r="C6" s="154" t="s">
        <v>46</v>
      </c>
      <c r="D6" s="154" t="s">
        <v>47</v>
      </c>
      <c r="E6" s="154" t="s">
        <v>48</v>
      </c>
      <c r="F6" s="154" t="s">
        <v>49</v>
      </c>
      <c r="G6" s="154" t="s">
        <v>50</v>
      </c>
      <c r="H6" s="154" t="s">
        <v>51</v>
      </c>
      <c r="I6" s="154" t="s">
        <v>52</v>
      </c>
      <c r="J6" s="154" t="s">
        <v>53</v>
      </c>
      <c r="K6" s="154" t="s">
        <v>54</v>
      </c>
      <c r="L6" s="154" t="s">
        <v>55</v>
      </c>
      <c r="M6" s="154" t="s">
        <v>56</v>
      </c>
      <c r="N6" s="154" t="s">
        <v>57</v>
      </c>
      <c r="O6" s="154" t="s">
        <v>58</v>
      </c>
    </row>
    <row r="7" ht="20.25" customHeight="1" spans="1:15">
      <c r="A7" s="150" t="s">
        <v>78</v>
      </c>
      <c r="B7" s="150" t="str">
        <f>"        "&amp;"一般公共服务支出"</f>
        <v>        一般公共服务支出</v>
      </c>
      <c r="C7" s="63">
        <v>26016585.23</v>
      </c>
      <c r="D7" s="63">
        <v>24700119.63</v>
      </c>
      <c r="E7" s="63">
        <v>21624941.38</v>
      </c>
      <c r="F7" s="63">
        <v>3075178.25</v>
      </c>
      <c r="G7" s="63"/>
      <c r="H7" s="63"/>
      <c r="I7" s="63"/>
      <c r="J7" s="63">
        <v>1316465.6</v>
      </c>
      <c r="K7" s="63"/>
      <c r="L7" s="63"/>
      <c r="M7" s="63"/>
      <c r="N7" s="63"/>
      <c r="O7" s="63">
        <v>1316465.6</v>
      </c>
    </row>
    <row r="8" ht="20.25" customHeight="1" spans="1:15">
      <c r="A8" s="157" t="s">
        <v>79</v>
      </c>
      <c r="B8" s="157" t="str">
        <f>"        "&amp;"市场监督管理事务"</f>
        <v>        市场监督管理事务</v>
      </c>
      <c r="C8" s="63">
        <v>26016585.23</v>
      </c>
      <c r="D8" s="63">
        <v>24700119.63</v>
      </c>
      <c r="E8" s="63">
        <v>21624941.38</v>
      </c>
      <c r="F8" s="63">
        <v>3075178.25</v>
      </c>
      <c r="G8" s="63"/>
      <c r="H8" s="63"/>
      <c r="I8" s="63"/>
      <c r="J8" s="63">
        <v>1316465.6</v>
      </c>
      <c r="K8" s="63"/>
      <c r="L8" s="63"/>
      <c r="M8" s="63"/>
      <c r="N8" s="63"/>
      <c r="O8" s="63">
        <v>1316465.6</v>
      </c>
    </row>
    <row r="9" ht="20.25" customHeight="1" spans="1:15">
      <c r="A9" s="158" t="s">
        <v>80</v>
      </c>
      <c r="B9" s="158" t="str">
        <f>"        "&amp;"行政运行"</f>
        <v>        行政运行</v>
      </c>
      <c r="C9" s="63">
        <v>23269906.98</v>
      </c>
      <c r="D9" s="63">
        <v>22143441.38</v>
      </c>
      <c r="E9" s="63">
        <v>21624941.38</v>
      </c>
      <c r="F9" s="63">
        <v>518500</v>
      </c>
      <c r="G9" s="63"/>
      <c r="H9" s="63"/>
      <c r="I9" s="63"/>
      <c r="J9" s="63">
        <v>1126465.6</v>
      </c>
      <c r="K9" s="63"/>
      <c r="L9" s="63"/>
      <c r="M9" s="63"/>
      <c r="N9" s="63"/>
      <c r="O9" s="63">
        <v>1126465.6</v>
      </c>
    </row>
    <row r="10" ht="20.25" customHeight="1" spans="1:15">
      <c r="A10" s="158" t="s">
        <v>81</v>
      </c>
      <c r="B10" s="158" t="str">
        <f>"        "&amp;"市场秩序执法"</f>
        <v>        市场秩序执法</v>
      </c>
      <c r="C10" s="63">
        <v>1047905</v>
      </c>
      <c r="D10" s="63">
        <v>1047905</v>
      </c>
      <c r="E10" s="63"/>
      <c r="F10" s="63">
        <v>1047905</v>
      </c>
      <c r="G10" s="63"/>
      <c r="H10" s="63"/>
      <c r="I10" s="63"/>
      <c r="J10" s="63"/>
      <c r="K10" s="63"/>
      <c r="L10" s="63"/>
      <c r="M10" s="63"/>
      <c r="N10" s="63"/>
      <c r="O10" s="63"/>
    </row>
    <row r="11" ht="20.25" customHeight="1" spans="1:15">
      <c r="A11" s="158" t="s">
        <v>82</v>
      </c>
      <c r="B11" s="158" t="str">
        <f>"        "&amp;"质量基础"</f>
        <v>        质量基础</v>
      </c>
      <c r="C11" s="63">
        <v>61490</v>
      </c>
      <c r="D11" s="63">
        <v>61490</v>
      </c>
      <c r="E11" s="63"/>
      <c r="F11" s="63">
        <v>61490</v>
      </c>
      <c r="G11" s="63"/>
      <c r="H11" s="63"/>
      <c r="I11" s="63"/>
      <c r="J11" s="63"/>
      <c r="K11" s="63"/>
      <c r="L11" s="63"/>
      <c r="M11" s="63"/>
      <c r="N11" s="63"/>
      <c r="O11" s="63"/>
    </row>
    <row r="12" ht="20.25" customHeight="1" spans="1:15">
      <c r="A12" s="158" t="s">
        <v>83</v>
      </c>
      <c r="B12" s="158" t="str">
        <f>"        "&amp;"质量安全监管"</f>
        <v>        质量安全监管</v>
      </c>
      <c r="C12" s="63">
        <v>125000</v>
      </c>
      <c r="D12" s="63">
        <v>90000</v>
      </c>
      <c r="E12" s="63"/>
      <c r="F12" s="63">
        <v>90000</v>
      </c>
      <c r="G12" s="63"/>
      <c r="H12" s="63"/>
      <c r="I12" s="63"/>
      <c r="J12" s="63">
        <v>35000</v>
      </c>
      <c r="K12" s="63"/>
      <c r="L12" s="63"/>
      <c r="M12" s="63"/>
      <c r="N12" s="63"/>
      <c r="O12" s="63">
        <v>35000</v>
      </c>
    </row>
    <row r="13" ht="20.25" customHeight="1" spans="1:15">
      <c r="A13" s="158" t="s">
        <v>84</v>
      </c>
      <c r="B13" s="158" t="str">
        <f>"        "&amp;"食品安全监管"</f>
        <v>        食品安全监管</v>
      </c>
      <c r="C13" s="63">
        <v>320660</v>
      </c>
      <c r="D13" s="63">
        <v>210660</v>
      </c>
      <c r="E13" s="63"/>
      <c r="F13" s="63">
        <v>210660</v>
      </c>
      <c r="G13" s="63"/>
      <c r="H13" s="63"/>
      <c r="I13" s="63"/>
      <c r="J13" s="63">
        <v>110000</v>
      </c>
      <c r="K13" s="63"/>
      <c r="L13" s="63"/>
      <c r="M13" s="63"/>
      <c r="N13" s="63"/>
      <c r="O13" s="63">
        <v>110000</v>
      </c>
    </row>
    <row r="14" ht="20.25" customHeight="1" spans="1:15">
      <c r="A14" s="158" t="s">
        <v>85</v>
      </c>
      <c r="B14" s="158" t="str">
        <f>"        "&amp;"其他市场监督管理事务"</f>
        <v>        其他市场监督管理事务</v>
      </c>
      <c r="C14" s="63">
        <v>1191623.25</v>
      </c>
      <c r="D14" s="63">
        <v>1146623.25</v>
      </c>
      <c r="E14" s="63"/>
      <c r="F14" s="63">
        <v>1146623.25</v>
      </c>
      <c r="G14" s="63"/>
      <c r="H14" s="63"/>
      <c r="I14" s="63"/>
      <c r="J14" s="63">
        <v>45000</v>
      </c>
      <c r="K14" s="63"/>
      <c r="L14" s="63"/>
      <c r="M14" s="63"/>
      <c r="N14" s="63"/>
      <c r="O14" s="63">
        <v>45000</v>
      </c>
    </row>
    <row r="15" ht="20.25" customHeight="1" spans="1:15">
      <c r="A15" s="150" t="s">
        <v>86</v>
      </c>
      <c r="B15" s="150" t="str">
        <f>"        "&amp;"社会保障和就业支出"</f>
        <v>        社会保障和就业支出</v>
      </c>
      <c r="C15" s="63">
        <v>8318940.36</v>
      </c>
      <c r="D15" s="63">
        <v>8318940.36</v>
      </c>
      <c r="E15" s="63">
        <v>8318940.36</v>
      </c>
      <c r="F15" s="63"/>
      <c r="G15" s="63"/>
      <c r="H15" s="63"/>
      <c r="I15" s="63"/>
      <c r="J15" s="63"/>
      <c r="K15" s="63"/>
      <c r="L15" s="63"/>
      <c r="M15" s="63"/>
      <c r="N15" s="63"/>
      <c r="O15" s="63"/>
    </row>
    <row r="16" ht="20.25" customHeight="1" spans="1:15">
      <c r="A16" s="157" t="s">
        <v>87</v>
      </c>
      <c r="B16" s="157" t="str">
        <f>"        "&amp;"行政事业单位养老支出"</f>
        <v>        行政事业单位养老支出</v>
      </c>
      <c r="C16" s="63">
        <v>8261911.36</v>
      </c>
      <c r="D16" s="63">
        <v>8261911.36</v>
      </c>
      <c r="E16" s="63">
        <v>8261911.36</v>
      </c>
      <c r="F16" s="63"/>
      <c r="G16" s="63"/>
      <c r="H16" s="63"/>
      <c r="I16" s="63"/>
      <c r="J16" s="63"/>
      <c r="K16" s="63"/>
      <c r="L16" s="63"/>
      <c r="M16" s="63"/>
      <c r="N16" s="63"/>
      <c r="O16" s="63"/>
    </row>
    <row r="17" ht="20.25" customHeight="1" spans="1:15">
      <c r="A17" s="158" t="s">
        <v>88</v>
      </c>
      <c r="B17" s="158" t="str">
        <f>"        "&amp;"行政单位离退休"</f>
        <v>        行政单位离退休</v>
      </c>
      <c r="C17" s="63">
        <v>4929000</v>
      </c>
      <c r="D17" s="63">
        <v>4929000</v>
      </c>
      <c r="E17" s="63">
        <v>4929000</v>
      </c>
      <c r="F17" s="63"/>
      <c r="G17" s="63"/>
      <c r="H17" s="63"/>
      <c r="I17" s="63"/>
      <c r="J17" s="63"/>
      <c r="K17" s="63"/>
      <c r="L17" s="63"/>
      <c r="M17" s="63"/>
      <c r="N17" s="63"/>
      <c r="O17" s="63"/>
    </row>
    <row r="18" ht="20.25" customHeight="1" spans="1:15">
      <c r="A18" s="158" t="s">
        <v>89</v>
      </c>
      <c r="B18" s="158" t="str">
        <f>"        "&amp;"机关事业单位基本养老保险缴费支出"</f>
        <v>        机关事业单位基本养老保险缴费支出</v>
      </c>
      <c r="C18" s="63">
        <v>2332911.36</v>
      </c>
      <c r="D18" s="63">
        <v>2332911.36</v>
      </c>
      <c r="E18" s="63">
        <v>2332911.36</v>
      </c>
      <c r="F18" s="63"/>
      <c r="G18" s="63"/>
      <c r="H18" s="63"/>
      <c r="I18" s="63"/>
      <c r="J18" s="63"/>
      <c r="K18" s="63"/>
      <c r="L18" s="63"/>
      <c r="M18" s="63"/>
      <c r="N18" s="63"/>
      <c r="O18" s="63"/>
    </row>
    <row r="19" ht="20.25" customHeight="1" spans="1:15">
      <c r="A19" s="158" t="s">
        <v>90</v>
      </c>
      <c r="B19" s="158" t="str">
        <f>"        "&amp;"机关事业单位职业年金缴费支出"</f>
        <v>        机关事业单位职业年金缴费支出</v>
      </c>
      <c r="C19" s="63">
        <v>1000000</v>
      </c>
      <c r="D19" s="63">
        <v>1000000</v>
      </c>
      <c r="E19" s="63">
        <v>1000000</v>
      </c>
      <c r="F19" s="63"/>
      <c r="G19" s="63"/>
      <c r="H19" s="63"/>
      <c r="I19" s="63"/>
      <c r="J19" s="63"/>
      <c r="K19" s="63"/>
      <c r="L19" s="63"/>
      <c r="M19" s="63"/>
      <c r="N19" s="63"/>
      <c r="O19" s="63"/>
    </row>
    <row r="20" ht="20.25" customHeight="1" spans="1:15">
      <c r="A20" s="157" t="s">
        <v>91</v>
      </c>
      <c r="B20" s="157" t="str">
        <f>"        "&amp;"抚恤"</f>
        <v>        抚恤</v>
      </c>
      <c r="C20" s="63">
        <v>57029</v>
      </c>
      <c r="D20" s="63">
        <v>57029</v>
      </c>
      <c r="E20" s="63">
        <v>57029</v>
      </c>
      <c r="F20" s="63"/>
      <c r="G20" s="63"/>
      <c r="H20" s="63"/>
      <c r="I20" s="63"/>
      <c r="J20" s="63"/>
      <c r="K20" s="63"/>
      <c r="L20" s="63"/>
      <c r="M20" s="63"/>
      <c r="N20" s="63"/>
      <c r="O20" s="63"/>
    </row>
    <row r="21" ht="20.25" customHeight="1" spans="1:15">
      <c r="A21" s="158" t="s">
        <v>92</v>
      </c>
      <c r="B21" s="158" t="str">
        <f>"        "&amp;"死亡抚恤"</f>
        <v>        死亡抚恤</v>
      </c>
      <c r="C21" s="63">
        <v>57029</v>
      </c>
      <c r="D21" s="63">
        <v>57029</v>
      </c>
      <c r="E21" s="63">
        <v>57029</v>
      </c>
      <c r="F21" s="63"/>
      <c r="G21" s="63"/>
      <c r="H21" s="63"/>
      <c r="I21" s="63"/>
      <c r="J21" s="63"/>
      <c r="K21" s="63"/>
      <c r="L21" s="63"/>
      <c r="M21" s="63"/>
      <c r="N21" s="63"/>
      <c r="O21" s="63"/>
    </row>
    <row r="22" ht="20.25" customHeight="1" spans="1:15">
      <c r="A22" s="150" t="s">
        <v>93</v>
      </c>
      <c r="B22" s="150" t="str">
        <f>"        "&amp;"卫生健康支出"</f>
        <v>        卫生健康支出</v>
      </c>
      <c r="C22" s="63">
        <v>2543689.02</v>
      </c>
      <c r="D22" s="63">
        <v>2543689.02</v>
      </c>
      <c r="E22" s="63">
        <v>2543689.02</v>
      </c>
      <c r="F22" s="63"/>
      <c r="G22" s="63"/>
      <c r="H22" s="63"/>
      <c r="I22" s="63"/>
      <c r="J22" s="63"/>
      <c r="K22" s="63"/>
      <c r="L22" s="63"/>
      <c r="M22" s="63"/>
      <c r="N22" s="63"/>
      <c r="O22" s="63"/>
    </row>
    <row r="23" ht="20.25" customHeight="1" spans="1:15">
      <c r="A23" s="157" t="s">
        <v>94</v>
      </c>
      <c r="B23" s="157" t="str">
        <f>"        "&amp;"行政事业单位医疗"</f>
        <v>        行政事业单位医疗</v>
      </c>
      <c r="C23" s="63">
        <v>2543689.02</v>
      </c>
      <c r="D23" s="63">
        <v>2543689.02</v>
      </c>
      <c r="E23" s="63">
        <v>2543689.02</v>
      </c>
      <c r="F23" s="63"/>
      <c r="G23" s="63"/>
      <c r="H23" s="63"/>
      <c r="I23" s="63"/>
      <c r="J23" s="63"/>
      <c r="K23" s="63"/>
      <c r="L23" s="63"/>
      <c r="M23" s="63"/>
      <c r="N23" s="63"/>
      <c r="O23" s="63"/>
    </row>
    <row r="24" ht="20.25" customHeight="1" spans="1:15">
      <c r="A24" s="158" t="s">
        <v>95</v>
      </c>
      <c r="B24" s="158" t="str">
        <f>"        "&amp;"行政单位医疗"</f>
        <v>        行政单位医疗</v>
      </c>
      <c r="C24" s="63">
        <v>1210197.77</v>
      </c>
      <c r="D24" s="63">
        <v>1210197.77</v>
      </c>
      <c r="E24" s="63">
        <v>1210197.77</v>
      </c>
      <c r="F24" s="63"/>
      <c r="G24" s="63"/>
      <c r="H24" s="63"/>
      <c r="I24" s="63"/>
      <c r="J24" s="63"/>
      <c r="K24" s="63"/>
      <c r="L24" s="63"/>
      <c r="M24" s="63"/>
      <c r="N24" s="63"/>
      <c r="O24" s="63"/>
    </row>
    <row r="25" ht="20.25" customHeight="1" spans="1:15">
      <c r="A25" s="158" t="s">
        <v>96</v>
      </c>
      <c r="B25" s="158" t="str">
        <f>"        "&amp;"事业单位医疗"</f>
        <v>        事业单位医疗</v>
      </c>
      <c r="C25" s="63"/>
      <c r="D25" s="63"/>
      <c r="E25" s="63"/>
      <c r="F25" s="63"/>
      <c r="G25" s="63"/>
      <c r="H25" s="63"/>
      <c r="I25" s="63"/>
      <c r="J25" s="63"/>
      <c r="K25" s="63"/>
      <c r="L25" s="63"/>
      <c r="M25" s="63"/>
      <c r="N25" s="63"/>
      <c r="O25" s="63"/>
    </row>
    <row r="26" ht="20.25" customHeight="1" spans="1:15">
      <c r="A26" s="158" t="s">
        <v>97</v>
      </c>
      <c r="B26" s="158" t="str">
        <f>"        "&amp;"公务员医疗补助"</f>
        <v>        公务员医疗补助</v>
      </c>
      <c r="C26" s="63">
        <v>1174382.4</v>
      </c>
      <c r="D26" s="63">
        <v>1174382.4</v>
      </c>
      <c r="E26" s="63">
        <v>1174382.4</v>
      </c>
      <c r="F26" s="63"/>
      <c r="G26" s="63"/>
      <c r="H26" s="63"/>
      <c r="I26" s="63"/>
      <c r="J26" s="63"/>
      <c r="K26" s="63"/>
      <c r="L26" s="63"/>
      <c r="M26" s="63"/>
      <c r="N26" s="63"/>
      <c r="O26" s="63"/>
    </row>
    <row r="27" ht="20.25" customHeight="1" spans="1:15">
      <c r="A27" s="158" t="s">
        <v>98</v>
      </c>
      <c r="B27" s="158" t="str">
        <f>"        "&amp;"其他行政事业单位医疗支出"</f>
        <v>        其他行政事业单位医疗支出</v>
      </c>
      <c r="C27" s="63">
        <v>159108.85</v>
      </c>
      <c r="D27" s="63">
        <v>159108.85</v>
      </c>
      <c r="E27" s="63">
        <v>159108.85</v>
      </c>
      <c r="F27" s="63"/>
      <c r="G27" s="63"/>
      <c r="H27" s="63"/>
      <c r="I27" s="63"/>
      <c r="J27" s="63"/>
      <c r="K27" s="63"/>
      <c r="L27" s="63"/>
      <c r="M27" s="63"/>
      <c r="N27" s="63"/>
      <c r="O27" s="63"/>
    </row>
    <row r="28" ht="20.25" customHeight="1" spans="1:15">
      <c r="A28" s="150" t="s">
        <v>99</v>
      </c>
      <c r="B28" s="150" t="str">
        <f>"        "&amp;"城乡社区支出"</f>
        <v>        城乡社区支出</v>
      </c>
      <c r="C28" s="63">
        <v>7987500</v>
      </c>
      <c r="D28" s="63"/>
      <c r="E28" s="63"/>
      <c r="F28" s="63"/>
      <c r="G28" s="63">
        <v>7987500</v>
      </c>
      <c r="H28" s="63"/>
      <c r="I28" s="63"/>
      <c r="J28" s="63"/>
      <c r="K28" s="63"/>
      <c r="L28" s="63"/>
      <c r="M28" s="63"/>
      <c r="N28" s="63"/>
      <c r="O28" s="63"/>
    </row>
    <row r="29" ht="20.25" customHeight="1" spans="1:15">
      <c r="A29" s="157" t="s">
        <v>100</v>
      </c>
      <c r="B29" s="157" t="str">
        <f>"        "&amp;"国有土地使用权出让收入安排的支出"</f>
        <v>        国有土地使用权出让收入安排的支出</v>
      </c>
      <c r="C29" s="63">
        <v>7987500</v>
      </c>
      <c r="D29" s="63"/>
      <c r="E29" s="63"/>
      <c r="F29" s="63"/>
      <c r="G29" s="63">
        <v>7987500</v>
      </c>
      <c r="H29" s="63"/>
      <c r="I29" s="63"/>
      <c r="J29" s="63"/>
      <c r="K29" s="63"/>
      <c r="L29" s="63"/>
      <c r="M29" s="63"/>
      <c r="N29" s="63"/>
      <c r="O29" s="63"/>
    </row>
    <row r="30" ht="20.25" customHeight="1" spans="1:15">
      <c r="A30" s="158" t="s">
        <v>101</v>
      </c>
      <c r="B30" s="158" t="str">
        <f>"        "&amp;"其他国有土地使用权出让收入安排的支出"</f>
        <v>        其他国有土地使用权出让收入安排的支出</v>
      </c>
      <c r="C30" s="63">
        <v>7987500</v>
      </c>
      <c r="D30" s="63"/>
      <c r="E30" s="63"/>
      <c r="F30" s="63"/>
      <c r="G30" s="63">
        <v>7987500</v>
      </c>
      <c r="H30" s="63"/>
      <c r="I30" s="63"/>
      <c r="J30" s="63"/>
      <c r="K30" s="63"/>
      <c r="L30" s="63"/>
      <c r="M30" s="63"/>
      <c r="N30" s="63"/>
      <c r="O30" s="63"/>
    </row>
    <row r="31" ht="20.25" customHeight="1" spans="1:15">
      <c r="A31" s="150" t="s">
        <v>102</v>
      </c>
      <c r="B31" s="150" t="str">
        <f>"        "&amp;"住房保障支出"</f>
        <v>        住房保障支出</v>
      </c>
      <c r="C31" s="63">
        <v>1973292</v>
      </c>
      <c r="D31" s="63">
        <v>1973292</v>
      </c>
      <c r="E31" s="63">
        <v>1973292</v>
      </c>
      <c r="F31" s="63"/>
      <c r="G31" s="63"/>
      <c r="H31" s="63"/>
      <c r="I31" s="63"/>
      <c r="J31" s="63"/>
      <c r="K31" s="63"/>
      <c r="L31" s="63"/>
      <c r="M31" s="63"/>
      <c r="N31" s="63"/>
      <c r="O31" s="63"/>
    </row>
    <row r="32" ht="20.25" customHeight="1" spans="1:15">
      <c r="A32" s="157" t="s">
        <v>103</v>
      </c>
      <c r="B32" s="157" t="str">
        <f>"        "&amp;"住房改革支出"</f>
        <v>        住房改革支出</v>
      </c>
      <c r="C32" s="63">
        <v>1973292</v>
      </c>
      <c r="D32" s="63">
        <v>1973292</v>
      </c>
      <c r="E32" s="63">
        <v>1973292</v>
      </c>
      <c r="F32" s="63"/>
      <c r="G32" s="63"/>
      <c r="H32" s="63"/>
      <c r="I32" s="63"/>
      <c r="J32" s="63"/>
      <c r="K32" s="63"/>
      <c r="L32" s="63"/>
      <c r="M32" s="63"/>
      <c r="N32" s="63"/>
      <c r="O32" s="63"/>
    </row>
    <row r="33" ht="20.25" customHeight="1" spans="1:15">
      <c r="A33" s="158" t="s">
        <v>104</v>
      </c>
      <c r="B33" s="158" t="str">
        <f>"        "&amp;"住房公积金"</f>
        <v>        住房公积金</v>
      </c>
      <c r="C33" s="63">
        <v>1931280</v>
      </c>
      <c r="D33" s="63">
        <v>1931280</v>
      </c>
      <c r="E33" s="63">
        <v>1931280</v>
      </c>
      <c r="F33" s="63"/>
      <c r="G33" s="63"/>
      <c r="H33" s="63"/>
      <c r="I33" s="63"/>
      <c r="J33" s="63"/>
      <c r="K33" s="63"/>
      <c r="L33" s="63"/>
      <c r="M33" s="63"/>
      <c r="N33" s="63"/>
      <c r="O33" s="63"/>
    </row>
    <row r="34" ht="20.25" customHeight="1" spans="1:15">
      <c r="A34" s="158" t="s">
        <v>105</v>
      </c>
      <c r="B34" s="158" t="str">
        <f>"        "&amp;"购房补贴"</f>
        <v>        购房补贴</v>
      </c>
      <c r="C34" s="63">
        <v>42012</v>
      </c>
      <c r="D34" s="63">
        <v>42012</v>
      </c>
      <c r="E34" s="63">
        <v>42012</v>
      </c>
      <c r="F34" s="63"/>
      <c r="G34" s="63"/>
      <c r="H34" s="63"/>
      <c r="I34" s="63"/>
      <c r="J34" s="63"/>
      <c r="K34" s="63"/>
      <c r="L34" s="63"/>
      <c r="M34" s="63"/>
      <c r="N34" s="63"/>
      <c r="O34" s="63"/>
    </row>
    <row r="35" ht="20.25" customHeight="1" spans="1:15">
      <c r="A35" s="152" t="s">
        <v>30</v>
      </c>
      <c r="B35" s="150"/>
      <c r="C35" s="153">
        <v>46840006.61</v>
      </c>
      <c r="D35" s="153">
        <v>37536041.01</v>
      </c>
      <c r="E35" s="153">
        <v>34460862.76</v>
      </c>
      <c r="F35" s="153">
        <v>3075178.25</v>
      </c>
      <c r="G35" s="153">
        <v>7987500</v>
      </c>
      <c r="H35" s="153"/>
      <c r="I35" s="153"/>
      <c r="J35" s="153">
        <v>1316465.6</v>
      </c>
      <c r="K35" s="153"/>
      <c r="L35" s="153"/>
      <c r="M35" s="153"/>
      <c r="N35" s="153"/>
      <c r="O35" s="153">
        <v>1316465.6</v>
      </c>
    </row>
  </sheetData>
  <mergeCells count="12">
    <mergeCell ref="A1:O1"/>
    <mergeCell ref="A2:O2"/>
    <mergeCell ref="A3:N3"/>
    <mergeCell ref="D4:F4"/>
    <mergeCell ref="J4:O4"/>
    <mergeCell ref="A35:B35"/>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8" t="s">
        <v>106</v>
      </c>
      <c r="B1" s="159"/>
      <c r="C1" s="159"/>
      <c r="D1" s="159"/>
    </row>
    <row r="2" ht="28.5" customHeight="1" spans="1:4">
      <c r="A2" s="160" t="s">
        <v>107</v>
      </c>
      <c r="B2" s="160"/>
      <c r="C2" s="160"/>
      <c r="D2" s="160"/>
    </row>
    <row r="3" ht="18.75" customHeight="1" spans="1:4">
      <c r="A3" s="150" t="str">
        <f>"单位名称："&amp;"玉溪市市场监督管理局"</f>
        <v>单位名称：玉溪市市场监督管理局</v>
      </c>
      <c r="B3" s="150"/>
      <c r="C3" s="150"/>
      <c r="D3" s="148" t="s">
        <v>2</v>
      </c>
    </row>
    <row r="4" ht="18.75" customHeight="1" spans="1:4">
      <c r="A4" s="58" t="s">
        <v>3</v>
      </c>
      <c r="B4" s="58"/>
      <c r="C4" s="58" t="s">
        <v>4</v>
      </c>
      <c r="D4" s="58"/>
    </row>
    <row r="5" ht="18.75" customHeight="1" spans="1:4">
      <c r="A5" s="58" t="s">
        <v>5</v>
      </c>
      <c r="B5" s="58" t="s">
        <v>6</v>
      </c>
      <c r="C5" s="58" t="s">
        <v>108</v>
      </c>
      <c r="D5" s="58" t="s">
        <v>6</v>
      </c>
    </row>
    <row r="6" ht="18.75" customHeight="1" spans="1:4">
      <c r="A6" s="161" t="s">
        <v>109</v>
      </c>
      <c r="B6" s="162"/>
      <c r="C6" s="163" t="s">
        <v>110</v>
      </c>
      <c r="D6" s="162"/>
    </row>
    <row r="7" ht="18.75" customHeight="1" spans="1:4">
      <c r="A7" s="150" t="s">
        <v>111</v>
      </c>
      <c r="B7" s="164">
        <v>36724152.76</v>
      </c>
      <c r="C7" s="165" t="str">
        <f>"（一）"&amp;"一般公共服务支出"</f>
        <v>（一）一般公共服务支出</v>
      </c>
      <c r="D7" s="164">
        <v>24700119.63</v>
      </c>
    </row>
    <row r="8" ht="18.75" customHeight="1" spans="1:4">
      <c r="A8" s="150" t="s">
        <v>112</v>
      </c>
      <c r="B8" s="164">
        <v>7987500</v>
      </c>
      <c r="C8" s="165" t="str">
        <f>"（二）"&amp;"社会保障和就业支出"</f>
        <v>（二）社会保障和就业支出</v>
      </c>
      <c r="D8" s="164">
        <v>8318940.36</v>
      </c>
    </row>
    <row r="9" ht="18.75" customHeight="1" spans="1:4">
      <c r="A9" s="150" t="s">
        <v>113</v>
      </c>
      <c r="B9" s="164"/>
      <c r="C9" s="165" t="str">
        <f>"（三）"&amp;"卫生健康支出"</f>
        <v>（三）卫生健康支出</v>
      </c>
      <c r="D9" s="164">
        <v>2543689.02</v>
      </c>
    </row>
    <row r="10" ht="18.75" customHeight="1" spans="1:4">
      <c r="A10" s="150" t="s">
        <v>114</v>
      </c>
      <c r="B10" s="164"/>
      <c r="C10" s="165" t="str">
        <f>"（四）"&amp;"城乡社区支出"</f>
        <v>（四）城乡社区支出</v>
      </c>
      <c r="D10" s="164">
        <v>7987500</v>
      </c>
    </row>
    <row r="11" ht="18.75" customHeight="1" spans="1:4">
      <c r="A11" s="60" t="s">
        <v>111</v>
      </c>
      <c r="B11" s="164">
        <v>811888.25</v>
      </c>
      <c r="C11" s="165" t="str">
        <f>"（五）"&amp;"住房保障支出"</f>
        <v>（五）住房保障支出</v>
      </c>
      <c r="D11" s="164">
        <v>1973292</v>
      </c>
    </row>
    <row r="12" ht="18.75" customHeight="1" spans="1:4">
      <c r="A12" s="60" t="s">
        <v>112</v>
      </c>
      <c r="B12" s="164"/>
      <c r="C12" s="150"/>
      <c r="D12" s="150"/>
    </row>
    <row r="13" ht="18.75" customHeight="1" spans="1:4">
      <c r="A13" s="60" t="s">
        <v>113</v>
      </c>
      <c r="B13" s="164"/>
      <c r="C13" s="150"/>
      <c r="D13" s="150"/>
    </row>
    <row r="14" ht="18.75" customHeight="1" spans="1:4">
      <c r="A14" s="150"/>
      <c r="B14" s="150"/>
      <c r="C14" s="150" t="s">
        <v>115</v>
      </c>
      <c r="D14" s="150"/>
    </row>
    <row r="15" ht="18.75" customHeight="1" spans="1:4">
      <c r="A15" s="166" t="s">
        <v>24</v>
      </c>
      <c r="B15" s="164">
        <v>45523541.01</v>
      </c>
      <c r="C15" s="166" t="s">
        <v>25</v>
      </c>
      <c r="D15" s="164">
        <v>45523541.01</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selection activeCell="F31" sqref="F31"/>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5" t="s">
        <v>116</v>
      </c>
      <c r="B1" s="155"/>
      <c r="C1" s="155"/>
      <c r="D1" s="155"/>
      <c r="E1" s="155"/>
      <c r="F1" s="155"/>
      <c r="G1" s="155"/>
    </row>
    <row r="2" ht="28.5" customHeight="1" spans="1:7">
      <c r="A2" s="149" t="s">
        <v>117</v>
      </c>
      <c r="B2" s="149"/>
      <c r="C2" s="149"/>
      <c r="D2" s="149"/>
      <c r="E2" s="149"/>
      <c r="F2" s="149"/>
      <c r="G2" s="149"/>
    </row>
    <row r="3" ht="20.25" customHeight="1" spans="1:7">
      <c r="A3" s="150" t="str">
        <f>"单位名称："&amp;"玉溪市市场监督管理局"</f>
        <v>单位名称：玉溪市市场监督管理局</v>
      </c>
      <c r="B3" s="150"/>
      <c r="C3" s="150"/>
      <c r="D3" s="150"/>
      <c r="E3" s="150"/>
      <c r="F3" s="150"/>
      <c r="G3" s="156" t="s">
        <v>2</v>
      </c>
    </row>
    <row r="4" ht="27" customHeight="1" spans="1:7">
      <c r="A4" s="151" t="s">
        <v>118</v>
      </c>
      <c r="B4" s="151"/>
      <c r="C4" s="151" t="s">
        <v>30</v>
      </c>
      <c r="D4" s="151" t="s">
        <v>33</v>
      </c>
      <c r="E4" s="151"/>
      <c r="F4" s="151"/>
      <c r="G4" s="151" t="s">
        <v>72</v>
      </c>
    </row>
    <row r="5" ht="27" customHeight="1" spans="1:7">
      <c r="A5" s="151" t="s">
        <v>67</v>
      </c>
      <c r="B5" s="151" t="s">
        <v>68</v>
      </c>
      <c r="C5" s="151"/>
      <c r="D5" s="151" t="s">
        <v>32</v>
      </c>
      <c r="E5" s="151" t="s">
        <v>119</v>
      </c>
      <c r="F5" s="151" t="s">
        <v>120</v>
      </c>
      <c r="G5" s="151"/>
    </row>
    <row r="6" ht="20.25" customHeight="1" spans="1:7">
      <c r="A6" s="154" t="s">
        <v>44</v>
      </c>
      <c r="B6" s="154" t="s">
        <v>45</v>
      </c>
      <c r="C6" s="154" t="s">
        <v>46</v>
      </c>
      <c r="D6" s="154" t="s">
        <v>47</v>
      </c>
      <c r="E6" s="154" t="s">
        <v>48</v>
      </c>
      <c r="F6" s="154" t="s">
        <v>49</v>
      </c>
      <c r="G6" s="154">
        <v>7</v>
      </c>
    </row>
    <row r="7" ht="20.25" customHeight="1" spans="1:7">
      <c r="A7" s="150" t="s">
        <v>78</v>
      </c>
      <c r="B7" s="150" t="str">
        <f>"        "&amp;"一般公共服务支出"</f>
        <v>        一般公共服务支出</v>
      </c>
      <c r="C7" s="63">
        <v>24700119.63</v>
      </c>
      <c r="D7" s="153">
        <v>21624941.38</v>
      </c>
      <c r="E7" s="63">
        <v>16580947.46</v>
      </c>
      <c r="F7" s="63">
        <v>5043993.92</v>
      </c>
      <c r="G7" s="63">
        <v>3075178.25</v>
      </c>
    </row>
    <row r="8" ht="20.25" customHeight="1" spans="1:7">
      <c r="A8" s="157" t="s">
        <v>79</v>
      </c>
      <c r="B8" s="157" t="str">
        <f>"        "&amp;"市场监督管理事务"</f>
        <v>        市场监督管理事务</v>
      </c>
      <c r="C8" s="63">
        <v>24700119.63</v>
      </c>
      <c r="D8" s="153">
        <v>21624941.38</v>
      </c>
      <c r="E8" s="63">
        <v>16580947.46</v>
      </c>
      <c r="F8" s="63">
        <v>5043993.92</v>
      </c>
      <c r="G8" s="63">
        <v>3075178.25</v>
      </c>
    </row>
    <row r="9" ht="20.25" customHeight="1" spans="1:7">
      <c r="A9" s="158" t="s">
        <v>80</v>
      </c>
      <c r="B9" s="158" t="str">
        <f>"        "&amp;"行政运行"</f>
        <v>        行政运行</v>
      </c>
      <c r="C9" s="63">
        <v>22143441.38</v>
      </c>
      <c r="D9" s="153">
        <v>21624941.38</v>
      </c>
      <c r="E9" s="63">
        <v>16580947.46</v>
      </c>
      <c r="F9" s="63">
        <v>5043993.92</v>
      </c>
      <c r="G9" s="63">
        <v>518500</v>
      </c>
    </row>
    <row r="10" ht="20.25" customHeight="1" spans="1:7">
      <c r="A10" s="158" t="s">
        <v>81</v>
      </c>
      <c r="B10" s="158" t="str">
        <f>"        "&amp;"市场秩序执法"</f>
        <v>        市场秩序执法</v>
      </c>
      <c r="C10" s="63">
        <v>1047905</v>
      </c>
      <c r="D10" s="153"/>
      <c r="E10" s="63"/>
      <c r="F10" s="63"/>
      <c r="G10" s="63">
        <v>1047905</v>
      </c>
    </row>
    <row r="11" ht="20.25" customHeight="1" spans="1:7">
      <c r="A11" s="158" t="s">
        <v>82</v>
      </c>
      <c r="B11" s="158" t="str">
        <f>"        "&amp;"质量基础"</f>
        <v>        质量基础</v>
      </c>
      <c r="C11" s="63">
        <v>61490</v>
      </c>
      <c r="D11" s="153"/>
      <c r="E11" s="63"/>
      <c r="F11" s="63"/>
      <c r="G11" s="63">
        <v>61490</v>
      </c>
    </row>
    <row r="12" ht="20.25" customHeight="1" spans="1:7">
      <c r="A12" s="158" t="s">
        <v>83</v>
      </c>
      <c r="B12" s="158" t="str">
        <f>"        "&amp;"质量安全监管"</f>
        <v>        质量安全监管</v>
      </c>
      <c r="C12" s="63">
        <v>90000</v>
      </c>
      <c r="D12" s="153"/>
      <c r="E12" s="63"/>
      <c r="F12" s="63"/>
      <c r="G12" s="63">
        <v>90000</v>
      </c>
    </row>
    <row r="13" ht="20.25" customHeight="1" spans="1:7">
      <c r="A13" s="158" t="s">
        <v>84</v>
      </c>
      <c r="B13" s="158" t="str">
        <f>"        "&amp;"食品安全监管"</f>
        <v>        食品安全监管</v>
      </c>
      <c r="C13" s="63">
        <v>210660</v>
      </c>
      <c r="D13" s="153"/>
      <c r="E13" s="63"/>
      <c r="F13" s="63"/>
      <c r="G13" s="63">
        <v>210660</v>
      </c>
    </row>
    <row r="14" ht="20.25" customHeight="1" spans="1:7">
      <c r="A14" s="158" t="s">
        <v>85</v>
      </c>
      <c r="B14" s="158" t="str">
        <f>"        "&amp;"其他市场监督管理事务"</f>
        <v>        其他市场监督管理事务</v>
      </c>
      <c r="C14" s="63">
        <v>1146623.25</v>
      </c>
      <c r="D14" s="153"/>
      <c r="E14" s="63"/>
      <c r="F14" s="63"/>
      <c r="G14" s="63">
        <v>1146623.25</v>
      </c>
    </row>
    <row r="15" ht="20.25" customHeight="1" spans="1:7">
      <c r="A15" s="150" t="s">
        <v>86</v>
      </c>
      <c r="B15" s="150" t="str">
        <f>"        "&amp;"社会保障和就业支出"</f>
        <v>        社会保障和就业支出</v>
      </c>
      <c r="C15" s="63">
        <v>8318940.36</v>
      </c>
      <c r="D15" s="153">
        <v>8318940.36</v>
      </c>
      <c r="E15" s="63">
        <v>8225940.36</v>
      </c>
      <c r="F15" s="63">
        <v>93000</v>
      </c>
      <c r="G15" s="63"/>
    </row>
    <row r="16" ht="20.25" customHeight="1" spans="1:7">
      <c r="A16" s="157" t="s">
        <v>87</v>
      </c>
      <c r="B16" s="157" t="str">
        <f>"        "&amp;"行政事业单位养老支出"</f>
        <v>        行政事业单位养老支出</v>
      </c>
      <c r="C16" s="63">
        <v>8261911.36</v>
      </c>
      <c r="D16" s="153">
        <v>8261911.36</v>
      </c>
      <c r="E16" s="63">
        <v>8168911.36</v>
      </c>
      <c r="F16" s="63">
        <v>93000</v>
      </c>
      <c r="G16" s="63"/>
    </row>
    <row r="17" ht="20.25" customHeight="1" spans="1:7">
      <c r="A17" s="158" t="s">
        <v>88</v>
      </c>
      <c r="B17" s="158" t="str">
        <f>"        "&amp;"行政单位离退休"</f>
        <v>        行政单位离退休</v>
      </c>
      <c r="C17" s="63">
        <v>4929000</v>
      </c>
      <c r="D17" s="153">
        <v>4929000</v>
      </c>
      <c r="E17" s="63">
        <v>4836000</v>
      </c>
      <c r="F17" s="63">
        <v>93000</v>
      </c>
      <c r="G17" s="63"/>
    </row>
    <row r="18" ht="20.25" customHeight="1" spans="1:7">
      <c r="A18" s="158" t="s">
        <v>89</v>
      </c>
      <c r="B18" s="158" t="str">
        <f>"        "&amp;"机关事业单位基本养老保险缴费支出"</f>
        <v>        机关事业单位基本养老保险缴费支出</v>
      </c>
      <c r="C18" s="63">
        <v>2332911.36</v>
      </c>
      <c r="D18" s="153">
        <v>2332911.36</v>
      </c>
      <c r="E18" s="63">
        <v>2332911.36</v>
      </c>
      <c r="F18" s="63"/>
      <c r="G18" s="63"/>
    </row>
    <row r="19" ht="20.25" customHeight="1" spans="1:7">
      <c r="A19" s="158" t="s">
        <v>90</v>
      </c>
      <c r="B19" s="158" t="str">
        <f>"        "&amp;"机关事业单位职业年金缴费支出"</f>
        <v>        机关事业单位职业年金缴费支出</v>
      </c>
      <c r="C19" s="63">
        <v>1000000</v>
      </c>
      <c r="D19" s="153">
        <v>1000000</v>
      </c>
      <c r="E19" s="63">
        <v>1000000</v>
      </c>
      <c r="F19" s="63"/>
      <c r="G19" s="63"/>
    </row>
    <row r="20" ht="20.25" customHeight="1" spans="1:7">
      <c r="A20" s="157" t="s">
        <v>91</v>
      </c>
      <c r="B20" s="157" t="str">
        <f>"        "&amp;"抚恤"</f>
        <v>        抚恤</v>
      </c>
      <c r="C20" s="63">
        <v>57029</v>
      </c>
      <c r="D20" s="153">
        <v>57029</v>
      </c>
      <c r="E20" s="63">
        <v>57029</v>
      </c>
      <c r="F20" s="63"/>
      <c r="G20" s="63"/>
    </row>
    <row r="21" ht="20.25" customHeight="1" spans="1:7">
      <c r="A21" s="158" t="s">
        <v>92</v>
      </c>
      <c r="B21" s="158" t="str">
        <f>"        "&amp;"死亡抚恤"</f>
        <v>        死亡抚恤</v>
      </c>
      <c r="C21" s="63">
        <v>57029</v>
      </c>
      <c r="D21" s="153">
        <v>57029</v>
      </c>
      <c r="E21" s="63">
        <v>57029</v>
      </c>
      <c r="F21" s="63"/>
      <c r="G21" s="63"/>
    </row>
    <row r="22" ht="20.25" customHeight="1" spans="1:7">
      <c r="A22" s="150" t="s">
        <v>93</v>
      </c>
      <c r="B22" s="150" t="str">
        <f>"        "&amp;"卫生健康支出"</f>
        <v>        卫生健康支出</v>
      </c>
      <c r="C22" s="63">
        <v>2543689.02</v>
      </c>
      <c r="D22" s="153">
        <v>2543689.02</v>
      </c>
      <c r="E22" s="63">
        <v>2543689.02</v>
      </c>
      <c r="F22" s="63"/>
      <c r="G22" s="63"/>
    </row>
    <row r="23" ht="20.25" customHeight="1" spans="1:7">
      <c r="A23" s="157" t="s">
        <v>94</v>
      </c>
      <c r="B23" s="157" t="str">
        <f>"        "&amp;"行政事业单位医疗"</f>
        <v>        行政事业单位医疗</v>
      </c>
      <c r="C23" s="63">
        <v>2543689.02</v>
      </c>
      <c r="D23" s="153">
        <v>2543689.02</v>
      </c>
      <c r="E23" s="63">
        <v>2543689.02</v>
      </c>
      <c r="F23" s="63"/>
      <c r="G23" s="63"/>
    </row>
    <row r="24" ht="20.25" customHeight="1" spans="1:7">
      <c r="A24" s="158" t="s">
        <v>95</v>
      </c>
      <c r="B24" s="158" t="str">
        <f>"        "&amp;"行政单位医疗"</f>
        <v>        行政单位医疗</v>
      </c>
      <c r="C24" s="63">
        <v>1210197.77</v>
      </c>
      <c r="D24" s="153">
        <v>1210197.77</v>
      </c>
      <c r="E24" s="63">
        <v>1210197.77</v>
      </c>
      <c r="F24" s="63"/>
      <c r="G24" s="63"/>
    </row>
    <row r="25" ht="20.25" customHeight="1" spans="1:7">
      <c r="A25" s="158" t="s">
        <v>97</v>
      </c>
      <c r="B25" s="158" t="str">
        <f>"        "&amp;"公务员医疗补助"</f>
        <v>        公务员医疗补助</v>
      </c>
      <c r="C25" s="63">
        <v>1174382.4</v>
      </c>
      <c r="D25" s="153">
        <v>1174382.4</v>
      </c>
      <c r="E25" s="63">
        <v>1174382.4</v>
      </c>
      <c r="F25" s="63"/>
      <c r="G25" s="63"/>
    </row>
    <row r="26" ht="20.25" customHeight="1" spans="1:7">
      <c r="A26" s="158" t="s">
        <v>98</v>
      </c>
      <c r="B26" s="158" t="str">
        <f>"        "&amp;"其他行政事业单位医疗支出"</f>
        <v>        其他行政事业单位医疗支出</v>
      </c>
      <c r="C26" s="63">
        <v>159108.85</v>
      </c>
      <c r="D26" s="153">
        <v>159108.85</v>
      </c>
      <c r="E26" s="63">
        <v>159108.85</v>
      </c>
      <c r="F26" s="63"/>
      <c r="G26" s="63"/>
    </row>
    <row r="27" ht="20.25" customHeight="1" spans="1:7">
      <c r="A27" s="150" t="s">
        <v>102</v>
      </c>
      <c r="B27" s="150" t="str">
        <f>"        "&amp;"住房保障支出"</f>
        <v>        住房保障支出</v>
      </c>
      <c r="C27" s="63">
        <v>1973292</v>
      </c>
      <c r="D27" s="153">
        <v>1973292</v>
      </c>
      <c r="E27" s="63">
        <v>1973292</v>
      </c>
      <c r="F27" s="63"/>
      <c r="G27" s="63"/>
    </row>
    <row r="28" ht="20.25" customHeight="1" spans="1:7">
      <c r="A28" s="157" t="s">
        <v>103</v>
      </c>
      <c r="B28" s="157" t="str">
        <f>"        "&amp;"住房改革支出"</f>
        <v>        住房改革支出</v>
      </c>
      <c r="C28" s="63">
        <v>1973292</v>
      </c>
      <c r="D28" s="153">
        <v>1973292</v>
      </c>
      <c r="E28" s="63">
        <v>1973292</v>
      </c>
      <c r="F28" s="63"/>
      <c r="G28" s="63"/>
    </row>
    <row r="29" ht="20.25" customHeight="1" spans="1:7">
      <c r="A29" s="158" t="s">
        <v>104</v>
      </c>
      <c r="B29" s="158" t="str">
        <f>"        "&amp;"住房公积金"</f>
        <v>        住房公积金</v>
      </c>
      <c r="C29" s="63">
        <v>1931280</v>
      </c>
      <c r="D29" s="153">
        <v>1931280</v>
      </c>
      <c r="E29" s="63">
        <v>1931280</v>
      </c>
      <c r="F29" s="63"/>
      <c r="G29" s="63"/>
    </row>
    <row r="30" ht="20.25" customHeight="1" spans="1:7">
      <c r="A30" s="158" t="s">
        <v>105</v>
      </c>
      <c r="B30" s="158" t="str">
        <f>"        "&amp;"购房补贴"</f>
        <v>        购房补贴</v>
      </c>
      <c r="C30" s="63">
        <v>42012</v>
      </c>
      <c r="D30" s="153">
        <v>42012</v>
      </c>
      <c r="E30" s="63">
        <v>42012</v>
      </c>
      <c r="F30" s="63"/>
      <c r="G30" s="63"/>
    </row>
    <row r="31" ht="20.25" customHeight="1" spans="1:7">
      <c r="A31" s="152" t="s">
        <v>30</v>
      </c>
      <c r="B31" s="150"/>
      <c r="C31" s="153">
        <v>37536041.01</v>
      </c>
      <c r="D31" s="153">
        <v>34460862.76</v>
      </c>
      <c r="E31" s="153">
        <v>29323868.84</v>
      </c>
      <c r="F31" s="153">
        <v>5136993.92</v>
      </c>
      <c r="G31" s="153">
        <v>3075178.25</v>
      </c>
    </row>
  </sheetData>
  <mergeCells count="8">
    <mergeCell ref="A1:G1"/>
    <mergeCell ref="A2:G2"/>
    <mergeCell ref="A3:F3"/>
    <mergeCell ref="A4:B4"/>
    <mergeCell ref="D4:F4"/>
    <mergeCell ref="A31:B3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48" t="s">
        <v>121</v>
      </c>
      <c r="B1" s="148"/>
      <c r="C1" s="148"/>
      <c r="D1" s="148"/>
      <c r="E1" s="148"/>
      <c r="F1" s="148"/>
    </row>
    <row r="2" ht="28.5" customHeight="1" spans="1:6">
      <c r="A2" s="149" t="s">
        <v>122</v>
      </c>
      <c r="B2" s="149"/>
      <c r="C2" s="149"/>
      <c r="D2" s="149"/>
      <c r="E2" s="149"/>
      <c r="F2" s="149"/>
    </row>
    <row r="3" ht="20.25" customHeight="1" spans="1:6">
      <c r="A3" s="150" t="str">
        <f>"单位名称："&amp;"玉溪市市场监督管理局"</f>
        <v>单位名称：玉溪市市场监督管理局</v>
      </c>
      <c r="B3" s="150"/>
      <c r="C3" s="150"/>
      <c r="D3" s="150"/>
      <c r="E3" s="150"/>
      <c r="F3" s="148" t="s">
        <v>2</v>
      </c>
    </row>
    <row r="4" ht="20.25" customHeight="1" spans="1:6">
      <c r="A4" s="151" t="s">
        <v>123</v>
      </c>
      <c r="B4" s="151" t="s">
        <v>124</v>
      </c>
      <c r="C4" s="151" t="s">
        <v>125</v>
      </c>
      <c r="D4" s="151"/>
      <c r="E4" s="151"/>
      <c r="F4" s="151"/>
    </row>
    <row r="5" ht="35.25" customHeight="1" spans="1:6">
      <c r="A5" s="151"/>
      <c r="B5" s="151"/>
      <c r="C5" s="151" t="s">
        <v>32</v>
      </c>
      <c r="D5" s="151" t="s">
        <v>126</v>
      </c>
      <c r="E5" s="151" t="s">
        <v>127</v>
      </c>
      <c r="F5" s="151" t="s">
        <v>128</v>
      </c>
    </row>
    <row r="6" ht="20.25" customHeight="1" spans="1:6">
      <c r="A6" s="154" t="s">
        <v>44</v>
      </c>
      <c r="B6" s="154">
        <v>2</v>
      </c>
      <c r="C6" s="154">
        <v>3</v>
      </c>
      <c r="D6" s="154">
        <v>4</v>
      </c>
      <c r="E6" s="154">
        <v>5</v>
      </c>
      <c r="F6" s="154">
        <v>6</v>
      </c>
    </row>
    <row r="7" ht="20.25" customHeight="1" spans="1:6">
      <c r="A7" s="63">
        <v>299300</v>
      </c>
      <c r="B7" s="63"/>
      <c r="C7" s="63">
        <v>256300</v>
      </c>
      <c r="D7" s="63"/>
      <c r="E7" s="153">
        <v>256300</v>
      </c>
      <c r="F7" s="63">
        <v>43000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0"/>
  <sheetViews>
    <sheetView showZeros="0" workbookViewId="0">
      <selection activeCell="A13" sqref="$A13:$XFD13"/>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48" t="s">
        <v>129</v>
      </c>
      <c r="B1" s="148"/>
      <c r="C1" s="148"/>
      <c r="D1" s="148"/>
      <c r="E1" s="148"/>
      <c r="F1" s="148"/>
      <c r="G1" s="148"/>
      <c r="H1" s="148"/>
      <c r="I1" s="148"/>
      <c r="J1" s="148"/>
      <c r="K1" s="148"/>
      <c r="L1" s="148"/>
      <c r="M1" s="148"/>
      <c r="N1" s="148"/>
      <c r="O1" s="148"/>
      <c r="P1" s="148"/>
      <c r="Q1" s="148"/>
      <c r="R1" s="148"/>
      <c r="S1" s="148"/>
      <c r="T1" s="148"/>
      <c r="U1" s="148"/>
      <c r="V1" s="148"/>
      <c r="W1" s="148"/>
    </row>
    <row r="2" ht="28.5" customHeight="1" spans="1:23">
      <c r="A2" s="149" t="s">
        <v>130</v>
      </c>
      <c r="B2" s="149"/>
      <c r="C2" s="149" t="s">
        <v>131</v>
      </c>
      <c r="D2" s="149"/>
      <c r="E2" s="149"/>
      <c r="F2" s="149"/>
      <c r="G2" s="149"/>
      <c r="H2" s="149"/>
      <c r="I2" s="149"/>
      <c r="J2" s="149"/>
      <c r="K2" s="149"/>
      <c r="L2" s="149"/>
      <c r="M2" s="149"/>
      <c r="N2" s="149"/>
      <c r="O2" s="149"/>
      <c r="P2" s="149"/>
      <c r="Q2" s="149"/>
      <c r="R2" s="149"/>
      <c r="S2" s="149"/>
      <c r="T2" s="149"/>
      <c r="U2" s="149"/>
      <c r="V2" s="149"/>
      <c r="W2" s="149"/>
    </row>
    <row r="3" ht="19.5" customHeight="1" spans="1:23">
      <c r="A3" s="150" t="str">
        <f>"单位名称："&amp;"玉溪市市场监督管理局"</f>
        <v>单位名称：玉溪市市场监督管理局</v>
      </c>
      <c r="B3" s="150"/>
      <c r="C3" s="150"/>
      <c r="D3" s="150"/>
      <c r="E3" s="150"/>
      <c r="F3" s="150"/>
      <c r="G3" s="150"/>
      <c r="H3" s="150"/>
      <c r="I3" s="150"/>
      <c r="J3" s="150"/>
      <c r="K3" s="150"/>
      <c r="L3" s="150"/>
      <c r="M3" s="150"/>
      <c r="N3" s="150"/>
      <c r="O3" s="150"/>
      <c r="P3" s="150"/>
      <c r="Q3" s="150"/>
      <c r="R3" s="148"/>
      <c r="S3" s="148"/>
      <c r="T3" s="148"/>
      <c r="U3" s="148"/>
      <c r="V3" s="148"/>
      <c r="W3" s="148" t="s">
        <v>2</v>
      </c>
    </row>
    <row r="4" ht="19.5" customHeight="1" spans="1:23">
      <c r="A4" s="151" t="s">
        <v>132</v>
      </c>
      <c r="B4" s="151" t="s">
        <v>133</v>
      </c>
      <c r="C4" s="151" t="s">
        <v>134</v>
      </c>
      <c r="D4" s="151" t="s">
        <v>135</v>
      </c>
      <c r="E4" s="151" t="s">
        <v>136</v>
      </c>
      <c r="F4" s="151" t="s">
        <v>137</v>
      </c>
      <c r="G4" s="151" t="s">
        <v>138</v>
      </c>
      <c r="H4" s="151" t="s">
        <v>139</v>
      </c>
      <c r="I4" s="151"/>
      <c r="J4" s="151"/>
      <c r="K4" s="151"/>
      <c r="L4" s="151"/>
      <c r="M4" s="151"/>
      <c r="N4" s="151"/>
      <c r="O4" s="151"/>
      <c r="P4" s="151"/>
      <c r="Q4" s="151"/>
      <c r="R4" s="151"/>
      <c r="S4" s="151"/>
      <c r="T4" s="151"/>
      <c r="U4" s="151"/>
      <c r="V4" s="151"/>
      <c r="W4" s="151"/>
    </row>
    <row r="5" ht="19.5" customHeight="1" spans="1:23">
      <c r="A5" s="151"/>
      <c r="B5" s="151"/>
      <c r="C5" s="151"/>
      <c r="D5" s="151"/>
      <c r="E5" s="151"/>
      <c r="F5" s="151"/>
      <c r="G5" s="151"/>
      <c r="H5" s="151" t="s">
        <v>30</v>
      </c>
      <c r="I5" s="151" t="s">
        <v>33</v>
      </c>
      <c r="J5" s="151"/>
      <c r="K5" s="151"/>
      <c r="L5" s="151"/>
      <c r="M5" s="151"/>
      <c r="N5" s="151" t="s">
        <v>140</v>
      </c>
      <c r="O5" s="151"/>
      <c r="P5" s="151"/>
      <c r="Q5" s="151" t="s">
        <v>36</v>
      </c>
      <c r="R5" s="151" t="s">
        <v>70</v>
      </c>
      <c r="S5" s="151"/>
      <c r="T5" s="151"/>
      <c r="U5" s="151"/>
      <c r="V5" s="151"/>
      <c r="W5" s="151"/>
    </row>
    <row r="6" ht="41.25" customHeight="1" spans="1:23">
      <c r="A6" s="151"/>
      <c r="B6" s="151"/>
      <c r="C6" s="151"/>
      <c r="D6" s="151"/>
      <c r="E6" s="151"/>
      <c r="F6" s="151"/>
      <c r="G6" s="151"/>
      <c r="H6" s="151"/>
      <c r="I6" s="151" t="s">
        <v>141</v>
      </c>
      <c r="J6" s="151" t="s">
        <v>142</v>
      </c>
      <c r="K6" s="151" t="s">
        <v>143</v>
      </c>
      <c r="L6" s="151" t="s">
        <v>144</v>
      </c>
      <c r="M6" s="151" t="s">
        <v>145</v>
      </c>
      <c r="N6" s="151" t="s">
        <v>33</v>
      </c>
      <c r="O6" s="151" t="s">
        <v>34</v>
      </c>
      <c r="P6" s="151" t="s">
        <v>35</v>
      </c>
      <c r="Q6" s="151"/>
      <c r="R6" s="151" t="s">
        <v>32</v>
      </c>
      <c r="S6" s="151" t="s">
        <v>39</v>
      </c>
      <c r="T6" s="151" t="s">
        <v>146</v>
      </c>
      <c r="U6" s="151" t="s">
        <v>41</v>
      </c>
      <c r="V6" s="151" t="s">
        <v>42</v>
      </c>
      <c r="W6" s="151" t="s">
        <v>43</v>
      </c>
    </row>
    <row r="7" ht="20.25" customHeight="1" spans="1:23">
      <c r="A7" s="152" t="s">
        <v>44</v>
      </c>
      <c r="B7" s="152" t="s">
        <v>45</v>
      </c>
      <c r="C7" s="152" t="s">
        <v>46</v>
      </c>
      <c r="D7" s="152" t="s">
        <v>47</v>
      </c>
      <c r="E7" s="152" t="s">
        <v>48</v>
      </c>
      <c r="F7" s="152" t="s">
        <v>49</v>
      </c>
      <c r="G7" s="152" t="s">
        <v>50</v>
      </c>
      <c r="H7" s="152" t="s">
        <v>51</v>
      </c>
      <c r="I7" s="152" t="s">
        <v>52</v>
      </c>
      <c r="J7" s="152" t="s">
        <v>53</v>
      </c>
      <c r="K7" s="152" t="s">
        <v>54</v>
      </c>
      <c r="L7" s="152" t="s">
        <v>55</v>
      </c>
      <c r="M7" s="152" t="s">
        <v>56</v>
      </c>
      <c r="N7" s="152" t="s">
        <v>57</v>
      </c>
      <c r="O7" s="152" t="s">
        <v>58</v>
      </c>
      <c r="P7" s="152" t="s">
        <v>59</v>
      </c>
      <c r="Q7" s="152" t="s">
        <v>60</v>
      </c>
      <c r="R7" s="152" t="s">
        <v>61</v>
      </c>
      <c r="S7" s="152" t="s">
        <v>62</v>
      </c>
      <c r="T7" s="152" t="s">
        <v>147</v>
      </c>
      <c r="U7" s="152" t="s">
        <v>148</v>
      </c>
      <c r="V7" s="152" t="s">
        <v>149</v>
      </c>
      <c r="W7" s="152" t="s">
        <v>150</v>
      </c>
    </row>
    <row r="8" ht="20.25" customHeight="1" spans="1:23">
      <c r="A8" t="s">
        <v>64</v>
      </c>
      <c r="C8" s="150"/>
      <c r="D8" s="150"/>
      <c r="E8" s="150"/>
      <c r="G8" s="150"/>
      <c r="H8" s="153">
        <v>34461862.76</v>
      </c>
      <c r="I8" s="63">
        <v>34460862.76</v>
      </c>
      <c r="J8" s="63">
        <v>6821156.96</v>
      </c>
      <c r="K8" s="63"/>
      <c r="L8" s="63">
        <v>27639705.8</v>
      </c>
      <c r="M8" s="63"/>
      <c r="N8" s="63"/>
      <c r="O8" s="63"/>
      <c r="P8" s="63"/>
      <c r="Q8" s="63"/>
      <c r="R8" s="63">
        <v>1000</v>
      </c>
      <c r="S8" s="63"/>
      <c r="T8" s="63"/>
      <c r="U8" s="63"/>
      <c r="V8" s="63"/>
      <c r="W8" s="63">
        <v>1000</v>
      </c>
    </row>
    <row r="9" ht="20.25" customHeight="1" spans="1:23">
      <c r="A9" t="str">
        <f t="shared" ref="A9:A49" si="0">"       "&amp;"玉溪市市场监督管理局"</f>
        <v>       玉溪市市场监督管理局</v>
      </c>
      <c r="B9" s="150" t="s">
        <v>151</v>
      </c>
      <c r="C9" s="150" t="s">
        <v>152</v>
      </c>
      <c r="D9" s="150" t="s">
        <v>80</v>
      </c>
      <c r="E9" s="150" t="s">
        <v>153</v>
      </c>
      <c r="F9" s="150" t="s">
        <v>154</v>
      </c>
      <c r="G9" s="150" t="s">
        <v>155</v>
      </c>
      <c r="H9" s="153">
        <v>5692752</v>
      </c>
      <c r="I9" s="63">
        <v>5692752</v>
      </c>
      <c r="J9" s="63">
        <v>1423188</v>
      </c>
      <c r="K9" s="63"/>
      <c r="L9" s="63">
        <v>4269564</v>
      </c>
      <c r="M9" s="63"/>
      <c r="N9" s="63"/>
      <c r="O9" s="63"/>
      <c r="P9" s="63"/>
      <c r="Q9" s="63"/>
      <c r="R9" s="63"/>
      <c r="S9" s="63"/>
      <c r="T9" s="63"/>
      <c r="U9" s="63"/>
      <c r="V9" s="63"/>
      <c r="W9" s="63"/>
    </row>
    <row r="10" ht="20.25" customHeight="1" spans="1:23">
      <c r="A10" s="150" t="str">
        <f t="shared" si="0"/>
        <v>       玉溪市市场监督管理局</v>
      </c>
      <c r="B10" s="150" t="s">
        <v>151</v>
      </c>
      <c r="C10" s="150" t="s">
        <v>152</v>
      </c>
      <c r="D10" s="150" t="s">
        <v>80</v>
      </c>
      <c r="E10" s="150" t="s">
        <v>153</v>
      </c>
      <c r="F10" s="150" t="s">
        <v>156</v>
      </c>
      <c r="G10" s="150" t="s">
        <v>157</v>
      </c>
      <c r="H10" s="153">
        <v>6160932</v>
      </c>
      <c r="I10" s="63">
        <v>6160932</v>
      </c>
      <c r="J10" s="63">
        <v>1540233</v>
      </c>
      <c r="K10" s="150"/>
      <c r="L10" s="63">
        <v>4620699</v>
      </c>
      <c r="M10" s="150"/>
      <c r="N10" s="63"/>
      <c r="O10" s="63"/>
      <c r="P10" s="150"/>
      <c r="Q10" s="63"/>
      <c r="R10" s="63"/>
      <c r="S10" s="63"/>
      <c r="T10" s="63"/>
      <c r="U10" s="63"/>
      <c r="V10" s="63"/>
      <c r="W10" s="63"/>
    </row>
    <row r="11" ht="20.25" customHeight="1" spans="1:23">
      <c r="A11" s="150" t="str">
        <f t="shared" si="0"/>
        <v>       玉溪市市场监督管理局</v>
      </c>
      <c r="B11" s="150" t="s">
        <v>151</v>
      </c>
      <c r="C11" s="150" t="s">
        <v>152</v>
      </c>
      <c r="D11" s="150" t="s">
        <v>105</v>
      </c>
      <c r="E11" s="150" t="s">
        <v>158</v>
      </c>
      <c r="F11" s="150" t="s">
        <v>156</v>
      </c>
      <c r="G11" s="150" t="s">
        <v>157</v>
      </c>
      <c r="H11" s="153">
        <v>42012</v>
      </c>
      <c r="I11" s="63">
        <v>42012</v>
      </c>
      <c r="J11" s="63">
        <v>10503</v>
      </c>
      <c r="K11" s="150"/>
      <c r="L11" s="63">
        <v>31509</v>
      </c>
      <c r="M11" s="150"/>
      <c r="N11" s="63"/>
      <c r="O11" s="63"/>
      <c r="P11" s="150"/>
      <c r="Q11" s="63"/>
      <c r="R11" s="63"/>
      <c r="S11" s="63"/>
      <c r="T11" s="63"/>
      <c r="U11" s="63"/>
      <c r="V11" s="63"/>
      <c r="W11" s="63"/>
    </row>
    <row r="12" ht="28" customHeight="1" spans="1:23">
      <c r="A12" s="150" t="str">
        <f t="shared" si="0"/>
        <v>       玉溪市市场监督管理局</v>
      </c>
      <c r="B12" s="150" t="s">
        <v>159</v>
      </c>
      <c r="C12" s="150" t="s">
        <v>160</v>
      </c>
      <c r="D12" s="150" t="s">
        <v>80</v>
      </c>
      <c r="E12" s="150" t="s">
        <v>153</v>
      </c>
      <c r="F12" s="150" t="s">
        <v>161</v>
      </c>
      <c r="G12" s="150" t="s">
        <v>162</v>
      </c>
      <c r="H12" s="153">
        <v>3639.46</v>
      </c>
      <c r="I12" s="63">
        <v>3639.46</v>
      </c>
      <c r="J12" s="63">
        <v>909.87</v>
      </c>
      <c r="K12" s="150"/>
      <c r="L12" s="63">
        <v>2729.59</v>
      </c>
      <c r="M12" s="150"/>
      <c r="N12" s="63"/>
      <c r="O12" s="63"/>
      <c r="P12" s="150"/>
      <c r="Q12" s="63"/>
      <c r="R12" s="63"/>
      <c r="S12" s="63"/>
      <c r="T12" s="63"/>
      <c r="U12" s="63"/>
      <c r="V12" s="63"/>
      <c r="W12" s="63"/>
    </row>
    <row r="13" ht="36" customHeight="1" spans="1:23">
      <c r="A13" s="150" t="str">
        <f t="shared" si="0"/>
        <v>       玉溪市市场监督管理局</v>
      </c>
      <c r="B13" s="150" t="s">
        <v>159</v>
      </c>
      <c r="C13" s="150" t="s">
        <v>160</v>
      </c>
      <c r="D13" s="150" t="s">
        <v>89</v>
      </c>
      <c r="E13" s="150" t="s">
        <v>163</v>
      </c>
      <c r="F13" s="150" t="s">
        <v>164</v>
      </c>
      <c r="G13" s="150" t="s">
        <v>165</v>
      </c>
      <c r="H13" s="153">
        <v>2332911.36</v>
      </c>
      <c r="I13" s="63">
        <v>2332911.36</v>
      </c>
      <c r="J13" s="63">
        <v>583227.84</v>
      </c>
      <c r="K13" s="150"/>
      <c r="L13" s="63">
        <v>1749683.52</v>
      </c>
      <c r="M13" s="150"/>
      <c r="N13" s="63"/>
      <c r="O13" s="63"/>
      <c r="P13" s="150"/>
      <c r="Q13" s="63"/>
      <c r="R13" s="63"/>
      <c r="S13" s="63"/>
      <c r="T13" s="63"/>
      <c r="U13" s="63"/>
      <c r="V13" s="63"/>
      <c r="W13" s="63"/>
    </row>
    <row r="14" ht="20.25" customHeight="1" spans="1:23">
      <c r="A14" s="150" t="str">
        <f t="shared" si="0"/>
        <v>       玉溪市市场监督管理局</v>
      </c>
      <c r="B14" s="150" t="s">
        <v>159</v>
      </c>
      <c r="C14" s="150" t="s">
        <v>160</v>
      </c>
      <c r="D14" s="150" t="s">
        <v>95</v>
      </c>
      <c r="E14" s="150" t="s">
        <v>166</v>
      </c>
      <c r="F14" s="150" t="s">
        <v>167</v>
      </c>
      <c r="G14" s="150" t="s">
        <v>168</v>
      </c>
      <c r="H14" s="153">
        <v>1210197.77</v>
      </c>
      <c r="I14" s="63">
        <v>1210197.77</v>
      </c>
      <c r="J14" s="63">
        <v>302549.44</v>
      </c>
      <c r="K14" s="150"/>
      <c r="L14" s="63">
        <v>907648.33</v>
      </c>
      <c r="M14" s="150"/>
      <c r="N14" s="63"/>
      <c r="O14" s="63"/>
      <c r="P14" s="150"/>
      <c r="Q14" s="63"/>
      <c r="R14" s="63"/>
      <c r="S14" s="63"/>
      <c r="T14" s="63"/>
      <c r="U14" s="63"/>
      <c r="V14" s="63"/>
      <c r="W14" s="63"/>
    </row>
    <row r="15" ht="20.25" customHeight="1" spans="1:23">
      <c r="A15" s="150" t="str">
        <f t="shared" si="0"/>
        <v>       玉溪市市场监督管理局</v>
      </c>
      <c r="B15" s="150" t="s">
        <v>159</v>
      </c>
      <c r="C15" s="150" t="s">
        <v>160</v>
      </c>
      <c r="D15" s="150" t="s">
        <v>97</v>
      </c>
      <c r="E15" s="150" t="s">
        <v>169</v>
      </c>
      <c r="F15" s="150" t="s">
        <v>170</v>
      </c>
      <c r="G15" s="150" t="s">
        <v>171</v>
      </c>
      <c r="H15" s="153">
        <v>1174382.4</v>
      </c>
      <c r="I15" s="63">
        <v>1174382.4</v>
      </c>
      <c r="J15" s="63">
        <v>293595.6</v>
      </c>
      <c r="K15" s="150"/>
      <c r="L15" s="63">
        <v>880786.8</v>
      </c>
      <c r="M15" s="150"/>
      <c r="N15" s="63"/>
      <c r="O15" s="63"/>
      <c r="P15" s="150"/>
      <c r="Q15" s="63"/>
      <c r="R15" s="63"/>
      <c r="S15" s="63"/>
      <c r="T15" s="63"/>
      <c r="U15" s="63"/>
      <c r="V15" s="63"/>
      <c r="W15" s="63"/>
    </row>
    <row r="16" ht="20.25" customHeight="1" spans="1:23">
      <c r="A16" s="150" t="str">
        <f t="shared" si="0"/>
        <v>       玉溪市市场监督管理局</v>
      </c>
      <c r="B16" s="150" t="s">
        <v>159</v>
      </c>
      <c r="C16" s="150" t="s">
        <v>160</v>
      </c>
      <c r="D16" s="150" t="s">
        <v>98</v>
      </c>
      <c r="E16" s="150" t="s">
        <v>172</v>
      </c>
      <c r="F16" s="150" t="s">
        <v>161</v>
      </c>
      <c r="G16" s="150" t="s">
        <v>162</v>
      </c>
      <c r="H16" s="153">
        <v>159108.85</v>
      </c>
      <c r="I16" s="63">
        <v>159108.85</v>
      </c>
      <c r="J16" s="63">
        <v>114273.21</v>
      </c>
      <c r="K16" s="150"/>
      <c r="L16" s="63">
        <v>44835.64</v>
      </c>
      <c r="M16" s="150"/>
      <c r="N16" s="63"/>
      <c r="O16" s="63"/>
      <c r="P16" s="150"/>
      <c r="Q16" s="63"/>
      <c r="R16" s="63"/>
      <c r="S16" s="63"/>
      <c r="T16" s="63"/>
      <c r="U16" s="63"/>
      <c r="V16" s="63"/>
      <c r="W16" s="63"/>
    </row>
    <row r="17" ht="20.25" customHeight="1" spans="1:23">
      <c r="A17" s="150" t="str">
        <f t="shared" si="0"/>
        <v>       玉溪市市场监督管理局</v>
      </c>
      <c r="B17" s="150" t="s">
        <v>173</v>
      </c>
      <c r="C17" s="150" t="s">
        <v>174</v>
      </c>
      <c r="D17" s="150" t="s">
        <v>104</v>
      </c>
      <c r="E17" s="150" t="s">
        <v>174</v>
      </c>
      <c r="F17" s="150" t="s">
        <v>175</v>
      </c>
      <c r="G17" s="150" t="s">
        <v>174</v>
      </c>
      <c r="H17" s="153">
        <v>1931280</v>
      </c>
      <c r="I17" s="63">
        <v>1931280</v>
      </c>
      <c r="J17" s="63">
        <v>482820</v>
      </c>
      <c r="K17" s="150"/>
      <c r="L17" s="63">
        <v>1448460</v>
      </c>
      <c r="M17" s="150"/>
      <c r="N17" s="63"/>
      <c r="O17" s="63"/>
      <c r="P17" s="150"/>
      <c r="Q17" s="63"/>
      <c r="R17" s="63"/>
      <c r="S17" s="63"/>
      <c r="T17" s="63"/>
      <c r="U17" s="63"/>
      <c r="V17" s="63"/>
      <c r="W17" s="63"/>
    </row>
    <row r="18" ht="20.25" customHeight="1" spans="1:23">
      <c r="A18" s="150" t="str">
        <f t="shared" si="0"/>
        <v>       玉溪市市场监督管理局</v>
      </c>
      <c r="B18" s="150" t="s">
        <v>176</v>
      </c>
      <c r="C18" s="150" t="s">
        <v>177</v>
      </c>
      <c r="D18" s="150" t="s">
        <v>88</v>
      </c>
      <c r="E18" s="150" t="s">
        <v>178</v>
      </c>
      <c r="F18" s="150" t="s">
        <v>179</v>
      </c>
      <c r="G18" s="150" t="s">
        <v>180</v>
      </c>
      <c r="H18" s="153">
        <v>4836000</v>
      </c>
      <c r="I18" s="63">
        <v>4836000</v>
      </c>
      <c r="J18" s="63">
        <v>967200</v>
      </c>
      <c r="K18" s="150"/>
      <c r="L18" s="63">
        <v>3868800</v>
      </c>
      <c r="M18" s="150"/>
      <c r="N18" s="63"/>
      <c r="O18" s="63"/>
      <c r="P18" s="150"/>
      <c r="Q18" s="63"/>
      <c r="R18" s="63"/>
      <c r="S18" s="63"/>
      <c r="T18" s="63"/>
      <c r="U18" s="63"/>
      <c r="V18" s="63"/>
      <c r="W18" s="63"/>
    </row>
    <row r="19" ht="20.25" customHeight="1" spans="1:23">
      <c r="A19" s="150" t="str">
        <f t="shared" si="0"/>
        <v>       玉溪市市场监督管理局</v>
      </c>
      <c r="B19" s="150" t="s">
        <v>181</v>
      </c>
      <c r="C19" s="150" t="s">
        <v>182</v>
      </c>
      <c r="D19" s="150" t="s">
        <v>80</v>
      </c>
      <c r="E19" s="150" t="s">
        <v>153</v>
      </c>
      <c r="F19" s="150" t="s">
        <v>183</v>
      </c>
      <c r="G19" s="150" t="s">
        <v>184</v>
      </c>
      <c r="H19" s="153">
        <v>3442828</v>
      </c>
      <c r="I19" s="63">
        <v>3442828</v>
      </c>
      <c r="J19" s="63">
        <v>860707</v>
      </c>
      <c r="K19" s="150"/>
      <c r="L19" s="63">
        <v>2582121</v>
      </c>
      <c r="M19" s="150"/>
      <c r="N19" s="63"/>
      <c r="O19" s="63"/>
      <c r="P19" s="150"/>
      <c r="Q19" s="63"/>
      <c r="R19" s="63"/>
      <c r="S19" s="63"/>
      <c r="T19" s="63"/>
      <c r="U19" s="63"/>
      <c r="V19" s="63"/>
      <c r="W19" s="63"/>
    </row>
    <row r="20" ht="20.25" customHeight="1" spans="1:23">
      <c r="A20" s="150" t="str">
        <f t="shared" si="0"/>
        <v>       玉溪市市场监督管理局</v>
      </c>
      <c r="B20" s="150" t="s">
        <v>185</v>
      </c>
      <c r="C20" s="150" t="s">
        <v>186</v>
      </c>
      <c r="D20" s="150" t="s">
        <v>80</v>
      </c>
      <c r="E20" s="150" t="s">
        <v>153</v>
      </c>
      <c r="F20" s="150" t="s">
        <v>187</v>
      </c>
      <c r="G20" s="150" t="s">
        <v>188</v>
      </c>
      <c r="H20" s="153">
        <v>256300</v>
      </c>
      <c r="I20" s="63">
        <v>256300</v>
      </c>
      <c r="J20" s="63"/>
      <c r="K20" s="150"/>
      <c r="L20" s="63">
        <v>256300</v>
      </c>
      <c r="M20" s="150"/>
      <c r="N20" s="63"/>
      <c r="O20" s="63"/>
      <c r="P20" s="150"/>
      <c r="Q20" s="63"/>
      <c r="R20" s="63"/>
      <c r="S20" s="63"/>
      <c r="T20" s="63"/>
      <c r="U20" s="63"/>
      <c r="V20" s="63"/>
      <c r="W20" s="63"/>
    </row>
    <row r="21" ht="20.25" customHeight="1" spans="1:23">
      <c r="A21" s="150" t="str">
        <f t="shared" si="0"/>
        <v>       玉溪市市场监督管理局</v>
      </c>
      <c r="B21" s="150" t="s">
        <v>189</v>
      </c>
      <c r="C21" s="150" t="s">
        <v>190</v>
      </c>
      <c r="D21" s="150" t="s">
        <v>80</v>
      </c>
      <c r="E21" s="150" t="s">
        <v>153</v>
      </c>
      <c r="F21" s="150" t="s">
        <v>191</v>
      </c>
      <c r="G21" s="150" t="s">
        <v>192</v>
      </c>
      <c r="H21" s="153">
        <v>967800</v>
      </c>
      <c r="I21" s="63">
        <v>967800</v>
      </c>
      <c r="J21" s="63">
        <v>241950</v>
      </c>
      <c r="K21" s="150"/>
      <c r="L21" s="63">
        <v>725850</v>
      </c>
      <c r="M21" s="150"/>
      <c r="N21" s="63"/>
      <c r="O21" s="63"/>
      <c r="P21" s="150"/>
      <c r="Q21" s="63"/>
      <c r="R21" s="63"/>
      <c r="S21" s="63"/>
      <c r="T21" s="63"/>
      <c r="U21" s="63"/>
      <c r="V21" s="63"/>
      <c r="W21" s="63"/>
    </row>
    <row r="22" ht="20.25" customHeight="1" spans="1:23">
      <c r="A22" s="150" t="str">
        <f t="shared" si="0"/>
        <v>       玉溪市市场监督管理局</v>
      </c>
      <c r="B22" s="150" t="s">
        <v>193</v>
      </c>
      <c r="C22" s="150" t="s">
        <v>194</v>
      </c>
      <c r="D22" s="150" t="s">
        <v>80</v>
      </c>
      <c r="E22" s="150" t="s">
        <v>153</v>
      </c>
      <c r="F22" s="150" t="s">
        <v>195</v>
      </c>
      <c r="G22" s="150" t="s">
        <v>194</v>
      </c>
      <c r="H22" s="153">
        <v>237913.92</v>
      </c>
      <c r="I22" s="63">
        <v>237913.92</v>
      </c>
      <c r="J22" s="63"/>
      <c r="K22" s="150"/>
      <c r="L22" s="63">
        <v>237913.92</v>
      </c>
      <c r="M22" s="150"/>
      <c r="N22" s="63"/>
      <c r="O22" s="63"/>
      <c r="P22" s="150"/>
      <c r="Q22" s="63"/>
      <c r="R22" s="63"/>
      <c r="S22" s="63"/>
      <c r="T22" s="63"/>
      <c r="U22" s="63"/>
      <c r="V22" s="63"/>
      <c r="W22" s="63"/>
    </row>
    <row r="23" ht="20.25" customHeight="1" spans="1:23">
      <c r="A23" s="150" t="str">
        <f t="shared" si="0"/>
        <v>       玉溪市市场监督管理局</v>
      </c>
      <c r="B23" s="150" t="s">
        <v>196</v>
      </c>
      <c r="C23" s="150" t="s">
        <v>197</v>
      </c>
      <c r="D23" s="150" t="s">
        <v>80</v>
      </c>
      <c r="E23" s="150" t="s">
        <v>153</v>
      </c>
      <c r="F23" s="150" t="s">
        <v>198</v>
      </c>
      <c r="G23" s="150" t="s">
        <v>199</v>
      </c>
      <c r="H23" s="153">
        <v>366115</v>
      </c>
      <c r="I23" s="63">
        <v>366115</v>
      </c>
      <c r="J23" s="63"/>
      <c r="K23" s="150"/>
      <c r="L23" s="63">
        <v>366115</v>
      </c>
      <c r="M23" s="150"/>
      <c r="N23" s="63"/>
      <c r="O23" s="63"/>
      <c r="P23" s="150"/>
      <c r="Q23" s="63"/>
      <c r="R23" s="63"/>
      <c r="S23" s="63"/>
      <c r="T23" s="63"/>
      <c r="U23" s="63"/>
      <c r="V23" s="63"/>
      <c r="W23" s="63"/>
    </row>
    <row r="24" ht="20.25" customHeight="1" spans="1:23">
      <c r="A24" s="150" t="str">
        <f t="shared" si="0"/>
        <v>       玉溪市市场监督管理局</v>
      </c>
      <c r="B24" s="150" t="s">
        <v>196</v>
      </c>
      <c r="C24" s="150" t="s">
        <v>197</v>
      </c>
      <c r="D24" s="150" t="s">
        <v>80</v>
      </c>
      <c r="E24" s="150" t="s">
        <v>153</v>
      </c>
      <c r="F24" s="150" t="s">
        <v>200</v>
      </c>
      <c r="G24" s="150" t="s">
        <v>201</v>
      </c>
      <c r="H24" s="153">
        <v>60000</v>
      </c>
      <c r="I24" s="63">
        <v>60000</v>
      </c>
      <c r="J24" s="63"/>
      <c r="K24" s="150"/>
      <c r="L24" s="63">
        <v>60000</v>
      </c>
      <c r="M24" s="150"/>
      <c r="N24" s="63"/>
      <c r="O24" s="63"/>
      <c r="P24" s="150"/>
      <c r="Q24" s="63"/>
      <c r="R24" s="63"/>
      <c r="S24" s="63"/>
      <c r="T24" s="63"/>
      <c r="U24" s="63"/>
      <c r="V24" s="63"/>
      <c r="W24" s="63"/>
    </row>
    <row r="25" ht="20.25" customHeight="1" spans="1:23">
      <c r="A25" s="150" t="str">
        <f t="shared" si="0"/>
        <v>       玉溪市市场监督管理局</v>
      </c>
      <c r="B25" s="150" t="s">
        <v>196</v>
      </c>
      <c r="C25" s="150" t="s">
        <v>197</v>
      </c>
      <c r="D25" s="150" t="s">
        <v>80</v>
      </c>
      <c r="E25" s="150" t="s">
        <v>153</v>
      </c>
      <c r="F25" s="150" t="s">
        <v>202</v>
      </c>
      <c r="G25" s="150" t="s">
        <v>203</v>
      </c>
      <c r="H25" s="153">
        <v>20000</v>
      </c>
      <c r="I25" s="63">
        <v>20000</v>
      </c>
      <c r="J25" s="63"/>
      <c r="K25" s="150"/>
      <c r="L25" s="63">
        <v>20000</v>
      </c>
      <c r="M25" s="150"/>
      <c r="N25" s="63"/>
      <c r="O25" s="63"/>
      <c r="P25" s="150"/>
      <c r="Q25" s="63"/>
      <c r="R25" s="63"/>
      <c r="S25" s="63"/>
      <c r="T25" s="63"/>
      <c r="U25" s="63"/>
      <c r="V25" s="63"/>
      <c r="W25" s="63"/>
    </row>
    <row r="26" ht="20.25" customHeight="1" spans="1:23">
      <c r="A26" s="150" t="str">
        <f t="shared" si="0"/>
        <v>       玉溪市市场监督管理局</v>
      </c>
      <c r="B26" s="150" t="s">
        <v>196</v>
      </c>
      <c r="C26" s="150" t="s">
        <v>197</v>
      </c>
      <c r="D26" s="150" t="s">
        <v>80</v>
      </c>
      <c r="E26" s="150" t="s">
        <v>153</v>
      </c>
      <c r="F26" s="150" t="s">
        <v>204</v>
      </c>
      <c r="G26" s="150" t="s">
        <v>205</v>
      </c>
      <c r="H26" s="153">
        <v>70000</v>
      </c>
      <c r="I26" s="63">
        <v>70000</v>
      </c>
      <c r="J26" s="63"/>
      <c r="K26" s="150"/>
      <c r="L26" s="63">
        <v>70000</v>
      </c>
      <c r="M26" s="150"/>
      <c r="N26" s="63"/>
      <c r="O26" s="63"/>
      <c r="P26" s="150"/>
      <c r="Q26" s="63"/>
      <c r="R26" s="63"/>
      <c r="S26" s="63"/>
      <c r="T26" s="63"/>
      <c r="U26" s="63"/>
      <c r="V26" s="63"/>
      <c r="W26" s="63"/>
    </row>
    <row r="27" ht="20.25" customHeight="1" spans="1:23">
      <c r="A27" s="150" t="str">
        <f t="shared" si="0"/>
        <v>       玉溪市市场监督管理局</v>
      </c>
      <c r="B27" s="150" t="s">
        <v>196</v>
      </c>
      <c r="C27" s="150" t="s">
        <v>197</v>
      </c>
      <c r="D27" s="150" t="s">
        <v>80</v>
      </c>
      <c r="E27" s="150" t="s">
        <v>153</v>
      </c>
      <c r="F27" s="150" t="s">
        <v>206</v>
      </c>
      <c r="G27" s="150" t="s">
        <v>207</v>
      </c>
      <c r="H27" s="153">
        <v>50000</v>
      </c>
      <c r="I27" s="63">
        <v>50000</v>
      </c>
      <c r="J27" s="63"/>
      <c r="K27" s="150"/>
      <c r="L27" s="63">
        <v>50000</v>
      </c>
      <c r="M27" s="150"/>
      <c r="N27" s="63"/>
      <c r="O27" s="63"/>
      <c r="P27" s="150"/>
      <c r="Q27" s="63"/>
      <c r="R27" s="63"/>
      <c r="S27" s="63"/>
      <c r="T27" s="63"/>
      <c r="U27" s="63"/>
      <c r="V27" s="63"/>
      <c r="W27" s="63"/>
    </row>
    <row r="28" ht="20.25" customHeight="1" spans="1:23">
      <c r="A28" s="150" t="str">
        <f t="shared" si="0"/>
        <v>       玉溪市市场监督管理局</v>
      </c>
      <c r="B28" s="150" t="s">
        <v>196</v>
      </c>
      <c r="C28" s="150" t="s">
        <v>197</v>
      </c>
      <c r="D28" s="150" t="s">
        <v>80</v>
      </c>
      <c r="E28" s="150" t="s">
        <v>153</v>
      </c>
      <c r="F28" s="150" t="s">
        <v>208</v>
      </c>
      <c r="G28" s="150" t="s">
        <v>209</v>
      </c>
      <c r="H28" s="153">
        <v>50000</v>
      </c>
      <c r="I28" s="63">
        <v>50000</v>
      </c>
      <c r="J28" s="63"/>
      <c r="K28" s="150"/>
      <c r="L28" s="63">
        <v>50000</v>
      </c>
      <c r="M28" s="150"/>
      <c r="N28" s="63"/>
      <c r="O28" s="63"/>
      <c r="P28" s="150"/>
      <c r="Q28" s="63"/>
      <c r="R28" s="63"/>
      <c r="S28" s="63"/>
      <c r="T28" s="63"/>
      <c r="U28" s="63"/>
      <c r="V28" s="63"/>
      <c r="W28" s="63"/>
    </row>
    <row r="29" ht="20.25" customHeight="1" spans="1:23">
      <c r="A29" s="150" t="str">
        <f t="shared" si="0"/>
        <v>       玉溪市市场监督管理局</v>
      </c>
      <c r="B29" s="150" t="s">
        <v>196</v>
      </c>
      <c r="C29" s="150" t="s">
        <v>197</v>
      </c>
      <c r="D29" s="150" t="s">
        <v>80</v>
      </c>
      <c r="E29" s="150" t="s">
        <v>153</v>
      </c>
      <c r="F29" s="150" t="s">
        <v>210</v>
      </c>
      <c r="G29" s="150" t="s">
        <v>211</v>
      </c>
      <c r="H29" s="153">
        <v>100000</v>
      </c>
      <c r="I29" s="63">
        <v>100000</v>
      </c>
      <c r="J29" s="63"/>
      <c r="K29" s="150"/>
      <c r="L29" s="63">
        <v>100000</v>
      </c>
      <c r="M29" s="150"/>
      <c r="N29" s="63"/>
      <c r="O29" s="63"/>
      <c r="P29" s="150"/>
      <c r="Q29" s="63"/>
      <c r="R29" s="63"/>
      <c r="S29" s="63"/>
      <c r="T29" s="63"/>
      <c r="U29" s="63"/>
      <c r="V29" s="63"/>
      <c r="W29" s="63"/>
    </row>
    <row r="30" ht="20.25" customHeight="1" spans="1:23">
      <c r="A30" s="150" t="str">
        <f t="shared" si="0"/>
        <v>       玉溪市市场监督管理局</v>
      </c>
      <c r="B30" s="150" t="s">
        <v>196</v>
      </c>
      <c r="C30" s="150" t="s">
        <v>197</v>
      </c>
      <c r="D30" s="150" t="s">
        <v>80</v>
      </c>
      <c r="E30" s="150" t="s">
        <v>153</v>
      </c>
      <c r="F30" s="150" t="s">
        <v>191</v>
      </c>
      <c r="G30" s="150" t="s">
        <v>192</v>
      </c>
      <c r="H30" s="153">
        <v>96780</v>
      </c>
      <c r="I30" s="63">
        <v>96780</v>
      </c>
      <c r="J30" s="63"/>
      <c r="K30" s="150"/>
      <c r="L30" s="63">
        <v>96780</v>
      </c>
      <c r="M30" s="150"/>
      <c r="N30" s="63"/>
      <c r="O30" s="63"/>
      <c r="P30" s="150"/>
      <c r="Q30" s="63"/>
      <c r="R30" s="63"/>
      <c r="S30" s="63"/>
      <c r="T30" s="63"/>
      <c r="U30" s="63"/>
      <c r="V30" s="63"/>
      <c r="W30" s="63"/>
    </row>
    <row r="31" ht="20.25" customHeight="1" spans="1:23">
      <c r="A31" s="150" t="str">
        <f t="shared" si="0"/>
        <v>       玉溪市市场监督管理局</v>
      </c>
      <c r="B31" s="150" t="s">
        <v>196</v>
      </c>
      <c r="C31" s="150" t="s">
        <v>197</v>
      </c>
      <c r="D31" s="150" t="s">
        <v>80</v>
      </c>
      <c r="E31" s="150" t="s">
        <v>153</v>
      </c>
      <c r="F31" s="150" t="s">
        <v>212</v>
      </c>
      <c r="G31" s="150" t="s">
        <v>213</v>
      </c>
      <c r="H31" s="153">
        <v>503085</v>
      </c>
      <c r="I31" s="63">
        <v>503085</v>
      </c>
      <c r="J31" s="63"/>
      <c r="K31" s="150"/>
      <c r="L31" s="63">
        <v>503085</v>
      </c>
      <c r="M31" s="150"/>
      <c r="N31" s="63"/>
      <c r="O31" s="63"/>
      <c r="P31" s="150"/>
      <c r="Q31" s="63"/>
      <c r="R31" s="63"/>
      <c r="S31" s="63"/>
      <c r="T31" s="63"/>
      <c r="U31" s="63"/>
      <c r="V31" s="63"/>
      <c r="W31" s="63"/>
    </row>
    <row r="32" ht="20.25" customHeight="1" spans="1:23">
      <c r="A32" s="150" t="str">
        <f t="shared" si="0"/>
        <v>       玉溪市市场监督管理局</v>
      </c>
      <c r="B32" s="150" t="s">
        <v>196</v>
      </c>
      <c r="C32" s="150" t="s">
        <v>197</v>
      </c>
      <c r="D32" s="150" t="s">
        <v>80</v>
      </c>
      <c r="E32" s="150" t="s">
        <v>153</v>
      </c>
      <c r="F32" s="150" t="s">
        <v>214</v>
      </c>
      <c r="G32" s="150" t="s">
        <v>215</v>
      </c>
      <c r="H32" s="153">
        <v>80000</v>
      </c>
      <c r="I32" s="63">
        <v>80000</v>
      </c>
      <c r="J32" s="63"/>
      <c r="K32" s="150"/>
      <c r="L32" s="63">
        <v>80000</v>
      </c>
      <c r="M32" s="150"/>
      <c r="N32" s="63"/>
      <c r="O32" s="63"/>
      <c r="P32" s="150"/>
      <c r="Q32" s="63"/>
      <c r="R32" s="63"/>
      <c r="S32" s="63"/>
      <c r="T32" s="63"/>
      <c r="U32" s="63"/>
      <c r="V32" s="63"/>
      <c r="W32" s="63"/>
    </row>
    <row r="33" ht="20.25" customHeight="1" spans="1:23">
      <c r="A33" s="150" t="str">
        <f t="shared" si="0"/>
        <v>       玉溪市市场监督管理局</v>
      </c>
      <c r="B33" s="150" t="s">
        <v>196</v>
      </c>
      <c r="C33" s="150" t="s">
        <v>197</v>
      </c>
      <c r="D33" s="150" t="s">
        <v>88</v>
      </c>
      <c r="E33" s="150" t="s">
        <v>178</v>
      </c>
      <c r="F33" s="150" t="s">
        <v>212</v>
      </c>
      <c r="G33" s="150" t="s">
        <v>213</v>
      </c>
      <c r="H33" s="153">
        <v>93000</v>
      </c>
      <c r="I33" s="63">
        <v>93000</v>
      </c>
      <c r="J33" s="63"/>
      <c r="K33" s="150"/>
      <c r="L33" s="63">
        <v>93000</v>
      </c>
      <c r="M33" s="150"/>
      <c r="N33" s="63"/>
      <c r="O33" s="63"/>
      <c r="P33" s="150"/>
      <c r="Q33" s="63"/>
      <c r="R33" s="63"/>
      <c r="S33" s="63"/>
      <c r="T33" s="63"/>
      <c r="U33" s="63"/>
      <c r="V33" s="63"/>
      <c r="W33" s="63"/>
    </row>
    <row r="34" ht="20.25" customHeight="1" spans="1:23">
      <c r="A34" s="150" t="str">
        <f t="shared" si="0"/>
        <v>       玉溪市市场监督管理局</v>
      </c>
      <c r="B34" s="150" t="s">
        <v>216</v>
      </c>
      <c r="C34" s="150" t="s">
        <v>128</v>
      </c>
      <c r="D34" s="150" t="s">
        <v>80</v>
      </c>
      <c r="E34" s="150" t="s">
        <v>153</v>
      </c>
      <c r="F34" s="150" t="s">
        <v>217</v>
      </c>
      <c r="G34" s="150" t="s">
        <v>128</v>
      </c>
      <c r="H34" s="153">
        <v>43000</v>
      </c>
      <c r="I34" s="63">
        <v>43000</v>
      </c>
      <c r="J34" s="63"/>
      <c r="K34" s="150"/>
      <c r="L34" s="63">
        <v>43000</v>
      </c>
      <c r="M34" s="150"/>
      <c r="N34" s="63"/>
      <c r="O34" s="63"/>
      <c r="P34" s="150"/>
      <c r="Q34" s="63"/>
      <c r="R34" s="63"/>
      <c r="S34" s="63"/>
      <c r="T34" s="63"/>
      <c r="U34" s="63"/>
      <c r="V34" s="63"/>
      <c r="W34" s="63"/>
    </row>
    <row r="35" ht="20.25" customHeight="1" spans="1:23">
      <c r="A35" s="150" t="str">
        <f t="shared" si="0"/>
        <v>       玉溪市市场监督管理局</v>
      </c>
      <c r="B35" s="150" t="s">
        <v>218</v>
      </c>
      <c r="C35" s="150" t="s">
        <v>219</v>
      </c>
      <c r="D35" s="150" t="s">
        <v>80</v>
      </c>
      <c r="E35" s="150" t="s">
        <v>153</v>
      </c>
      <c r="F35" s="150" t="s">
        <v>220</v>
      </c>
      <c r="G35" s="150" t="s">
        <v>182</v>
      </c>
      <c r="H35" s="153">
        <v>806400</v>
      </c>
      <c r="I35" s="63">
        <v>806400</v>
      </c>
      <c r="J35" s="63"/>
      <c r="K35" s="150"/>
      <c r="L35" s="63">
        <v>806400</v>
      </c>
      <c r="M35" s="150"/>
      <c r="N35" s="63"/>
      <c r="O35" s="63"/>
      <c r="P35" s="150"/>
      <c r="Q35" s="63"/>
      <c r="R35" s="63"/>
      <c r="S35" s="63"/>
      <c r="T35" s="63"/>
      <c r="U35" s="63"/>
      <c r="V35" s="63"/>
      <c r="W35" s="63"/>
    </row>
    <row r="36" ht="20.25" customHeight="1" spans="1:23">
      <c r="A36" s="150" t="str">
        <f t="shared" si="0"/>
        <v>       玉溪市市场监督管理局</v>
      </c>
      <c r="B36" s="150" t="s">
        <v>221</v>
      </c>
      <c r="C36" s="150" t="s">
        <v>222</v>
      </c>
      <c r="D36" s="150" t="s">
        <v>80</v>
      </c>
      <c r="E36" s="150" t="s">
        <v>153</v>
      </c>
      <c r="F36" s="150" t="s">
        <v>223</v>
      </c>
      <c r="G36" s="150" t="s">
        <v>224</v>
      </c>
      <c r="H36" s="153">
        <v>558000</v>
      </c>
      <c r="I36" s="63">
        <v>558000</v>
      </c>
      <c r="J36" s="63"/>
      <c r="K36" s="150"/>
      <c r="L36" s="63">
        <v>558000</v>
      </c>
      <c r="M36" s="150"/>
      <c r="N36" s="63"/>
      <c r="O36" s="63"/>
      <c r="P36" s="150"/>
      <c r="Q36" s="63"/>
      <c r="R36" s="63"/>
      <c r="S36" s="63"/>
      <c r="T36" s="63"/>
      <c r="U36" s="63"/>
      <c r="V36" s="63"/>
      <c r="W36" s="63"/>
    </row>
    <row r="37" ht="20.25" customHeight="1" spans="1:23">
      <c r="A37" s="150" t="str">
        <f t="shared" si="0"/>
        <v>       玉溪市市场监督管理局</v>
      </c>
      <c r="B37" s="150" t="s">
        <v>225</v>
      </c>
      <c r="C37" s="150" t="s">
        <v>226</v>
      </c>
      <c r="D37" s="150" t="s">
        <v>90</v>
      </c>
      <c r="E37" s="150" t="s">
        <v>227</v>
      </c>
      <c r="F37" s="150" t="s">
        <v>228</v>
      </c>
      <c r="G37" s="150" t="s">
        <v>229</v>
      </c>
      <c r="H37" s="153">
        <v>1000000</v>
      </c>
      <c r="I37" s="63">
        <v>1000000</v>
      </c>
      <c r="J37" s="63"/>
      <c r="K37" s="150"/>
      <c r="L37" s="63">
        <v>1000000</v>
      </c>
      <c r="M37" s="150"/>
      <c r="N37" s="63"/>
      <c r="O37" s="63"/>
      <c r="P37" s="150"/>
      <c r="Q37" s="63"/>
      <c r="R37" s="63"/>
      <c r="S37" s="63"/>
      <c r="T37" s="63"/>
      <c r="U37" s="63"/>
      <c r="V37" s="63"/>
      <c r="W37" s="63"/>
    </row>
    <row r="38" ht="20.25" customHeight="1" spans="1:23">
      <c r="A38" s="150" t="str">
        <f t="shared" si="0"/>
        <v>       玉溪市市场监督管理局</v>
      </c>
      <c r="B38" s="150" t="s">
        <v>230</v>
      </c>
      <c r="C38" s="150" t="s">
        <v>231</v>
      </c>
      <c r="D38" s="150" t="s">
        <v>80</v>
      </c>
      <c r="E38" s="150" t="s">
        <v>153</v>
      </c>
      <c r="F38" s="150" t="s">
        <v>198</v>
      </c>
      <c r="G38" s="150" t="s">
        <v>199</v>
      </c>
      <c r="H38" s="153">
        <v>400000</v>
      </c>
      <c r="I38" s="63">
        <v>400000</v>
      </c>
      <c r="J38" s="63"/>
      <c r="K38" s="150"/>
      <c r="L38" s="63">
        <v>400000</v>
      </c>
      <c r="M38" s="150"/>
      <c r="N38" s="63"/>
      <c r="O38" s="63"/>
      <c r="P38" s="150"/>
      <c r="Q38" s="63"/>
      <c r="R38" s="63"/>
      <c r="S38" s="63"/>
      <c r="T38" s="63"/>
      <c r="U38" s="63"/>
      <c r="V38" s="63"/>
      <c r="W38" s="63"/>
    </row>
    <row r="39" ht="20.25" customHeight="1" spans="1:23">
      <c r="A39" s="150" t="str">
        <f t="shared" si="0"/>
        <v>       玉溪市市场监督管理局</v>
      </c>
      <c r="B39" s="150" t="s">
        <v>230</v>
      </c>
      <c r="C39" s="150" t="s">
        <v>231</v>
      </c>
      <c r="D39" s="150" t="s">
        <v>80</v>
      </c>
      <c r="E39" s="150" t="s">
        <v>153</v>
      </c>
      <c r="F39" s="150" t="s">
        <v>200</v>
      </c>
      <c r="G39" s="150" t="s">
        <v>201</v>
      </c>
      <c r="H39" s="153">
        <v>20000</v>
      </c>
      <c r="I39" s="63">
        <v>20000</v>
      </c>
      <c r="J39" s="63"/>
      <c r="K39" s="150"/>
      <c r="L39" s="63">
        <v>20000</v>
      </c>
      <c r="M39" s="150"/>
      <c r="N39" s="63"/>
      <c r="O39" s="63"/>
      <c r="P39" s="150"/>
      <c r="Q39" s="63"/>
      <c r="R39" s="63"/>
      <c r="S39" s="63"/>
      <c r="T39" s="63"/>
      <c r="U39" s="63"/>
      <c r="V39" s="63"/>
      <c r="W39" s="63"/>
    </row>
    <row r="40" ht="20.25" customHeight="1" spans="1:23">
      <c r="A40" s="150" t="str">
        <f t="shared" si="0"/>
        <v>       玉溪市市场监督管理局</v>
      </c>
      <c r="B40" s="150" t="s">
        <v>230</v>
      </c>
      <c r="C40" s="150" t="s">
        <v>231</v>
      </c>
      <c r="D40" s="150" t="s">
        <v>80</v>
      </c>
      <c r="E40" s="150" t="s">
        <v>153</v>
      </c>
      <c r="F40" s="150" t="s">
        <v>206</v>
      </c>
      <c r="G40" s="150" t="s">
        <v>207</v>
      </c>
      <c r="H40" s="153">
        <v>150000</v>
      </c>
      <c r="I40" s="63">
        <v>150000</v>
      </c>
      <c r="J40" s="63"/>
      <c r="K40" s="150"/>
      <c r="L40" s="63">
        <v>150000</v>
      </c>
      <c r="M40" s="150"/>
      <c r="N40" s="63"/>
      <c r="O40" s="63"/>
      <c r="P40" s="150"/>
      <c r="Q40" s="63"/>
      <c r="R40" s="63"/>
      <c r="S40" s="63"/>
      <c r="T40" s="63"/>
      <c r="U40" s="63"/>
      <c r="V40" s="63"/>
      <c r="W40" s="63"/>
    </row>
    <row r="41" ht="20.25" customHeight="1" spans="1:23">
      <c r="A41" s="150" t="str">
        <f t="shared" si="0"/>
        <v>       玉溪市市场监督管理局</v>
      </c>
      <c r="B41" s="150" t="s">
        <v>230</v>
      </c>
      <c r="C41" s="150" t="s">
        <v>231</v>
      </c>
      <c r="D41" s="150" t="s">
        <v>80</v>
      </c>
      <c r="E41" s="150" t="s">
        <v>153</v>
      </c>
      <c r="F41" s="150" t="s">
        <v>232</v>
      </c>
      <c r="G41" s="150" t="s">
        <v>233</v>
      </c>
      <c r="H41" s="153">
        <v>40000</v>
      </c>
      <c r="I41" s="63">
        <v>40000</v>
      </c>
      <c r="J41" s="63"/>
      <c r="K41" s="150"/>
      <c r="L41" s="63">
        <v>40000</v>
      </c>
      <c r="M41" s="150"/>
      <c r="N41" s="63"/>
      <c r="O41" s="63"/>
      <c r="P41" s="150"/>
      <c r="Q41" s="63"/>
      <c r="R41" s="63"/>
      <c r="S41" s="63"/>
      <c r="T41" s="63"/>
      <c r="U41" s="63"/>
      <c r="V41" s="63"/>
      <c r="W41" s="63"/>
    </row>
    <row r="42" ht="20.25" customHeight="1" spans="1:23">
      <c r="A42" s="150" t="str">
        <f t="shared" si="0"/>
        <v>       玉溪市市场监督管理局</v>
      </c>
      <c r="B42" s="150" t="s">
        <v>230</v>
      </c>
      <c r="C42" s="150" t="s">
        <v>231</v>
      </c>
      <c r="D42" s="150" t="s">
        <v>80</v>
      </c>
      <c r="E42" s="150" t="s">
        <v>153</v>
      </c>
      <c r="F42" s="150" t="s">
        <v>210</v>
      </c>
      <c r="G42" s="150" t="s">
        <v>211</v>
      </c>
      <c r="H42" s="153">
        <v>50000</v>
      </c>
      <c r="I42" s="63">
        <v>50000</v>
      </c>
      <c r="J42" s="63"/>
      <c r="K42" s="150"/>
      <c r="L42" s="63">
        <v>50000</v>
      </c>
      <c r="M42" s="150"/>
      <c r="N42" s="63"/>
      <c r="O42" s="63"/>
      <c r="P42" s="150"/>
      <c r="Q42" s="63"/>
      <c r="R42" s="63"/>
      <c r="S42" s="63"/>
      <c r="T42" s="63"/>
      <c r="U42" s="63"/>
      <c r="V42" s="63"/>
      <c r="W42" s="63"/>
    </row>
    <row r="43" ht="20.25" customHeight="1" spans="1:23">
      <c r="A43" s="150" t="str">
        <f t="shared" si="0"/>
        <v>       玉溪市市场监督管理局</v>
      </c>
      <c r="B43" s="150" t="s">
        <v>230</v>
      </c>
      <c r="C43" s="150" t="s">
        <v>231</v>
      </c>
      <c r="D43" s="150" t="s">
        <v>80</v>
      </c>
      <c r="E43" s="150" t="s">
        <v>153</v>
      </c>
      <c r="F43" s="150" t="s">
        <v>234</v>
      </c>
      <c r="G43" s="150" t="s">
        <v>235</v>
      </c>
      <c r="H43" s="153">
        <v>100000</v>
      </c>
      <c r="I43" s="63">
        <v>100000</v>
      </c>
      <c r="J43" s="63"/>
      <c r="K43" s="150"/>
      <c r="L43" s="63">
        <v>100000</v>
      </c>
      <c r="M43" s="150"/>
      <c r="N43" s="63"/>
      <c r="O43" s="63"/>
      <c r="P43" s="150"/>
      <c r="Q43" s="63"/>
      <c r="R43" s="63"/>
      <c r="S43" s="63"/>
      <c r="T43" s="63"/>
      <c r="U43" s="63"/>
      <c r="V43" s="63"/>
      <c r="W43" s="63"/>
    </row>
    <row r="44" ht="20.25" customHeight="1" spans="1:23">
      <c r="A44" s="150" t="str">
        <f t="shared" si="0"/>
        <v>       玉溪市市场监督管理局</v>
      </c>
      <c r="B44" s="150" t="s">
        <v>230</v>
      </c>
      <c r="C44" s="150" t="s">
        <v>231</v>
      </c>
      <c r="D44" s="150" t="s">
        <v>80</v>
      </c>
      <c r="E44" s="150" t="s">
        <v>153</v>
      </c>
      <c r="F44" s="150" t="s">
        <v>223</v>
      </c>
      <c r="G44" s="150" t="s">
        <v>224</v>
      </c>
      <c r="H44" s="153">
        <v>180000</v>
      </c>
      <c r="I44" s="63">
        <v>180000</v>
      </c>
      <c r="J44" s="63"/>
      <c r="K44" s="150"/>
      <c r="L44" s="63">
        <v>180000</v>
      </c>
      <c r="M44" s="150"/>
      <c r="N44" s="63"/>
      <c r="O44" s="63"/>
      <c r="P44" s="150"/>
      <c r="Q44" s="63"/>
      <c r="R44" s="63"/>
      <c r="S44" s="63"/>
      <c r="T44" s="63"/>
      <c r="U44" s="63"/>
      <c r="V44" s="63"/>
      <c r="W44" s="63"/>
    </row>
    <row r="45" ht="20.25" customHeight="1" spans="1:23">
      <c r="A45" s="150" t="str">
        <f t="shared" si="0"/>
        <v>       玉溪市市场监督管理局</v>
      </c>
      <c r="B45" s="150" t="s">
        <v>230</v>
      </c>
      <c r="C45" s="150" t="s">
        <v>231</v>
      </c>
      <c r="D45" s="150" t="s">
        <v>80</v>
      </c>
      <c r="E45" s="150" t="s">
        <v>153</v>
      </c>
      <c r="F45" s="150" t="s">
        <v>236</v>
      </c>
      <c r="G45" s="150" t="s">
        <v>237</v>
      </c>
      <c r="H45" s="153">
        <v>190000</v>
      </c>
      <c r="I45" s="63">
        <v>190000</v>
      </c>
      <c r="J45" s="63"/>
      <c r="K45" s="150"/>
      <c r="L45" s="63">
        <v>190000</v>
      </c>
      <c r="M45" s="150"/>
      <c r="N45" s="63"/>
      <c r="O45" s="63"/>
      <c r="P45" s="150"/>
      <c r="Q45" s="63"/>
      <c r="R45" s="63"/>
      <c r="S45" s="63"/>
      <c r="T45" s="63"/>
      <c r="U45" s="63"/>
      <c r="V45" s="63"/>
      <c r="W45" s="63"/>
    </row>
    <row r="46" ht="20.25" customHeight="1" spans="1:23">
      <c r="A46" s="150" t="str">
        <f t="shared" si="0"/>
        <v>       玉溪市市场监督管理局</v>
      </c>
      <c r="B46" s="150" t="s">
        <v>238</v>
      </c>
      <c r="C46" s="150" t="s">
        <v>239</v>
      </c>
      <c r="D46" s="150" t="s">
        <v>80</v>
      </c>
      <c r="E46" s="150" t="s">
        <v>153</v>
      </c>
      <c r="F46" s="150" t="s">
        <v>183</v>
      </c>
      <c r="G46" s="150" t="s">
        <v>184</v>
      </c>
      <c r="H46" s="153">
        <v>474396</v>
      </c>
      <c r="I46" s="63">
        <v>474396</v>
      </c>
      <c r="J46" s="63"/>
      <c r="K46" s="150"/>
      <c r="L46" s="63">
        <v>474396</v>
      </c>
      <c r="M46" s="150"/>
      <c r="N46" s="63"/>
      <c r="O46" s="63"/>
      <c r="P46" s="150"/>
      <c r="Q46" s="63"/>
      <c r="R46" s="63"/>
      <c r="S46" s="63"/>
      <c r="T46" s="63"/>
      <c r="U46" s="63"/>
      <c r="V46" s="63"/>
      <c r="W46" s="63"/>
    </row>
    <row r="47" ht="20.25" customHeight="1" spans="1:23">
      <c r="A47" s="150" t="str">
        <f t="shared" si="0"/>
        <v>       玉溪市市场监督管理局</v>
      </c>
      <c r="B47" s="150" t="s">
        <v>240</v>
      </c>
      <c r="C47" s="150" t="s">
        <v>241</v>
      </c>
      <c r="D47" s="150" t="s">
        <v>80</v>
      </c>
      <c r="E47" s="150" t="s">
        <v>153</v>
      </c>
      <c r="F47" s="150" t="s">
        <v>242</v>
      </c>
      <c r="G47" s="150" t="s">
        <v>241</v>
      </c>
      <c r="H47" s="153">
        <v>455000</v>
      </c>
      <c r="I47" s="63">
        <v>455000</v>
      </c>
      <c r="J47" s="63"/>
      <c r="K47" s="150"/>
      <c r="L47" s="63">
        <v>455000</v>
      </c>
      <c r="M47" s="150"/>
      <c r="N47" s="63"/>
      <c r="O47" s="63"/>
      <c r="P47" s="150"/>
      <c r="Q47" s="63"/>
      <c r="R47" s="63"/>
      <c r="S47" s="63"/>
      <c r="T47" s="63"/>
      <c r="U47" s="63"/>
      <c r="V47" s="63"/>
      <c r="W47" s="63"/>
    </row>
    <row r="48" ht="20.25" customHeight="1" spans="1:23">
      <c r="A48" s="150" t="str">
        <f t="shared" si="0"/>
        <v>       玉溪市市场监督管理局</v>
      </c>
      <c r="B48" s="150" t="s">
        <v>243</v>
      </c>
      <c r="C48" s="150" t="s">
        <v>244</v>
      </c>
      <c r="D48" s="150" t="s">
        <v>80</v>
      </c>
      <c r="E48" s="150" t="s">
        <v>153</v>
      </c>
      <c r="F48" s="150" t="s">
        <v>212</v>
      </c>
      <c r="G48" s="150" t="s">
        <v>213</v>
      </c>
      <c r="H48" s="153">
        <v>1000</v>
      </c>
      <c r="I48" s="63"/>
      <c r="J48" s="63"/>
      <c r="K48" s="150"/>
      <c r="L48" s="63"/>
      <c r="M48" s="150"/>
      <c r="N48" s="63"/>
      <c r="O48" s="63"/>
      <c r="P48" s="150"/>
      <c r="Q48" s="63"/>
      <c r="R48" s="63">
        <v>1000</v>
      </c>
      <c r="S48" s="63"/>
      <c r="T48" s="63"/>
      <c r="U48" s="63"/>
      <c r="V48" s="63"/>
      <c r="W48" s="63">
        <v>1000</v>
      </c>
    </row>
    <row r="49" ht="20.25" customHeight="1" spans="1:23">
      <c r="A49" s="150" t="str">
        <f t="shared" si="0"/>
        <v>       玉溪市市场监督管理局</v>
      </c>
      <c r="B49" s="150" t="s">
        <v>245</v>
      </c>
      <c r="C49" s="150" t="s">
        <v>246</v>
      </c>
      <c r="D49" s="150" t="s">
        <v>92</v>
      </c>
      <c r="E49" s="150" t="s">
        <v>247</v>
      </c>
      <c r="F49" s="150" t="s">
        <v>179</v>
      </c>
      <c r="G49" s="150" t="s">
        <v>180</v>
      </c>
      <c r="H49" s="153">
        <v>57029</v>
      </c>
      <c r="I49" s="63">
        <v>57029</v>
      </c>
      <c r="J49" s="63"/>
      <c r="K49" s="150"/>
      <c r="L49" s="63">
        <v>57029</v>
      </c>
      <c r="M49" s="150"/>
      <c r="N49" s="63"/>
      <c r="O49" s="63"/>
      <c r="P49" s="150"/>
      <c r="Q49" s="63"/>
      <c r="R49" s="63"/>
      <c r="S49" s="63"/>
      <c r="T49" s="63"/>
      <c r="U49" s="63"/>
      <c r="V49" s="63"/>
      <c r="W49" s="63"/>
    </row>
    <row r="50" ht="20.25" customHeight="1" spans="1:23">
      <c r="A50" s="152" t="s">
        <v>30</v>
      </c>
      <c r="B50" s="152"/>
      <c r="C50" s="152"/>
      <c r="D50" s="152"/>
      <c r="E50" s="152"/>
      <c r="F50" s="152"/>
      <c r="G50" s="152"/>
      <c r="H50" s="63">
        <v>34461862.76</v>
      </c>
      <c r="I50" s="63">
        <v>34460862.76</v>
      </c>
      <c r="J50" s="63">
        <v>6821156.96</v>
      </c>
      <c r="K50" s="63"/>
      <c r="L50" s="63">
        <v>27639705.8</v>
      </c>
      <c r="M50" s="63"/>
      <c r="N50" s="63"/>
      <c r="O50" s="63"/>
      <c r="P50" s="63"/>
      <c r="Q50" s="63"/>
      <c r="R50" s="63">
        <v>1000</v>
      </c>
      <c r="S50" s="63"/>
      <c r="T50" s="63"/>
      <c r="U50" s="63"/>
      <c r="V50" s="63"/>
      <c r="W50" s="63">
        <v>1000</v>
      </c>
    </row>
  </sheetData>
  <mergeCells count="17">
    <mergeCell ref="A1:W1"/>
    <mergeCell ref="A2:W2"/>
    <mergeCell ref="A3:V3"/>
    <mergeCell ref="H4:W4"/>
    <mergeCell ref="I5:M5"/>
    <mergeCell ref="N5:P5"/>
    <mergeCell ref="R5:W5"/>
    <mergeCell ref="A50:G50"/>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4"/>
  <sheetViews>
    <sheetView showZeros="0" topLeftCell="A54" workbookViewId="0">
      <selection activeCell="I36" sqref="I36"/>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B1" s="130"/>
      <c r="E1" s="142"/>
      <c r="F1" s="142"/>
      <c r="G1" s="142"/>
      <c r="H1" s="142"/>
      <c r="K1" s="130"/>
      <c r="N1" s="130"/>
      <c r="O1" s="130"/>
      <c r="P1" s="130"/>
      <c r="U1" s="143"/>
      <c r="W1" s="131" t="s">
        <v>248</v>
      </c>
    </row>
    <row r="2" ht="27.75" customHeight="1" spans="1:23">
      <c r="A2" s="33" t="s">
        <v>249</v>
      </c>
      <c r="B2" s="33"/>
      <c r="C2" s="33"/>
      <c r="D2" s="33"/>
      <c r="E2" s="33"/>
      <c r="F2" s="33"/>
      <c r="G2" s="33"/>
      <c r="H2" s="33"/>
      <c r="I2" s="33"/>
      <c r="J2" s="33"/>
      <c r="K2" s="33"/>
      <c r="L2" s="33"/>
      <c r="M2" s="33"/>
      <c r="N2" s="33"/>
      <c r="O2" s="33"/>
      <c r="P2" s="33"/>
      <c r="Q2" s="33"/>
      <c r="R2" s="33"/>
      <c r="S2" s="33"/>
      <c r="T2" s="33"/>
      <c r="U2" s="33"/>
      <c r="V2" s="33"/>
      <c r="W2" s="33"/>
    </row>
    <row r="3" ht="13.5" customHeight="1" spans="1:23">
      <c r="A3" s="5" t="str">
        <f>"单位名称："&amp;"玉溪市市场监督管理局"</f>
        <v>单位名称：玉溪市市场监督管理局</v>
      </c>
      <c r="B3" s="144" t="str">
        <f>"单位名称："&amp;"玉溪市市场监督管理局"</f>
        <v>单位名称：玉溪市市场监督管理局</v>
      </c>
      <c r="C3" s="144"/>
      <c r="D3" s="144"/>
      <c r="E3" s="144"/>
      <c r="F3" s="144"/>
      <c r="G3" s="144"/>
      <c r="H3" s="144"/>
      <c r="I3" s="144"/>
      <c r="J3" s="7"/>
      <c r="K3" s="7"/>
      <c r="L3" s="7"/>
      <c r="M3" s="7"/>
      <c r="N3" s="7"/>
      <c r="O3" s="7"/>
      <c r="P3" s="7"/>
      <c r="Q3" s="7"/>
      <c r="U3" s="143"/>
      <c r="W3" s="134" t="s">
        <v>2</v>
      </c>
    </row>
    <row r="4" ht="21.75" customHeight="1" spans="1:23">
      <c r="A4" s="9" t="s">
        <v>250</v>
      </c>
      <c r="B4" s="9" t="s">
        <v>133</v>
      </c>
      <c r="C4" s="9" t="s">
        <v>134</v>
      </c>
      <c r="D4" s="9" t="s">
        <v>251</v>
      </c>
      <c r="E4" s="10" t="s">
        <v>135</v>
      </c>
      <c r="F4" s="10" t="s">
        <v>136</v>
      </c>
      <c r="G4" s="10" t="s">
        <v>137</v>
      </c>
      <c r="H4" s="10" t="s">
        <v>138</v>
      </c>
      <c r="I4" s="20" t="s">
        <v>30</v>
      </c>
      <c r="J4" s="20" t="s">
        <v>252</v>
      </c>
      <c r="K4" s="20"/>
      <c r="L4" s="20"/>
      <c r="M4" s="20"/>
      <c r="N4" s="20" t="s">
        <v>140</v>
      </c>
      <c r="O4" s="20"/>
      <c r="P4" s="20"/>
      <c r="Q4" s="10" t="s">
        <v>36</v>
      </c>
      <c r="R4" s="11" t="s">
        <v>253</v>
      </c>
      <c r="S4" s="12"/>
      <c r="T4" s="12"/>
      <c r="U4" s="12"/>
      <c r="V4" s="12"/>
      <c r="W4" s="13"/>
    </row>
    <row r="5" ht="21.75" customHeight="1" spans="1:23">
      <c r="A5" s="14"/>
      <c r="B5" s="14"/>
      <c r="C5" s="14"/>
      <c r="D5" s="14"/>
      <c r="E5" s="15"/>
      <c r="F5" s="15"/>
      <c r="G5" s="15"/>
      <c r="H5" s="15"/>
      <c r="I5" s="20"/>
      <c r="J5" s="145" t="s">
        <v>33</v>
      </c>
      <c r="K5" s="145"/>
      <c r="L5" s="145" t="s">
        <v>34</v>
      </c>
      <c r="M5" s="145" t="s">
        <v>35</v>
      </c>
      <c r="N5" s="10" t="s">
        <v>33</v>
      </c>
      <c r="O5" s="10" t="s">
        <v>34</v>
      </c>
      <c r="P5" s="10" t="s">
        <v>35</v>
      </c>
      <c r="Q5" s="15"/>
      <c r="R5" s="10" t="s">
        <v>32</v>
      </c>
      <c r="S5" s="10" t="s">
        <v>39</v>
      </c>
      <c r="T5" s="10" t="s">
        <v>146</v>
      </c>
      <c r="U5" s="10" t="s">
        <v>41</v>
      </c>
      <c r="V5" s="10" t="s">
        <v>42</v>
      </c>
      <c r="W5" s="10" t="s">
        <v>43</v>
      </c>
    </row>
    <row r="6" ht="40.5" customHeight="1" spans="1:23">
      <c r="A6" s="17"/>
      <c r="B6" s="17"/>
      <c r="C6" s="17"/>
      <c r="D6" s="17"/>
      <c r="E6" s="18"/>
      <c r="F6" s="18"/>
      <c r="G6" s="18"/>
      <c r="H6" s="18"/>
      <c r="I6" s="20"/>
      <c r="J6" s="145" t="s">
        <v>32</v>
      </c>
      <c r="K6" s="145" t="s">
        <v>254</v>
      </c>
      <c r="L6" s="145"/>
      <c r="M6" s="145"/>
      <c r="N6" s="18"/>
      <c r="O6" s="18"/>
      <c r="P6" s="18"/>
      <c r="Q6" s="18"/>
      <c r="R6" s="18"/>
      <c r="S6" s="18"/>
      <c r="T6" s="18"/>
      <c r="U6" s="19"/>
      <c r="V6" s="18"/>
      <c r="W6" s="18"/>
    </row>
    <row r="7" ht="15" customHeight="1" spans="1:23">
      <c r="A7" s="146">
        <v>1</v>
      </c>
      <c r="B7" s="146">
        <v>2</v>
      </c>
      <c r="C7" s="146">
        <v>3</v>
      </c>
      <c r="D7" s="146">
        <v>4</v>
      </c>
      <c r="E7" s="146">
        <v>5</v>
      </c>
      <c r="F7" s="146">
        <v>6</v>
      </c>
      <c r="G7" s="146">
        <v>7</v>
      </c>
      <c r="H7" s="146">
        <v>8</v>
      </c>
      <c r="I7" s="146">
        <v>9</v>
      </c>
      <c r="J7" s="146">
        <v>10</v>
      </c>
      <c r="K7" s="146">
        <v>11</v>
      </c>
      <c r="L7" s="146">
        <v>12</v>
      </c>
      <c r="M7" s="146">
        <v>13</v>
      </c>
      <c r="N7" s="146">
        <v>14</v>
      </c>
      <c r="O7" s="146">
        <v>15</v>
      </c>
      <c r="P7" s="146">
        <v>16</v>
      </c>
      <c r="Q7" s="146">
        <v>17</v>
      </c>
      <c r="R7" s="146">
        <v>18</v>
      </c>
      <c r="S7" s="146">
        <v>19</v>
      </c>
      <c r="T7" s="146">
        <v>20</v>
      </c>
      <c r="U7" s="146">
        <v>21</v>
      </c>
      <c r="V7" s="146">
        <v>22</v>
      </c>
      <c r="W7" s="146">
        <v>23</v>
      </c>
    </row>
    <row r="8" ht="32.9" customHeight="1" spans="1:23">
      <c r="A8" s="26"/>
      <c r="B8" s="147"/>
      <c r="C8" s="26" t="s">
        <v>255</v>
      </c>
      <c r="D8" s="26"/>
      <c r="E8" s="26"/>
      <c r="F8" s="26"/>
      <c r="G8" s="26"/>
      <c r="H8" s="26"/>
      <c r="I8" s="51">
        <v>120000</v>
      </c>
      <c r="J8" s="51">
        <v>120000</v>
      </c>
      <c r="K8" s="51">
        <v>120000</v>
      </c>
      <c r="L8" s="51"/>
      <c r="M8" s="51"/>
      <c r="N8" s="51"/>
      <c r="O8" s="51"/>
      <c r="P8" s="51"/>
      <c r="Q8" s="51"/>
      <c r="R8" s="51"/>
      <c r="S8" s="51"/>
      <c r="T8" s="51"/>
      <c r="U8" s="51"/>
      <c r="V8" s="51"/>
      <c r="W8" s="51"/>
    </row>
    <row r="9" ht="32.9" customHeight="1" spans="1:23">
      <c r="A9" s="26" t="s">
        <v>256</v>
      </c>
      <c r="B9" s="147" t="s">
        <v>257</v>
      </c>
      <c r="C9" s="26" t="s">
        <v>255</v>
      </c>
      <c r="D9" s="26" t="s">
        <v>64</v>
      </c>
      <c r="E9" s="26" t="s">
        <v>85</v>
      </c>
      <c r="F9" s="26" t="s">
        <v>258</v>
      </c>
      <c r="G9" s="26" t="s">
        <v>223</v>
      </c>
      <c r="H9" s="26" t="s">
        <v>224</v>
      </c>
      <c r="I9" s="51">
        <v>120000</v>
      </c>
      <c r="J9" s="51">
        <v>120000</v>
      </c>
      <c r="K9" s="51">
        <v>120000</v>
      </c>
      <c r="L9" s="51"/>
      <c r="M9" s="51"/>
      <c r="N9" s="51"/>
      <c r="O9" s="51"/>
      <c r="P9" s="51"/>
      <c r="Q9" s="51"/>
      <c r="R9" s="51"/>
      <c r="S9" s="51"/>
      <c r="T9" s="51"/>
      <c r="U9" s="51"/>
      <c r="V9" s="51"/>
      <c r="W9" s="51"/>
    </row>
    <row r="10" ht="32.9" customHeight="1" spans="1:23">
      <c r="A10" s="26"/>
      <c r="B10" s="26"/>
      <c r="C10" s="26" t="s">
        <v>259</v>
      </c>
      <c r="D10" s="26"/>
      <c r="E10" s="26"/>
      <c r="F10" s="26"/>
      <c r="G10" s="26"/>
      <c r="H10" s="26"/>
      <c r="I10" s="51">
        <v>718123.25</v>
      </c>
      <c r="J10" s="51">
        <v>363300</v>
      </c>
      <c r="K10" s="51">
        <v>363300</v>
      </c>
      <c r="L10" s="51"/>
      <c r="M10" s="51"/>
      <c r="N10" s="51">
        <v>354823.25</v>
      </c>
      <c r="O10" s="51"/>
      <c r="P10" s="51"/>
      <c r="Q10" s="51"/>
      <c r="R10" s="51"/>
      <c r="S10" s="51"/>
      <c r="T10" s="51"/>
      <c r="U10" s="51"/>
      <c r="V10" s="51"/>
      <c r="W10" s="51"/>
    </row>
    <row r="11" ht="32.9" customHeight="1" spans="1:23">
      <c r="A11" s="26" t="s">
        <v>256</v>
      </c>
      <c r="B11" s="147" t="s">
        <v>260</v>
      </c>
      <c r="C11" s="26" t="s">
        <v>259</v>
      </c>
      <c r="D11" s="26" t="s">
        <v>64</v>
      </c>
      <c r="E11" s="26" t="s">
        <v>85</v>
      </c>
      <c r="F11" s="26" t="s">
        <v>258</v>
      </c>
      <c r="G11" s="26" t="s">
        <v>198</v>
      </c>
      <c r="H11" s="26" t="s">
        <v>199</v>
      </c>
      <c r="I11" s="51">
        <v>135523.25</v>
      </c>
      <c r="J11" s="51">
        <v>80000</v>
      </c>
      <c r="K11" s="51">
        <v>80000</v>
      </c>
      <c r="L11" s="51"/>
      <c r="M11" s="51"/>
      <c r="N11" s="51">
        <v>55523.25</v>
      </c>
      <c r="O11" s="51"/>
      <c r="P11" s="51"/>
      <c r="Q11" s="51"/>
      <c r="R11" s="51"/>
      <c r="S11" s="51"/>
      <c r="T11" s="51"/>
      <c r="U11" s="51"/>
      <c r="V11" s="51"/>
      <c r="W11" s="51"/>
    </row>
    <row r="12" ht="32.9" customHeight="1" spans="1:23">
      <c r="A12" s="26" t="s">
        <v>256</v>
      </c>
      <c r="B12" s="147" t="s">
        <v>260</v>
      </c>
      <c r="C12" s="26" t="s">
        <v>259</v>
      </c>
      <c r="D12" s="26" t="s">
        <v>64</v>
      </c>
      <c r="E12" s="26" t="s">
        <v>85</v>
      </c>
      <c r="F12" s="26" t="s">
        <v>258</v>
      </c>
      <c r="G12" s="26" t="s">
        <v>200</v>
      </c>
      <c r="H12" s="26" t="s">
        <v>201</v>
      </c>
      <c r="I12" s="51">
        <v>50000</v>
      </c>
      <c r="J12" s="51">
        <v>50000</v>
      </c>
      <c r="K12" s="51">
        <v>50000</v>
      </c>
      <c r="L12" s="51"/>
      <c r="M12" s="51"/>
      <c r="N12" s="51"/>
      <c r="O12" s="51"/>
      <c r="P12" s="51"/>
      <c r="Q12" s="51"/>
      <c r="R12" s="51"/>
      <c r="S12" s="51"/>
      <c r="T12" s="51"/>
      <c r="U12" s="51"/>
      <c r="V12" s="51"/>
      <c r="W12" s="51"/>
    </row>
    <row r="13" ht="32.9" customHeight="1" spans="1:23">
      <c r="A13" s="26" t="s">
        <v>256</v>
      </c>
      <c r="B13" s="147" t="s">
        <v>260</v>
      </c>
      <c r="C13" s="26" t="s">
        <v>259</v>
      </c>
      <c r="D13" s="26" t="s">
        <v>64</v>
      </c>
      <c r="E13" s="26" t="s">
        <v>85</v>
      </c>
      <c r="F13" s="26" t="s">
        <v>258</v>
      </c>
      <c r="G13" s="26" t="s">
        <v>206</v>
      </c>
      <c r="H13" s="26" t="s">
        <v>207</v>
      </c>
      <c r="I13" s="51">
        <v>170000</v>
      </c>
      <c r="J13" s="51">
        <v>110000</v>
      </c>
      <c r="K13" s="51">
        <v>110000</v>
      </c>
      <c r="L13" s="51"/>
      <c r="M13" s="51"/>
      <c r="N13" s="51">
        <v>60000</v>
      </c>
      <c r="O13" s="51"/>
      <c r="P13" s="51"/>
      <c r="Q13" s="51"/>
      <c r="R13" s="51"/>
      <c r="S13" s="51"/>
      <c r="T13" s="51"/>
      <c r="U13" s="51"/>
      <c r="V13" s="51"/>
      <c r="W13" s="51"/>
    </row>
    <row r="14" ht="32.9" customHeight="1" spans="1:23">
      <c r="A14" s="26" t="s">
        <v>256</v>
      </c>
      <c r="B14" s="147" t="s">
        <v>260</v>
      </c>
      <c r="C14" s="26" t="s">
        <v>259</v>
      </c>
      <c r="D14" s="26" t="s">
        <v>64</v>
      </c>
      <c r="E14" s="26" t="s">
        <v>85</v>
      </c>
      <c r="F14" s="26" t="s">
        <v>258</v>
      </c>
      <c r="G14" s="26" t="s">
        <v>210</v>
      </c>
      <c r="H14" s="26" t="s">
        <v>211</v>
      </c>
      <c r="I14" s="51">
        <v>87000</v>
      </c>
      <c r="J14" s="51">
        <v>40000</v>
      </c>
      <c r="K14" s="51">
        <v>40000</v>
      </c>
      <c r="L14" s="51"/>
      <c r="M14" s="51"/>
      <c r="N14" s="51">
        <v>47000</v>
      </c>
      <c r="O14" s="51"/>
      <c r="P14" s="51"/>
      <c r="Q14" s="51"/>
      <c r="R14" s="51"/>
      <c r="S14" s="51"/>
      <c r="T14" s="51"/>
      <c r="U14" s="51"/>
      <c r="V14" s="51"/>
      <c r="W14" s="51"/>
    </row>
    <row r="15" ht="32.9" customHeight="1" spans="1:23">
      <c r="A15" s="26" t="s">
        <v>256</v>
      </c>
      <c r="B15" s="147" t="s">
        <v>260</v>
      </c>
      <c r="C15" s="26" t="s">
        <v>259</v>
      </c>
      <c r="D15" s="26" t="s">
        <v>64</v>
      </c>
      <c r="E15" s="26" t="s">
        <v>85</v>
      </c>
      <c r="F15" s="26" t="s">
        <v>258</v>
      </c>
      <c r="G15" s="26" t="s">
        <v>261</v>
      </c>
      <c r="H15" s="26" t="s">
        <v>262</v>
      </c>
      <c r="I15" s="51">
        <v>211200</v>
      </c>
      <c r="J15" s="51">
        <v>50000</v>
      </c>
      <c r="K15" s="51">
        <v>50000</v>
      </c>
      <c r="L15" s="51"/>
      <c r="M15" s="51"/>
      <c r="N15" s="51">
        <v>161200</v>
      </c>
      <c r="O15" s="51"/>
      <c r="P15" s="51"/>
      <c r="Q15" s="51"/>
      <c r="R15" s="51"/>
      <c r="S15" s="51"/>
      <c r="T15" s="51"/>
      <c r="U15" s="51"/>
      <c r="V15" s="51"/>
      <c r="W15" s="51"/>
    </row>
    <row r="16" ht="32.9" customHeight="1" spans="1:23">
      <c r="A16" s="26" t="s">
        <v>256</v>
      </c>
      <c r="B16" s="147" t="s">
        <v>260</v>
      </c>
      <c r="C16" s="26" t="s">
        <v>259</v>
      </c>
      <c r="D16" s="26" t="s">
        <v>64</v>
      </c>
      <c r="E16" s="26" t="s">
        <v>85</v>
      </c>
      <c r="F16" s="26" t="s">
        <v>258</v>
      </c>
      <c r="G16" s="26" t="s">
        <v>212</v>
      </c>
      <c r="H16" s="26" t="s">
        <v>213</v>
      </c>
      <c r="I16" s="51">
        <v>64400</v>
      </c>
      <c r="J16" s="51">
        <v>33300</v>
      </c>
      <c r="K16" s="51">
        <v>33300</v>
      </c>
      <c r="L16" s="51"/>
      <c r="M16" s="51"/>
      <c r="N16" s="51">
        <v>31100</v>
      </c>
      <c r="O16" s="51"/>
      <c r="P16" s="51"/>
      <c r="Q16" s="51"/>
      <c r="R16" s="51"/>
      <c r="S16" s="51"/>
      <c r="T16" s="51"/>
      <c r="U16" s="51"/>
      <c r="V16" s="51"/>
      <c r="W16" s="51"/>
    </row>
    <row r="17" ht="32.9" customHeight="1" spans="1:23">
      <c r="A17" s="26"/>
      <c r="B17" s="26"/>
      <c r="C17" s="26" t="s">
        <v>263</v>
      </c>
      <c r="D17" s="26"/>
      <c r="E17" s="26"/>
      <c r="F17" s="26"/>
      <c r="G17" s="26"/>
      <c r="H17" s="26"/>
      <c r="I17" s="51">
        <v>147905</v>
      </c>
      <c r="J17" s="51"/>
      <c r="K17" s="51"/>
      <c r="L17" s="51"/>
      <c r="M17" s="51"/>
      <c r="N17" s="51">
        <v>147905</v>
      </c>
      <c r="O17" s="51"/>
      <c r="P17" s="51"/>
      <c r="Q17" s="51"/>
      <c r="R17" s="51"/>
      <c r="S17" s="51"/>
      <c r="T17" s="51"/>
      <c r="U17" s="51"/>
      <c r="V17" s="51"/>
      <c r="W17" s="51"/>
    </row>
    <row r="18" ht="32.9" customHeight="1" spans="1:23">
      <c r="A18" s="26" t="s">
        <v>256</v>
      </c>
      <c r="B18" s="147" t="s">
        <v>264</v>
      </c>
      <c r="C18" s="26" t="s">
        <v>263</v>
      </c>
      <c r="D18" s="26" t="s">
        <v>64</v>
      </c>
      <c r="E18" s="26" t="s">
        <v>81</v>
      </c>
      <c r="F18" s="26" t="s">
        <v>265</v>
      </c>
      <c r="G18" s="26" t="s">
        <v>198</v>
      </c>
      <c r="H18" s="26" t="s">
        <v>199</v>
      </c>
      <c r="I18" s="51">
        <v>22866</v>
      </c>
      <c r="J18" s="51"/>
      <c r="K18" s="51"/>
      <c r="L18" s="51"/>
      <c r="M18" s="51"/>
      <c r="N18" s="51">
        <v>22866</v>
      </c>
      <c r="O18" s="51"/>
      <c r="P18" s="51"/>
      <c r="Q18" s="51"/>
      <c r="R18" s="51"/>
      <c r="S18" s="51"/>
      <c r="T18" s="51"/>
      <c r="U18" s="51"/>
      <c r="V18" s="51"/>
      <c r="W18" s="51"/>
    </row>
    <row r="19" ht="32.9" customHeight="1" spans="1:23">
      <c r="A19" s="26" t="s">
        <v>256</v>
      </c>
      <c r="B19" s="147" t="s">
        <v>264</v>
      </c>
      <c r="C19" s="26" t="s">
        <v>263</v>
      </c>
      <c r="D19" s="26" t="s">
        <v>64</v>
      </c>
      <c r="E19" s="26" t="s">
        <v>81</v>
      </c>
      <c r="F19" s="26" t="s">
        <v>265</v>
      </c>
      <c r="G19" s="26" t="s">
        <v>210</v>
      </c>
      <c r="H19" s="26" t="s">
        <v>211</v>
      </c>
      <c r="I19" s="51">
        <v>4080</v>
      </c>
      <c r="J19" s="51"/>
      <c r="K19" s="51"/>
      <c r="L19" s="51"/>
      <c r="M19" s="51"/>
      <c r="N19" s="51">
        <v>4080</v>
      </c>
      <c r="O19" s="51"/>
      <c r="P19" s="51"/>
      <c r="Q19" s="51"/>
      <c r="R19" s="51"/>
      <c r="S19" s="51"/>
      <c r="T19" s="51"/>
      <c r="U19" s="51"/>
      <c r="V19" s="51"/>
      <c r="W19" s="51"/>
    </row>
    <row r="20" ht="32.9" customHeight="1" spans="1:23">
      <c r="A20" s="26" t="s">
        <v>256</v>
      </c>
      <c r="B20" s="147" t="s">
        <v>264</v>
      </c>
      <c r="C20" s="26" t="s">
        <v>263</v>
      </c>
      <c r="D20" s="26" t="s">
        <v>64</v>
      </c>
      <c r="E20" s="26" t="s">
        <v>81</v>
      </c>
      <c r="F20" s="26" t="s">
        <v>265</v>
      </c>
      <c r="G20" s="26" t="s">
        <v>223</v>
      </c>
      <c r="H20" s="26" t="s">
        <v>224</v>
      </c>
      <c r="I20" s="51">
        <v>120959</v>
      </c>
      <c r="J20" s="51"/>
      <c r="K20" s="51"/>
      <c r="L20" s="51"/>
      <c r="M20" s="51"/>
      <c r="N20" s="51">
        <v>120959</v>
      </c>
      <c r="O20" s="51"/>
      <c r="P20" s="51"/>
      <c r="Q20" s="51"/>
      <c r="R20" s="51"/>
      <c r="S20" s="51"/>
      <c r="T20" s="51"/>
      <c r="U20" s="51"/>
      <c r="V20" s="51"/>
      <c r="W20" s="51"/>
    </row>
    <row r="21" ht="32.9" customHeight="1" spans="1:23">
      <c r="A21" s="26"/>
      <c r="B21" s="26"/>
      <c r="C21" s="26" t="s">
        <v>266</v>
      </c>
      <c r="D21" s="26"/>
      <c r="E21" s="26"/>
      <c r="F21" s="26"/>
      <c r="G21" s="26"/>
      <c r="H21" s="26"/>
      <c r="I21" s="51">
        <v>900000</v>
      </c>
      <c r="J21" s="51">
        <v>900000</v>
      </c>
      <c r="K21" s="51">
        <v>900000</v>
      </c>
      <c r="L21" s="51"/>
      <c r="M21" s="51"/>
      <c r="N21" s="51"/>
      <c r="O21" s="51"/>
      <c r="P21" s="51"/>
      <c r="Q21" s="51"/>
      <c r="R21" s="51"/>
      <c r="S21" s="51"/>
      <c r="T21" s="51"/>
      <c r="U21" s="51"/>
      <c r="V21" s="51"/>
      <c r="W21" s="51"/>
    </row>
    <row r="22" ht="32.9" customHeight="1" spans="1:23">
      <c r="A22" s="26" t="s">
        <v>256</v>
      </c>
      <c r="B22" s="147" t="s">
        <v>267</v>
      </c>
      <c r="C22" s="26" t="s">
        <v>266</v>
      </c>
      <c r="D22" s="26" t="s">
        <v>64</v>
      </c>
      <c r="E22" s="26" t="s">
        <v>81</v>
      </c>
      <c r="F22" s="26" t="s">
        <v>265</v>
      </c>
      <c r="G22" s="26" t="s">
        <v>198</v>
      </c>
      <c r="H22" s="26" t="s">
        <v>199</v>
      </c>
      <c r="I22" s="51">
        <v>181690</v>
      </c>
      <c r="J22" s="51">
        <v>181690</v>
      </c>
      <c r="K22" s="51">
        <v>181690</v>
      </c>
      <c r="L22" s="51"/>
      <c r="M22" s="51"/>
      <c r="N22" s="51"/>
      <c r="O22" s="51"/>
      <c r="P22" s="51"/>
      <c r="Q22" s="51"/>
      <c r="R22" s="51"/>
      <c r="S22" s="51"/>
      <c r="T22" s="51"/>
      <c r="U22" s="51"/>
      <c r="V22" s="51"/>
      <c r="W22" s="51"/>
    </row>
    <row r="23" ht="32.9" customHeight="1" spans="1:23">
      <c r="A23" s="26" t="s">
        <v>256</v>
      </c>
      <c r="B23" s="147" t="s">
        <v>267</v>
      </c>
      <c r="C23" s="26" t="s">
        <v>266</v>
      </c>
      <c r="D23" s="26" t="s">
        <v>64</v>
      </c>
      <c r="E23" s="26" t="s">
        <v>81</v>
      </c>
      <c r="F23" s="26" t="s">
        <v>265</v>
      </c>
      <c r="G23" s="26" t="s">
        <v>200</v>
      </c>
      <c r="H23" s="26" t="s">
        <v>201</v>
      </c>
      <c r="I23" s="51">
        <v>8400</v>
      </c>
      <c r="J23" s="51">
        <v>8400</v>
      </c>
      <c r="K23" s="51">
        <v>8400</v>
      </c>
      <c r="L23" s="51"/>
      <c r="M23" s="51"/>
      <c r="N23" s="51"/>
      <c r="O23" s="51"/>
      <c r="P23" s="51"/>
      <c r="Q23" s="51"/>
      <c r="R23" s="51"/>
      <c r="S23" s="51"/>
      <c r="T23" s="51"/>
      <c r="U23" s="51"/>
      <c r="V23" s="51"/>
      <c r="W23" s="51"/>
    </row>
    <row r="24" ht="32.9" customHeight="1" spans="1:23">
      <c r="A24" s="26" t="s">
        <v>256</v>
      </c>
      <c r="B24" s="147" t="s">
        <v>267</v>
      </c>
      <c r="C24" s="26" t="s">
        <v>266</v>
      </c>
      <c r="D24" s="26" t="s">
        <v>64</v>
      </c>
      <c r="E24" s="26" t="s">
        <v>81</v>
      </c>
      <c r="F24" s="26" t="s">
        <v>265</v>
      </c>
      <c r="G24" s="26" t="s">
        <v>206</v>
      </c>
      <c r="H24" s="26" t="s">
        <v>207</v>
      </c>
      <c r="I24" s="51">
        <v>180600</v>
      </c>
      <c r="J24" s="51">
        <v>180600</v>
      </c>
      <c r="K24" s="51">
        <v>180600</v>
      </c>
      <c r="L24" s="51"/>
      <c r="M24" s="51"/>
      <c r="N24" s="51"/>
      <c r="O24" s="51"/>
      <c r="P24" s="51"/>
      <c r="Q24" s="51"/>
      <c r="R24" s="51"/>
      <c r="S24" s="51"/>
      <c r="T24" s="51"/>
      <c r="U24" s="51"/>
      <c r="V24" s="51"/>
      <c r="W24" s="51"/>
    </row>
    <row r="25" ht="32.9" customHeight="1" spans="1:23">
      <c r="A25" s="26" t="s">
        <v>256</v>
      </c>
      <c r="B25" s="147" t="s">
        <v>267</v>
      </c>
      <c r="C25" s="26" t="s">
        <v>266</v>
      </c>
      <c r="D25" s="26" t="s">
        <v>64</v>
      </c>
      <c r="E25" s="26" t="s">
        <v>81</v>
      </c>
      <c r="F25" s="26" t="s">
        <v>265</v>
      </c>
      <c r="G25" s="26" t="s">
        <v>210</v>
      </c>
      <c r="H25" s="26" t="s">
        <v>211</v>
      </c>
      <c r="I25" s="51">
        <v>108000</v>
      </c>
      <c r="J25" s="51">
        <v>108000</v>
      </c>
      <c r="K25" s="51">
        <v>108000</v>
      </c>
      <c r="L25" s="51"/>
      <c r="M25" s="51"/>
      <c r="N25" s="51"/>
      <c r="O25" s="51"/>
      <c r="P25" s="51"/>
      <c r="Q25" s="51"/>
      <c r="R25" s="51"/>
      <c r="S25" s="51"/>
      <c r="T25" s="51"/>
      <c r="U25" s="51"/>
      <c r="V25" s="51"/>
      <c r="W25" s="51"/>
    </row>
    <row r="26" ht="32.9" customHeight="1" spans="1:23">
      <c r="A26" s="26" t="s">
        <v>256</v>
      </c>
      <c r="B26" s="147" t="s">
        <v>267</v>
      </c>
      <c r="C26" s="26" t="s">
        <v>266</v>
      </c>
      <c r="D26" s="26" t="s">
        <v>64</v>
      </c>
      <c r="E26" s="26" t="s">
        <v>81</v>
      </c>
      <c r="F26" s="26" t="s">
        <v>265</v>
      </c>
      <c r="G26" s="26" t="s">
        <v>234</v>
      </c>
      <c r="H26" s="26" t="s">
        <v>235</v>
      </c>
      <c r="I26" s="51">
        <v>80000</v>
      </c>
      <c r="J26" s="51">
        <v>80000</v>
      </c>
      <c r="K26" s="51">
        <v>80000</v>
      </c>
      <c r="L26" s="51"/>
      <c r="M26" s="51"/>
      <c r="N26" s="51"/>
      <c r="O26" s="51"/>
      <c r="P26" s="51"/>
      <c r="Q26" s="51"/>
      <c r="R26" s="51"/>
      <c r="S26" s="51"/>
      <c r="T26" s="51"/>
      <c r="U26" s="51"/>
      <c r="V26" s="51"/>
      <c r="W26" s="51"/>
    </row>
    <row r="27" ht="32.9" customHeight="1" spans="1:23">
      <c r="A27" s="26" t="s">
        <v>256</v>
      </c>
      <c r="B27" s="147" t="s">
        <v>267</v>
      </c>
      <c r="C27" s="26" t="s">
        <v>266</v>
      </c>
      <c r="D27" s="26" t="s">
        <v>64</v>
      </c>
      <c r="E27" s="26" t="s">
        <v>81</v>
      </c>
      <c r="F27" s="26" t="s">
        <v>265</v>
      </c>
      <c r="G27" s="26" t="s">
        <v>223</v>
      </c>
      <c r="H27" s="26" t="s">
        <v>224</v>
      </c>
      <c r="I27" s="51">
        <v>341310</v>
      </c>
      <c r="J27" s="51">
        <v>341310</v>
      </c>
      <c r="K27" s="51">
        <v>341310</v>
      </c>
      <c r="L27" s="51"/>
      <c r="M27" s="51"/>
      <c r="N27" s="51"/>
      <c r="O27" s="51"/>
      <c r="P27" s="51"/>
      <c r="Q27" s="51"/>
      <c r="R27" s="51"/>
      <c r="S27" s="51"/>
      <c r="T27" s="51"/>
      <c r="U27" s="51"/>
      <c r="V27" s="51"/>
      <c r="W27" s="51"/>
    </row>
    <row r="28" ht="32.9" customHeight="1" spans="1:23">
      <c r="A28" s="26"/>
      <c r="B28" s="26"/>
      <c r="C28" s="26" t="s">
        <v>268</v>
      </c>
      <c r="D28" s="26"/>
      <c r="E28" s="26"/>
      <c r="F28" s="26"/>
      <c r="G28" s="26"/>
      <c r="H28" s="26"/>
      <c r="I28" s="51">
        <v>1315465.6</v>
      </c>
      <c r="J28" s="51"/>
      <c r="K28" s="51"/>
      <c r="L28" s="51"/>
      <c r="M28" s="51"/>
      <c r="N28" s="51"/>
      <c r="O28" s="51"/>
      <c r="P28" s="51"/>
      <c r="Q28" s="51"/>
      <c r="R28" s="51">
        <v>1315465.6</v>
      </c>
      <c r="S28" s="51"/>
      <c r="T28" s="51"/>
      <c r="U28" s="51"/>
      <c r="V28" s="51"/>
      <c r="W28" s="51">
        <v>1315465.6</v>
      </c>
    </row>
    <row r="29" ht="32.9" customHeight="1" spans="1:23">
      <c r="A29" s="26" t="s">
        <v>256</v>
      </c>
      <c r="B29" s="147" t="s">
        <v>269</v>
      </c>
      <c r="C29" s="26" t="s">
        <v>268</v>
      </c>
      <c r="D29" s="26" t="s">
        <v>64</v>
      </c>
      <c r="E29" s="26" t="s">
        <v>80</v>
      </c>
      <c r="F29" s="26" t="s">
        <v>153</v>
      </c>
      <c r="G29" s="26" t="s">
        <v>234</v>
      </c>
      <c r="H29" s="26" t="s">
        <v>235</v>
      </c>
      <c r="I29" s="51">
        <v>1113465.6</v>
      </c>
      <c r="J29" s="51"/>
      <c r="K29" s="51"/>
      <c r="L29" s="51"/>
      <c r="M29" s="51"/>
      <c r="N29" s="51"/>
      <c r="O29" s="51"/>
      <c r="P29" s="51"/>
      <c r="Q29" s="51"/>
      <c r="R29" s="51">
        <v>1113465.6</v>
      </c>
      <c r="S29" s="51"/>
      <c r="T29" s="51"/>
      <c r="U29" s="51"/>
      <c r="V29" s="51"/>
      <c r="W29" s="51">
        <v>1113465.6</v>
      </c>
    </row>
    <row r="30" ht="32.9" customHeight="1" spans="1:23">
      <c r="A30" s="26" t="s">
        <v>256</v>
      </c>
      <c r="B30" s="147" t="s">
        <v>269</v>
      </c>
      <c r="C30" s="26" t="s">
        <v>268</v>
      </c>
      <c r="D30" s="26" t="s">
        <v>64</v>
      </c>
      <c r="E30" s="26" t="s">
        <v>80</v>
      </c>
      <c r="F30" s="26" t="s">
        <v>153</v>
      </c>
      <c r="G30" s="26" t="s">
        <v>223</v>
      </c>
      <c r="H30" s="26" t="s">
        <v>224</v>
      </c>
      <c r="I30" s="51">
        <v>12000</v>
      </c>
      <c r="J30" s="51"/>
      <c r="K30" s="51"/>
      <c r="L30" s="51"/>
      <c r="M30" s="51"/>
      <c r="N30" s="51"/>
      <c r="O30" s="51"/>
      <c r="P30" s="51"/>
      <c r="Q30" s="51"/>
      <c r="R30" s="51">
        <v>12000</v>
      </c>
      <c r="S30" s="51"/>
      <c r="T30" s="51"/>
      <c r="U30" s="51"/>
      <c r="V30" s="51"/>
      <c r="W30" s="51">
        <v>12000</v>
      </c>
    </row>
    <row r="31" ht="32.9" customHeight="1" spans="1:23">
      <c r="A31" s="26" t="s">
        <v>256</v>
      </c>
      <c r="B31" s="147" t="s">
        <v>269</v>
      </c>
      <c r="C31" s="26" t="s">
        <v>268</v>
      </c>
      <c r="D31" s="26" t="s">
        <v>64</v>
      </c>
      <c r="E31" s="26" t="s">
        <v>83</v>
      </c>
      <c r="F31" s="26" t="s">
        <v>270</v>
      </c>
      <c r="G31" s="26" t="s">
        <v>210</v>
      </c>
      <c r="H31" s="26" t="s">
        <v>211</v>
      </c>
      <c r="I31" s="51">
        <v>21000</v>
      </c>
      <c r="J31" s="51"/>
      <c r="K31" s="51"/>
      <c r="L31" s="51"/>
      <c r="M31" s="51"/>
      <c r="N31" s="51"/>
      <c r="O31" s="51"/>
      <c r="P31" s="51"/>
      <c r="Q31" s="51"/>
      <c r="R31" s="51">
        <v>21000</v>
      </c>
      <c r="S31" s="51"/>
      <c r="T31" s="51"/>
      <c r="U31" s="51"/>
      <c r="V31" s="51"/>
      <c r="W31" s="51">
        <v>21000</v>
      </c>
    </row>
    <row r="32" ht="32.9" customHeight="1" spans="1:23">
      <c r="A32" s="26" t="s">
        <v>256</v>
      </c>
      <c r="B32" s="147" t="s">
        <v>269</v>
      </c>
      <c r="C32" s="26" t="s">
        <v>268</v>
      </c>
      <c r="D32" s="26" t="s">
        <v>64</v>
      </c>
      <c r="E32" s="26" t="s">
        <v>83</v>
      </c>
      <c r="F32" s="26" t="s">
        <v>270</v>
      </c>
      <c r="G32" s="26" t="s">
        <v>234</v>
      </c>
      <c r="H32" s="26" t="s">
        <v>235</v>
      </c>
      <c r="I32" s="51">
        <v>14000</v>
      </c>
      <c r="J32" s="51"/>
      <c r="K32" s="51"/>
      <c r="L32" s="51"/>
      <c r="M32" s="51"/>
      <c r="N32" s="51"/>
      <c r="O32" s="51"/>
      <c r="P32" s="51"/>
      <c r="Q32" s="51"/>
      <c r="R32" s="51">
        <v>14000</v>
      </c>
      <c r="S32" s="51"/>
      <c r="T32" s="51"/>
      <c r="U32" s="51"/>
      <c r="V32" s="51"/>
      <c r="W32" s="51">
        <v>14000</v>
      </c>
    </row>
    <row r="33" ht="32.9" customHeight="1" spans="1:23">
      <c r="A33" s="26" t="s">
        <v>256</v>
      </c>
      <c r="B33" s="147" t="s">
        <v>269</v>
      </c>
      <c r="C33" s="26" t="s">
        <v>268</v>
      </c>
      <c r="D33" s="26" t="s">
        <v>64</v>
      </c>
      <c r="E33" s="26" t="s">
        <v>84</v>
      </c>
      <c r="F33" s="26" t="s">
        <v>271</v>
      </c>
      <c r="G33" s="26" t="s">
        <v>210</v>
      </c>
      <c r="H33" s="26" t="s">
        <v>211</v>
      </c>
      <c r="I33" s="51">
        <v>10000</v>
      </c>
      <c r="J33" s="51"/>
      <c r="K33" s="51"/>
      <c r="L33" s="51"/>
      <c r="M33" s="51"/>
      <c r="N33" s="51"/>
      <c r="O33" s="51"/>
      <c r="P33" s="51"/>
      <c r="Q33" s="51"/>
      <c r="R33" s="51">
        <v>10000</v>
      </c>
      <c r="S33" s="51"/>
      <c r="T33" s="51"/>
      <c r="U33" s="51"/>
      <c r="V33" s="51"/>
      <c r="W33" s="51">
        <v>10000</v>
      </c>
    </row>
    <row r="34" ht="32.9" customHeight="1" spans="1:23">
      <c r="A34" s="26" t="s">
        <v>256</v>
      </c>
      <c r="B34" s="147" t="s">
        <v>269</v>
      </c>
      <c r="C34" s="26" t="s">
        <v>268</v>
      </c>
      <c r="D34" s="26" t="s">
        <v>64</v>
      </c>
      <c r="E34" s="26" t="s">
        <v>84</v>
      </c>
      <c r="F34" s="26" t="s">
        <v>271</v>
      </c>
      <c r="G34" s="26" t="s">
        <v>223</v>
      </c>
      <c r="H34" s="26" t="s">
        <v>224</v>
      </c>
      <c r="I34" s="51">
        <v>100000</v>
      </c>
      <c r="J34" s="51"/>
      <c r="K34" s="51"/>
      <c r="L34" s="51"/>
      <c r="M34" s="51"/>
      <c r="N34" s="51"/>
      <c r="O34" s="51"/>
      <c r="P34" s="51"/>
      <c r="Q34" s="51"/>
      <c r="R34" s="51">
        <v>100000</v>
      </c>
      <c r="S34" s="51"/>
      <c r="T34" s="51"/>
      <c r="U34" s="51"/>
      <c r="V34" s="51"/>
      <c r="W34" s="51">
        <v>100000</v>
      </c>
    </row>
    <row r="35" ht="32.9" customHeight="1" spans="1:23">
      <c r="A35" s="26" t="s">
        <v>256</v>
      </c>
      <c r="B35" s="147" t="s">
        <v>269</v>
      </c>
      <c r="C35" s="26" t="s">
        <v>268</v>
      </c>
      <c r="D35" s="26" t="s">
        <v>64</v>
      </c>
      <c r="E35" s="26" t="s">
        <v>85</v>
      </c>
      <c r="F35" s="26" t="s">
        <v>258</v>
      </c>
      <c r="G35" s="26" t="s">
        <v>210</v>
      </c>
      <c r="H35" s="26" t="s">
        <v>211</v>
      </c>
      <c r="I35" s="51">
        <v>45000</v>
      </c>
      <c r="J35" s="51"/>
      <c r="K35" s="51"/>
      <c r="L35" s="51"/>
      <c r="M35" s="51"/>
      <c r="N35" s="51"/>
      <c r="O35" s="51"/>
      <c r="P35" s="51"/>
      <c r="Q35" s="51"/>
      <c r="R35" s="51">
        <v>45000</v>
      </c>
      <c r="S35" s="51"/>
      <c r="T35" s="51"/>
      <c r="U35" s="51"/>
      <c r="V35" s="51"/>
      <c r="W35" s="51">
        <v>45000</v>
      </c>
    </row>
    <row r="36" ht="32.9" customHeight="1" spans="1:23">
      <c r="A36" s="26"/>
      <c r="B36" s="26"/>
      <c r="C36" s="26" t="s">
        <v>272</v>
      </c>
      <c r="D36" s="26"/>
      <c r="E36" s="26"/>
      <c r="F36" s="26"/>
      <c r="G36" s="26"/>
      <c r="H36" s="26"/>
      <c r="I36" s="51">
        <v>309160</v>
      </c>
      <c r="J36" s="51"/>
      <c r="K36" s="51"/>
      <c r="L36" s="51"/>
      <c r="M36" s="51"/>
      <c r="N36" s="51">
        <v>309160</v>
      </c>
      <c r="O36" s="51"/>
      <c r="P36" s="51"/>
      <c r="Q36" s="51"/>
      <c r="R36" s="51"/>
      <c r="S36" s="51"/>
      <c r="T36" s="51"/>
      <c r="U36" s="51"/>
      <c r="V36" s="51"/>
      <c r="W36" s="51"/>
    </row>
    <row r="37" ht="32.9" customHeight="1" spans="1:23">
      <c r="A37" s="26" t="s">
        <v>256</v>
      </c>
      <c r="B37" s="147" t="s">
        <v>273</v>
      </c>
      <c r="C37" s="26" t="s">
        <v>272</v>
      </c>
      <c r="D37" s="26" t="s">
        <v>64</v>
      </c>
      <c r="E37" s="26" t="s">
        <v>84</v>
      </c>
      <c r="F37" s="26" t="s">
        <v>271</v>
      </c>
      <c r="G37" s="26" t="s">
        <v>198</v>
      </c>
      <c r="H37" s="26" t="s">
        <v>199</v>
      </c>
      <c r="I37" s="51">
        <v>90000</v>
      </c>
      <c r="J37" s="51"/>
      <c r="K37" s="51"/>
      <c r="L37" s="51"/>
      <c r="M37" s="51"/>
      <c r="N37" s="51">
        <v>90000</v>
      </c>
      <c r="O37" s="51"/>
      <c r="P37" s="51"/>
      <c r="Q37" s="51"/>
      <c r="R37" s="51"/>
      <c r="S37" s="51"/>
      <c r="T37" s="51"/>
      <c r="U37" s="51"/>
      <c r="V37" s="51"/>
      <c r="W37" s="51"/>
    </row>
    <row r="38" ht="32.9" customHeight="1" spans="1:23">
      <c r="A38" s="26" t="s">
        <v>256</v>
      </c>
      <c r="B38" s="147" t="s">
        <v>273</v>
      </c>
      <c r="C38" s="26" t="s">
        <v>272</v>
      </c>
      <c r="D38" s="26" t="s">
        <v>64</v>
      </c>
      <c r="E38" s="26" t="s">
        <v>84</v>
      </c>
      <c r="F38" s="26" t="s">
        <v>271</v>
      </c>
      <c r="G38" s="26" t="s">
        <v>210</v>
      </c>
      <c r="H38" s="26" t="s">
        <v>211</v>
      </c>
      <c r="I38" s="51">
        <v>50000</v>
      </c>
      <c r="J38" s="51"/>
      <c r="K38" s="51"/>
      <c r="L38" s="51"/>
      <c r="M38" s="51"/>
      <c r="N38" s="51">
        <v>50000</v>
      </c>
      <c r="O38" s="51"/>
      <c r="P38" s="51"/>
      <c r="Q38" s="51"/>
      <c r="R38" s="51"/>
      <c r="S38" s="51"/>
      <c r="T38" s="51"/>
      <c r="U38" s="51"/>
      <c r="V38" s="51"/>
      <c r="W38" s="51"/>
    </row>
    <row r="39" ht="32.9" customHeight="1" spans="1:23">
      <c r="A39" s="26" t="s">
        <v>256</v>
      </c>
      <c r="B39" s="147" t="s">
        <v>273</v>
      </c>
      <c r="C39" s="26" t="s">
        <v>272</v>
      </c>
      <c r="D39" s="26" t="s">
        <v>64</v>
      </c>
      <c r="E39" s="26" t="s">
        <v>84</v>
      </c>
      <c r="F39" s="26" t="s">
        <v>271</v>
      </c>
      <c r="G39" s="26" t="s">
        <v>236</v>
      </c>
      <c r="H39" s="26" t="s">
        <v>237</v>
      </c>
      <c r="I39" s="51">
        <v>660</v>
      </c>
      <c r="J39" s="51"/>
      <c r="K39" s="51"/>
      <c r="L39" s="51"/>
      <c r="M39" s="51"/>
      <c r="N39" s="51">
        <v>660</v>
      </c>
      <c r="O39" s="51"/>
      <c r="P39" s="51"/>
      <c r="Q39" s="51"/>
      <c r="R39" s="51"/>
      <c r="S39" s="51"/>
      <c r="T39" s="51"/>
      <c r="U39" s="51"/>
      <c r="V39" s="51"/>
      <c r="W39" s="51"/>
    </row>
    <row r="40" ht="32.9" customHeight="1" spans="1:23">
      <c r="A40" s="26" t="s">
        <v>256</v>
      </c>
      <c r="B40" s="147" t="s">
        <v>273</v>
      </c>
      <c r="C40" s="26" t="s">
        <v>272</v>
      </c>
      <c r="D40" s="26" t="s">
        <v>64</v>
      </c>
      <c r="E40" s="26" t="s">
        <v>85</v>
      </c>
      <c r="F40" s="26" t="s">
        <v>258</v>
      </c>
      <c r="G40" s="26" t="s">
        <v>198</v>
      </c>
      <c r="H40" s="26" t="s">
        <v>199</v>
      </c>
      <c r="I40" s="51">
        <v>108500</v>
      </c>
      <c r="J40" s="51"/>
      <c r="K40" s="51"/>
      <c r="L40" s="51"/>
      <c r="M40" s="51"/>
      <c r="N40" s="51">
        <v>108500</v>
      </c>
      <c r="O40" s="51"/>
      <c r="P40" s="51"/>
      <c r="Q40" s="51"/>
      <c r="R40" s="51"/>
      <c r="S40" s="51"/>
      <c r="T40" s="51"/>
      <c r="U40" s="51"/>
      <c r="V40" s="51"/>
      <c r="W40" s="51"/>
    </row>
    <row r="41" ht="32.9" customHeight="1" spans="1:23">
      <c r="A41" s="26" t="s">
        <v>256</v>
      </c>
      <c r="B41" s="147" t="s">
        <v>273</v>
      </c>
      <c r="C41" s="26" t="s">
        <v>272</v>
      </c>
      <c r="D41" s="26" t="s">
        <v>64</v>
      </c>
      <c r="E41" s="26" t="s">
        <v>85</v>
      </c>
      <c r="F41" s="26" t="s">
        <v>258</v>
      </c>
      <c r="G41" s="26" t="s">
        <v>208</v>
      </c>
      <c r="H41" s="26" t="s">
        <v>209</v>
      </c>
      <c r="I41" s="51">
        <v>10000</v>
      </c>
      <c r="J41" s="51"/>
      <c r="K41" s="51"/>
      <c r="L41" s="51"/>
      <c r="M41" s="51"/>
      <c r="N41" s="51">
        <v>10000</v>
      </c>
      <c r="O41" s="51"/>
      <c r="P41" s="51"/>
      <c r="Q41" s="51"/>
      <c r="R41" s="51"/>
      <c r="S41" s="51"/>
      <c r="T41" s="51"/>
      <c r="U41" s="51"/>
      <c r="V41" s="51"/>
      <c r="W41" s="51"/>
    </row>
    <row r="42" ht="32.9" customHeight="1" spans="1:23">
      <c r="A42" s="26" t="s">
        <v>256</v>
      </c>
      <c r="B42" s="147" t="s">
        <v>273</v>
      </c>
      <c r="C42" s="26" t="s">
        <v>272</v>
      </c>
      <c r="D42" s="26" t="s">
        <v>64</v>
      </c>
      <c r="E42" s="26" t="s">
        <v>85</v>
      </c>
      <c r="F42" s="26" t="s">
        <v>258</v>
      </c>
      <c r="G42" s="26" t="s">
        <v>223</v>
      </c>
      <c r="H42" s="26" t="s">
        <v>224</v>
      </c>
      <c r="I42" s="51">
        <v>50000</v>
      </c>
      <c r="J42" s="51"/>
      <c r="K42" s="51"/>
      <c r="L42" s="51"/>
      <c r="M42" s="51"/>
      <c r="N42" s="51">
        <v>50000</v>
      </c>
      <c r="O42" s="51"/>
      <c r="P42" s="51"/>
      <c r="Q42" s="51"/>
      <c r="R42" s="51"/>
      <c r="S42" s="51"/>
      <c r="T42" s="51"/>
      <c r="U42" s="51"/>
      <c r="V42" s="51"/>
      <c r="W42" s="51"/>
    </row>
    <row r="43" ht="32.9" customHeight="1" spans="1:23">
      <c r="A43" s="26"/>
      <c r="B43" s="26"/>
      <c r="C43" s="26" t="s">
        <v>274</v>
      </c>
      <c r="D43" s="26"/>
      <c r="E43" s="26"/>
      <c r="F43" s="26"/>
      <c r="G43" s="26"/>
      <c r="H43" s="26"/>
      <c r="I43" s="51">
        <v>130000</v>
      </c>
      <c r="J43" s="51">
        <v>130000</v>
      </c>
      <c r="K43" s="51">
        <v>130000</v>
      </c>
      <c r="L43" s="51"/>
      <c r="M43" s="51"/>
      <c r="N43" s="51"/>
      <c r="O43" s="51"/>
      <c r="P43" s="51"/>
      <c r="Q43" s="51"/>
      <c r="R43" s="51"/>
      <c r="S43" s="51"/>
      <c r="T43" s="51"/>
      <c r="U43" s="51"/>
      <c r="V43" s="51"/>
      <c r="W43" s="51"/>
    </row>
    <row r="44" ht="32.9" customHeight="1" spans="1:23">
      <c r="A44" s="26" t="s">
        <v>256</v>
      </c>
      <c r="B44" s="147" t="s">
        <v>275</v>
      </c>
      <c r="C44" s="26" t="s">
        <v>274</v>
      </c>
      <c r="D44" s="26" t="s">
        <v>64</v>
      </c>
      <c r="E44" s="26" t="s">
        <v>80</v>
      </c>
      <c r="F44" s="26" t="s">
        <v>153</v>
      </c>
      <c r="G44" s="26" t="s">
        <v>223</v>
      </c>
      <c r="H44" s="26" t="s">
        <v>224</v>
      </c>
      <c r="I44" s="51">
        <v>130000</v>
      </c>
      <c r="J44" s="51">
        <v>130000</v>
      </c>
      <c r="K44" s="51">
        <v>130000</v>
      </c>
      <c r="L44" s="51"/>
      <c r="M44" s="51"/>
      <c r="N44" s="51"/>
      <c r="O44" s="51"/>
      <c r="P44" s="51"/>
      <c r="Q44" s="51"/>
      <c r="R44" s="51"/>
      <c r="S44" s="51"/>
      <c r="T44" s="51"/>
      <c r="U44" s="51"/>
      <c r="V44" s="51"/>
      <c r="W44" s="51"/>
    </row>
    <row r="45" ht="32.9" customHeight="1" spans="1:23">
      <c r="A45" s="26"/>
      <c r="B45" s="26"/>
      <c r="C45" s="26" t="s">
        <v>276</v>
      </c>
      <c r="D45" s="26"/>
      <c r="E45" s="26"/>
      <c r="F45" s="26"/>
      <c r="G45" s="26"/>
      <c r="H45" s="26"/>
      <c r="I45" s="51">
        <v>110000</v>
      </c>
      <c r="J45" s="51">
        <v>110000</v>
      </c>
      <c r="K45" s="51">
        <v>110000</v>
      </c>
      <c r="L45" s="51"/>
      <c r="M45" s="51"/>
      <c r="N45" s="51"/>
      <c r="O45" s="51"/>
      <c r="P45" s="51"/>
      <c r="Q45" s="51"/>
      <c r="R45" s="51"/>
      <c r="S45" s="51"/>
      <c r="T45" s="51"/>
      <c r="U45" s="51"/>
      <c r="V45" s="51"/>
      <c r="W45" s="51"/>
    </row>
    <row r="46" ht="32.9" customHeight="1" spans="1:23">
      <c r="A46" s="26" t="s">
        <v>256</v>
      </c>
      <c r="B46" s="147" t="s">
        <v>277</v>
      </c>
      <c r="C46" s="26" t="s">
        <v>276</v>
      </c>
      <c r="D46" s="26" t="s">
        <v>64</v>
      </c>
      <c r="E46" s="26" t="s">
        <v>83</v>
      </c>
      <c r="F46" s="26" t="s">
        <v>270</v>
      </c>
      <c r="G46" s="26" t="s">
        <v>223</v>
      </c>
      <c r="H46" s="26" t="s">
        <v>224</v>
      </c>
      <c r="I46" s="51">
        <v>40000</v>
      </c>
      <c r="J46" s="51">
        <v>40000</v>
      </c>
      <c r="K46" s="51">
        <v>40000</v>
      </c>
      <c r="L46" s="51"/>
      <c r="M46" s="51"/>
      <c r="N46" s="51"/>
      <c r="O46" s="51"/>
      <c r="P46" s="51"/>
      <c r="Q46" s="51"/>
      <c r="R46" s="51"/>
      <c r="S46" s="51"/>
      <c r="T46" s="51"/>
      <c r="U46" s="51"/>
      <c r="V46" s="51"/>
      <c r="W46" s="51"/>
    </row>
    <row r="47" ht="32.9" customHeight="1" spans="1:23">
      <c r="A47" s="26" t="s">
        <v>256</v>
      </c>
      <c r="B47" s="147" t="s">
        <v>277</v>
      </c>
      <c r="C47" s="26" t="s">
        <v>276</v>
      </c>
      <c r="D47" s="26" t="s">
        <v>64</v>
      </c>
      <c r="E47" s="26" t="s">
        <v>84</v>
      </c>
      <c r="F47" s="26" t="s">
        <v>271</v>
      </c>
      <c r="G47" s="26" t="s">
        <v>198</v>
      </c>
      <c r="H47" s="26" t="s">
        <v>199</v>
      </c>
      <c r="I47" s="51">
        <v>20000</v>
      </c>
      <c r="J47" s="51">
        <v>20000</v>
      </c>
      <c r="K47" s="51">
        <v>20000</v>
      </c>
      <c r="L47" s="51"/>
      <c r="M47" s="51"/>
      <c r="N47" s="51"/>
      <c r="O47" s="51"/>
      <c r="P47" s="51"/>
      <c r="Q47" s="51"/>
      <c r="R47" s="51"/>
      <c r="S47" s="51"/>
      <c r="T47" s="51"/>
      <c r="U47" s="51"/>
      <c r="V47" s="51"/>
      <c r="W47" s="51"/>
    </row>
    <row r="48" ht="32.9" customHeight="1" spans="1:23">
      <c r="A48" s="26" t="s">
        <v>256</v>
      </c>
      <c r="B48" s="147" t="s">
        <v>277</v>
      </c>
      <c r="C48" s="26" t="s">
        <v>276</v>
      </c>
      <c r="D48" s="26" t="s">
        <v>64</v>
      </c>
      <c r="E48" s="26" t="s">
        <v>84</v>
      </c>
      <c r="F48" s="26" t="s">
        <v>271</v>
      </c>
      <c r="G48" s="26" t="s">
        <v>223</v>
      </c>
      <c r="H48" s="26" t="s">
        <v>224</v>
      </c>
      <c r="I48" s="51">
        <v>50000</v>
      </c>
      <c r="J48" s="51">
        <v>50000</v>
      </c>
      <c r="K48" s="51">
        <v>50000</v>
      </c>
      <c r="L48" s="51"/>
      <c r="M48" s="51"/>
      <c r="N48" s="51"/>
      <c r="O48" s="51"/>
      <c r="P48" s="51"/>
      <c r="Q48" s="51"/>
      <c r="R48" s="51"/>
      <c r="S48" s="51"/>
      <c r="T48" s="51"/>
      <c r="U48" s="51"/>
      <c r="V48" s="51"/>
      <c r="W48" s="51"/>
    </row>
    <row r="49" ht="32.9" customHeight="1" spans="1:23">
      <c r="A49" s="26"/>
      <c r="B49" s="26"/>
      <c r="C49" s="26" t="s">
        <v>278</v>
      </c>
      <c r="D49" s="26"/>
      <c r="E49" s="26"/>
      <c r="F49" s="26"/>
      <c r="G49" s="26"/>
      <c r="H49" s="26"/>
      <c r="I49" s="51">
        <v>310990</v>
      </c>
      <c r="J49" s="51">
        <v>310990</v>
      </c>
      <c r="K49" s="51">
        <v>310990</v>
      </c>
      <c r="L49" s="51"/>
      <c r="M49" s="51"/>
      <c r="N49" s="51"/>
      <c r="O49" s="51"/>
      <c r="P49" s="51"/>
      <c r="Q49" s="51"/>
      <c r="R49" s="51"/>
      <c r="S49" s="51"/>
      <c r="T49" s="51"/>
      <c r="U49" s="51"/>
      <c r="V49" s="51"/>
      <c r="W49" s="51"/>
    </row>
    <row r="50" ht="32.9" customHeight="1" spans="1:23">
      <c r="A50" s="26" t="s">
        <v>256</v>
      </c>
      <c r="B50" s="147" t="s">
        <v>279</v>
      </c>
      <c r="C50" s="26" t="s">
        <v>278</v>
      </c>
      <c r="D50" s="26" t="s">
        <v>64</v>
      </c>
      <c r="E50" s="26" t="s">
        <v>80</v>
      </c>
      <c r="F50" s="26" t="s">
        <v>153</v>
      </c>
      <c r="G50" s="26" t="s">
        <v>261</v>
      </c>
      <c r="H50" s="26" t="s">
        <v>262</v>
      </c>
      <c r="I50" s="51">
        <v>249500</v>
      </c>
      <c r="J50" s="51">
        <v>249500</v>
      </c>
      <c r="K50" s="51">
        <v>249500</v>
      </c>
      <c r="L50" s="51"/>
      <c r="M50" s="51"/>
      <c r="N50" s="51"/>
      <c r="O50" s="51"/>
      <c r="P50" s="51"/>
      <c r="Q50" s="51"/>
      <c r="R50" s="51"/>
      <c r="S50" s="51"/>
      <c r="T50" s="51"/>
      <c r="U50" s="51"/>
      <c r="V50" s="51"/>
      <c r="W50" s="51"/>
    </row>
    <row r="51" ht="32.9" customHeight="1" spans="1:23">
      <c r="A51" s="26" t="s">
        <v>256</v>
      </c>
      <c r="B51" s="147" t="s">
        <v>279</v>
      </c>
      <c r="C51" s="26" t="s">
        <v>278</v>
      </c>
      <c r="D51" s="26" t="s">
        <v>64</v>
      </c>
      <c r="E51" s="26" t="s">
        <v>82</v>
      </c>
      <c r="F51" s="26" t="s">
        <v>280</v>
      </c>
      <c r="G51" s="26" t="s">
        <v>261</v>
      </c>
      <c r="H51" s="26" t="s">
        <v>262</v>
      </c>
      <c r="I51" s="51">
        <v>61490</v>
      </c>
      <c r="J51" s="51">
        <v>61490</v>
      </c>
      <c r="K51" s="51">
        <v>61490</v>
      </c>
      <c r="L51" s="51"/>
      <c r="M51" s="51"/>
      <c r="N51" s="51"/>
      <c r="O51" s="51"/>
      <c r="P51" s="51"/>
      <c r="Q51" s="51"/>
      <c r="R51" s="51"/>
      <c r="S51" s="51"/>
      <c r="T51" s="51"/>
      <c r="U51" s="51"/>
      <c r="V51" s="51"/>
      <c r="W51" s="51"/>
    </row>
    <row r="52" ht="32.9" customHeight="1" spans="1:23">
      <c r="A52" s="26"/>
      <c r="B52" s="26"/>
      <c r="C52" s="26" t="s">
        <v>281</v>
      </c>
      <c r="D52" s="26"/>
      <c r="E52" s="26"/>
      <c r="F52" s="26"/>
      <c r="G52" s="26"/>
      <c r="H52" s="26"/>
      <c r="I52" s="51">
        <v>99000</v>
      </c>
      <c r="J52" s="51">
        <v>99000</v>
      </c>
      <c r="K52" s="51">
        <v>99000</v>
      </c>
      <c r="L52" s="51"/>
      <c r="M52" s="51"/>
      <c r="N52" s="51"/>
      <c r="O52" s="51"/>
      <c r="P52" s="51"/>
      <c r="Q52" s="51"/>
      <c r="R52" s="51"/>
      <c r="S52" s="51"/>
      <c r="T52" s="51"/>
      <c r="U52" s="51"/>
      <c r="V52" s="51"/>
      <c r="W52" s="51"/>
    </row>
    <row r="53" ht="32.9" customHeight="1" spans="1:23">
      <c r="A53" s="26" t="s">
        <v>256</v>
      </c>
      <c r="B53" s="147" t="s">
        <v>282</v>
      </c>
      <c r="C53" s="26" t="s">
        <v>281</v>
      </c>
      <c r="D53" s="26" t="s">
        <v>64</v>
      </c>
      <c r="E53" s="26" t="s">
        <v>80</v>
      </c>
      <c r="F53" s="26" t="s">
        <v>153</v>
      </c>
      <c r="G53" s="26" t="s">
        <v>200</v>
      </c>
      <c r="H53" s="26" t="s">
        <v>201</v>
      </c>
      <c r="I53" s="51">
        <v>99000</v>
      </c>
      <c r="J53" s="51">
        <v>99000</v>
      </c>
      <c r="K53" s="51">
        <v>99000</v>
      </c>
      <c r="L53" s="51"/>
      <c r="M53" s="51"/>
      <c r="N53" s="51"/>
      <c r="O53" s="51"/>
      <c r="P53" s="51"/>
      <c r="Q53" s="51"/>
      <c r="R53" s="51"/>
      <c r="S53" s="51"/>
      <c r="T53" s="51"/>
      <c r="U53" s="51"/>
      <c r="V53" s="51"/>
      <c r="W53" s="51"/>
    </row>
    <row r="54" ht="32.9" customHeight="1" spans="1:23">
      <c r="A54" s="26"/>
      <c r="B54" s="26"/>
      <c r="C54" s="26" t="s">
        <v>283</v>
      </c>
      <c r="D54" s="26"/>
      <c r="E54" s="26"/>
      <c r="F54" s="26"/>
      <c r="G54" s="26"/>
      <c r="H54" s="26"/>
      <c r="I54" s="51">
        <v>170000</v>
      </c>
      <c r="J54" s="51">
        <v>170000</v>
      </c>
      <c r="K54" s="51">
        <v>170000</v>
      </c>
      <c r="L54" s="51"/>
      <c r="M54" s="51"/>
      <c r="N54" s="51"/>
      <c r="O54" s="51"/>
      <c r="P54" s="51"/>
      <c r="Q54" s="51"/>
      <c r="R54" s="51"/>
      <c r="S54" s="51"/>
      <c r="T54" s="51"/>
      <c r="U54" s="51"/>
      <c r="V54" s="51"/>
      <c r="W54" s="51"/>
    </row>
    <row r="55" ht="32.9" customHeight="1" spans="1:23">
      <c r="A55" s="26" t="s">
        <v>256</v>
      </c>
      <c r="B55" s="147" t="s">
        <v>284</v>
      </c>
      <c r="C55" s="26" t="s">
        <v>283</v>
      </c>
      <c r="D55" s="26" t="s">
        <v>64</v>
      </c>
      <c r="E55" s="26" t="s">
        <v>83</v>
      </c>
      <c r="F55" s="26" t="s">
        <v>270</v>
      </c>
      <c r="G55" s="26" t="s">
        <v>210</v>
      </c>
      <c r="H55" s="26" t="s">
        <v>211</v>
      </c>
      <c r="I55" s="51">
        <v>50000</v>
      </c>
      <c r="J55" s="51">
        <v>50000</v>
      </c>
      <c r="K55" s="51">
        <v>50000</v>
      </c>
      <c r="L55" s="51"/>
      <c r="M55" s="51"/>
      <c r="N55" s="51"/>
      <c r="O55" s="51"/>
      <c r="P55" s="51"/>
      <c r="Q55" s="51"/>
      <c r="R55" s="51"/>
      <c r="S55" s="51"/>
      <c r="T55" s="51"/>
      <c r="U55" s="51"/>
      <c r="V55" s="51"/>
      <c r="W55" s="51"/>
    </row>
    <row r="56" ht="32.9" customHeight="1" spans="1:23">
      <c r="A56" s="26" t="s">
        <v>256</v>
      </c>
      <c r="B56" s="147" t="s">
        <v>284</v>
      </c>
      <c r="C56" s="26" t="s">
        <v>283</v>
      </c>
      <c r="D56" s="26" t="s">
        <v>64</v>
      </c>
      <c r="E56" s="26" t="s">
        <v>85</v>
      </c>
      <c r="F56" s="26" t="s">
        <v>258</v>
      </c>
      <c r="G56" s="26" t="s">
        <v>261</v>
      </c>
      <c r="H56" s="26" t="s">
        <v>262</v>
      </c>
      <c r="I56" s="51">
        <v>70000</v>
      </c>
      <c r="J56" s="51">
        <v>70000</v>
      </c>
      <c r="K56" s="51">
        <v>70000</v>
      </c>
      <c r="L56" s="51"/>
      <c r="M56" s="51"/>
      <c r="N56" s="51"/>
      <c r="O56" s="51"/>
      <c r="P56" s="51"/>
      <c r="Q56" s="51"/>
      <c r="R56" s="51"/>
      <c r="S56" s="51"/>
      <c r="T56" s="51"/>
      <c r="U56" s="51"/>
      <c r="V56" s="51"/>
      <c r="W56" s="51"/>
    </row>
    <row r="57" ht="32.9" customHeight="1" spans="1:23">
      <c r="A57" s="26" t="s">
        <v>256</v>
      </c>
      <c r="B57" s="147" t="s">
        <v>284</v>
      </c>
      <c r="C57" s="26" t="s">
        <v>283</v>
      </c>
      <c r="D57" s="26" t="s">
        <v>64</v>
      </c>
      <c r="E57" s="26" t="s">
        <v>85</v>
      </c>
      <c r="F57" s="26" t="s">
        <v>258</v>
      </c>
      <c r="G57" s="26" t="s">
        <v>223</v>
      </c>
      <c r="H57" s="26" t="s">
        <v>224</v>
      </c>
      <c r="I57" s="51">
        <v>50000</v>
      </c>
      <c r="J57" s="51">
        <v>50000</v>
      </c>
      <c r="K57" s="51">
        <v>50000</v>
      </c>
      <c r="L57" s="51"/>
      <c r="M57" s="51"/>
      <c r="N57" s="51"/>
      <c r="O57" s="51"/>
      <c r="P57" s="51"/>
      <c r="Q57" s="51"/>
      <c r="R57" s="51"/>
      <c r="S57" s="51"/>
      <c r="T57" s="51"/>
      <c r="U57" s="51"/>
      <c r="V57" s="51"/>
      <c r="W57" s="51"/>
    </row>
    <row r="58" ht="32.9" customHeight="1" spans="1:23">
      <c r="A58" s="26"/>
      <c r="B58" s="26"/>
      <c r="C58" s="26" t="s">
        <v>285</v>
      </c>
      <c r="D58" s="26"/>
      <c r="E58" s="26"/>
      <c r="F58" s="26"/>
      <c r="G58" s="26"/>
      <c r="H58" s="26"/>
      <c r="I58" s="51">
        <v>60000</v>
      </c>
      <c r="J58" s="51">
        <v>60000</v>
      </c>
      <c r="K58" s="51">
        <v>60000</v>
      </c>
      <c r="L58" s="51"/>
      <c r="M58" s="51"/>
      <c r="N58" s="51"/>
      <c r="O58" s="51"/>
      <c r="P58" s="51"/>
      <c r="Q58" s="51"/>
      <c r="R58" s="51"/>
      <c r="S58" s="51"/>
      <c r="T58" s="51"/>
      <c r="U58" s="51"/>
      <c r="V58" s="51"/>
      <c r="W58" s="51"/>
    </row>
    <row r="59" ht="32.9" customHeight="1" spans="1:23">
      <c r="A59" s="26" t="s">
        <v>256</v>
      </c>
      <c r="B59" s="147" t="s">
        <v>286</v>
      </c>
      <c r="C59" s="26" t="s">
        <v>285</v>
      </c>
      <c r="D59" s="26" t="s">
        <v>64</v>
      </c>
      <c r="E59" s="26" t="s">
        <v>80</v>
      </c>
      <c r="F59" s="26" t="s">
        <v>153</v>
      </c>
      <c r="G59" s="26" t="s">
        <v>223</v>
      </c>
      <c r="H59" s="26" t="s">
        <v>224</v>
      </c>
      <c r="I59" s="51">
        <v>40000</v>
      </c>
      <c r="J59" s="51">
        <v>40000</v>
      </c>
      <c r="K59" s="51">
        <v>40000</v>
      </c>
      <c r="L59" s="51"/>
      <c r="M59" s="51"/>
      <c r="N59" s="51"/>
      <c r="O59" s="51"/>
      <c r="P59" s="51"/>
      <c r="Q59" s="51"/>
      <c r="R59" s="51"/>
      <c r="S59" s="51"/>
      <c r="T59" s="51"/>
      <c r="U59" s="51"/>
      <c r="V59" s="51"/>
      <c r="W59" s="51"/>
    </row>
    <row r="60" ht="32.9" customHeight="1" spans="1:23">
      <c r="A60" s="26" t="s">
        <v>256</v>
      </c>
      <c r="B60" s="147" t="s">
        <v>286</v>
      </c>
      <c r="C60" s="26" t="s">
        <v>285</v>
      </c>
      <c r="D60" s="26" t="s">
        <v>64</v>
      </c>
      <c r="E60" s="26" t="s">
        <v>85</v>
      </c>
      <c r="F60" s="26" t="s">
        <v>258</v>
      </c>
      <c r="G60" s="26" t="s">
        <v>206</v>
      </c>
      <c r="H60" s="26" t="s">
        <v>207</v>
      </c>
      <c r="I60" s="51">
        <v>14000</v>
      </c>
      <c r="J60" s="51">
        <v>14000</v>
      </c>
      <c r="K60" s="51">
        <v>14000</v>
      </c>
      <c r="L60" s="51"/>
      <c r="M60" s="51"/>
      <c r="N60" s="51"/>
      <c r="O60" s="51"/>
      <c r="P60" s="51"/>
      <c r="Q60" s="51"/>
      <c r="R60" s="51"/>
      <c r="S60" s="51"/>
      <c r="T60" s="51"/>
      <c r="U60" s="51"/>
      <c r="V60" s="51"/>
      <c r="W60" s="51"/>
    </row>
    <row r="61" ht="32.9" customHeight="1" spans="1:23">
      <c r="A61" s="26" t="s">
        <v>256</v>
      </c>
      <c r="B61" s="147" t="s">
        <v>286</v>
      </c>
      <c r="C61" s="26" t="s">
        <v>285</v>
      </c>
      <c r="D61" s="26" t="s">
        <v>64</v>
      </c>
      <c r="E61" s="26" t="s">
        <v>85</v>
      </c>
      <c r="F61" s="26" t="s">
        <v>258</v>
      </c>
      <c r="G61" s="26" t="s">
        <v>208</v>
      </c>
      <c r="H61" s="26" t="s">
        <v>209</v>
      </c>
      <c r="I61" s="51">
        <v>6000</v>
      </c>
      <c r="J61" s="51">
        <v>6000</v>
      </c>
      <c r="K61" s="51">
        <v>6000</v>
      </c>
      <c r="L61" s="51"/>
      <c r="M61" s="51"/>
      <c r="N61" s="51"/>
      <c r="O61" s="51"/>
      <c r="P61" s="51"/>
      <c r="Q61" s="51"/>
      <c r="R61" s="51"/>
      <c r="S61" s="51"/>
      <c r="T61" s="51"/>
      <c r="U61" s="51"/>
      <c r="V61" s="51"/>
      <c r="W61" s="51"/>
    </row>
    <row r="62" ht="32.9" customHeight="1" spans="1:23">
      <c r="A62" s="26"/>
      <c r="B62" s="26"/>
      <c r="C62" s="26" t="s">
        <v>287</v>
      </c>
      <c r="D62" s="26"/>
      <c r="E62" s="26"/>
      <c r="F62" s="26"/>
      <c r="G62" s="26"/>
      <c r="H62" s="26"/>
      <c r="I62" s="51">
        <v>7987500</v>
      </c>
      <c r="J62" s="51"/>
      <c r="K62" s="51"/>
      <c r="L62" s="51">
        <v>7987500</v>
      </c>
      <c r="M62" s="51"/>
      <c r="N62" s="51"/>
      <c r="O62" s="51"/>
      <c r="P62" s="51"/>
      <c r="Q62" s="51"/>
      <c r="R62" s="51"/>
      <c r="S62" s="51"/>
      <c r="T62" s="51"/>
      <c r="U62" s="51"/>
      <c r="V62" s="51"/>
      <c r="W62" s="51"/>
    </row>
    <row r="63" ht="32.9" customHeight="1" spans="1:23">
      <c r="A63" s="26" t="s">
        <v>256</v>
      </c>
      <c r="B63" s="147" t="s">
        <v>288</v>
      </c>
      <c r="C63" s="26" t="s">
        <v>287</v>
      </c>
      <c r="D63" s="26" t="s">
        <v>64</v>
      </c>
      <c r="E63" s="26" t="s">
        <v>101</v>
      </c>
      <c r="F63" s="26" t="s">
        <v>289</v>
      </c>
      <c r="G63" s="26" t="s">
        <v>290</v>
      </c>
      <c r="H63" s="26" t="s">
        <v>291</v>
      </c>
      <c r="I63" s="51">
        <v>7987500</v>
      </c>
      <c r="J63" s="51"/>
      <c r="K63" s="51"/>
      <c r="L63" s="51">
        <v>7987500</v>
      </c>
      <c r="M63" s="51"/>
      <c r="N63" s="51"/>
      <c r="O63" s="51"/>
      <c r="P63" s="51"/>
      <c r="Q63" s="51"/>
      <c r="R63" s="51"/>
      <c r="S63" s="51"/>
      <c r="T63" s="51"/>
      <c r="U63" s="51"/>
      <c r="V63" s="51"/>
      <c r="W63" s="51"/>
    </row>
    <row r="64" ht="18.75" customHeight="1" spans="1:23">
      <c r="A64" s="52" t="s">
        <v>292</v>
      </c>
      <c r="B64" s="53"/>
      <c r="C64" s="53"/>
      <c r="D64" s="53"/>
      <c r="E64" s="53"/>
      <c r="F64" s="53"/>
      <c r="G64" s="53"/>
      <c r="H64" s="54"/>
      <c r="I64" s="51">
        <v>12378143.85</v>
      </c>
      <c r="J64" s="51">
        <v>2263290</v>
      </c>
      <c r="K64" s="51">
        <v>2263290</v>
      </c>
      <c r="L64" s="51">
        <v>7987500</v>
      </c>
      <c r="M64" s="51"/>
      <c r="N64" s="51">
        <v>811888.25</v>
      </c>
      <c r="O64" s="51"/>
      <c r="P64" s="51"/>
      <c r="Q64" s="51"/>
      <c r="R64" s="51">
        <v>1315465.6</v>
      </c>
      <c r="S64" s="51"/>
      <c r="T64" s="51"/>
      <c r="U64" s="51"/>
      <c r="V64" s="51"/>
      <c r="W64" s="51">
        <v>1315465.6</v>
      </c>
    </row>
  </sheetData>
  <mergeCells count="28">
    <mergeCell ref="A2:W2"/>
    <mergeCell ref="A3:I3"/>
    <mergeCell ref="J4:M4"/>
    <mergeCell ref="N4:P4"/>
    <mergeCell ref="R4:W4"/>
    <mergeCell ref="J5:K5"/>
    <mergeCell ref="A64:H6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5"/>
  <sheetViews>
    <sheetView showZeros="0" topLeftCell="A79" workbookViewId="0">
      <selection activeCell="C84" sqref="$A84:$XFD84"/>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J1" s="140" t="s">
        <v>293</v>
      </c>
    </row>
    <row r="2" ht="28.5" customHeight="1" spans="1:10">
      <c r="A2" s="141" t="s">
        <v>294</v>
      </c>
      <c r="B2" s="33"/>
      <c r="C2" s="33"/>
      <c r="D2" s="33"/>
      <c r="E2" s="33"/>
      <c r="F2" s="84"/>
      <c r="G2" s="33"/>
      <c r="H2" s="84"/>
      <c r="I2" s="84"/>
      <c r="J2" s="33"/>
    </row>
    <row r="3" ht="15" customHeight="1" spans="1:10">
      <c r="A3" s="5" t="str">
        <f>"单位名称："&amp;"玉溪市市场监督管理局"</f>
        <v>单位名称：玉溪市市场监督管理局</v>
      </c>
    </row>
    <row r="4" ht="14.25" customHeight="1" spans="1:10">
      <c r="A4" s="67" t="s">
        <v>295</v>
      </c>
      <c r="B4" s="67" t="s">
        <v>296</v>
      </c>
      <c r="C4" s="67" t="s">
        <v>297</v>
      </c>
      <c r="D4" s="67" t="s">
        <v>298</v>
      </c>
      <c r="E4" s="67" t="s">
        <v>299</v>
      </c>
      <c r="F4" s="48" t="s">
        <v>300</v>
      </c>
      <c r="G4" s="67" t="s">
        <v>301</v>
      </c>
      <c r="H4" s="48" t="s">
        <v>302</v>
      </c>
      <c r="I4" s="48" t="s">
        <v>303</v>
      </c>
      <c r="J4" s="67" t="s">
        <v>304</v>
      </c>
    </row>
    <row r="5" ht="14.25" customHeight="1" spans="1:10">
      <c r="A5" s="67">
        <v>1</v>
      </c>
      <c r="B5" s="67">
        <v>2</v>
      </c>
      <c r="C5" s="67">
        <v>3</v>
      </c>
      <c r="D5" s="67">
        <v>4</v>
      </c>
      <c r="E5" s="67">
        <v>5</v>
      </c>
      <c r="F5" s="48">
        <v>6</v>
      </c>
      <c r="G5" s="67">
        <v>7</v>
      </c>
      <c r="H5" s="48">
        <v>8</v>
      </c>
      <c r="I5" s="48">
        <v>9</v>
      </c>
      <c r="J5" s="67">
        <v>10</v>
      </c>
    </row>
    <row r="6" ht="15" customHeight="1" spans="1:10">
      <c r="A6" s="26" t="s">
        <v>64</v>
      </c>
      <c r="B6" s="68"/>
      <c r="C6" s="68"/>
      <c r="D6" s="68"/>
      <c r="E6" s="69"/>
      <c r="F6" s="70"/>
      <c r="G6" s="69"/>
      <c r="H6" s="70"/>
      <c r="I6" s="70"/>
      <c r="J6" s="69"/>
    </row>
    <row r="7" ht="33.75" customHeight="1" spans="1:10">
      <c r="A7" s="26" t="s">
        <v>281</v>
      </c>
      <c r="B7" s="26" t="s">
        <v>305</v>
      </c>
      <c r="C7" s="26" t="s">
        <v>306</v>
      </c>
      <c r="D7" s="26" t="s">
        <v>307</v>
      </c>
      <c r="E7" s="26" t="s">
        <v>308</v>
      </c>
      <c r="F7" s="26" t="s">
        <v>309</v>
      </c>
      <c r="G7" s="49" t="s">
        <v>310</v>
      </c>
      <c r="H7" s="26" t="s">
        <v>311</v>
      </c>
      <c r="I7" s="26" t="s">
        <v>312</v>
      </c>
      <c r="J7" s="26" t="s">
        <v>313</v>
      </c>
    </row>
    <row r="8" ht="66" customHeight="1" spans="1:10">
      <c r="A8" s="26" t="s">
        <v>281</v>
      </c>
      <c r="B8" s="26" t="s">
        <v>305</v>
      </c>
      <c r="C8" s="26" t="s">
        <v>306</v>
      </c>
      <c r="D8" s="26" t="s">
        <v>314</v>
      </c>
      <c r="E8" s="26" t="s">
        <v>315</v>
      </c>
      <c r="F8" s="26" t="s">
        <v>309</v>
      </c>
      <c r="G8" s="49" t="s">
        <v>316</v>
      </c>
      <c r="H8" s="26" t="s">
        <v>317</v>
      </c>
      <c r="I8" s="26" t="s">
        <v>312</v>
      </c>
      <c r="J8" s="26" t="s">
        <v>318</v>
      </c>
    </row>
    <row r="9" ht="33.75" customHeight="1" spans="1:10">
      <c r="A9" s="26" t="s">
        <v>281</v>
      </c>
      <c r="B9" s="26" t="s">
        <v>305</v>
      </c>
      <c r="C9" s="26" t="s">
        <v>306</v>
      </c>
      <c r="D9" s="26" t="s">
        <v>319</v>
      </c>
      <c r="E9" s="26" t="s">
        <v>320</v>
      </c>
      <c r="F9" s="26" t="s">
        <v>309</v>
      </c>
      <c r="G9" s="49" t="s">
        <v>316</v>
      </c>
      <c r="H9" s="26" t="s">
        <v>317</v>
      </c>
      <c r="I9" s="26" t="s">
        <v>312</v>
      </c>
      <c r="J9" s="26" t="s">
        <v>321</v>
      </c>
    </row>
    <row r="10" ht="33.75" customHeight="1" spans="1:10">
      <c r="A10" s="26" t="s">
        <v>281</v>
      </c>
      <c r="B10" s="26" t="s">
        <v>305</v>
      </c>
      <c r="C10" s="26" t="s">
        <v>322</v>
      </c>
      <c r="D10" s="26" t="s">
        <v>323</v>
      </c>
      <c r="E10" s="26" t="s">
        <v>324</v>
      </c>
      <c r="F10" s="26" t="s">
        <v>309</v>
      </c>
      <c r="G10" s="49" t="s">
        <v>325</v>
      </c>
      <c r="H10" s="26"/>
      <c r="I10" s="26" t="s">
        <v>326</v>
      </c>
      <c r="J10" s="26" t="s">
        <v>327</v>
      </c>
    </row>
    <row r="11" ht="45" customHeight="1" spans="1:10">
      <c r="A11" s="26" t="s">
        <v>281</v>
      </c>
      <c r="B11" s="26" t="s">
        <v>305</v>
      </c>
      <c r="C11" s="26" t="s">
        <v>328</v>
      </c>
      <c r="D11" s="26" t="s">
        <v>329</v>
      </c>
      <c r="E11" s="26" t="s">
        <v>330</v>
      </c>
      <c r="F11" s="26" t="s">
        <v>331</v>
      </c>
      <c r="G11" s="49" t="s">
        <v>332</v>
      </c>
      <c r="H11" s="26" t="s">
        <v>317</v>
      </c>
      <c r="I11" s="26" t="s">
        <v>312</v>
      </c>
      <c r="J11" s="26" t="s">
        <v>333</v>
      </c>
    </row>
    <row r="12" ht="33.75" customHeight="1" spans="1:10">
      <c r="A12" s="26" t="s">
        <v>278</v>
      </c>
      <c r="B12" s="26" t="s">
        <v>334</v>
      </c>
      <c r="C12" s="26" t="s">
        <v>306</v>
      </c>
      <c r="D12" s="26" t="s">
        <v>307</v>
      </c>
      <c r="E12" s="26" t="s">
        <v>335</v>
      </c>
      <c r="F12" s="26" t="s">
        <v>331</v>
      </c>
      <c r="G12" s="49" t="s">
        <v>336</v>
      </c>
      <c r="H12" s="26" t="s">
        <v>311</v>
      </c>
      <c r="I12" s="26" t="s">
        <v>312</v>
      </c>
      <c r="J12" s="26" t="s">
        <v>337</v>
      </c>
    </row>
    <row r="13" ht="55" customHeight="1" spans="1:10">
      <c r="A13" s="26" t="s">
        <v>278</v>
      </c>
      <c r="B13" s="26" t="s">
        <v>334</v>
      </c>
      <c r="C13" s="26" t="s">
        <v>306</v>
      </c>
      <c r="D13" s="26" t="s">
        <v>307</v>
      </c>
      <c r="E13" s="26" t="s">
        <v>338</v>
      </c>
      <c r="F13" s="26" t="s">
        <v>331</v>
      </c>
      <c r="G13" s="49" t="s">
        <v>339</v>
      </c>
      <c r="H13" s="26" t="s">
        <v>340</v>
      </c>
      <c r="I13" s="26" t="s">
        <v>312</v>
      </c>
      <c r="J13" s="26" t="s">
        <v>341</v>
      </c>
    </row>
    <row r="14" ht="51" customHeight="1" spans="1:10">
      <c r="A14" s="26" t="s">
        <v>278</v>
      </c>
      <c r="B14" s="26" t="s">
        <v>334</v>
      </c>
      <c r="C14" s="26" t="s">
        <v>306</v>
      </c>
      <c r="D14" s="26" t="s">
        <v>314</v>
      </c>
      <c r="E14" s="26" t="s">
        <v>342</v>
      </c>
      <c r="F14" s="26" t="s">
        <v>309</v>
      </c>
      <c r="G14" s="49" t="s">
        <v>316</v>
      </c>
      <c r="H14" s="26" t="s">
        <v>317</v>
      </c>
      <c r="I14" s="26" t="s">
        <v>312</v>
      </c>
      <c r="J14" s="26" t="s">
        <v>343</v>
      </c>
    </row>
    <row r="15" ht="59" customHeight="1" spans="1:10">
      <c r="A15" s="26" t="s">
        <v>278</v>
      </c>
      <c r="B15" s="26" t="s">
        <v>334</v>
      </c>
      <c r="C15" s="26" t="s">
        <v>306</v>
      </c>
      <c r="D15" s="26" t="s">
        <v>314</v>
      </c>
      <c r="E15" s="26" t="s">
        <v>344</v>
      </c>
      <c r="F15" s="26" t="s">
        <v>309</v>
      </c>
      <c r="G15" s="49" t="s">
        <v>316</v>
      </c>
      <c r="H15" s="26" t="s">
        <v>317</v>
      </c>
      <c r="I15" s="26" t="s">
        <v>312</v>
      </c>
      <c r="J15" s="26" t="s">
        <v>345</v>
      </c>
    </row>
    <row r="16" ht="60" customHeight="1" spans="1:10">
      <c r="A16" s="26" t="s">
        <v>278</v>
      </c>
      <c r="B16" s="26" t="s">
        <v>334</v>
      </c>
      <c r="C16" s="26" t="s">
        <v>306</v>
      </c>
      <c r="D16" s="26" t="s">
        <v>319</v>
      </c>
      <c r="E16" s="26" t="s">
        <v>346</v>
      </c>
      <c r="F16" s="26" t="s">
        <v>347</v>
      </c>
      <c r="G16" s="49" t="s">
        <v>54</v>
      </c>
      <c r="H16" s="26" t="s">
        <v>348</v>
      </c>
      <c r="I16" s="26" t="s">
        <v>312</v>
      </c>
      <c r="J16" s="26" t="s">
        <v>346</v>
      </c>
    </row>
    <row r="17" ht="59" customHeight="1" spans="1:10">
      <c r="A17" s="26" t="s">
        <v>278</v>
      </c>
      <c r="B17" s="26" t="s">
        <v>334</v>
      </c>
      <c r="C17" s="26" t="s">
        <v>322</v>
      </c>
      <c r="D17" s="26" t="s">
        <v>323</v>
      </c>
      <c r="E17" s="26" t="s">
        <v>349</v>
      </c>
      <c r="F17" s="26" t="s">
        <v>331</v>
      </c>
      <c r="G17" s="49" t="s">
        <v>350</v>
      </c>
      <c r="H17" s="26" t="s">
        <v>317</v>
      </c>
      <c r="I17" s="26" t="s">
        <v>312</v>
      </c>
      <c r="J17" s="26" t="s">
        <v>351</v>
      </c>
    </row>
    <row r="18" ht="81" customHeight="1" spans="1:10">
      <c r="A18" s="26" t="s">
        <v>278</v>
      </c>
      <c r="B18" s="26" t="s">
        <v>334</v>
      </c>
      <c r="C18" s="26" t="s">
        <v>328</v>
      </c>
      <c r="D18" s="26" t="s">
        <v>329</v>
      </c>
      <c r="E18" s="26" t="s">
        <v>352</v>
      </c>
      <c r="F18" s="26" t="s">
        <v>331</v>
      </c>
      <c r="G18" s="49" t="s">
        <v>353</v>
      </c>
      <c r="H18" s="26" t="s">
        <v>317</v>
      </c>
      <c r="I18" s="26" t="s">
        <v>312</v>
      </c>
      <c r="J18" s="26" t="s">
        <v>354</v>
      </c>
    </row>
    <row r="19" ht="33.75" customHeight="1" spans="1:10">
      <c r="A19" s="26" t="s">
        <v>287</v>
      </c>
      <c r="B19" s="26" t="s">
        <v>355</v>
      </c>
      <c r="C19" s="26" t="s">
        <v>306</v>
      </c>
      <c r="D19" s="26" t="s">
        <v>307</v>
      </c>
      <c r="E19" s="26" t="s">
        <v>335</v>
      </c>
      <c r="F19" s="26" t="s">
        <v>331</v>
      </c>
      <c r="G19" s="49" t="s">
        <v>356</v>
      </c>
      <c r="H19" s="26" t="s">
        <v>357</v>
      </c>
      <c r="I19" s="26" t="s">
        <v>312</v>
      </c>
      <c r="J19" s="26" t="s">
        <v>358</v>
      </c>
    </row>
    <row r="20" ht="61" customHeight="1" spans="1:10">
      <c r="A20" s="26" t="s">
        <v>287</v>
      </c>
      <c r="B20" s="26" t="s">
        <v>355</v>
      </c>
      <c r="C20" s="26" t="s">
        <v>306</v>
      </c>
      <c r="D20" s="26" t="s">
        <v>314</v>
      </c>
      <c r="E20" s="26" t="s">
        <v>342</v>
      </c>
      <c r="F20" s="26" t="s">
        <v>309</v>
      </c>
      <c r="G20" s="49" t="s">
        <v>316</v>
      </c>
      <c r="H20" s="26" t="s">
        <v>317</v>
      </c>
      <c r="I20" s="26" t="s">
        <v>312</v>
      </c>
      <c r="J20" s="26" t="s">
        <v>343</v>
      </c>
    </row>
    <row r="21" ht="67" customHeight="1" spans="1:10">
      <c r="A21" s="26" t="s">
        <v>287</v>
      </c>
      <c r="B21" s="26" t="s">
        <v>355</v>
      </c>
      <c r="C21" s="26" t="s">
        <v>306</v>
      </c>
      <c r="D21" s="26" t="s">
        <v>319</v>
      </c>
      <c r="E21" s="26" t="s">
        <v>359</v>
      </c>
      <c r="F21" s="26" t="s">
        <v>309</v>
      </c>
      <c r="G21" s="49" t="s">
        <v>316</v>
      </c>
      <c r="H21" s="26" t="s">
        <v>317</v>
      </c>
      <c r="I21" s="26" t="s">
        <v>312</v>
      </c>
      <c r="J21" s="26" t="s">
        <v>360</v>
      </c>
    </row>
    <row r="22" ht="50" customHeight="1" spans="1:10">
      <c r="A22" s="26" t="s">
        <v>287</v>
      </c>
      <c r="B22" s="26" t="s">
        <v>355</v>
      </c>
      <c r="C22" s="26" t="s">
        <v>322</v>
      </c>
      <c r="D22" s="26" t="s">
        <v>323</v>
      </c>
      <c r="E22" s="26" t="s">
        <v>349</v>
      </c>
      <c r="F22" s="26" t="s">
        <v>331</v>
      </c>
      <c r="G22" s="49" t="s">
        <v>353</v>
      </c>
      <c r="H22" s="26" t="s">
        <v>317</v>
      </c>
      <c r="I22" s="26" t="s">
        <v>312</v>
      </c>
      <c r="J22" s="26" t="s">
        <v>351</v>
      </c>
    </row>
    <row r="23" ht="33.75" customHeight="1" spans="1:10">
      <c r="A23" s="26" t="s">
        <v>287</v>
      </c>
      <c r="B23" s="26" t="s">
        <v>355</v>
      </c>
      <c r="C23" s="26" t="s">
        <v>328</v>
      </c>
      <c r="D23" s="26" t="s">
        <v>329</v>
      </c>
      <c r="E23" s="26" t="s">
        <v>352</v>
      </c>
      <c r="F23" s="26" t="s">
        <v>331</v>
      </c>
      <c r="G23" s="49" t="s">
        <v>332</v>
      </c>
      <c r="H23" s="26" t="s">
        <v>317</v>
      </c>
      <c r="I23" s="26" t="s">
        <v>312</v>
      </c>
      <c r="J23" s="26" t="s">
        <v>361</v>
      </c>
    </row>
    <row r="24" ht="33.75" customHeight="1" spans="1:10">
      <c r="A24" s="26" t="s">
        <v>266</v>
      </c>
      <c r="B24" s="26" t="s">
        <v>362</v>
      </c>
      <c r="C24" s="26" t="s">
        <v>306</v>
      </c>
      <c r="D24" s="26" t="s">
        <v>307</v>
      </c>
      <c r="E24" s="26" t="s">
        <v>363</v>
      </c>
      <c r="F24" s="26" t="s">
        <v>331</v>
      </c>
      <c r="G24" s="49" t="s">
        <v>364</v>
      </c>
      <c r="H24" s="26" t="s">
        <v>365</v>
      </c>
      <c r="I24" s="26" t="s">
        <v>312</v>
      </c>
      <c r="J24" s="26" t="s">
        <v>366</v>
      </c>
    </row>
    <row r="25" ht="33.75" customHeight="1" spans="1:10">
      <c r="A25" s="26" t="s">
        <v>266</v>
      </c>
      <c r="B25" s="26" t="s">
        <v>362</v>
      </c>
      <c r="C25" s="26" t="s">
        <v>306</v>
      </c>
      <c r="D25" s="26" t="s">
        <v>307</v>
      </c>
      <c r="E25" s="26" t="s">
        <v>367</v>
      </c>
      <c r="F25" s="26" t="s">
        <v>331</v>
      </c>
      <c r="G25" s="49" t="s">
        <v>368</v>
      </c>
      <c r="H25" s="26" t="s">
        <v>369</v>
      </c>
      <c r="I25" s="26" t="s">
        <v>312</v>
      </c>
      <c r="J25" s="26" t="s">
        <v>370</v>
      </c>
    </row>
    <row r="26" ht="33.75" customHeight="1" spans="1:10">
      <c r="A26" s="26" t="s">
        <v>266</v>
      </c>
      <c r="B26" s="26" t="s">
        <v>362</v>
      </c>
      <c r="C26" s="26" t="s">
        <v>306</v>
      </c>
      <c r="D26" s="26" t="s">
        <v>307</v>
      </c>
      <c r="E26" s="26" t="s">
        <v>371</v>
      </c>
      <c r="F26" s="26" t="s">
        <v>331</v>
      </c>
      <c r="G26" s="49" t="s">
        <v>372</v>
      </c>
      <c r="H26" s="26" t="s">
        <v>365</v>
      </c>
      <c r="I26" s="26" t="s">
        <v>312</v>
      </c>
      <c r="J26" s="26" t="s">
        <v>373</v>
      </c>
    </row>
    <row r="27" ht="33.75" customHeight="1" spans="1:10">
      <c r="A27" s="26" t="s">
        <v>266</v>
      </c>
      <c r="B27" s="26" t="s">
        <v>362</v>
      </c>
      <c r="C27" s="26" t="s">
        <v>306</v>
      </c>
      <c r="D27" s="26" t="s">
        <v>307</v>
      </c>
      <c r="E27" s="26" t="s">
        <v>374</v>
      </c>
      <c r="F27" s="26" t="s">
        <v>331</v>
      </c>
      <c r="G27" s="49" t="s">
        <v>45</v>
      </c>
      <c r="H27" s="26" t="s">
        <v>375</v>
      </c>
      <c r="I27" s="26" t="s">
        <v>312</v>
      </c>
      <c r="J27" s="26" t="s">
        <v>376</v>
      </c>
    </row>
    <row r="28" ht="33.75" customHeight="1" spans="1:10">
      <c r="A28" s="26" t="s">
        <v>266</v>
      </c>
      <c r="B28" s="26" t="s">
        <v>362</v>
      </c>
      <c r="C28" s="26" t="s">
        <v>306</v>
      </c>
      <c r="D28" s="26" t="s">
        <v>307</v>
      </c>
      <c r="E28" s="26" t="s">
        <v>377</v>
      </c>
      <c r="F28" s="26" t="s">
        <v>331</v>
      </c>
      <c r="G28" s="49" t="s">
        <v>378</v>
      </c>
      <c r="H28" s="26" t="s">
        <v>379</v>
      </c>
      <c r="I28" s="26" t="s">
        <v>312</v>
      </c>
      <c r="J28" s="26" t="s">
        <v>380</v>
      </c>
    </row>
    <row r="29" ht="33.75" customHeight="1" spans="1:10">
      <c r="A29" s="26" t="s">
        <v>266</v>
      </c>
      <c r="B29" s="26" t="s">
        <v>362</v>
      </c>
      <c r="C29" s="26" t="s">
        <v>306</v>
      </c>
      <c r="D29" s="26" t="s">
        <v>314</v>
      </c>
      <c r="E29" s="26" t="s">
        <v>381</v>
      </c>
      <c r="F29" s="26" t="s">
        <v>331</v>
      </c>
      <c r="G29" s="49" t="s">
        <v>353</v>
      </c>
      <c r="H29" s="26" t="s">
        <v>317</v>
      </c>
      <c r="I29" s="26" t="s">
        <v>312</v>
      </c>
      <c r="J29" s="26" t="s">
        <v>382</v>
      </c>
    </row>
    <row r="30" ht="33.75" customHeight="1" spans="1:10">
      <c r="A30" s="26" t="s">
        <v>266</v>
      </c>
      <c r="B30" s="26" t="s">
        <v>362</v>
      </c>
      <c r="C30" s="26" t="s">
        <v>322</v>
      </c>
      <c r="D30" s="26" t="s">
        <v>323</v>
      </c>
      <c r="E30" s="26" t="s">
        <v>383</v>
      </c>
      <c r="F30" s="26" t="s">
        <v>309</v>
      </c>
      <c r="G30" s="49" t="s">
        <v>316</v>
      </c>
      <c r="H30" s="26" t="s">
        <v>317</v>
      </c>
      <c r="I30" s="26" t="s">
        <v>312</v>
      </c>
      <c r="J30" s="26" t="s">
        <v>384</v>
      </c>
    </row>
    <row r="31" ht="33.75" customHeight="1" spans="1:10">
      <c r="A31" s="26" t="s">
        <v>266</v>
      </c>
      <c r="B31" s="26" t="s">
        <v>362</v>
      </c>
      <c r="C31" s="26" t="s">
        <v>328</v>
      </c>
      <c r="D31" s="26" t="s">
        <v>329</v>
      </c>
      <c r="E31" s="26" t="s">
        <v>385</v>
      </c>
      <c r="F31" s="26" t="s">
        <v>331</v>
      </c>
      <c r="G31" s="49" t="s">
        <v>353</v>
      </c>
      <c r="H31" s="26" t="s">
        <v>317</v>
      </c>
      <c r="I31" s="26" t="s">
        <v>312</v>
      </c>
      <c r="J31" s="26" t="s">
        <v>386</v>
      </c>
    </row>
    <row r="32" ht="33.75" customHeight="1" spans="1:10">
      <c r="A32" s="26" t="s">
        <v>259</v>
      </c>
      <c r="B32" s="26" t="s">
        <v>387</v>
      </c>
      <c r="C32" s="26" t="s">
        <v>306</v>
      </c>
      <c r="D32" s="26" t="s">
        <v>307</v>
      </c>
      <c r="E32" s="26" t="s">
        <v>388</v>
      </c>
      <c r="F32" s="26" t="s">
        <v>331</v>
      </c>
      <c r="G32" s="49" t="s">
        <v>93</v>
      </c>
      <c r="H32" s="26" t="s">
        <v>389</v>
      </c>
      <c r="I32" s="26" t="s">
        <v>312</v>
      </c>
      <c r="J32" s="26" t="s">
        <v>390</v>
      </c>
    </row>
    <row r="33" ht="33.75" customHeight="1" spans="1:10">
      <c r="A33" s="26" t="s">
        <v>259</v>
      </c>
      <c r="B33" s="26" t="s">
        <v>387</v>
      </c>
      <c r="C33" s="26" t="s">
        <v>306</v>
      </c>
      <c r="D33" s="26" t="s">
        <v>307</v>
      </c>
      <c r="E33" s="26" t="s">
        <v>391</v>
      </c>
      <c r="F33" s="26" t="s">
        <v>331</v>
      </c>
      <c r="G33" s="49" t="s">
        <v>392</v>
      </c>
      <c r="H33" s="26" t="s">
        <v>389</v>
      </c>
      <c r="I33" s="26" t="s">
        <v>312</v>
      </c>
      <c r="J33" s="26" t="s">
        <v>393</v>
      </c>
    </row>
    <row r="34" ht="33.75" customHeight="1" spans="1:10">
      <c r="A34" s="26" t="s">
        <v>259</v>
      </c>
      <c r="B34" s="26" t="s">
        <v>387</v>
      </c>
      <c r="C34" s="26" t="s">
        <v>306</v>
      </c>
      <c r="D34" s="26" t="s">
        <v>307</v>
      </c>
      <c r="E34" s="26" t="s">
        <v>394</v>
      </c>
      <c r="F34" s="26" t="s">
        <v>331</v>
      </c>
      <c r="G34" s="49" t="s">
        <v>395</v>
      </c>
      <c r="H34" s="26" t="s">
        <v>389</v>
      </c>
      <c r="I34" s="26" t="s">
        <v>312</v>
      </c>
      <c r="J34" s="26" t="s">
        <v>396</v>
      </c>
    </row>
    <row r="35" ht="33.75" customHeight="1" spans="1:10">
      <c r="A35" s="26" t="s">
        <v>259</v>
      </c>
      <c r="B35" s="26" t="s">
        <v>387</v>
      </c>
      <c r="C35" s="26" t="s">
        <v>306</v>
      </c>
      <c r="D35" s="26" t="s">
        <v>307</v>
      </c>
      <c r="E35" s="26" t="s">
        <v>397</v>
      </c>
      <c r="F35" s="26" t="s">
        <v>331</v>
      </c>
      <c r="G35" s="49" t="s">
        <v>53</v>
      </c>
      <c r="H35" s="26" t="s">
        <v>389</v>
      </c>
      <c r="I35" s="26" t="s">
        <v>312</v>
      </c>
      <c r="J35" s="26" t="s">
        <v>398</v>
      </c>
    </row>
    <row r="36" ht="33.75" customHeight="1" spans="1:10">
      <c r="A36" s="26" t="s">
        <v>259</v>
      </c>
      <c r="B36" s="26" t="s">
        <v>387</v>
      </c>
      <c r="C36" s="26" t="s">
        <v>306</v>
      </c>
      <c r="D36" s="26" t="s">
        <v>307</v>
      </c>
      <c r="E36" s="26" t="s">
        <v>399</v>
      </c>
      <c r="F36" s="26" t="s">
        <v>309</v>
      </c>
      <c r="G36" s="49" t="s">
        <v>400</v>
      </c>
      <c r="H36" s="26" t="s">
        <v>401</v>
      </c>
      <c r="I36" s="26" t="s">
        <v>312</v>
      </c>
      <c r="J36" s="26" t="s">
        <v>402</v>
      </c>
    </row>
    <row r="37" ht="33.75" customHeight="1" spans="1:10">
      <c r="A37" s="26" t="s">
        <v>259</v>
      </c>
      <c r="B37" s="26" t="s">
        <v>387</v>
      </c>
      <c r="C37" s="26" t="s">
        <v>306</v>
      </c>
      <c r="D37" s="26" t="s">
        <v>307</v>
      </c>
      <c r="E37" s="26" t="s">
        <v>403</v>
      </c>
      <c r="F37" s="26" t="s">
        <v>331</v>
      </c>
      <c r="G37" s="49" t="s">
        <v>404</v>
      </c>
      <c r="H37" s="26" t="s">
        <v>405</v>
      </c>
      <c r="I37" s="26" t="s">
        <v>312</v>
      </c>
      <c r="J37" s="26" t="s">
        <v>406</v>
      </c>
    </row>
    <row r="38" ht="33.75" customHeight="1" spans="1:10">
      <c r="A38" s="26" t="s">
        <v>259</v>
      </c>
      <c r="B38" s="26" t="s">
        <v>387</v>
      </c>
      <c r="C38" s="26" t="s">
        <v>306</v>
      </c>
      <c r="D38" s="26" t="s">
        <v>307</v>
      </c>
      <c r="E38" s="26" t="s">
        <v>407</v>
      </c>
      <c r="F38" s="26" t="s">
        <v>331</v>
      </c>
      <c r="G38" s="49" t="s">
        <v>408</v>
      </c>
      <c r="H38" s="26" t="s">
        <v>405</v>
      </c>
      <c r="I38" s="26" t="s">
        <v>312</v>
      </c>
      <c r="J38" s="26" t="s">
        <v>409</v>
      </c>
    </row>
    <row r="39" ht="33.75" customHeight="1" spans="1:10">
      <c r="A39" s="26" t="s">
        <v>259</v>
      </c>
      <c r="B39" s="26" t="s">
        <v>387</v>
      </c>
      <c r="C39" s="26" t="s">
        <v>306</v>
      </c>
      <c r="D39" s="26" t="s">
        <v>307</v>
      </c>
      <c r="E39" s="26" t="s">
        <v>410</v>
      </c>
      <c r="F39" s="26" t="s">
        <v>331</v>
      </c>
      <c r="G39" s="49" t="s">
        <v>411</v>
      </c>
      <c r="H39" s="26" t="s">
        <v>405</v>
      </c>
      <c r="I39" s="26" t="s">
        <v>312</v>
      </c>
      <c r="J39" s="26" t="s">
        <v>412</v>
      </c>
    </row>
    <row r="40" ht="33.75" customHeight="1" spans="1:10">
      <c r="A40" s="26" t="s">
        <v>259</v>
      </c>
      <c r="B40" s="26" t="s">
        <v>387</v>
      </c>
      <c r="C40" s="26" t="s">
        <v>306</v>
      </c>
      <c r="D40" s="26" t="s">
        <v>314</v>
      </c>
      <c r="E40" s="26" t="s">
        <v>413</v>
      </c>
      <c r="F40" s="26" t="s">
        <v>309</v>
      </c>
      <c r="G40" s="49" t="s">
        <v>316</v>
      </c>
      <c r="H40" s="26" t="s">
        <v>317</v>
      </c>
      <c r="I40" s="26" t="s">
        <v>312</v>
      </c>
      <c r="J40" s="26" t="s">
        <v>414</v>
      </c>
    </row>
    <row r="41" ht="33.75" customHeight="1" spans="1:10">
      <c r="A41" s="26" t="s">
        <v>259</v>
      </c>
      <c r="B41" s="26" t="s">
        <v>387</v>
      </c>
      <c r="C41" s="26" t="s">
        <v>306</v>
      </c>
      <c r="D41" s="26" t="s">
        <v>314</v>
      </c>
      <c r="E41" s="26" t="s">
        <v>415</v>
      </c>
      <c r="F41" s="26" t="s">
        <v>309</v>
      </c>
      <c r="G41" s="49" t="s">
        <v>316</v>
      </c>
      <c r="H41" s="26" t="s">
        <v>317</v>
      </c>
      <c r="I41" s="26" t="s">
        <v>312</v>
      </c>
      <c r="J41" s="26" t="s">
        <v>416</v>
      </c>
    </row>
    <row r="42" ht="33.75" customHeight="1" spans="1:10">
      <c r="A42" s="26" t="s">
        <v>259</v>
      </c>
      <c r="B42" s="26" t="s">
        <v>387</v>
      </c>
      <c r="C42" s="26" t="s">
        <v>306</v>
      </c>
      <c r="D42" s="26" t="s">
        <v>319</v>
      </c>
      <c r="E42" s="26" t="s">
        <v>417</v>
      </c>
      <c r="F42" s="26" t="s">
        <v>347</v>
      </c>
      <c r="G42" s="49" t="s">
        <v>418</v>
      </c>
      <c r="H42" s="26"/>
      <c r="I42" s="26" t="s">
        <v>326</v>
      </c>
      <c r="J42" s="26" t="s">
        <v>419</v>
      </c>
    </row>
    <row r="43" ht="33.75" customHeight="1" spans="1:10">
      <c r="A43" s="26" t="s">
        <v>259</v>
      </c>
      <c r="B43" s="26" t="s">
        <v>387</v>
      </c>
      <c r="C43" s="26" t="s">
        <v>322</v>
      </c>
      <c r="D43" s="26" t="s">
        <v>323</v>
      </c>
      <c r="E43" s="26" t="s">
        <v>420</v>
      </c>
      <c r="F43" s="26" t="s">
        <v>309</v>
      </c>
      <c r="G43" s="49" t="s">
        <v>421</v>
      </c>
      <c r="H43" s="26"/>
      <c r="I43" s="26" t="s">
        <v>326</v>
      </c>
      <c r="J43" s="26" t="s">
        <v>422</v>
      </c>
    </row>
    <row r="44" ht="33.75" customHeight="1" spans="1:10">
      <c r="A44" s="26" t="s">
        <v>259</v>
      </c>
      <c r="B44" s="26" t="s">
        <v>387</v>
      </c>
      <c r="C44" s="26" t="s">
        <v>322</v>
      </c>
      <c r="D44" s="26" t="s">
        <v>323</v>
      </c>
      <c r="E44" s="26" t="s">
        <v>423</v>
      </c>
      <c r="F44" s="26" t="s">
        <v>309</v>
      </c>
      <c r="G44" s="49" t="s">
        <v>421</v>
      </c>
      <c r="H44" s="26"/>
      <c r="I44" s="26" t="s">
        <v>326</v>
      </c>
      <c r="J44" s="26" t="s">
        <v>424</v>
      </c>
    </row>
    <row r="45" ht="33.75" customHeight="1" spans="1:10">
      <c r="A45" s="26" t="s">
        <v>259</v>
      </c>
      <c r="B45" s="26" t="s">
        <v>387</v>
      </c>
      <c r="C45" s="26" t="s">
        <v>328</v>
      </c>
      <c r="D45" s="26" t="s">
        <v>329</v>
      </c>
      <c r="E45" s="26" t="s">
        <v>425</v>
      </c>
      <c r="F45" s="26" t="s">
        <v>331</v>
      </c>
      <c r="G45" s="49" t="s">
        <v>332</v>
      </c>
      <c r="H45" s="26" t="s">
        <v>317</v>
      </c>
      <c r="I45" s="26" t="s">
        <v>312</v>
      </c>
      <c r="J45" s="26" t="s">
        <v>426</v>
      </c>
    </row>
    <row r="46" ht="33.75" customHeight="1" spans="1:10">
      <c r="A46" s="26" t="s">
        <v>259</v>
      </c>
      <c r="B46" s="26" t="s">
        <v>387</v>
      </c>
      <c r="C46" s="26" t="s">
        <v>427</v>
      </c>
      <c r="D46" s="26" t="s">
        <v>428</v>
      </c>
      <c r="E46" s="26" t="s">
        <v>429</v>
      </c>
      <c r="F46" s="26" t="s">
        <v>347</v>
      </c>
      <c r="G46" s="49" t="s">
        <v>430</v>
      </c>
      <c r="H46" s="26" t="s">
        <v>431</v>
      </c>
      <c r="I46" s="26" t="s">
        <v>312</v>
      </c>
      <c r="J46" s="26" t="s">
        <v>432</v>
      </c>
    </row>
    <row r="47" ht="33.75" customHeight="1" spans="1:10">
      <c r="A47" s="26" t="s">
        <v>268</v>
      </c>
      <c r="B47" s="26" t="s">
        <v>433</v>
      </c>
      <c r="C47" s="26" t="s">
        <v>306</v>
      </c>
      <c r="D47" s="26" t="s">
        <v>307</v>
      </c>
      <c r="E47" s="26" t="s">
        <v>434</v>
      </c>
      <c r="F47" s="26" t="s">
        <v>331</v>
      </c>
      <c r="G47" s="49" t="s">
        <v>395</v>
      </c>
      <c r="H47" s="26" t="s">
        <v>357</v>
      </c>
      <c r="I47" s="26" t="s">
        <v>312</v>
      </c>
      <c r="J47" s="26" t="s">
        <v>435</v>
      </c>
    </row>
    <row r="48" ht="33.75" customHeight="1" spans="1:10">
      <c r="A48" s="26" t="s">
        <v>268</v>
      </c>
      <c r="B48" s="26" t="s">
        <v>433</v>
      </c>
      <c r="C48" s="26" t="s">
        <v>306</v>
      </c>
      <c r="D48" s="26" t="s">
        <v>307</v>
      </c>
      <c r="E48" s="26" t="s">
        <v>436</v>
      </c>
      <c r="F48" s="26" t="s">
        <v>331</v>
      </c>
      <c r="G48" s="49" t="s">
        <v>437</v>
      </c>
      <c r="H48" s="26" t="s">
        <v>438</v>
      </c>
      <c r="I48" s="26" t="s">
        <v>312</v>
      </c>
      <c r="J48" s="26" t="s">
        <v>439</v>
      </c>
    </row>
    <row r="49" ht="33.75" customHeight="1" spans="1:10">
      <c r="A49" s="26" t="s">
        <v>268</v>
      </c>
      <c r="B49" s="26" t="s">
        <v>433</v>
      </c>
      <c r="C49" s="26" t="s">
        <v>306</v>
      </c>
      <c r="D49" s="26" t="s">
        <v>307</v>
      </c>
      <c r="E49" s="26" t="s">
        <v>440</v>
      </c>
      <c r="F49" s="26" t="s">
        <v>331</v>
      </c>
      <c r="G49" s="49" t="s">
        <v>368</v>
      </c>
      <c r="H49" s="26" t="s">
        <v>441</v>
      </c>
      <c r="I49" s="26" t="s">
        <v>312</v>
      </c>
      <c r="J49" s="26" t="s">
        <v>442</v>
      </c>
    </row>
    <row r="50" ht="53" customHeight="1" spans="1:10">
      <c r="A50" s="26" t="s">
        <v>268</v>
      </c>
      <c r="B50" s="26" t="s">
        <v>433</v>
      </c>
      <c r="C50" s="26" t="s">
        <v>306</v>
      </c>
      <c r="D50" s="26" t="s">
        <v>314</v>
      </c>
      <c r="E50" s="26" t="s">
        <v>443</v>
      </c>
      <c r="F50" s="26" t="s">
        <v>331</v>
      </c>
      <c r="G50" s="49" t="s">
        <v>350</v>
      </c>
      <c r="H50" s="26" t="s">
        <v>317</v>
      </c>
      <c r="I50" s="26" t="s">
        <v>312</v>
      </c>
      <c r="J50" s="26" t="s">
        <v>444</v>
      </c>
    </row>
    <row r="51" ht="33.75" customHeight="1" spans="1:10">
      <c r="A51" s="26" t="s">
        <v>268</v>
      </c>
      <c r="B51" s="26" t="s">
        <v>433</v>
      </c>
      <c r="C51" s="26" t="s">
        <v>322</v>
      </c>
      <c r="D51" s="26" t="s">
        <v>323</v>
      </c>
      <c r="E51" s="26" t="s">
        <v>383</v>
      </c>
      <c r="F51" s="26" t="s">
        <v>309</v>
      </c>
      <c r="G51" s="49" t="s">
        <v>316</v>
      </c>
      <c r="H51" s="26" t="s">
        <v>317</v>
      </c>
      <c r="I51" s="26" t="s">
        <v>312</v>
      </c>
      <c r="J51" s="26" t="s">
        <v>384</v>
      </c>
    </row>
    <row r="52" ht="59" customHeight="1" spans="1:10">
      <c r="A52" s="26" t="s">
        <v>268</v>
      </c>
      <c r="B52" s="26" t="s">
        <v>433</v>
      </c>
      <c r="C52" s="26" t="s">
        <v>322</v>
      </c>
      <c r="D52" s="26" t="s">
        <v>445</v>
      </c>
      <c r="E52" s="26" t="s">
        <v>446</v>
      </c>
      <c r="F52" s="26" t="s">
        <v>309</v>
      </c>
      <c r="G52" s="49" t="s">
        <v>316</v>
      </c>
      <c r="H52" s="26" t="s">
        <v>317</v>
      </c>
      <c r="I52" s="26" t="s">
        <v>312</v>
      </c>
      <c r="J52" s="26" t="s">
        <v>447</v>
      </c>
    </row>
    <row r="53" ht="33.75" customHeight="1" spans="1:10">
      <c r="A53" s="26" t="s">
        <v>268</v>
      </c>
      <c r="B53" s="26" t="s">
        <v>433</v>
      </c>
      <c r="C53" s="26" t="s">
        <v>328</v>
      </c>
      <c r="D53" s="26" t="s">
        <v>329</v>
      </c>
      <c r="E53" s="26" t="s">
        <v>448</v>
      </c>
      <c r="F53" s="26" t="s">
        <v>331</v>
      </c>
      <c r="G53" s="49" t="s">
        <v>332</v>
      </c>
      <c r="H53" s="26" t="s">
        <v>317</v>
      </c>
      <c r="I53" s="26" t="s">
        <v>312</v>
      </c>
      <c r="J53" s="26" t="s">
        <v>449</v>
      </c>
    </row>
    <row r="54" ht="33.75" customHeight="1" spans="1:10">
      <c r="A54" s="26" t="s">
        <v>276</v>
      </c>
      <c r="B54" s="26" t="s">
        <v>450</v>
      </c>
      <c r="C54" s="26" t="s">
        <v>306</v>
      </c>
      <c r="D54" s="26" t="s">
        <v>307</v>
      </c>
      <c r="E54" s="26" t="s">
        <v>451</v>
      </c>
      <c r="F54" s="26" t="s">
        <v>331</v>
      </c>
      <c r="G54" s="49" t="s">
        <v>452</v>
      </c>
      <c r="H54" s="26" t="s">
        <v>375</v>
      </c>
      <c r="I54" s="26" t="s">
        <v>312</v>
      </c>
      <c r="J54" s="26" t="s">
        <v>453</v>
      </c>
    </row>
    <row r="55" ht="33.75" customHeight="1" spans="1:10">
      <c r="A55" s="26" t="s">
        <v>276</v>
      </c>
      <c r="B55" s="26" t="s">
        <v>450</v>
      </c>
      <c r="C55" s="26" t="s">
        <v>306</v>
      </c>
      <c r="D55" s="26" t="s">
        <v>307</v>
      </c>
      <c r="E55" s="26" t="s">
        <v>454</v>
      </c>
      <c r="F55" s="26" t="s">
        <v>331</v>
      </c>
      <c r="G55" s="49" t="s">
        <v>452</v>
      </c>
      <c r="H55" s="26" t="s">
        <v>438</v>
      </c>
      <c r="I55" s="26" t="s">
        <v>312</v>
      </c>
      <c r="J55" s="26" t="s">
        <v>455</v>
      </c>
    </row>
    <row r="56" ht="69" customHeight="1" spans="1:10">
      <c r="A56" s="26" t="s">
        <v>276</v>
      </c>
      <c r="B56" s="26" t="s">
        <v>450</v>
      </c>
      <c r="C56" s="26" t="s">
        <v>306</v>
      </c>
      <c r="D56" s="26" t="s">
        <v>314</v>
      </c>
      <c r="E56" s="26" t="s">
        <v>456</v>
      </c>
      <c r="F56" s="26" t="s">
        <v>309</v>
      </c>
      <c r="G56" s="49" t="s">
        <v>316</v>
      </c>
      <c r="H56" s="26" t="s">
        <v>317</v>
      </c>
      <c r="I56" s="26" t="s">
        <v>312</v>
      </c>
      <c r="J56" s="26" t="s">
        <v>457</v>
      </c>
    </row>
    <row r="57" ht="54" customHeight="1" spans="1:10">
      <c r="A57" s="26" t="s">
        <v>276</v>
      </c>
      <c r="B57" s="26" t="s">
        <v>450</v>
      </c>
      <c r="C57" s="26" t="s">
        <v>306</v>
      </c>
      <c r="D57" s="26" t="s">
        <v>314</v>
      </c>
      <c r="E57" s="26" t="s">
        <v>458</v>
      </c>
      <c r="F57" s="26" t="s">
        <v>331</v>
      </c>
      <c r="G57" s="49" t="s">
        <v>353</v>
      </c>
      <c r="H57" s="26" t="s">
        <v>317</v>
      </c>
      <c r="I57" s="26" t="s">
        <v>312</v>
      </c>
      <c r="J57" s="26" t="s">
        <v>459</v>
      </c>
    </row>
    <row r="58" ht="66" customHeight="1" spans="1:10">
      <c r="A58" s="26" t="s">
        <v>276</v>
      </c>
      <c r="B58" s="26" t="s">
        <v>450</v>
      </c>
      <c r="C58" s="26" t="s">
        <v>306</v>
      </c>
      <c r="D58" s="26" t="s">
        <v>319</v>
      </c>
      <c r="E58" s="26" t="s">
        <v>460</v>
      </c>
      <c r="F58" s="26" t="s">
        <v>309</v>
      </c>
      <c r="G58" s="49" t="s">
        <v>316</v>
      </c>
      <c r="H58" s="26" t="s">
        <v>317</v>
      </c>
      <c r="I58" s="26" t="s">
        <v>312</v>
      </c>
      <c r="J58" s="26" t="s">
        <v>461</v>
      </c>
    </row>
    <row r="59" ht="47" customHeight="1" spans="1:10">
      <c r="A59" s="26" t="s">
        <v>276</v>
      </c>
      <c r="B59" s="26" t="s">
        <v>450</v>
      </c>
      <c r="C59" s="26" t="s">
        <v>322</v>
      </c>
      <c r="D59" s="26" t="s">
        <v>323</v>
      </c>
      <c r="E59" s="26" t="s">
        <v>383</v>
      </c>
      <c r="F59" s="26" t="s">
        <v>331</v>
      </c>
      <c r="G59" s="49" t="s">
        <v>462</v>
      </c>
      <c r="H59" s="26" t="s">
        <v>317</v>
      </c>
      <c r="I59" s="26" t="s">
        <v>312</v>
      </c>
      <c r="J59" s="26" t="s">
        <v>463</v>
      </c>
    </row>
    <row r="60" ht="47" customHeight="1" spans="1:10">
      <c r="A60" s="26" t="s">
        <v>276</v>
      </c>
      <c r="B60" s="26" t="s">
        <v>450</v>
      </c>
      <c r="C60" s="26" t="s">
        <v>322</v>
      </c>
      <c r="D60" s="26" t="s">
        <v>323</v>
      </c>
      <c r="E60" s="26" t="s">
        <v>464</v>
      </c>
      <c r="F60" s="26" t="s">
        <v>309</v>
      </c>
      <c r="G60" s="49" t="s">
        <v>316</v>
      </c>
      <c r="H60" s="26" t="s">
        <v>317</v>
      </c>
      <c r="I60" s="26" t="s">
        <v>312</v>
      </c>
      <c r="J60" s="26" t="s">
        <v>465</v>
      </c>
    </row>
    <row r="61" ht="49" customHeight="1" spans="1:10">
      <c r="A61" s="26" t="s">
        <v>276</v>
      </c>
      <c r="B61" s="26" t="s">
        <v>450</v>
      </c>
      <c r="C61" s="26" t="s">
        <v>328</v>
      </c>
      <c r="D61" s="26" t="s">
        <v>329</v>
      </c>
      <c r="E61" s="26" t="s">
        <v>330</v>
      </c>
      <c r="F61" s="26" t="s">
        <v>331</v>
      </c>
      <c r="G61" s="49" t="s">
        <v>332</v>
      </c>
      <c r="H61" s="26" t="s">
        <v>317</v>
      </c>
      <c r="I61" s="26" t="s">
        <v>312</v>
      </c>
      <c r="J61" s="26" t="s">
        <v>466</v>
      </c>
    </row>
    <row r="62" ht="49" customHeight="1" spans="1:10">
      <c r="A62" s="26" t="s">
        <v>274</v>
      </c>
      <c r="B62" s="26" t="s">
        <v>467</v>
      </c>
      <c r="C62" s="26" t="s">
        <v>306</v>
      </c>
      <c r="D62" s="26" t="s">
        <v>307</v>
      </c>
      <c r="E62" s="26" t="s">
        <v>468</v>
      </c>
      <c r="F62" s="26" t="s">
        <v>331</v>
      </c>
      <c r="G62" s="49" t="s">
        <v>452</v>
      </c>
      <c r="H62" s="26" t="s">
        <v>469</v>
      </c>
      <c r="I62" s="26" t="s">
        <v>312</v>
      </c>
      <c r="J62" s="26" t="s">
        <v>470</v>
      </c>
    </row>
    <row r="63" ht="33.75" customHeight="1" spans="1:10">
      <c r="A63" s="26" t="s">
        <v>274</v>
      </c>
      <c r="B63" s="26" t="s">
        <v>467</v>
      </c>
      <c r="C63" s="26" t="s">
        <v>306</v>
      </c>
      <c r="D63" s="26" t="s">
        <v>314</v>
      </c>
      <c r="E63" s="26" t="s">
        <v>471</v>
      </c>
      <c r="F63" s="26" t="s">
        <v>331</v>
      </c>
      <c r="G63" s="49" t="s">
        <v>353</v>
      </c>
      <c r="H63" s="26" t="s">
        <v>317</v>
      </c>
      <c r="I63" s="26" t="s">
        <v>312</v>
      </c>
      <c r="J63" s="26" t="s">
        <v>472</v>
      </c>
    </row>
    <row r="64" ht="42" customHeight="1" spans="1:10">
      <c r="A64" s="26" t="s">
        <v>274</v>
      </c>
      <c r="B64" s="26" t="s">
        <v>467</v>
      </c>
      <c r="C64" s="26" t="s">
        <v>322</v>
      </c>
      <c r="D64" s="26" t="s">
        <v>323</v>
      </c>
      <c r="E64" s="26" t="s">
        <v>473</v>
      </c>
      <c r="F64" s="26" t="s">
        <v>309</v>
      </c>
      <c r="G64" s="49" t="s">
        <v>474</v>
      </c>
      <c r="H64" s="26"/>
      <c r="I64" s="26" t="s">
        <v>326</v>
      </c>
      <c r="J64" s="26" t="s">
        <v>475</v>
      </c>
    </row>
    <row r="65" ht="51" customHeight="1" spans="1:10">
      <c r="A65" s="26" t="s">
        <v>274</v>
      </c>
      <c r="B65" s="26" t="s">
        <v>467</v>
      </c>
      <c r="C65" s="26" t="s">
        <v>328</v>
      </c>
      <c r="D65" s="26" t="s">
        <v>329</v>
      </c>
      <c r="E65" s="26" t="s">
        <v>329</v>
      </c>
      <c r="F65" s="26" t="s">
        <v>331</v>
      </c>
      <c r="G65" s="49" t="s">
        <v>353</v>
      </c>
      <c r="H65" s="26" t="s">
        <v>317</v>
      </c>
      <c r="I65" s="26" t="s">
        <v>312</v>
      </c>
      <c r="J65" s="26" t="s">
        <v>476</v>
      </c>
    </row>
    <row r="66" ht="41" customHeight="1" spans="1:10">
      <c r="A66" s="26" t="s">
        <v>274</v>
      </c>
      <c r="B66" s="26" t="s">
        <v>467</v>
      </c>
      <c r="C66" s="26" t="s">
        <v>427</v>
      </c>
      <c r="D66" s="26" t="s">
        <v>428</v>
      </c>
      <c r="E66" s="26" t="s">
        <v>477</v>
      </c>
      <c r="F66" s="26" t="s">
        <v>347</v>
      </c>
      <c r="G66" s="49" t="s">
        <v>478</v>
      </c>
      <c r="H66" s="26" t="s">
        <v>479</v>
      </c>
      <c r="I66" s="26" t="s">
        <v>312</v>
      </c>
      <c r="J66" s="26" t="s">
        <v>480</v>
      </c>
    </row>
    <row r="67" ht="33.75" customHeight="1" spans="1:10">
      <c r="A67" s="26" t="s">
        <v>285</v>
      </c>
      <c r="B67" s="26" t="s">
        <v>481</v>
      </c>
      <c r="C67" s="26" t="s">
        <v>306</v>
      </c>
      <c r="D67" s="26" t="s">
        <v>307</v>
      </c>
      <c r="E67" s="26" t="s">
        <v>335</v>
      </c>
      <c r="F67" s="26" t="s">
        <v>331</v>
      </c>
      <c r="G67" s="49" t="s">
        <v>53</v>
      </c>
      <c r="H67" s="26" t="s">
        <v>438</v>
      </c>
      <c r="I67" s="26" t="s">
        <v>312</v>
      </c>
      <c r="J67" s="26" t="s">
        <v>358</v>
      </c>
    </row>
    <row r="68" ht="33.75" customHeight="1" spans="1:10">
      <c r="A68" s="26" t="s">
        <v>285</v>
      </c>
      <c r="B68" s="26" t="s">
        <v>481</v>
      </c>
      <c r="C68" s="26" t="s">
        <v>306</v>
      </c>
      <c r="D68" s="26" t="s">
        <v>307</v>
      </c>
      <c r="E68" s="26" t="s">
        <v>482</v>
      </c>
      <c r="F68" s="26" t="s">
        <v>331</v>
      </c>
      <c r="G68" s="49" t="s">
        <v>45</v>
      </c>
      <c r="H68" s="26" t="s">
        <v>438</v>
      </c>
      <c r="I68" s="26" t="s">
        <v>312</v>
      </c>
      <c r="J68" s="26" t="s">
        <v>483</v>
      </c>
    </row>
    <row r="69" ht="63" customHeight="1" spans="1:10">
      <c r="A69" s="26" t="s">
        <v>285</v>
      </c>
      <c r="B69" s="26" t="s">
        <v>481</v>
      </c>
      <c r="C69" s="26" t="s">
        <v>306</v>
      </c>
      <c r="D69" s="26" t="s">
        <v>314</v>
      </c>
      <c r="E69" s="26" t="s">
        <v>342</v>
      </c>
      <c r="F69" s="26" t="s">
        <v>331</v>
      </c>
      <c r="G69" s="49" t="s">
        <v>353</v>
      </c>
      <c r="H69" s="26" t="s">
        <v>317</v>
      </c>
      <c r="I69" s="26" t="s">
        <v>312</v>
      </c>
      <c r="J69" s="26" t="s">
        <v>484</v>
      </c>
    </row>
    <row r="70" ht="53" customHeight="1" spans="1:10">
      <c r="A70" s="26" t="s">
        <v>285</v>
      </c>
      <c r="B70" s="26" t="s">
        <v>481</v>
      </c>
      <c r="C70" s="26" t="s">
        <v>322</v>
      </c>
      <c r="D70" s="26" t="s">
        <v>323</v>
      </c>
      <c r="E70" s="26" t="s">
        <v>349</v>
      </c>
      <c r="F70" s="26" t="s">
        <v>331</v>
      </c>
      <c r="G70" s="49" t="s">
        <v>353</v>
      </c>
      <c r="H70" s="26" t="s">
        <v>317</v>
      </c>
      <c r="I70" s="26" t="s">
        <v>312</v>
      </c>
      <c r="J70" s="26" t="s">
        <v>485</v>
      </c>
    </row>
    <row r="71" ht="56" customHeight="1" spans="1:10">
      <c r="A71" s="26" t="s">
        <v>285</v>
      </c>
      <c r="B71" s="26" t="s">
        <v>481</v>
      </c>
      <c r="C71" s="26" t="s">
        <v>328</v>
      </c>
      <c r="D71" s="26" t="s">
        <v>329</v>
      </c>
      <c r="E71" s="26" t="s">
        <v>352</v>
      </c>
      <c r="F71" s="26" t="s">
        <v>331</v>
      </c>
      <c r="G71" s="49" t="s">
        <v>353</v>
      </c>
      <c r="H71" s="26" t="s">
        <v>317</v>
      </c>
      <c r="I71" s="26" t="s">
        <v>312</v>
      </c>
      <c r="J71" s="26" t="s">
        <v>486</v>
      </c>
    </row>
    <row r="72" ht="33.75" customHeight="1" spans="1:10">
      <c r="A72" s="26" t="s">
        <v>283</v>
      </c>
      <c r="B72" s="26" t="s">
        <v>487</v>
      </c>
      <c r="C72" s="26" t="s">
        <v>306</v>
      </c>
      <c r="D72" s="26" t="s">
        <v>307</v>
      </c>
      <c r="E72" s="26" t="s">
        <v>488</v>
      </c>
      <c r="F72" s="26" t="s">
        <v>331</v>
      </c>
      <c r="G72" s="49" t="s">
        <v>452</v>
      </c>
      <c r="H72" s="26" t="s">
        <v>438</v>
      </c>
      <c r="I72" s="26" t="s">
        <v>312</v>
      </c>
      <c r="J72" s="26" t="s">
        <v>489</v>
      </c>
    </row>
    <row r="73" ht="33.75" customHeight="1" spans="1:10">
      <c r="A73" s="26" t="s">
        <v>283</v>
      </c>
      <c r="B73" s="26" t="s">
        <v>487</v>
      </c>
      <c r="C73" s="26" t="s">
        <v>306</v>
      </c>
      <c r="D73" s="26" t="s">
        <v>307</v>
      </c>
      <c r="E73" s="26" t="s">
        <v>490</v>
      </c>
      <c r="F73" s="26" t="s">
        <v>331</v>
      </c>
      <c r="G73" s="49" t="s">
        <v>491</v>
      </c>
      <c r="H73" s="26" t="s">
        <v>389</v>
      </c>
      <c r="I73" s="26" t="s">
        <v>312</v>
      </c>
      <c r="J73" s="26" t="s">
        <v>492</v>
      </c>
    </row>
    <row r="74" ht="33.75" customHeight="1" spans="1:10">
      <c r="A74" s="26" t="s">
        <v>283</v>
      </c>
      <c r="B74" s="26" t="s">
        <v>487</v>
      </c>
      <c r="C74" s="26" t="s">
        <v>306</v>
      </c>
      <c r="D74" s="26" t="s">
        <v>307</v>
      </c>
      <c r="E74" s="26" t="s">
        <v>451</v>
      </c>
      <c r="F74" s="26" t="s">
        <v>331</v>
      </c>
      <c r="G74" s="49" t="s">
        <v>452</v>
      </c>
      <c r="H74" s="26" t="s">
        <v>438</v>
      </c>
      <c r="I74" s="26" t="s">
        <v>312</v>
      </c>
      <c r="J74" s="26" t="s">
        <v>493</v>
      </c>
    </row>
    <row r="75" ht="50" customHeight="1" spans="1:10">
      <c r="A75" s="26" t="s">
        <v>283</v>
      </c>
      <c r="B75" s="26" t="s">
        <v>487</v>
      </c>
      <c r="C75" s="26" t="s">
        <v>306</v>
      </c>
      <c r="D75" s="26" t="s">
        <v>314</v>
      </c>
      <c r="E75" s="26" t="s">
        <v>456</v>
      </c>
      <c r="F75" s="26" t="s">
        <v>309</v>
      </c>
      <c r="G75" s="49" t="s">
        <v>316</v>
      </c>
      <c r="H75" s="26" t="s">
        <v>317</v>
      </c>
      <c r="I75" s="26" t="s">
        <v>312</v>
      </c>
      <c r="J75" s="26" t="s">
        <v>494</v>
      </c>
    </row>
    <row r="76" ht="52" customHeight="1" spans="1:10">
      <c r="A76" s="26" t="s">
        <v>283</v>
      </c>
      <c r="B76" s="26" t="s">
        <v>487</v>
      </c>
      <c r="C76" s="26" t="s">
        <v>306</v>
      </c>
      <c r="D76" s="26" t="s">
        <v>319</v>
      </c>
      <c r="E76" s="26" t="s">
        <v>495</v>
      </c>
      <c r="F76" s="26" t="s">
        <v>309</v>
      </c>
      <c r="G76" s="49" t="s">
        <v>316</v>
      </c>
      <c r="H76" s="26" t="s">
        <v>317</v>
      </c>
      <c r="I76" s="26" t="s">
        <v>312</v>
      </c>
      <c r="J76" s="26" t="s">
        <v>496</v>
      </c>
    </row>
    <row r="77" ht="33.75" customHeight="1" spans="1:10">
      <c r="A77" s="26" t="s">
        <v>283</v>
      </c>
      <c r="B77" s="26" t="s">
        <v>487</v>
      </c>
      <c r="C77" s="26" t="s">
        <v>322</v>
      </c>
      <c r="D77" s="26" t="s">
        <v>323</v>
      </c>
      <c r="E77" s="26" t="s">
        <v>383</v>
      </c>
      <c r="F77" s="26" t="s">
        <v>309</v>
      </c>
      <c r="G77" s="49" t="s">
        <v>316</v>
      </c>
      <c r="H77" s="26" t="s">
        <v>317</v>
      </c>
      <c r="I77" s="26" t="s">
        <v>312</v>
      </c>
      <c r="J77" s="26" t="s">
        <v>384</v>
      </c>
    </row>
    <row r="78" ht="48" customHeight="1" spans="1:10">
      <c r="A78" s="26" t="s">
        <v>283</v>
      </c>
      <c r="B78" s="26" t="s">
        <v>487</v>
      </c>
      <c r="C78" s="26" t="s">
        <v>328</v>
      </c>
      <c r="D78" s="26" t="s">
        <v>329</v>
      </c>
      <c r="E78" s="26" t="s">
        <v>497</v>
      </c>
      <c r="F78" s="26" t="s">
        <v>331</v>
      </c>
      <c r="G78" s="49" t="s">
        <v>332</v>
      </c>
      <c r="H78" s="26" t="s">
        <v>317</v>
      </c>
      <c r="I78" s="26" t="s">
        <v>312</v>
      </c>
      <c r="J78" s="26" t="s">
        <v>498</v>
      </c>
    </row>
    <row r="79" ht="63" customHeight="1" spans="1:10">
      <c r="A79" s="26" t="s">
        <v>255</v>
      </c>
      <c r="B79" s="26" t="s">
        <v>499</v>
      </c>
      <c r="C79" s="26" t="s">
        <v>306</v>
      </c>
      <c r="D79" s="26" t="s">
        <v>307</v>
      </c>
      <c r="E79" s="26" t="s">
        <v>500</v>
      </c>
      <c r="F79" s="26" t="s">
        <v>331</v>
      </c>
      <c r="G79" s="49" t="s">
        <v>47</v>
      </c>
      <c r="H79" s="26" t="s">
        <v>501</v>
      </c>
      <c r="I79" s="26" t="s">
        <v>312</v>
      </c>
      <c r="J79" s="26" t="s">
        <v>502</v>
      </c>
    </row>
    <row r="80" ht="33.75" customHeight="1" spans="1:10">
      <c r="A80" s="26" t="s">
        <v>255</v>
      </c>
      <c r="B80" s="26" t="s">
        <v>499</v>
      </c>
      <c r="C80" s="26" t="s">
        <v>306</v>
      </c>
      <c r="D80" s="26" t="s">
        <v>307</v>
      </c>
      <c r="E80" s="26" t="s">
        <v>503</v>
      </c>
      <c r="F80" s="26" t="s">
        <v>331</v>
      </c>
      <c r="G80" s="49" t="s">
        <v>55</v>
      </c>
      <c r="H80" s="26" t="s">
        <v>504</v>
      </c>
      <c r="I80" s="26" t="s">
        <v>312</v>
      </c>
      <c r="J80" s="26" t="s">
        <v>505</v>
      </c>
    </row>
    <row r="81" ht="33.75" customHeight="1" spans="1:10">
      <c r="A81" s="26" t="s">
        <v>255</v>
      </c>
      <c r="B81" s="26" t="s">
        <v>499</v>
      </c>
      <c r="C81" s="26" t="s">
        <v>306</v>
      </c>
      <c r="D81" s="26" t="s">
        <v>307</v>
      </c>
      <c r="E81" s="26" t="s">
        <v>506</v>
      </c>
      <c r="F81" s="26" t="s">
        <v>331</v>
      </c>
      <c r="G81" s="49" t="s">
        <v>55</v>
      </c>
      <c r="H81" s="26" t="s">
        <v>504</v>
      </c>
      <c r="I81" s="26" t="s">
        <v>312</v>
      </c>
      <c r="J81" s="26" t="s">
        <v>507</v>
      </c>
    </row>
    <row r="82" ht="33.75" customHeight="1" spans="1:10">
      <c r="A82" s="26" t="s">
        <v>255</v>
      </c>
      <c r="B82" s="26" t="s">
        <v>499</v>
      </c>
      <c r="C82" s="26" t="s">
        <v>306</v>
      </c>
      <c r="D82" s="26" t="s">
        <v>314</v>
      </c>
      <c r="E82" s="26" t="s">
        <v>315</v>
      </c>
      <c r="F82" s="26" t="s">
        <v>331</v>
      </c>
      <c r="G82" s="49" t="s">
        <v>353</v>
      </c>
      <c r="H82" s="26" t="s">
        <v>317</v>
      </c>
      <c r="I82" s="26" t="s">
        <v>312</v>
      </c>
      <c r="J82" s="26" t="s">
        <v>508</v>
      </c>
    </row>
    <row r="83" ht="81" customHeight="1" spans="1:10">
      <c r="A83" s="26" t="s">
        <v>255</v>
      </c>
      <c r="B83" s="26" t="s">
        <v>499</v>
      </c>
      <c r="C83" s="26" t="s">
        <v>322</v>
      </c>
      <c r="D83" s="26" t="s">
        <v>323</v>
      </c>
      <c r="E83" s="26" t="s">
        <v>509</v>
      </c>
      <c r="F83" s="26" t="s">
        <v>331</v>
      </c>
      <c r="G83" s="49" t="s">
        <v>510</v>
      </c>
      <c r="H83" s="26" t="s">
        <v>340</v>
      </c>
      <c r="I83" s="26" t="s">
        <v>312</v>
      </c>
      <c r="J83" s="26" t="s">
        <v>511</v>
      </c>
    </row>
    <row r="84" ht="94" customHeight="1" spans="1:10">
      <c r="A84" s="26" t="s">
        <v>255</v>
      </c>
      <c r="B84" s="26" t="s">
        <v>499</v>
      </c>
      <c r="C84" s="26" t="s">
        <v>322</v>
      </c>
      <c r="D84" s="26" t="s">
        <v>323</v>
      </c>
      <c r="E84" s="26" t="s">
        <v>512</v>
      </c>
      <c r="F84" s="26" t="s">
        <v>331</v>
      </c>
      <c r="G84" s="49" t="s">
        <v>353</v>
      </c>
      <c r="H84" s="26" t="s">
        <v>317</v>
      </c>
      <c r="I84" s="26" t="s">
        <v>312</v>
      </c>
      <c r="J84" s="26" t="s">
        <v>513</v>
      </c>
    </row>
    <row r="85" ht="33.75" customHeight="1" spans="1:10">
      <c r="A85" s="26" t="s">
        <v>255</v>
      </c>
      <c r="B85" s="26" t="s">
        <v>499</v>
      </c>
      <c r="C85" s="26" t="s">
        <v>328</v>
      </c>
      <c r="D85" s="26" t="s">
        <v>329</v>
      </c>
      <c r="E85" s="26" t="s">
        <v>330</v>
      </c>
      <c r="F85" s="26" t="s">
        <v>331</v>
      </c>
      <c r="G85" s="49" t="s">
        <v>332</v>
      </c>
      <c r="H85" s="26" t="s">
        <v>317</v>
      </c>
      <c r="I85" s="26" t="s">
        <v>312</v>
      </c>
      <c r="J85" s="26" t="s">
        <v>514</v>
      </c>
    </row>
  </sheetData>
  <mergeCells count="24">
    <mergeCell ref="A2:J2"/>
    <mergeCell ref="A3:H3"/>
    <mergeCell ref="A7:A11"/>
    <mergeCell ref="A12:A18"/>
    <mergeCell ref="A19:A23"/>
    <mergeCell ref="A24:A31"/>
    <mergeCell ref="A32:A46"/>
    <mergeCell ref="A47:A53"/>
    <mergeCell ref="A54:A61"/>
    <mergeCell ref="A62:A66"/>
    <mergeCell ref="A67:A71"/>
    <mergeCell ref="A72:A78"/>
    <mergeCell ref="A79:A85"/>
    <mergeCell ref="B7:B11"/>
    <mergeCell ref="B12:B18"/>
    <mergeCell ref="B19:B23"/>
    <mergeCell ref="B24:B31"/>
    <mergeCell ref="B32:B46"/>
    <mergeCell ref="B47:B53"/>
    <mergeCell ref="B54:B61"/>
    <mergeCell ref="B62:B66"/>
    <mergeCell ref="B67:B71"/>
    <mergeCell ref="B72:B78"/>
    <mergeCell ref="B79:B8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、Paranoea</cp:lastModifiedBy>
  <dcterms:created xsi:type="dcterms:W3CDTF">2026-02-03T09:02:20Z</dcterms:created>
  <dcterms:modified xsi:type="dcterms:W3CDTF">2026-02-03T09:22:49Z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9D9F2D4D5019436DBC5C255438170C79_13</vt:lpwstr>
  </property>
  <property fmtid="{D5CDD505-2E9C-101B-9397-08002B2CF9AE}" pid="3" name="KSOProductBuildVer">
    <vt:lpwstr>2052-12.1.0.24657</vt:lpwstr>
  </property>
  <property fmtid="{D5CDD505-2E9C-101B-9397-08002B2CF9AE}" pid="4" name="CalculationRule">
    <vt:i4>0</vt:i4>
  </property>
</Properties>
</file>