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<sst xmlns="http://schemas.openxmlformats.org/spreadsheetml/2006/main" count="960" uniqueCount="396">
  <si>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</si>
  <si>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</si>
  <si>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</si>
  <si>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</si>
  <si>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</si>
  <si>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</si>
  <si>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</si>
  <si>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</si>
  <si>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</si>
  <si>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</si>
  <si>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</si>
  <si>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</si>
  <si>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</si>
  <si>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</si>
  <si>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</si>
  <si>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</si>
  <si>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</si>
  <si>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</si>
  <si>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</si>
  <si>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</si>
  <si>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</si>
  <si>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</si>
  <si>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</si>
  <si>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</si>
  <si>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</si>
  <si>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</si>
  <si>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</si>
  <si>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</si>
  <si>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</si>
  <si>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</si>
  <si>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</si>
  <si>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</si>
  <si>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</si>
  <si>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</si>
  <si>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</si>
  <si>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</si>
  <si>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</si>
  <si>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</si>
  <si>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</si>
  <si>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</si>
  <si>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</si>
  <si>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</si>
  <si>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</si>
  <si>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</si>
  <si>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</si>
  <si>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</si>
  <si>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</si>
  <si>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</si>
  <si>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</si>
  <si>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</si>
  <si>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</si>
  <si>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</si>
  <si>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</si>
  <si>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</si>
  <si>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</si>
  <si>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</si>
  <si>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</si>
  <si>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</si>
  <si>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</si>
  <si>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</si>
  <si>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</si>
  <si>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</si>
  <si>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</si>
  <si>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129006</t>
  </si>
  <si>
    <t>玉溪市文化馆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</si>
  <si>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</si>
  <si>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</si>
  <si>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</si>
  <si>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</si>
  <si>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</si>
  <si>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</si>
  <si>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</si>
  <si>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</si>
  <si>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</si>
  <si>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</si>
  <si>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</si>
  <si>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</si>
  <si>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</si>
  <si>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</si>
  <si>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20701</t>
  </si>
  <si>
    <t>2070109</t>
  </si>
  <si>
    <t>2070114</t>
  </si>
  <si>
    <t>2070199</t>
  </si>
  <si>
    <t>208</t>
  </si>
  <si>
    <t>20805</t>
  </si>
  <si>
    <t>2080502</t>
  </si>
  <si>
    <t>2080505</t>
  </si>
  <si>
    <t>2080506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</si>
  <si>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</si>
  <si>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</si>
  <si>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</si>
  <si>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</si>
  <si>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</si>
  <si>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</si>
  <si>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</si>
  <si>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</si>
  <si>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</si>
  <si>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</si>
  <si>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</si>
  <si>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</si>
  <si>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</si>
  <si>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</si>
  <si>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</si>
  <si>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</si>
  <si>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</si>
  <si>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</si>
  <si>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</si>
  <si>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</si>
  <si>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</si>
  <si>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</si>
  <si>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</si>
  <si>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</si>
  <si>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</si>
  <si>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</si>
  <si>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</si>
  <si>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</si>
  <si>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</si>
  <si>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</si>
  <si>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</si>
  <si>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</si>
  <si>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</si>
  <si>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</si>
  <si>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</si>
  <si>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</si>
  <si>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</si>
  <si>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</si>
  <si>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</si>
  <si>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</si>
  <si>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</si>
  <si>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</si>
  <si>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</si>
  <si>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</si>
  <si>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</si>
  <si>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</si>
  <si>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</si>
  <si>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</si>
  <si>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</si>
  <si>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</si>
  <si>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</si>
  <si>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</si>
  <si>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</si>
  <si>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</si>
  <si>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</si>
  <si>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530400210000000628886</t>
  </si>
  <si>
    <t>事业人员工资支出</t>
  </si>
  <si>
    <t>群众文化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</si>
  <si>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</si>
  <si>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</si>
  <si>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</si>
  <si>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</si>
  <si>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</si>
  <si>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</si>
  <si>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</si>
  <si>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530400210000000628887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</si>
  <si>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</si>
  <si>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</si>
  <si>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</si>
  <si>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</si>
  <si>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</si>
  <si>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</si>
  <si>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</si>
  <si>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</si>
  <si>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</si>
  <si>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30307</t>
  </si>
  <si>
    <t>医疗费补助</t>
  </si>
  <si>
    <t>公务员医疗补助</t>
  </si>
  <si>
    <t>30111</t>
  </si>
  <si>
    <t>公务员医疗补助缴费</t>
  </si>
  <si>
    <t>其他行政事业单位医疗支出</t>
  </si>
  <si>
    <t>530400210000000628888</t>
  </si>
  <si>
    <t>住房公积金</t>
  </si>
  <si>
    <t>30113</t>
  </si>
  <si>
    <t>530400210000000628889</t>
  </si>
  <si>
    <t>对个人和家庭的补助</t>
  </si>
  <si>
    <t>事业单位离退休</t>
  </si>
  <si>
    <t>30301</t>
  </si>
  <si>
    <t>离休费</t>
  </si>
  <si>
    <t>30305</t>
  </si>
  <si>
    <t>生活补助</t>
  </si>
  <si>
    <t>530400210000000628892</t>
  </si>
  <si>
    <t>公车购置及运维费</t>
  </si>
  <si>
    <t>30231</t>
  </si>
  <si>
    <t>公务用车运行维护费</t>
  </si>
  <si>
    <t>530400210000000628893</t>
  </si>
  <si>
    <t>工会经费</t>
  </si>
  <si>
    <t>30228</t>
  </si>
  <si>
    <t>530400210000000628895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</si>
  <si>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</si>
  <si>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</si>
  <si>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</si>
  <si>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</si>
  <si>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</si>
  <si>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</si>
  <si>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</si>
  <si>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</si>
  <si>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</si>
  <si>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</si>
  <si>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</si>
  <si>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</si>
  <si>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</si>
  <si>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30299</t>
  </si>
  <si>
    <t>其他商品和服务支出</t>
  </si>
  <si>
    <t>530400221100000578913</t>
  </si>
  <si>
    <t>30217</t>
  </si>
  <si>
    <t>530400231100001889412</t>
  </si>
  <si>
    <t>个人职业年金记实经费</t>
  </si>
  <si>
    <t>机关事业单位职业年金缴费支出</t>
  </si>
  <si>
    <t>30109</t>
  </si>
  <si>
    <t>职业年金缴费</t>
  </si>
  <si>
    <t>530400241100002124784</t>
  </si>
  <si>
    <t>奖励性绩效工资（工资部分）经费</t>
  </si>
  <si>
    <t>530400241100002146872</t>
  </si>
  <si>
    <t>工作业务经费</t>
  </si>
  <si>
    <t>30227</t>
  </si>
  <si>
    <t>委托业务费</t>
  </si>
  <si>
    <t>530400241100002146874</t>
  </si>
  <si>
    <t>奖励性绩效工资（高于部分）经费</t>
  </si>
  <si>
    <t>530400241100002388379</t>
  </si>
  <si>
    <t>编外临聘人员经费</t>
  </si>
  <si>
    <t>30199</t>
  </si>
  <si>
    <t>其他工资福利支出</t>
  </si>
  <si>
    <t>530400241100002832839</t>
  </si>
  <si>
    <t>退休医疗照顾人员医疗费资金</t>
  </si>
  <si>
    <t>530400241100002940245</t>
  </si>
  <si>
    <t>自有资金项目缴纳利息专项资金</t>
  </si>
  <si>
    <t>30204</t>
  </si>
  <si>
    <t>手续费</t>
  </si>
  <si>
    <t>530400251100003856555</t>
  </si>
  <si>
    <t>物业管理费</t>
  </si>
  <si>
    <t>30209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</si>
  <si>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</si>
  <si>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</si>
  <si>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</si>
  <si>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</si>
  <si>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</si>
  <si>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</si>
  <si>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</si>
  <si>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免费开放地方配套资金</t>
  </si>
  <si>
    <t>民生类</t>
  </si>
  <si>
    <t>530400200000000000630</t>
  </si>
  <si>
    <t>30226</t>
  </si>
  <si>
    <t>劳务费</t>
  </si>
  <si>
    <t>文化馆免费开放补助中央专项资金</t>
  </si>
  <si>
    <t>530400200000000001058</t>
  </si>
  <si>
    <t>30213</t>
  </si>
  <si>
    <t>维修（护）费</t>
  </si>
  <si>
    <t>31003</t>
  </si>
  <si>
    <t>专用设备购置</t>
  </si>
  <si>
    <t>其他文化和旅游支出</t>
  </si>
  <si>
    <t>国家级代表性传承人传习活动补助资金</t>
  </si>
  <si>
    <t>530400200000000001129</t>
  </si>
  <si>
    <t>公共文化云项目专项资金</t>
  </si>
  <si>
    <t>事业发展类</t>
  </si>
  <si>
    <t>530400221100000791095</t>
  </si>
  <si>
    <t>省级免费开放项目补助资金</t>
  </si>
  <si>
    <t>530400221100000844724</t>
  </si>
  <si>
    <t>中央支持地方公共文化服务体系建设补助资金</t>
  </si>
  <si>
    <t>530400241100003070386</t>
  </si>
  <si>
    <t>有一种叫云南的生活大家系列活动资金</t>
  </si>
  <si>
    <t>530400251100004299640</t>
  </si>
  <si>
    <t>文化和旅游管理事务</t>
  </si>
  <si>
    <t>30216</t>
  </si>
  <si>
    <t>培训费</t>
  </si>
  <si>
    <t>群众文化服务补助项目资金</t>
  </si>
  <si>
    <t>530400251100004304793</t>
  </si>
  <si>
    <t>“玉溪花灯戏”保护项目暨2025年“中国梦.玉溪情”文化惠民巡演项目资金</t>
  </si>
  <si>
    <t>530400251100004467365</t>
  </si>
  <si>
    <t>公共文化领域省对下转移支付项目补助资金</t>
  </si>
  <si>
    <t>530400251100004487863</t>
  </si>
  <si>
    <t>自有资金项目经费</t>
  </si>
  <si>
    <t>530400261100005162172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</si>
  <si>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</si>
  <si>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</si>
  <si>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</si>
  <si>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</si>
  <si>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</si>
  <si>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</si>
  <si>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</si>
  <si>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</si>
  <si>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</si>
  <si>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</si>
  <si>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</si>
  <si>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</si>
  <si>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</si>
  <si>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项目年度绩效目标：根据文财务发〔2011〕5号《文化部、财政部关于推进全国美术馆、公共图书馆、文化馆（站）免费开放工作的意见》通过举办玉溪市“碧玉清溪是我家”系列作品展，春节书赠春联，培训班等活动，丰富广大群众艺术生活，保障每天7小时免费开放，保障人民群众基本文化权益，全面实施免费开放提供了硬件必要的保障。提升了文化馆的公众服务意识，文化活动完全融入到了老百姓的文化生活中。每年的春节书赠春联的群众文化活动和举办各类文化活动巡展，必将起到不可忽视的社会效益。</t>
  </si>
  <si>
    <t>产出指标</t>
  </si>
  <si>
    <t>数量指标</t>
  </si>
  <si>
    <t>开展春节书赠春联活动</t>
  </si>
  <si>
    <t>&gt;=</t>
  </si>
  <si>
    <t>1.00</t>
  </si>
  <si>
    <t>期</t>
  </si>
  <si>
    <t>定量指标</t>
  </si>
  <si>
    <t>反映开展书赠春联活动情况</t>
  </si>
  <si>
    <t>质量指标</t>
  </si>
  <si>
    <t>展示品目种类</t>
  </si>
  <si>
    <t>类</t>
  </si>
  <si>
    <t>反映展览、展会展示品目种类情况。</t>
  </si>
  <si>
    <t>时效指标</t>
  </si>
  <si>
    <t>日均开放时长</t>
  </si>
  <si>
    <t>小时</t>
  </si>
  <si>
    <t>反映日均开放时长情况。</t>
  </si>
  <si>
    <t>效益指标</t>
  </si>
  <si>
    <t>社会效益</t>
  </si>
  <si>
    <t>提升公益文化服务水平</t>
  </si>
  <si>
    <t>=</t>
  </si>
  <si>
    <t>提升</t>
  </si>
  <si>
    <t>定性指标</t>
  </si>
  <si>
    <t>保障提升公益文化服务水平</t>
  </si>
  <si>
    <t>参与人数较上年度增加</t>
  </si>
  <si>
    <t>1.0</t>
  </si>
  <si>
    <t>%</t>
  </si>
  <si>
    <t>反映参与人数较上年度增加情况。</t>
  </si>
  <si>
    <t>满意度指标</t>
  </si>
  <si>
    <t>服务对象满意度</t>
  </si>
  <si>
    <t>参会人员满意度</t>
  </si>
  <si>
    <t>85</t>
  </si>
  <si>
    <t>反映参加展览、展会人员的满意程度。</t>
  </si>
  <si>
    <t>晚会主题为“这里是玉溪”；晚会构架为序《温润之约》、第一篇章《生态之栖·绿美玉溪》、第二篇章《团结之暖·和美玉溪》、第三篇章《开放之翼·创美玉溪》及尾声《前进前进》，其中尾声呼应聂耳创作的《义勇军进行曲》中“前进 ”的精神内核，以篇章式叙事集中展示近年来我市国有文艺院团、群众文化队伍的文艺创作精品，同时邀请省内部分优秀作品参演，全方位呈现玉溪文化发展成果与城市精神风貌</t>
  </si>
  <si>
    <t>举办公益演出的场次</t>
  </si>
  <si>
    <t>次</t>
  </si>
  <si>
    <t>反映年度举办公益演出的场次情况。</t>
  </si>
  <si>
    <t>节目数量</t>
  </si>
  <si>
    <t>个</t>
  </si>
  <si>
    <t>反映年度公益演出节目或主题数量。</t>
  </si>
  <si>
    <t>及时率</t>
  </si>
  <si>
    <t>90</t>
  </si>
  <si>
    <t>及时率=在规定时间内完成的公益演出场次/计划举办的公益演出的场次*100%</t>
  </si>
  <si>
    <t>宣传报道次数</t>
  </si>
  <si>
    <t>举办的公益演出活动被媒体宣传报道的次数，反映其引领示范作用的体现情况。</t>
  </si>
  <si>
    <t>社会公众满意度</t>
  </si>
  <si>
    <t>反映社会公众对宣传的满意程度。</t>
  </si>
  <si>
    <t>预算06表</t>
  </si>
  <si>
    <t>2026年部门政府性基金预算支出预算表</t>
  </si>
  <si>
    <t>单位:元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</si>
  <si>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</si>
  <si>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</si>
  <si>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</si>
  <si>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</si>
  <si>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</si>
  <si>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</si>
  <si>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</si>
  <si>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</si>
  <si>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</si>
  <si>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</si>
  <si>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</si>
  <si>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</si>
  <si>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</si>
  <si>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物业采购</t>
  </si>
  <si>
    <t>元</t>
  </si>
  <si>
    <t>文件柜</t>
  </si>
  <si>
    <t>公车保险</t>
  </si>
  <si>
    <t>公车维修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</si>
  <si>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</si>
  <si>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</si>
  <si>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</si>
  <si>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</si>
  <si>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</si>
  <si>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</si>
  <si>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</si>
  <si>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</si>
  <si>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</si>
  <si>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</si>
  <si>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</si>
  <si>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</si>
  <si>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</si>
  <si>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</si>
  <si>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</si>
  <si>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</si>
  <si>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</si>
  <si>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</si>
  <si>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</si>
  <si>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</si>
  <si>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</si>
  <si>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</si>
  <si>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</si>
  <si>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</si>
  <si>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</si>
  <si>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</si>
  <si>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</si>
  <si>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</si>
  <si>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</si>
  <si>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</si>
  <si>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</si>
  <si>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A05010502 文件柜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</si>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</sst>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65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9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/>
    <xf numFmtId="0" fontId="9" fillId="0" borderId="0" xfId="0" applyFont="1" applyBorder="1">
      <alignment vertical="top"/>
    </xf>
    <xf numFmtId="0" fontId="7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workbookViewId="0">
      <selection activeCell="H14" sqref="H14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57"/>
      <c r="C1" s="157"/>
      <c r="D1" s="157"/>
    </row>
    <row r="2" ht="28.5" customHeight="1" spans="1:4">
      <c r="A2" s="158" t="s">
        <v>1</v>
      </c>
      <c r="B2" s="158"/>
      <c r="C2" s="158"/>
      <c r="D2" s="158"/>
    </row>
    <row r="3" ht="18.75" customHeight="1" spans="1:4">
      <c r="A3" s="148" t="str">
        <f>"单位名称："&amp;"玉溪市文化馆"</f>
        <v>单位名称：玉溪市文化馆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2">
        <v>4667137.11</v>
      </c>
      <c r="C6" s="163" t="str">
        <f>"一"&amp;"、"&amp;"文化旅游体育与传媒支出"</f>
        <v>一、文化旅游体育与传媒支出</v>
      </c>
      <c r="D6" s="162">
        <v>4648876.59</v>
      </c>
    </row>
    <row r="7" ht="18.75" customHeight="1" spans="1:4">
      <c r="A7" s="148" t="s">
        <v>9</v>
      </c>
      <c r="B7" s="162"/>
      <c r="C7" s="163" t="str">
        <f>"二"&amp;"、"&amp;"社会保障和就业支出"</f>
        <v>二、社会保障和就业支出</v>
      </c>
      <c r="D7" s="162">
        <v>1487268.64</v>
      </c>
    </row>
    <row r="8" ht="18.75" customHeight="1" spans="1:4">
      <c r="A8" s="148" t="s">
        <v>10</v>
      </c>
      <c r="B8" s="162"/>
      <c r="C8" s="163" t="str">
        <f>"三"&amp;"、"&amp;"卫生健康支出"</f>
        <v>三、卫生健康支出</v>
      </c>
      <c r="D8" s="162">
        <v>469564.06</v>
      </c>
    </row>
    <row r="9" ht="18.75" customHeight="1" spans="1:4">
      <c r="A9" s="148" t="s">
        <v>11</v>
      </c>
      <c r="B9" s="162"/>
      <c r="C9" s="163" t="str">
        <f>"四"&amp;"、"&amp;"住房保障支出"</f>
        <v>四、住房保障支出</v>
      </c>
      <c r="D9" s="162">
        <v>227700</v>
      </c>
    </row>
    <row r="10" ht="18.75" customHeight="1" spans="1:4">
      <c r="A10" s="148" t="s">
        <v>12</v>
      </c>
      <c r="B10" s="162">
        <v>220000</v>
      </c>
      <c r="C10" s="148"/>
      <c r="D10" s="148"/>
    </row>
    <row r="11" ht="18.75" customHeight="1" spans="1:4">
      <c r="A11" s="148" t="s">
        <v>13</v>
      </c>
      <c r="B11" s="162"/>
      <c r="C11" s="148"/>
      <c r="D11" s="148"/>
    </row>
    <row r="12" ht="18.75" customHeight="1" spans="1:4">
      <c r="A12" s="148" t="s">
        <v>14</v>
      </c>
      <c r="B12" s="162"/>
      <c r="C12" s="148"/>
      <c r="D12" s="148"/>
    </row>
    <row r="13" ht="18.75" customHeight="1" spans="1:4">
      <c r="A13" s="148" t="s">
        <v>15</v>
      </c>
      <c r="B13" s="162"/>
      <c r="C13" s="148"/>
      <c r="D13" s="148"/>
    </row>
    <row r="14" ht="18.75" customHeight="1" spans="1:4">
      <c r="A14" s="148" t="s">
        <v>16</v>
      </c>
      <c r="B14" s="162"/>
      <c r="C14" s="148"/>
      <c r="D14" s="148"/>
    </row>
    <row r="15" ht="18.75" customHeight="1" spans="1:4">
      <c r="A15" s="148" t="s">
        <v>17</v>
      </c>
      <c r="B15" s="162">
        <v>220000</v>
      </c>
      <c r="C15" s="148"/>
      <c r="D15" s="148"/>
    </row>
    <row r="16" ht="18.75" customHeight="1" spans="1:4">
      <c r="A16" s="164" t="s">
        <v>18</v>
      </c>
      <c r="B16" s="162">
        <v>4887137.11</v>
      </c>
      <c r="C16" s="164" t="s">
        <v>19</v>
      </c>
      <c r="D16" s="162">
        <v>6833409.29</v>
      </c>
    </row>
    <row r="17" ht="18.75" customHeight="1" spans="1:4">
      <c r="A17" s="159" t="s">
        <v>20</v>
      </c>
      <c r="B17" s="148"/>
      <c r="C17" s="159" t="s">
        <v>21</v>
      </c>
      <c r="D17" s="148"/>
    </row>
    <row r="18" ht="18.75" customHeight="1" spans="1:4">
      <c r="A18" s="59" t="s">
        <v>22</v>
      </c>
      <c r="B18" s="162">
        <v>1946272.18</v>
      </c>
      <c r="C18" s="59" t="s">
        <v>22</v>
      </c>
      <c r="D18" s="162"/>
    </row>
    <row r="19" ht="18.75" customHeight="1" spans="1:4">
      <c r="A19" s="59" t="s">
        <v>23</v>
      </c>
      <c r="B19" s="162"/>
      <c r="C19" s="59" t="s">
        <v>23</v>
      </c>
      <c r="D19" s="162"/>
    </row>
    <row r="20" ht="18.75" customHeight="1" spans="1:4">
      <c r="A20" s="164" t="s">
        <v>24</v>
      </c>
      <c r="B20" s="162">
        <v>6833409.29</v>
      </c>
      <c r="C20" s="164" t="s">
        <v>25</v>
      </c>
      <c r="D20" s="162">
        <v>6833409.29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9.14166666666667" defaultRowHeight="14.25" customHeight="1" outlineLevelRow="7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B1" s="130"/>
      <c r="F1" s="131" t="s">
        <v>331</v>
      </c>
    </row>
    <row r="2" ht="28.5" customHeight="1" spans="1:6">
      <c r="A2" s="32" t="s">
        <v>332</v>
      </c>
      <c r="B2" s="32"/>
      <c r="C2" s="32"/>
      <c r="D2" s="32"/>
      <c r="E2" s="32"/>
      <c r="F2" s="32"/>
    </row>
    <row r="3" ht="15" customHeight="1" spans="1:6">
      <c r="A3" s="132" t="str">
        <f>"单位名称："&amp;"玉溪市文化馆"</f>
        <v>单位名称：玉溪市文化馆</v>
      </c>
      <c r="B3" s="133"/>
      <c r="C3" s="133"/>
      <c r="D3" s="73"/>
      <c r="E3" s="73"/>
      <c r="F3" s="134" t="s">
        <v>333</v>
      </c>
    </row>
    <row r="4" ht="18.75" customHeight="1" spans="1:6">
      <c r="A4" s="35" t="s">
        <v>124</v>
      </c>
      <c r="B4" s="35" t="s">
        <v>67</v>
      </c>
      <c r="C4" s="35" t="s">
        <v>68</v>
      </c>
      <c r="D4" s="36" t="s">
        <v>334</v>
      </c>
      <c r="E4" s="46"/>
      <c r="F4" s="46"/>
    </row>
    <row r="5" ht="30" customHeight="1" spans="1:6">
      <c r="A5" s="45"/>
      <c r="B5" s="45"/>
      <c r="C5" s="45"/>
      <c r="D5" s="36" t="s">
        <v>30</v>
      </c>
      <c r="E5" s="46" t="s">
        <v>71</v>
      </c>
      <c r="F5" s="46" t="s">
        <v>72</v>
      </c>
    </row>
    <row r="6" ht="16.5" customHeight="1" spans="1:6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</row>
    <row r="7" ht="20.25" customHeight="1" spans="1:6">
      <c r="A7" s="48"/>
      <c r="B7" s="48"/>
      <c r="C7" s="48"/>
      <c r="D7" s="24"/>
      <c r="E7" s="135"/>
      <c r="F7" s="135"/>
    </row>
    <row r="8" ht="17.25" customHeight="1" spans="1:6">
      <c r="A8" s="136" t="s">
        <v>271</v>
      </c>
      <c r="B8" s="137"/>
      <c r="C8" s="137" t="s">
        <v>271</v>
      </c>
      <c r="D8" s="135"/>
      <c r="E8" s="135"/>
      <c r="F8" s="135"/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335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1"/>
      <c r="P1" s="31"/>
      <c r="Q1" s="29"/>
    </row>
    <row r="2" ht="27.75" customHeight="1" spans="1:17">
      <c r="A2" s="71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84"/>
      <c r="L2" s="32"/>
      <c r="M2" s="32"/>
      <c r="N2" s="32"/>
      <c r="O2" s="84"/>
      <c r="P2" s="84"/>
      <c r="Q2" s="32"/>
    </row>
    <row r="3" ht="18.75" customHeight="1" spans="1:17">
      <c r="A3" s="109" t="str">
        <f>"单位名称："&amp;"玉溪市文化馆"</f>
        <v>单位名称：玉溪市文化馆</v>
      </c>
      <c r="B3" s="7"/>
      <c r="C3" s="7"/>
      <c r="D3" s="7"/>
      <c r="E3" s="7"/>
      <c r="F3" s="7"/>
      <c r="G3" s="7"/>
      <c r="H3" s="7"/>
      <c r="I3" s="7"/>
      <c r="J3" s="7"/>
      <c r="O3" s="76"/>
      <c r="P3" s="76"/>
      <c r="Q3" s="110" t="s">
        <v>2</v>
      </c>
    </row>
    <row r="4" ht="15.75" customHeight="1" spans="1:17">
      <c r="A4" s="35" t="s">
        <v>337</v>
      </c>
      <c r="B4" s="111" t="s">
        <v>338</v>
      </c>
      <c r="C4" s="111" t="s">
        <v>339</v>
      </c>
      <c r="D4" s="111" t="s">
        <v>340</v>
      </c>
      <c r="E4" s="111" t="s">
        <v>341</v>
      </c>
      <c r="F4" s="111" t="s">
        <v>342</v>
      </c>
      <c r="G4" s="112" t="s">
        <v>131</v>
      </c>
      <c r="H4" s="112"/>
      <c r="I4" s="112"/>
      <c r="J4" s="112"/>
      <c r="K4" s="113"/>
      <c r="L4" s="112"/>
      <c r="M4" s="112"/>
      <c r="N4" s="112"/>
      <c r="O4" s="114"/>
      <c r="P4" s="113"/>
      <c r="Q4" s="115"/>
    </row>
    <row r="5" ht="17.25" customHeight="1" spans="1:17">
      <c r="A5" s="41"/>
      <c r="B5" s="116"/>
      <c r="C5" s="116"/>
      <c r="D5" s="116"/>
      <c r="E5" s="116"/>
      <c r="F5" s="116"/>
      <c r="G5" s="116" t="s">
        <v>30</v>
      </c>
      <c r="H5" s="116" t="s">
        <v>33</v>
      </c>
      <c r="I5" s="116" t="s">
        <v>343</v>
      </c>
      <c r="J5" s="116" t="s">
        <v>344</v>
      </c>
      <c r="K5" s="117" t="s">
        <v>345</v>
      </c>
      <c r="L5" s="118" t="s">
        <v>346</v>
      </c>
      <c r="M5" s="118"/>
      <c r="N5" s="118"/>
      <c r="O5" s="119"/>
      <c r="P5" s="120"/>
      <c r="Q5" s="121"/>
    </row>
    <row r="6" ht="54" customHeight="1" spans="1:17">
      <c r="A6" s="44"/>
      <c r="B6" s="121"/>
      <c r="C6" s="121"/>
      <c r="D6" s="121"/>
      <c r="E6" s="121"/>
      <c r="F6" s="121"/>
      <c r="G6" s="121"/>
      <c r="H6" s="121" t="s">
        <v>32</v>
      </c>
      <c r="I6" s="121"/>
      <c r="J6" s="121"/>
      <c r="K6" s="122"/>
      <c r="L6" s="121" t="s">
        <v>32</v>
      </c>
      <c r="M6" s="121" t="s">
        <v>39</v>
      </c>
      <c r="N6" s="121" t="s">
        <v>138</v>
      </c>
      <c r="O6" s="123" t="s">
        <v>41</v>
      </c>
      <c r="P6" s="122" t="s">
        <v>42</v>
      </c>
      <c r="Q6" s="121" t="s">
        <v>43</v>
      </c>
    </row>
    <row r="7" ht="15" customHeight="1" spans="1:17">
      <c r="A7" s="45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5">
        <v>7</v>
      </c>
      <c r="H7" s="125">
        <v>8</v>
      </c>
      <c r="I7" s="125">
        <v>9</v>
      </c>
      <c r="J7" s="125">
        <v>10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>
        <v>16</v>
      </c>
      <c r="Q7" s="125">
        <v>17</v>
      </c>
    </row>
    <row r="8" ht="21" customHeight="1" spans="1:17">
      <c r="A8" s="104" t="s">
        <v>64</v>
      </c>
      <c r="B8" s="105"/>
      <c r="C8" s="105"/>
      <c r="D8" s="105"/>
      <c r="E8" s="126"/>
      <c r="F8" s="127">
        <v>161400</v>
      </c>
      <c r="G8" s="50">
        <v>167900</v>
      </c>
      <c r="H8" s="50">
        <v>167900</v>
      </c>
      <c r="I8" s="50"/>
      <c r="J8" s="50"/>
      <c r="K8" s="50"/>
      <c r="L8" s="50"/>
      <c r="M8" s="50"/>
      <c r="N8" s="50"/>
      <c r="O8" s="50"/>
      <c r="P8" s="50"/>
      <c r="Q8" s="50"/>
    </row>
    <row r="9" ht="21" customHeight="1" spans="1:17">
      <c r="A9" s="104" t="str">
        <f>"      "&amp;"物业管理费"</f>
        <v>      物业管理费</v>
      </c>
      <c r="B9" s="105" t="s">
        <v>347</v>
      </c>
      <c r="C9" s="105" t="str">
        <f>"C21040001"&amp;"  "&amp;"物业管理服务"</f>
        <v>C21040001  物业管理服务</v>
      </c>
      <c r="D9" s="128" t="s">
        <v>348</v>
      </c>
      <c r="E9" s="129">
        <v>1</v>
      </c>
      <c r="F9" s="24">
        <v>159000</v>
      </c>
      <c r="G9" s="50">
        <v>159000</v>
      </c>
      <c r="H9" s="50">
        <v>159000</v>
      </c>
      <c r="I9" s="50"/>
      <c r="J9" s="50"/>
      <c r="K9" s="50"/>
      <c r="L9" s="50"/>
      <c r="M9" s="50"/>
      <c r="N9" s="50"/>
      <c r="O9" s="50"/>
      <c r="P9" s="50"/>
      <c r="Q9" s="50"/>
    </row>
    <row r="10" ht="21" customHeight="1" spans="1:17">
      <c r="A10" s="104" t="str">
        <f>"      "&amp;"一般公用经费"</f>
        <v>      一般公用经费</v>
      </c>
      <c r="B10" s="105" t="s">
        <v>349</v>
      </c>
      <c r="C10" s="105" t="str">
        <f>"A05010502"&amp;"  "&amp;"文件柜"</f>
        <v>A05010502  文件柜</v>
      </c>
      <c r="D10" s="128" t="s">
        <v>322</v>
      </c>
      <c r="E10" s="129">
        <v>3</v>
      </c>
      <c r="F10" s="24">
        <v>2400</v>
      </c>
      <c r="G10" s="50">
        <v>2400</v>
      </c>
      <c r="H10" s="50">
        <v>2400</v>
      </c>
      <c r="I10" s="50"/>
      <c r="J10" s="50"/>
      <c r="K10" s="50"/>
      <c r="L10" s="50"/>
      <c r="M10" s="50"/>
      <c r="N10" s="50"/>
      <c r="O10" s="50"/>
      <c r="P10" s="50"/>
      <c r="Q10" s="50"/>
    </row>
    <row r="11" ht="21" customHeight="1" spans="1:17">
      <c r="A11" s="104" t="str">
        <f>"      "&amp;"公车购置及运维费"</f>
        <v>      公车购置及运维费</v>
      </c>
      <c r="B11" s="105" t="s">
        <v>350</v>
      </c>
      <c r="C11" s="105" t="str">
        <f>"C1804010201"&amp;"  "&amp;"机动车保险服务"</f>
        <v>C1804010201  机动车保险服务</v>
      </c>
      <c r="D11" s="128" t="s">
        <v>348</v>
      </c>
      <c r="E11" s="129">
        <v>1</v>
      </c>
      <c r="F11" s="24"/>
      <c r="G11" s="50">
        <v>3500</v>
      </c>
      <c r="H11" s="50">
        <v>3500</v>
      </c>
      <c r="I11" s="50"/>
      <c r="J11" s="50"/>
      <c r="K11" s="50"/>
      <c r="L11" s="50"/>
      <c r="M11" s="50"/>
      <c r="N11" s="50"/>
      <c r="O11" s="50"/>
      <c r="P11" s="50"/>
      <c r="Q11" s="50"/>
    </row>
    <row r="12" ht="21" customHeight="1" spans="1:17">
      <c r="A12" s="104" t="str">
        <f>"      "&amp;"公车购置及运维费"</f>
        <v>      公车购置及运维费</v>
      </c>
      <c r="B12" s="105" t="s">
        <v>351</v>
      </c>
      <c r="C12" s="105" t="str">
        <f>"C23120301"&amp;"  "&amp;"车辆维修和保养服务"</f>
        <v>C23120301  车辆维修和保养服务</v>
      </c>
      <c r="D12" s="128" t="s">
        <v>348</v>
      </c>
      <c r="E12" s="129">
        <v>1</v>
      </c>
      <c r="F12" s="24"/>
      <c r="G12" s="50">
        <v>3000</v>
      </c>
      <c r="H12" s="50">
        <v>3000</v>
      </c>
      <c r="I12" s="50"/>
      <c r="J12" s="50"/>
      <c r="K12" s="50"/>
      <c r="L12" s="50"/>
      <c r="M12" s="50"/>
      <c r="N12" s="50"/>
      <c r="O12" s="50"/>
      <c r="P12" s="50"/>
      <c r="Q12" s="50"/>
    </row>
    <row r="13" ht="21" customHeight="1" spans="1:17">
      <c r="A13" s="106" t="s">
        <v>271</v>
      </c>
      <c r="B13" s="107"/>
      <c r="C13" s="107"/>
      <c r="D13" s="107"/>
      <c r="E13" s="126"/>
      <c r="F13" s="127">
        <v>161400</v>
      </c>
      <c r="G13" s="50">
        <v>167900</v>
      </c>
      <c r="H13" s="50">
        <v>167900</v>
      </c>
      <c r="I13" s="50"/>
      <c r="J13" s="50"/>
      <c r="K13" s="50"/>
      <c r="L13" s="50"/>
      <c r="M13" s="50"/>
      <c r="N13" s="50"/>
      <c r="O13" s="50"/>
      <c r="P13" s="50"/>
      <c r="Q13" s="50"/>
    </row>
  </sheetData>
  <mergeCells count="17">
    <mergeCell ref="A1:Q1"/>
    <mergeCell ref="A2:Q2"/>
    <mergeCell ref="A3:E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N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352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80"/>
      <c r="M1" s="79"/>
      <c r="N1" s="81"/>
    </row>
    <row r="2" ht="27.75" customHeight="1" spans="1:14">
      <c r="A2" s="71" t="s">
        <v>353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84"/>
      <c r="M2" s="83"/>
      <c r="N2" s="82"/>
    </row>
    <row r="3" ht="18.75" customHeight="1" spans="1:14">
      <c r="A3" s="72" t="str">
        <f>"单位名称："&amp;"玉溪市文化馆"</f>
        <v>单位名称：玉溪市文化馆</v>
      </c>
      <c r="B3" s="73"/>
      <c r="C3" s="73"/>
      <c r="D3" s="73"/>
      <c r="E3" s="73"/>
      <c r="F3" s="73"/>
      <c r="G3" s="73"/>
      <c r="H3" s="85"/>
      <c r="I3" s="75"/>
      <c r="J3" s="75"/>
      <c r="K3" s="75"/>
      <c r="L3" s="76"/>
      <c r="M3" s="86"/>
      <c r="N3" s="87" t="s">
        <v>2</v>
      </c>
    </row>
    <row r="4" ht="15.75" customHeight="1" spans="1:14">
      <c r="A4" s="88" t="s">
        <v>337</v>
      </c>
      <c r="B4" s="89" t="s">
        <v>354</v>
      </c>
      <c r="C4" s="89" t="s">
        <v>355</v>
      </c>
      <c r="D4" s="90" t="s">
        <v>131</v>
      </c>
      <c r="E4" s="90"/>
      <c r="F4" s="90"/>
      <c r="G4" s="90"/>
      <c r="H4" s="91"/>
      <c r="I4" s="90"/>
      <c r="J4" s="90"/>
      <c r="K4" s="90"/>
      <c r="L4" s="92"/>
      <c r="M4" s="91"/>
      <c r="N4" s="93"/>
    </row>
    <row r="5" ht="17.25" customHeight="1" spans="1:14">
      <c r="A5" s="94"/>
      <c r="B5" s="95"/>
      <c r="C5" s="95"/>
      <c r="D5" s="95" t="s">
        <v>30</v>
      </c>
      <c r="E5" s="95" t="s">
        <v>33</v>
      </c>
      <c r="F5" s="95" t="s">
        <v>343</v>
      </c>
      <c r="G5" s="95" t="s">
        <v>344</v>
      </c>
      <c r="H5" s="96" t="s">
        <v>345</v>
      </c>
      <c r="I5" s="97" t="s">
        <v>346</v>
      </c>
      <c r="J5" s="97"/>
      <c r="K5" s="97"/>
      <c r="L5" s="98"/>
      <c r="M5" s="99"/>
      <c r="N5" s="100"/>
    </row>
    <row r="6" ht="54" customHeight="1" spans="1:14">
      <c r="A6" s="101"/>
      <c r="B6" s="100"/>
      <c r="C6" s="100"/>
      <c r="D6" s="100"/>
      <c r="E6" s="100"/>
      <c r="F6" s="100"/>
      <c r="G6" s="100"/>
      <c r="H6" s="102"/>
      <c r="I6" s="100" t="s">
        <v>32</v>
      </c>
      <c r="J6" s="100" t="s">
        <v>39</v>
      </c>
      <c r="K6" s="100" t="s">
        <v>138</v>
      </c>
      <c r="L6" s="103" t="s">
        <v>41</v>
      </c>
      <c r="M6" s="102" t="s">
        <v>42</v>
      </c>
      <c r="N6" s="100" t="s">
        <v>43</v>
      </c>
    </row>
    <row r="7" ht="15" customHeight="1" spans="1:14">
      <c r="A7" s="101">
        <v>1</v>
      </c>
      <c r="B7" s="100">
        <v>2</v>
      </c>
      <c r="C7" s="100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1" customHeight="1" spans="1:14">
      <c r="A8" s="104"/>
      <c r="B8" s="105"/>
      <c r="C8" s="105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ht="21" customHeight="1" spans="1:14">
      <c r="A9" s="104"/>
      <c r="B9" s="105"/>
      <c r="C9" s="10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ht="21" customHeight="1" spans="1:14">
      <c r="A10" s="106" t="s">
        <v>271</v>
      </c>
      <c r="B10" s="107"/>
      <c r="C10" s="108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1" sqref="A1:N1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356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1"/>
    </row>
    <row r="2" ht="27.75" customHeight="1" spans="1:14">
      <c r="A2" s="71" t="s">
        <v>357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2" t="str">
        <f>"单位名称："&amp;"玉溪市文化馆"</f>
        <v>单位名称：玉溪市文化馆</v>
      </c>
      <c r="B3" s="73"/>
      <c r="C3" s="73"/>
      <c r="D3" s="74"/>
      <c r="E3" s="75"/>
      <c r="F3" s="75"/>
      <c r="G3" s="75"/>
      <c r="H3" s="75"/>
      <c r="I3" s="75"/>
      <c r="N3" s="76" t="s">
        <v>2</v>
      </c>
    </row>
    <row r="4" ht="19.5" customHeight="1" spans="1:14">
      <c r="A4" s="36" t="s">
        <v>358</v>
      </c>
      <c r="B4" s="37" t="s">
        <v>131</v>
      </c>
      <c r="C4" s="38"/>
      <c r="D4" s="38"/>
      <c r="E4" s="37" t="s">
        <v>359</v>
      </c>
      <c r="F4" s="38"/>
      <c r="G4" s="38"/>
      <c r="H4" s="38"/>
      <c r="I4" s="38"/>
      <c r="J4" s="38"/>
      <c r="K4" s="38"/>
      <c r="L4" s="38"/>
      <c r="M4" s="38"/>
      <c r="N4" s="38"/>
    </row>
    <row r="5" ht="40.5" customHeight="1" spans="1:14">
      <c r="A5" s="45"/>
      <c r="B5" s="42" t="s">
        <v>30</v>
      </c>
      <c r="C5" s="35" t="s">
        <v>33</v>
      </c>
      <c r="D5" s="77" t="s">
        <v>360</v>
      </c>
      <c r="E5" s="46" t="s">
        <v>361</v>
      </c>
      <c r="F5" s="46" t="s">
        <v>362</v>
      </c>
      <c r="G5" s="46" t="s">
        <v>363</v>
      </c>
      <c r="H5" s="46" t="s">
        <v>364</v>
      </c>
      <c r="I5" s="46" t="s">
        <v>365</v>
      </c>
      <c r="J5" s="46" t="s">
        <v>366</v>
      </c>
      <c r="K5" s="46" t="s">
        <v>367</v>
      </c>
      <c r="L5" s="46" t="s">
        <v>368</v>
      </c>
      <c r="M5" s="46" t="s">
        <v>369</v>
      </c>
      <c r="N5" s="46" t="s">
        <v>370</v>
      </c>
    </row>
    <row r="6" ht="19.5" customHeight="1" spans="1:14">
      <c r="A6" s="46">
        <v>1</v>
      </c>
      <c r="B6" s="46">
        <v>2</v>
      </c>
      <c r="C6" s="46">
        <v>3</v>
      </c>
      <c r="D6" s="37">
        <v>4</v>
      </c>
      <c r="E6" s="46">
        <v>5</v>
      </c>
      <c r="F6" s="46">
        <v>6</v>
      </c>
      <c r="G6" s="46">
        <v>7</v>
      </c>
      <c r="H6" s="37">
        <v>8</v>
      </c>
      <c r="I6" s="46">
        <v>9</v>
      </c>
      <c r="J6" s="46">
        <v>10</v>
      </c>
      <c r="K6" s="46">
        <v>11</v>
      </c>
      <c r="L6" s="37">
        <v>12</v>
      </c>
      <c r="M6" s="46">
        <v>13</v>
      </c>
      <c r="N6" s="46">
        <v>14</v>
      </c>
    </row>
    <row r="7" ht="20.25" customHeight="1" spans="1:14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ht="20.25" customHeight="1" spans="1:14">
      <c r="A8" s="48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ht="20.25" customHeight="1" spans="1:14">
      <c r="A9" s="69" t="s">
        <v>30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:J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371</v>
      </c>
      <c r="B1" s="29"/>
      <c r="C1" s="29"/>
      <c r="D1" s="29"/>
      <c r="E1" s="29"/>
      <c r="F1" s="29"/>
      <c r="G1" s="29"/>
      <c r="H1" s="29"/>
      <c r="I1" s="29"/>
      <c r="J1" s="31"/>
    </row>
    <row r="2" ht="28.5" customHeight="1" spans="1:10">
      <c r="A2" s="63" t="s">
        <v>372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0">
      <c r="A3" s="5" t="str">
        <f>"单位名称："&amp;"玉溪市文化馆"</f>
        <v>单位名称：玉溪市文化馆</v>
      </c>
    </row>
    <row r="4" ht="14.25" customHeight="1" spans="1:10">
      <c r="A4" s="66" t="s">
        <v>274</v>
      </c>
      <c r="B4" s="66" t="s">
        <v>275</v>
      </c>
      <c r="C4" s="66" t="s">
        <v>276</v>
      </c>
      <c r="D4" s="66" t="s">
        <v>277</v>
      </c>
      <c r="E4" s="66" t="s">
        <v>278</v>
      </c>
      <c r="F4" s="47" t="s">
        <v>279</v>
      </c>
      <c r="G4" s="66" t="s">
        <v>280</v>
      </c>
      <c r="H4" s="47" t="s">
        <v>281</v>
      </c>
      <c r="I4" s="47" t="s">
        <v>282</v>
      </c>
      <c r="J4" s="66" t="s">
        <v>283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47">
        <v>6</v>
      </c>
      <c r="G5" s="66">
        <v>7</v>
      </c>
      <c r="H5" s="47">
        <v>8</v>
      </c>
      <c r="I5" s="47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8"/>
      <c r="H7" s="67"/>
      <c r="I7" s="67"/>
      <c r="J7" s="67"/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1" sqref="A1:H1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373</v>
      </c>
      <c r="B1" s="54"/>
      <c r="C1" s="54"/>
      <c r="D1" s="54"/>
      <c r="E1" s="54"/>
      <c r="F1" s="54"/>
      <c r="G1" s="54"/>
      <c r="H1" s="54" t="s">
        <v>373</v>
      </c>
    </row>
    <row r="2" ht="28.5" customHeight="1" spans="1:8">
      <c r="A2" s="55" t="s">
        <v>374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"单位名称："&amp;"玉溪市文化馆"</f>
        <v>单位名称：玉溪市文化馆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124</v>
      </c>
      <c r="B4" s="57" t="s">
        <v>375</v>
      </c>
      <c r="C4" s="57" t="s">
        <v>376</v>
      </c>
      <c r="D4" s="57" t="s">
        <v>377</v>
      </c>
      <c r="E4" s="57" t="s">
        <v>378</v>
      </c>
      <c r="F4" s="57" t="s">
        <v>379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341</v>
      </c>
      <c r="G5" s="57" t="s">
        <v>380</v>
      </c>
      <c r="H5" s="57" t="s">
        <v>381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 t="s">
        <v>382</v>
      </c>
      <c r="C7" s="59" t="s">
        <v>383</v>
      </c>
      <c r="D7" s="59" t="s">
        <v>349</v>
      </c>
      <c r="E7" s="60" t="s">
        <v>322</v>
      </c>
      <c r="F7" s="61">
        <v>3</v>
      </c>
      <c r="G7" s="62">
        <v>800</v>
      </c>
      <c r="H7" s="62">
        <v>2400</v>
      </c>
    </row>
    <row r="8" ht="18" customHeight="1" spans="1:8">
      <c r="A8" s="60" t="s">
        <v>30</v>
      </c>
      <c r="B8" s="60"/>
      <c r="C8" s="60"/>
      <c r="D8" s="60"/>
      <c r="E8" s="60"/>
      <c r="F8" s="61">
        <v>3</v>
      </c>
      <c r="G8" s="62"/>
      <c r="H8" s="62">
        <v>2400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:K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384</v>
      </c>
      <c r="B1" s="29"/>
      <c r="C1" s="29"/>
      <c r="D1" s="30"/>
      <c r="E1" s="30"/>
      <c r="F1" s="30"/>
      <c r="G1" s="30"/>
      <c r="H1" s="29"/>
      <c r="I1" s="29"/>
      <c r="J1" s="29"/>
      <c r="K1" s="31"/>
    </row>
    <row r="2" ht="28.5" customHeight="1" spans="1:11">
      <c r="A2" s="32" t="s">
        <v>385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"单位名称："&amp;"玉溪市文化馆"</f>
        <v>单位名称：玉溪市文化馆</v>
      </c>
      <c r="B3" s="6"/>
      <c r="C3" s="6"/>
      <c r="D3" s="6"/>
      <c r="E3" s="6"/>
      <c r="F3" s="6"/>
      <c r="G3" s="6"/>
      <c r="H3" s="7"/>
      <c r="I3" s="7"/>
      <c r="J3" s="7"/>
      <c r="K3" s="33" t="s">
        <v>2</v>
      </c>
    </row>
    <row r="4" ht="21.75" customHeight="1" spans="1:11">
      <c r="A4" s="34" t="s">
        <v>232</v>
      </c>
      <c r="B4" s="34" t="s">
        <v>126</v>
      </c>
      <c r="C4" s="34" t="s">
        <v>233</v>
      </c>
      <c r="D4" s="35" t="s">
        <v>127</v>
      </c>
      <c r="E4" s="35" t="s">
        <v>128</v>
      </c>
      <c r="F4" s="35" t="s">
        <v>129</v>
      </c>
      <c r="G4" s="35" t="s">
        <v>130</v>
      </c>
      <c r="H4" s="36" t="s">
        <v>30</v>
      </c>
      <c r="I4" s="37" t="s">
        <v>386</v>
      </c>
      <c r="J4" s="38"/>
      <c r="K4" s="39"/>
    </row>
    <row r="5" ht="21.75" customHeight="1" spans="1:11">
      <c r="A5" s="40"/>
      <c r="B5" s="40"/>
      <c r="C5" s="40"/>
      <c r="D5" s="41"/>
      <c r="E5" s="41"/>
      <c r="F5" s="41"/>
      <c r="G5" s="41"/>
      <c r="H5" s="42"/>
      <c r="I5" s="35" t="s">
        <v>33</v>
      </c>
      <c r="J5" s="35" t="s">
        <v>34</v>
      </c>
      <c r="K5" s="35" t="s">
        <v>35</v>
      </c>
    </row>
    <row r="6" ht="40.5" customHeight="1" spans="1:11">
      <c r="A6" s="43"/>
      <c r="B6" s="43"/>
      <c r="C6" s="43"/>
      <c r="D6" s="44"/>
      <c r="E6" s="44"/>
      <c r="F6" s="44"/>
      <c r="G6" s="44"/>
      <c r="H6" s="45"/>
      <c r="I6" s="44" t="s">
        <v>32</v>
      </c>
      <c r="J6" s="44"/>
      <c r="K6" s="44"/>
    </row>
    <row r="7" ht="15" customHeight="1" spans="1:11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47">
        <v>10</v>
      </c>
      <c r="K7" s="47">
        <v>11</v>
      </c>
    </row>
    <row r="8" ht="30.65" customHeight="1" spans="1:11">
      <c r="A8" s="48"/>
      <c r="B8" s="49"/>
      <c r="C8" s="48"/>
      <c r="D8" s="48"/>
      <c r="E8" s="48"/>
      <c r="F8" s="48"/>
      <c r="G8" s="48"/>
      <c r="H8" s="50"/>
      <c r="I8" s="50"/>
      <c r="J8" s="50"/>
      <c r="K8" s="50"/>
    </row>
    <row r="9" ht="30.65" customHeight="1" spans="1:11">
      <c r="A9" s="49"/>
      <c r="B9" s="49"/>
      <c r="C9" s="49"/>
      <c r="D9" s="49"/>
      <c r="E9" s="49"/>
      <c r="F9" s="49"/>
      <c r="G9" s="49"/>
      <c r="H9" s="50"/>
      <c r="I9" s="50"/>
      <c r="J9" s="50"/>
      <c r="K9" s="50"/>
    </row>
    <row r="10" ht="18.75" customHeight="1" spans="1:11">
      <c r="A10" s="51" t="s">
        <v>271</v>
      </c>
      <c r="B10" s="52"/>
      <c r="C10" s="52"/>
      <c r="D10" s="52"/>
      <c r="E10" s="52"/>
      <c r="F10" s="52"/>
      <c r="G10" s="53"/>
      <c r="H10" s="50"/>
      <c r="I10" s="50"/>
      <c r="J10" s="50"/>
      <c r="K10" s="50"/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:G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387</v>
      </c>
      <c r="B1" s="1"/>
      <c r="C1" s="1"/>
      <c r="D1" s="2"/>
      <c r="E1" s="1"/>
      <c r="F1" s="1"/>
      <c r="G1" s="3"/>
    </row>
    <row r="2" ht="27.75" customHeight="1" spans="1:7">
      <c r="A2" s="4" t="s">
        <v>388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"单位名称："&amp;"玉溪市文化馆"</f>
        <v>单位名称：玉溪市文化馆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233</v>
      </c>
      <c r="B4" s="9" t="s">
        <v>232</v>
      </c>
      <c r="C4" s="9" t="s">
        <v>126</v>
      </c>
      <c r="D4" s="10" t="s">
        <v>389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390</v>
      </c>
      <c r="F5" s="10" t="s">
        <v>391</v>
      </c>
      <c r="G5" s="10" t="s">
        <v>392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30000</v>
      </c>
      <c r="F8" s="24">
        <v>100000</v>
      </c>
      <c r="G8" s="24">
        <v>100000</v>
      </c>
    </row>
    <row r="9" ht="21" customHeight="1" spans="1:7">
      <c r="A9" s="21"/>
      <c r="B9" s="21" t="s">
        <v>393</v>
      </c>
      <c r="C9" s="21" t="s">
        <v>237</v>
      </c>
      <c r="D9" s="25" t="s">
        <v>394</v>
      </c>
      <c r="E9" s="24">
        <v>30000</v>
      </c>
      <c r="F9" s="24">
        <v>100000</v>
      </c>
      <c r="G9" s="24">
        <v>100000</v>
      </c>
    </row>
    <row r="10" ht="21" customHeight="1" spans="1:7">
      <c r="A10" s="26" t="s">
        <v>30</v>
      </c>
      <c r="B10" s="27" t="s">
        <v>395</v>
      </c>
      <c r="C10" s="27"/>
      <c r="D10" s="28"/>
      <c r="E10" s="24">
        <v>30000</v>
      </c>
      <c r="F10" s="24">
        <v>100000</v>
      </c>
      <c r="G10" s="24">
        <v>100000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"单位名称："&amp;"玉溪市文化馆"</f>
        <v>单位名称：玉溪市文化馆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4"/>
      <c r="M3" s="154"/>
      <c r="N3" s="154"/>
      <c r="O3" s="154"/>
      <c r="P3" s="154"/>
      <c r="Q3" s="154"/>
      <c r="R3" s="154"/>
      <c r="S3" s="154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</row>
    <row r="8" ht="20.25" customHeight="1" spans="1:19">
      <c r="A8" s="148" t="s">
        <v>63</v>
      </c>
      <c r="B8" s="148" t="s">
        <v>64</v>
      </c>
      <c r="C8" s="151">
        <v>6833409.29</v>
      </c>
      <c r="D8" s="151">
        <v>4887137.11</v>
      </c>
      <c r="E8" s="62">
        <v>4667137.11</v>
      </c>
      <c r="F8" s="62"/>
      <c r="G8" s="62"/>
      <c r="H8" s="62"/>
      <c r="I8" s="62">
        <v>220000</v>
      </c>
      <c r="J8" s="62"/>
      <c r="K8" s="62"/>
      <c r="L8" s="62"/>
      <c r="M8" s="62"/>
      <c r="N8" s="62">
        <v>220000</v>
      </c>
      <c r="O8" s="151">
        <v>1946272.18</v>
      </c>
      <c r="P8" s="151">
        <v>1946272.18</v>
      </c>
      <c r="Q8" s="151"/>
      <c r="R8" s="151"/>
      <c r="S8" s="151"/>
    </row>
    <row r="9" ht="20.25" customHeight="1" spans="1:19">
      <c r="A9" s="150" t="s">
        <v>30</v>
      </c>
      <c r="B9" s="148"/>
      <c r="C9" s="151">
        <v>6833409.29</v>
      </c>
      <c r="D9" s="151">
        <v>4887137.11</v>
      </c>
      <c r="E9" s="151">
        <v>4667137.11</v>
      </c>
      <c r="F9" s="151"/>
      <c r="G9" s="151"/>
      <c r="H9" s="151"/>
      <c r="I9" s="151">
        <v>220000</v>
      </c>
      <c r="J9" s="151"/>
      <c r="K9" s="151"/>
      <c r="L9" s="151"/>
      <c r="M9" s="151"/>
      <c r="N9" s="151">
        <v>220000</v>
      </c>
      <c r="O9" s="151">
        <v>1946272.18</v>
      </c>
      <c r="P9" s="151">
        <v>1946272.18</v>
      </c>
      <c r="Q9" s="151"/>
      <c r="R9" s="151"/>
      <c r="S9" s="151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3" t="s">
        <v>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"单位名称："&amp;"玉溪市文化馆"</f>
        <v>单位名称：玉溪市文化馆</v>
      </c>
      <c r="B3" s="148"/>
      <c r="C3" s="148"/>
      <c r="D3" s="148"/>
      <c r="E3" s="148"/>
      <c r="F3" s="148"/>
      <c r="G3" s="148"/>
      <c r="H3" s="148"/>
      <c r="I3" s="148"/>
      <c r="J3" s="154"/>
      <c r="K3" s="154"/>
      <c r="L3" s="154"/>
      <c r="M3" s="154"/>
      <c r="N3" s="154"/>
      <c r="O3" s="154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 t="s">
        <v>50</v>
      </c>
      <c r="H6" s="152" t="s">
        <v>51</v>
      </c>
      <c r="I6" s="152" t="s">
        <v>52</v>
      </c>
      <c r="J6" s="152" t="s">
        <v>53</v>
      </c>
      <c r="K6" s="152" t="s">
        <v>54</v>
      </c>
      <c r="L6" s="152" t="s">
        <v>55</v>
      </c>
      <c r="M6" s="152" t="s">
        <v>56</v>
      </c>
      <c r="N6" s="152" t="s">
        <v>57</v>
      </c>
      <c r="O6" s="152" t="s">
        <v>58</v>
      </c>
    </row>
    <row r="7" ht="20.25" customHeight="1" spans="1:15">
      <c r="A7" s="148" t="s">
        <v>78</v>
      </c>
      <c r="B7" s="148" t="str">
        <f>"        "&amp;"文化旅游体育与传媒支出"</f>
        <v>        文化旅游体育与传媒支出</v>
      </c>
      <c r="C7" s="62">
        <v>4648876.59</v>
      </c>
      <c r="D7" s="62">
        <v>4428876.59</v>
      </c>
      <c r="E7" s="62">
        <v>2452604.41</v>
      </c>
      <c r="F7" s="62">
        <v>1976272.18</v>
      </c>
      <c r="G7" s="62"/>
      <c r="H7" s="62"/>
      <c r="I7" s="62"/>
      <c r="J7" s="62">
        <v>220000</v>
      </c>
      <c r="K7" s="62"/>
      <c r="L7" s="62"/>
      <c r="M7" s="62"/>
      <c r="N7" s="62"/>
      <c r="O7" s="62">
        <v>220000</v>
      </c>
    </row>
    <row r="8" ht="20.25" customHeight="1" spans="1:15">
      <c r="A8" s="155" t="s">
        <v>79</v>
      </c>
      <c r="B8" s="155" t="str">
        <f>"        "&amp;"文化和旅游"</f>
        <v>        文化和旅游</v>
      </c>
      <c r="C8" s="62">
        <v>4648876.59</v>
      </c>
      <c r="D8" s="62">
        <v>4428876.59</v>
      </c>
      <c r="E8" s="62">
        <v>2452604.41</v>
      </c>
      <c r="F8" s="62">
        <v>1976272.18</v>
      </c>
      <c r="G8" s="62"/>
      <c r="H8" s="62"/>
      <c r="I8" s="62"/>
      <c r="J8" s="62">
        <v>220000</v>
      </c>
      <c r="K8" s="62"/>
      <c r="L8" s="62"/>
      <c r="M8" s="62"/>
      <c r="N8" s="62"/>
      <c r="O8" s="62">
        <v>220000</v>
      </c>
    </row>
    <row r="9" ht="20.25" customHeight="1" spans="1:15">
      <c r="A9" s="156" t="s">
        <v>80</v>
      </c>
      <c r="B9" s="156" t="str">
        <f>"        "&amp;"群众文化"</f>
        <v>        群众文化</v>
      </c>
      <c r="C9" s="62">
        <v>4344510.59</v>
      </c>
      <c r="D9" s="62">
        <v>4124510.59</v>
      </c>
      <c r="E9" s="62">
        <v>2452604.41</v>
      </c>
      <c r="F9" s="62">
        <v>1671906.18</v>
      </c>
      <c r="G9" s="62"/>
      <c r="H9" s="62"/>
      <c r="I9" s="62"/>
      <c r="J9" s="62">
        <v>220000</v>
      </c>
      <c r="K9" s="62"/>
      <c r="L9" s="62"/>
      <c r="M9" s="62"/>
      <c r="N9" s="62"/>
      <c r="O9" s="62">
        <v>220000</v>
      </c>
    </row>
    <row r="10" ht="20.25" customHeight="1" spans="1:15">
      <c r="A10" s="156" t="s">
        <v>81</v>
      </c>
      <c r="B10" s="156" t="str">
        <f>"        "&amp;"文化和旅游管理事务"</f>
        <v>        文化和旅游管理事务</v>
      </c>
      <c r="C10" s="62">
        <v>141166</v>
      </c>
      <c r="D10" s="62">
        <v>141166</v>
      </c>
      <c r="E10" s="62"/>
      <c r="F10" s="62">
        <v>141166</v>
      </c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6" t="s">
        <v>82</v>
      </c>
      <c r="B11" s="156" t="str">
        <f>"        "&amp;"其他文化和旅游支出"</f>
        <v>        其他文化和旅游支出</v>
      </c>
      <c r="C11" s="62">
        <v>163200</v>
      </c>
      <c r="D11" s="62">
        <v>163200</v>
      </c>
      <c r="E11" s="62"/>
      <c r="F11" s="62">
        <v>163200</v>
      </c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48" t="s">
        <v>83</v>
      </c>
      <c r="B12" s="148" t="str">
        <f>"        "&amp;"社会保障和就业支出"</f>
        <v>        社会保障和就业支出</v>
      </c>
      <c r="C12" s="62">
        <v>1487268.64</v>
      </c>
      <c r="D12" s="62">
        <v>1487268.64</v>
      </c>
      <c r="E12" s="62">
        <v>1487268.64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55" t="s">
        <v>84</v>
      </c>
      <c r="B13" s="155" t="str">
        <f>"        "&amp;"行政事业单位养老支出"</f>
        <v>        行政事业单位养老支出</v>
      </c>
      <c r="C13" s="62">
        <v>1487268.64</v>
      </c>
      <c r="D13" s="62">
        <v>1487268.64</v>
      </c>
      <c r="E13" s="62">
        <v>1487268.64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56" t="s">
        <v>85</v>
      </c>
      <c r="B14" s="156" t="str">
        <f>"        "&amp;"事业单位离退休"</f>
        <v>        事业单位离退休</v>
      </c>
      <c r="C14" s="62">
        <v>1118772</v>
      </c>
      <c r="D14" s="62">
        <v>1118772</v>
      </c>
      <c r="E14" s="62">
        <v>1118772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56" t="s">
        <v>86</v>
      </c>
      <c r="B15" s="156" t="str">
        <f>"        "&amp;"机关事业单位基本养老保险缴费支出"</f>
        <v>        机关事业单位基本养老保险缴费支出</v>
      </c>
      <c r="C15" s="62">
        <v>268496.64</v>
      </c>
      <c r="D15" s="62">
        <v>268496.64</v>
      </c>
      <c r="E15" s="62">
        <v>268496.64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6" t="s">
        <v>87</v>
      </c>
      <c r="B16" s="156" t="str">
        <f>"        "&amp;"机关事业单位职业年金缴费支出"</f>
        <v>        机关事业单位职业年金缴费支出</v>
      </c>
      <c r="C16" s="62">
        <v>100000</v>
      </c>
      <c r="D16" s="62">
        <v>100000</v>
      </c>
      <c r="E16" s="62">
        <v>100000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48" t="s">
        <v>88</v>
      </c>
      <c r="B17" s="148" t="str">
        <f>"        "&amp;"卫生健康支出"</f>
        <v>        卫生健康支出</v>
      </c>
      <c r="C17" s="62">
        <v>469564.06</v>
      </c>
      <c r="D17" s="62">
        <v>469564.06</v>
      </c>
      <c r="E17" s="62">
        <v>469564.06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5" t="s">
        <v>89</v>
      </c>
      <c r="B18" s="155" t="str">
        <f>"        "&amp;"行政事业单位医疗"</f>
        <v>        行政事业单位医疗</v>
      </c>
      <c r="C18" s="62">
        <v>469564.06</v>
      </c>
      <c r="D18" s="62">
        <v>469564.06</v>
      </c>
      <c r="E18" s="62">
        <v>469564.06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6" t="s">
        <v>90</v>
      </c>
      <c r="B19" s="156" t="str">
        <f>"        "&amp;"行政单位医疗"</f>
        <v>        行政单位医疗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56" t="s">
        <v>91</v>
      </c>
      <c r="B20" s="156" t="str">
        <f>"        "&amp;"事业单位医疗"</f>
        <v>        事业单位医疗</v>
      </c>
      <c r="C20" s="62">
        <v>265282.63</v>
      </c>
      <c r="D20" s="62">
        <v>265282.63</v>
      </c>
      <c r="E20" s="62">
        <v>265282.63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6" t="s">
        <v>92</v>
      </c>
      <c r="B21" s="156" t="str">
        <f>"        "&amp;"公务员医疗补助"</f>
        <v>        公务员医疗补助</v>
      </c>
      <c r="C21" s="62">
        <v>181105.2</v>
      </c>
      <c r="D21" s="62">
        <v>181105.2</v>
      </c>
      <c r="E21" s="62">
        <v>181105.2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6" t="s">
        <v>93</v>
      </c>
      <c r="B22" s="156" t="str">
        <f>"        "&amp;"其他行政事业单位医疗支出"</f>
        <v>        其他行政事业单位医疗支出</v>
      </c>
      <c r="C22" s="62">
        <v>23176.23</v>
      </c>
      <c r="D22" s="62">
        <v>23176.23</v>
      </c>
      <c r="E22" s="62">
        <v>23176.23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48" t="s">
        <v>94</v>
      </c>
      <c r="B23" s="148" t="str">
        <f>"        "&amp;"住房保障支出"</f>
        <v>        住房保障支出</v>
      </c>
      <c r="C23" s="62">
        <v>227700</v>
      </c>
      <c r="D23" s="62">
        <v>227700</v>
      </c>
      <c r="E23" s="62">
        <v>227700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5" t="s">
        <v>95</v>
      </c>
      <c r="B24" s="155" t="str">
        <f>"        "&amp;"住房改革支出"</f>
        <v>        住房改革支出</v>
      </c>
      <c r="C24" s="62">
        <v>227700</v>
      </c>
      <c r="D24" s="62">
        <v>227700</v>
      </c>
      <c r="E24" s="62">
        <v>227700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6" t="s">
        <v>96</v>
      </c>
      <c r="B25" s="156" t="str">
        <f>"        "&amp;"住房公积金"</f>
        <v>        住房公积金</v>
      </c>
      <c r="C25" s="62">
        <v>209784</v>
      </c>
      <c r="D25" s="62">
        <v>209784</v>
      </c>
      <c r="E25" s="62">
        <v>209784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56" t="s">
        <v>97</v>
      </c>
      <c r="B26" s="156" t="str">
        <f>"        "&amp;"购房补贴"</f>
        <v>        购房补贴</v>
      </c>
      <c r="C26" s="62">
        <v>17916</v>
      </c>
      <c r="D26" s="62">
        <v>17916</v>
      </c>
      <c r="E26" s="62">
        <v>17916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50" t="s">
        <v>30</v>
      </c>
      <c r="B27" s="148"/>
      <c r="C27" s="151">
        <v>6833409.29</v>
      </c>
      <c r="D27" s="151">
        <v>6613409.29</v>
      </c>
      <c r="E27" s="151">
        <v>4637137.11</v>
      </c>
      <c r="F27" s="151">
        <v>1976272.18</v>
      </c>
      <c r="G27" s="151"/>
      <c r="H27" s="151"/>
      <c r="I27" s="151"/>
      <c r="J27" s="151">
        <v>220000</v>
      </c>
      <c r="K27" s="151"/>
      <c r="L27" s="151"/>
      <c r="M27" s="151"/>
      <c r="N27" s="151"/>
      <c r="O27" s="151">
        <v>220000</v>
      </c>
    </row>
  </sheetData>
  <mergeCells count="12">
    <mergeCell ref="A1:O1"/>
    <mergeCell ref="A2:O2"/>
    <mergeCell ref="A3:N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98</v>
      </c>
      <c r="B1" s="157"/>
      <c r="C1" s="157"/>
      <c r="D1" s="157"/>
    </row>
    <row r="2" ht="28.5" customHeight="1" spans="1:4">
      <c r="A2" s="158" t="s">
        <v>99</v>
      </c>
      <c r="B2" s="158"/>
      <c r="C2" s="158"/>
      <c r="D2" s="158"/>
    </row>
    <row r="3" ht="18.75" customHeight="1" spans="1:4">
      <c r="A3" s="148" t="str">
        <f>"单位名称："&amp;"玉溪市文化馆"</f>
        <v>单位名称：玉溪市文化馆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100</v>
      </c>
      <c r="D5" s="57" t="s">
        <v>6</v>
      </c>
    </row>
    <row r="6" ht="18.75" customHeight="1" spans="1:4">
      <c r="A6" s="159" t="s">
        <v>101</v>
      </c>
      <c r="B6" s="160"/>
      <c r="C6" s="161" t="s">
        <v>102</v>
      </c>
      <c r="D6" s="160"/>
    </row>
    <row r="7" ht="18.75" customHeight="1" spans="1:4">
      <c r="A7" s="148" t="s">
        <v>103</v>
      </c>
      <c r="B7" s="162">
        <v>4667137.11</v>
      </c>
      <c r="C7" s="163" t="str">
        <f>"（一）"&amp;"文化旅游体育与传媒支出"</f>
        <v>（一）文化旅游体育与传媒支出</v>
      </c>
      <c r="D7" s="162">
        <v>4428876.59</v>
      </c>
    </row>
    <row r="8" ht="18.75" customHeight="1" spans="1:4">
      <c r="A8" s="148" t="s">
        <v>104</v>
      </c>
      <c r="B8" s="162"/>
      <c r="C8" s="163" t="str">
        <f>"（二）"&amp;"社会保障和就业支出"</f>
        <v>（二）社会保障和就业支出</v>
      </c>
      <c r="D8" s="162">
        <v>1487268.64</v>
      </c>
    </row>
    <row r="9" ht="18.75" customHeight="1" spans="1:4">
      <c r="A9" s="148" t="s">
        <v>105</v>
      </c>
      <c r="B9" s="162"/>
      <c r="C9" s="163" t="str">
        <f>"（三）"&amp;"卫生健康支出"</f>
        <v>（三）卫生健康支出</v>
      </c>
      <c r="D9" s="162">
        <v>469564.06</v>
      </c>
    </row>
    <row r="10" ht="18.75" customHeight="1" spans="1:4">
      <c r="A10" s="148" t="s">
        <v>106</v>
      </c>
      <c r="B10" s="162"/>
      <c r="C10" s="163" t="str">
        <f>"（四）"&amp;"住房保障支出"</f>
        <v>（四）住房保障支出</v>
      </c>
      <c r="D10" s="162">
        <v>227700</v>
      </c>
    </row>
    <row r="11" ht="18.75" customHeight="1" spans="1:4">
      <c r="A11" s="59" t="s">
        <v>103</v>
      </c>
      <c r="B11" s="162">
        <v>1946272.18</v>
      </c>
      <c r="C11" s="148"/>
      <c r="D11" s="148"/>
    </row>
    <row r="12" ht="18.75" customHeight="1" spans="1:4">
      <c r="A12" s="59" t="s">
        <v>104</v>
      </c>
      <c r="B12" s="162"/>
      <c r="C12" s="148"/>
      <c r="D12" s="148"/>
    </row>
    <row r="13" ht="18.75" customHeight="1" spans="1:4">
      <c r="A13" s="59" t="s">
        <v>105</v>
      </c>
      <c r="B13" s="162"/>
      <c r="C13" s="148"/>
      <c r="D13" s="148"/>
    </row>
    <row r="14" ht="18.75" customHeight="1" spans="1:4">
      <c r="A14" s="148"/>
      <c r="B14" s="148"/>
      <c r="C14" s="148" t="s">
        <v>107</v>
      </c>
      <c r="D14" s="148"/>
    </row>
    <row r="15" ht="18.75" customHeight="1" spans="1:4">
      <c r="A15" s="164" t="s">
        <v>24</v>
      </c>
      <c r="B15" s="162">
        <v>6613409.29</v>
      </c>
      <c r="C15" s="164" t="s">
        <v>25</v>
      </c>
      <c r="D15" s="162">
        <v>6613409.29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3" t="s">
        <v>108</v>
      </c>
      <c r="B1" s="153"/>
      <c r="C1" s="153"/>
      <c r="D1" s="153"/>
      <c r="E1" s="153"/>
      <c r="F1" s="153"/>
      <c r="G1" s="153"/>
    </row>
    <row r="2" ht="28.5" customHeight="1" spans="1:7">
      <c r="A2" s="147" t="s">
        <v>109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"单位名称："&amp;"玉溪市文化馆"</f>
        <v>单位名称：玉溪市文化馆</v>
      </c>
      <c r="B3" s="148"/>
      <c r="C3" s="148"/>
      <c r="D3" s="148"/>
      <c r="E3" s="148"/>
      <c r="F3" s="148"/>
      <c r="G3" s="154" t="s">
        <v>2</v>
      </c>
    </row>
    <row r="4" ht="27" customHeight="1" spans="1:7">
      <c r="A4" s="149" t="s">
        <v>110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111</v>
      </c>
      <c r="F5" s="149" t="s">
        <v>112</v>
      </c>
      <c r="G5" s="149"/>
    </row>
    <row r="6" ht="20.25" customHeight="1" spans="1:7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>
        <v>7</v>
      </c>
    </row>
    <row r="7" ht="20.25" customHeight="1" spans="1:7">
      <c r="A7" s="148" t="s">
        <v>78</v>
      </c>
      <c r="B7" s="148" t="str">
        <f>"        "&amp;"文化旅游体育与传媒支出"</f>
        <v>        文化旅游体育与传媒支出</v>
      </c>
      <c r="C7" s="62">
        <v>4428876.59</v>
      </c>
      <c r="D7" s="151">
        <v>2452604.41</v>
      </c>
      <c r="E7" s="62">
        <v>2033322.09</v>
      </c>
      <c r="F7" s="62">
        <v>419282.32</v>
      </c>
      <c r="G7" s="62">
        <v>1976272.18</v>
      </c>
    </row>
    <row r="8" ht="20.25" customHeight="1" spans="1:7">
      <c r="A8" s="155" t="s">
        <v>79</v>
      </c>
      <c r="B8" s="155" t="str">
        <f>"        "&amp;"文化和旅游"</f>
        <v>        文化和旅游</v>
      </c>
      <c r="C8" s="62">
        <v>4428876.59</v>
      </c>
      <c r="D8" s="151">
        <v>2452604.41</v>
      </c>
      <c r="E8" s="62">
        <v>2033322.09</v>
      </c>
      <c r="F8" s="62">
        <v>419282.32</v>
      </c>
      <c r="G8" s="62">
        <v>1976272.18</v>
      </c>
    </row>
    <row r="9" ht="20.25" customHeight="1" spans="1:7">
      <c r="A9" s="156" t="s">
        <v>80</v>
      </c>
      <c r="B9" s="156" t="str">
        <f>"        "&amp;"群众文化"</f>
        <v>        群众文化</v>
      </c>
      <c r="C9" s="62">
        <v>4124510.59</v>
      </c>
      <c r="D9" s="151">
        <v>2452604.41</v>
      </c>
      <c r="E9" s="62">
        <v>2033322.09</v>
      </c>
      <c r="F9" s="62">
        <v>419282.32</v>
      </c>
      <c r="G9" s="62">
        <v>1671906.18</v>
      </c>
    </row>
    <row r="10" ht="20.25" customHeight="1" spans="1:7">
      <c r="A10" s="156" t="s">
        <v>81</v>
      </c>
      <c r="B10" s="156" t="str">
        <f>"        "&amp;"文化和旅游管理事务"</f>
        <v>        文化和旅游管理事务</v>
      </c>
      <c r="C10" s="62">
        <v>141166</v>
      </c>
      <c r="D10" s="151"/>
      <c r="E10" s="62"/>
      <c r="F10" s="62"/>
      <c r="G10" s="62">
        <v>141166</v>
      </c>
    </row>
    <row r="11" ht="20.25" customHeight="1" spans="1:7">
      <c r="A11" s="156" t="s">
        <v>82</v>
      </c>
      <c r="B11" s="156" t="str">
        <f>"        "&amp;"其他文化和旅游支出"</f>
        <v>        其他文化和旅游支出</v>
      </c>
      <c r="C11" s="62">
        <v>163200</v>
      </c>
      <c r="D11" s="151"/>
      <c r="E11" s="62"/>
      <c r="F11" s="62"/>
      <c r="G11" s="62">
        <v>163200</v>
      </c>
    </row>
    <row r="12" ht="20.25" customHeight="1" spans="1:7">
      <c r="A12" s="148" t="s">
        <v>83</v>
      </c>
      <c r="B12" s="148" t="str">
        <f>"        "&amp;"社会保障和就业支出"</f>
        <v>        社会保障和就业支出</v>
      </c>
      <c r="C12" s="62">
        <v>1487268.64</v>
      </c>
      <c r="D12" s="151">
        <v>1487268.64</v>
      </c>
      <c r="E12" s="62">
        <v>1465668.64</v>
      </c>
      <c r="F12" s="62">
        <v>21600</v>
      </c>
      <c r="G12" s="62"/>
    </row>
    <row r="13" ht="20.25" customHeight="1" spans="1:7">
      <c r="A13" s="155" t="s">
        <v>84</v>
      </c>
      <c r="B13" s="155" t="str">
        <f>"        "&amp;"行政事业单位养老支出"</f>
        <v>        行政事业单位养老支出</v>
      </c>
      <c r="C13" s="62">
        <v>1487268.64</v>
      </c>
      <c r="D13" s="151">
        <v>1487268.64</v>
      </c>
      <c r="E13" s="62">
        <v>1465668.64</v>
      </c>
      <c r="F13" s="62">
        <v>21600</v>
      </c>
      <c r="G13" s="62"/>
    </row>
    <row r="14" ht="20.25" customHeight="1" spans="1:7">
      <c r="A14" s="156" t="s">
        <v>85</v>
      </c>
      <c r="B14" s="156" t="str">
        <f>"        "&amp;"事业单位离退休"</f>
        <v>        事业单位离退休</v>
      </c>
      <c r="C14" s="62">
        <v>1118772</v>
      </c>
      <c r="D14" s="151">
        <v>1118772</v>
      </c>
      <c r="E14" s="62">
        <v>1097172</v>
      </c>
      <c r="F14" s="62">
        <v>21600</v>
      </c>
      <c r="G14" s="62"/>
    </row>
    <row r="15" ht="20.25" customHeight="1" spans="1:7">
      <c r="A15" s="156" t="s">
        <v>86</v>
      </c>
      <c r="B15" s="156" t="str">
        <f>"        "&amp;"机关事业单位基本养老保险缴费支出"</f>
        <v>        机关事业单位基本养老保险缴费支出</v>
      </c>
      <c r="C15" s="62">
        <v>268496.64</v>
      </c>
      <c r="D15" s="151">
        <v>268496.64</v>
      </c>
      <c r="E15" s="62">
        <v>268496.64</v>
      </c>
      <c r="F15" s="62"/>
      <c r="G15" s="62"/>
    </row>
    <row r="16" ht="20.25" customHeight="1" spans="1:7">
      <c r="A16" s="156" t="s">
        <v>87</v>
      </c>
      <c r="B16" s="156" t="str">
        <f>"        "&amp;"机关事业单位职业年金缴费支出"</f>
        <v>        机关事业单位职业年金缴费支出</v>
      </c>
      <c r="C16" s="62">
        <v>100000</v>
      </c>
      <c r="D16" s="151">
        <v>100000</v>
      </c>
      <c r="E16" s="62">
        <v>100000</v>
      </c>
      <c r="F16" s="62"/>
      <c r="G16" s="62"/>
    </row>
    <row r="17" ht="20.25" customHeight="1" spans="1:7">
      <c r="A17" s="148" t="s">
        <v>88</v>
      </c>
      <c r="B17" s="148" t="str">
        <f>"        "&amp;"卫生健康支出"</f>
        <v>        卫生健康支出</v>
      </c>
      <c r="C17" s="62">
        <v>469564.06</v>
      </c>
      <c r="D17" s="151">
        <v>469564.06</v>
      </c>
      <c r="E17" s="62">
        <v>469564.06</v>
      </c>
      <c r="F17" s="62"/>
      <c r="G17" s="62"/>
    </row>
    <row r="18" ht="20.25" customHeight="1" spans="1:7">
      <c r="A18" s="155" t="s">
        <v>89</v>
      </c>
      <c r="B18" s="155" t="str">
        <f>"        "&amp;"行政事业单位医疗"</f>
        <v>        行政事业单位医疗</v>
      </c>
      <c r="C18" s="62">
        <v>469564.06</v>
      </c>
      <c r="D18" s="151">
        <v>469564.06</v>
      </c>
      <c r="E18" s="62">
        <v>469564.06</v>
      </c>
      <c r="F18" s="62"/>
      <c r="G18" s="62"/>
    </row>
    <row r="19" ht="20.25" customHeight="1" spans="1:7">
      <c r="A19" s="156" t="s">
        <v>91</v>
      </c>
      <c r="B19" s="156" t="str">
        <f>"        "&amp;"事业单位医疗"</f>
        <v>        事业单位医疗</v>
      </c>
      <c r="C19" s="62">
        <v>265282.63</v>
      </c>
      <c r="D19" s="151">
        <v>265282.63</v>
      </c>
      <c r="E19" s="62">
        <v>265282.63</v>
      </c>
      <c r="F19" s="62"/>
      <c r="G19" s="62"/>
    </row>
    <row r="20" ht="20.25" customHeight="1" spans="1:7">
      <c r="A20" s="156" t="s">
        <v>92</v>
      </c>
      <c r="B20" s="156" t="str">
        <f>"        "&amp;"公务员医疗补助"</f>
        <v>        公务员医疗补助</v>
      </c>
      <c r="C20" s="62">
        <v>181105.2</v>
      </c>
      <c r="D20" s="151">
        <v>181105.2</v>
      </c>
      <c r="E20" s="62">
        <v>181105.2</v>
      </c>
      <c r="F20" s="62"/>
      <c r="G20" s="62"/>
    </row>
    <row r="21" ht="20.25" customHeight="1" spans="1:7">
      <c r="A21" s="156" t="s">
        <v>93</v>
      </c>
      <c r="B21" s="156" t="str">
        <f>"        "&amp;"其他行政事业单位医疗支出"</f>
        <v>        其他行政事业单位医疗支出</v>
      </c>
      <c r="C21" s="62">
        <v>23176.23</v>
      </c>
      <c r="D21" s="151">
        <v>23176.23</v>
      </c>
      <c r="E21" s="62">
        <v>23176.23</v>
      </c>
      <c r="F21" s="62"/>
      <c r="G21" s="62"/>
    </row>
    <row r="22" ht="20.25" customHeight="1" spans="1:7">
      <c r="A22" s="148" t="s">
        <v>94</v>
      </c>
      <c r="B22" s="148" t="str">
        <f>"        "&amp;"住房保障支出"</f>
        <v>        住房保障支出</v>
      </c>
      <c r="C22" s="62">
        <v>227700</v>
      </c>
      <c r="D22" s="151">
        <v>227700</v>
      </c>
      <c r="E22" s="62">
        <v>227700</v>
      </c>
      <c r="F22" s="62"/>
      <c r="G22" s="62"/>
    </row>
    <row r="23" ht="20.25" customHeight="1" spans="1:7">
      <c r="A23" s="155" t="s">
        <v>95</v>
      </c>
      <c r="B23" s="155" t="str">
        <f>"        "&amp;"住房改革支出"</f>
        <v>        住房改革支出</v>
      </c>
      <c r="C23" s="62">
        <v>227700</v>
      </c>
      <c r="D23" s="151">
        <v>227700</v>
      </c>
      <c r="E23" s="62">
        <v>227700</v>
      </c>
      <c r="F23" s="62"/>
      <c r="G23" s="62"/>
    </row>
    <row r="24" ht="20.25" customHeight="1" spans="1:7">
      <c r="A24" s="156" t="s">
        <v>96</v>
      </c>
      <c r="B24" s="156" t="str">
        <f>"        "&amp;"住房公积金"</f>
        <v>        住房公积金</v>
      </c>
      <c r="C24" s="62">
        <v>209784</v>
      </c>
      <c r="D24" s="151">
        <v>209784</v>
      </c>
      <c r="E24" s="62">
        <v>209784</v>
      </c>
      <c r="F24" s="62"/>
      <c r="G24" s="62"/>
    </row>
    <row r="25" ht="20.25" customHeight="1" spans="1:7">
      <c r="A25" s="156" t="s">
        <v>97</v>
      </c>
      <c r="B25" s="156" t="str">
        <f>"        "&amp;"购房补贴"</f>
        <v>        购房补贴</v>
      </c>
      <c r="C25" s="62">
        <v>17916</v>
      </c>
      <c r="D25" s="151">
        <v>17916</v>
      </c>
      <c r="E25" s="62">
        <v>17916</v>
      </c>
      <c r="F25" s="62"/>
      <c r="G25" s="62"/>
    </row>
    <row r="26" ht="20.25" customHeight="1" spans="1:7">
      <c r="A26" s="150" t="s">
        <v>30</v>
      </c>
      <c r="B26" s="148"/>
      <c r="C26" s="151">
        <v>6613409.29</v>
      </c>
      <c r="D26" s="151">
        <v>4637137.11</v>
      </c>
      <c r="E26" s="151">
        <v>4196254.79</v>
      </c>
      <c r="F26" s="151">
        <v>440882.32</v>
      </c>
      <c r="G26" s="151">
        <v>1976272.18</v>
      </c>
    </row>
  </sheetData>
  <mergeCells count="8">
    <mergeCell ref="A1:G1"/>
    <mergeCell ref="A2:G2"/>
    <mergeCell ref="A3:F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113</v>
      </c>
      <c r="B1" s="146"/>
      <c r="C1" s="146"/>
      <c r="D1" s="146"/>
      <c r="E1" s="146"/>
      <c r="F1" s="146"/>
    </row>
    <row r="2" ht="28.5" customHeight="1" spans="1:6">
      <c r="A2" s="147" t="s">
        <v>114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"单位名称："&amp;"玉溪市文化馆"</f>
        <v>单位名称：玉溪市文化馆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115</v>
      </c>
      <c r="B4" s="149" t="s">
        <v>116</v>
      </c>
      <c r="C4" s="149" t="s">
        <v>117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118</v>
      </c>
      <c r="E5" s="149" t="s">
        <v>119</v>
      </c>
      <c r="F5" s="149" t="s">
        <v>120</v>
      </c>
    </row>
    <row r="6" ht="20.25" customHeight="1" spans="1:6">
      <c r="A6" s="152" t="s">
        <v>44</v>
      </c>
      <c r="B6" s="152">
        <v>2</v>
      </c>
      <c r="C6" s="152">
        <v>3</v>
      </c>
      <c r="D6" s="152">
        <v>4</v>
      </c>
      <c r="E6" s="152">
        <v>5</v>
      </c>
      <c r="F6" s="152">
        <v>6</v>
      </c>
    </row>
    <row r="7" ht="20.25" customHeight="1" spans="1:6">
      <c r="A7" s="62">
        <v>20100</v>
      </c>
      <c r="B7" s="62"/>
      <c r="C7" s="62">
        <v>13100</v>
      </c>
      <c r="D7" s="62"/>
      <c r="E7" s="151">
        <v>13100</v>
      </c>
      <c r="F7" s="62">
        <v>7000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3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6" t="s">
        <v>121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122</v>
      </c>
      <c r="B2" s="147"/>
      <c r="C2" s="147" t="s">
        <v>123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"单位名称："&amp;"玉溪市文化馆"</f>
        <v>单位名称：玉溪市文化馆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124</v>
      </c>
      <c r="B4" s="149" t="s">
        <v>125</v>
      </c>
      <c r="C4" s="149" t="s">
        <v>126</v>
      </c>
      <c r="D4" s="149" t="s">
        <v>127</v>
      </c>
      <c r="E4" s="149" t="s">
        <v>128</v>
      </c>
      <c r="F4" s="149" t="s">
        <v>129</v>
      </c>
      <c r="G4" s="149" t="s">
        <v>130</v>
      </c>
      <c r="H4" s="149" t="s">
        <v>131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132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133</v>
      </c>
      <c r="J6" s="149" t="s">
        <v>134</v>
      </c>
      <c r="K6" s="149" t="s">
        <v>135</v>
      </c>
      <c r="L6" s="149" t="s">
        <v>136</v>
      </c>
      <c r="M6" s="149" t="s">
        <v>137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138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0" t="s">
        <v>45</v>
      </c>
      <c r="C7" s="150" t="s">
        <v>46</v>
      </c>
      <c r="D7" s="150" t="s">
        <v>47</v>
      </c>
      <c r="E7" s="150" t="s">
        <v>48</v>
      </c>
      <c r="F7" s="150" t="s">
        <v>49</v>
      </c>
      <c r="G7" s="150" t="s">
        <v>50</v>
      </c>
      <c r="H7" s="150" t="s">
        <v>51</v>
      </c>
      <c r="I7" s="150" t="s">
        <v>52</v>
      </c>
      <c r="J7" s="150" t="s">
        <v>53</v>
      </c>
      <c r="K7" s="150" t="s">
        <v>54</v>
      </c>
      <c r="L7" s="150" t="s">
        <v>55</v>
      </c>
      <c r="M7" s="150" t="s">
        <v>56</v>
      </c>
      <c r="N7" s="150" t="s">
        <v>57</v>
      </c>
      <c r="O7" s="150" t="s">
        <v>58</v>
      </c>
      <c r="P7" s="150" t="s">
        <v>59</v>
      </c>
      <c r="Q7" s="150" t="s">
        <v>60</v>
      </c>
      <c r="R7" s="150" t="s">
        <v>61</v>
      </c>
      <c r="S7" s="150" t="s">
        <v>62</v>
      </c>
      <c r="T7" s="150" t="s">
        <v>139</v>
      </c>
      <c r="U7" s="150" t="s">
        <v>140</v>
      </c>
      <c r="V7" s="150" t="s">
        <v>141</v>
      </c>
      <c r="W7" s="150" t="s">
        <v>142</v>
      </c>
    </row>
    <row r="8" ht="20.25" customHeight="1" spans="1:23">
      <c r="A8" t="s">
        <v>64</v>
      </c>
      <c r="C8" s="148"/>
      <c r="D8" s="148"/>
      <c r="E8" s="148"/>
      <c r="G8" s="148"/>
      <c r="H8" s="151">
        <v>4657137.11</v>
      </c>
      <c r="I8" s="62">
        <v>4637137.11</v>
      </c>
      <c r="J8" s="62">
        <v>896042.7</v>
      </c>
      <c r="K8" s="62"/>
      <c r="L8" s="62">
        <v>3741094.41</v>
      </c>
      <c r="M8" s="62"/>
      <c r="N8" s="62"/>
      <c r="O8" s="62"/>
      <c r="P8" s="62"/>
      <c r="Q8" s="62"/>
      <c r="R8" s="62">
        <v>20000</v>
      </c>
      <c r="S8" s="62"/>
      <c r="T8" s="62"/>
      <c r="U8" s="62"/>
      <c r="V8" s="62"/>
      <c r="W8" s="62">
        <v>20000</v>
      </c>
    </row>
    <row r="9" ht="20.25" customHeight="1" spans="1:23">
      <c r="A9" t="str">
        <f t="shared" ref="A9:A42" si="0">"       "&amp;"玉溪市文化馆"</f>
        <v>       玉溪市文化馆</v>
      </c>
      <c r="B9" s="148" t="s">
        <v>143</v>
      </c>
      <c r="C9" s="148" t="s">
        <v>144</v>
      </c>
      <c r="D9" s="148" t="s">
        <v>80</v>
      </c>
      <c r="E9" s="148" t="s">
        <v>145</v>
      </c>
      <c r="F9" s="148" t="s">
        <v>146</v>
      </c>
      <c r="G9" s="148" t="s">
        <v>147</v>
      </c>
      <c r="H9" s="151">
        <v>732612</v>
      </c>
      <c r="I9" s="62">
        <v>732612</v>
      </c>
      <c r="J9" s="62">
        <v>183153</v>
      </c>
      <c r="K9" s="62"/>
      <c r="L9" s="62">
        <v>549459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48" t="str">
        <f t="shared" si="0"/>
        <v>       玉溪市文化馆</v>
      </c>
      <c r="B10" s="148" t="s">
        <v>143</v>
      </c>
      <c r="C10" s="148" t="s">
        <v>144</v>
      </c>
      <c r="D10" s="148" t="s">
        <v>80</v>
      </c>
      <c r="E10" s="148" t="s">
        <v>145</v>
      </c>
      <c r="F10" s="148" t="s">
        <v>148</v>
      </c>
      <c r="G10" s="148" t="s">
        <v>149</v>
      </c>
      <c r="H10" s="151">
        <v>96</v>
      </c>
      <c r="I10" s="62">
        <v>96</v>
      </c>
      <c r="J10" s="62">
        <v>24</v>
      </c>
      <c r="K10" s="148"/>
      <c r="L10" s="62">
        <v>72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玉溪市文化馆</v>
      </c>
      <c r="B11" s="148" t="s">
        <v>143</v>
      </c>
      <c r="C11" s="148" t="s">
        <v>144</v>
      </c>
      <c r="D11" s="148" t="s">
        <v>80</v>
      </c>
      <c r="E11" s="148" t="s">
        <v>145</v>
      </c>
      <c r="F11" s="148" t="s">
        <v>150</v>
      </c>
      <c r="G11" s="148" t="s">
        <v>151</v>
      </c>
      <c r="H11" s="151">
        <v>225240</v>
      </c>
      <c r="I11" s="62">
        <v>225240</v>
      </c>
      <c r="J11" s="62">
        <v>56310</v>
      </c>
      <c r="K11" s="148"/>
      <c r="L11" s="62">
        <v>168930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玉溪市文化馆</v>
      </c>
      <c r="B12" s="148" t="s">
        <v>143</v>
      </c>
      <c r="C12" s="148" t="s">
        <v>144</v>
      </c>
      <c r="D12" s="148" t="s">
        <v>97</v>
      </c>
      <c r="E12" s="148" t="s">
        <v>152</v>
      </c>
      <c r="F12" s="148" t="s">
        <v>148</v>
      </c>
      <c r="G12" s="148" t="s">
        <v>149</v>
      </c>
      <c r="H12" s="151">
        <v>17916</v>
      </c>
      <c r="I12" s="62">
        <v>17916</v>
      </c>
      <c r="J12" s="62">
        <v>4479</v>
      </c>
      <c r="K12" s="148"/>
      <c r="L12" s="62">
        <v>13437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玉溪市文化馆</v>
      </c>
      <c r="B13" s="148" t="s">
        <v>153</v>
      </c>
      <c r="C13" s="148" t="s">
        <v>154</v>
      </c>
      <c r="D13" s="148" t="s">
        <v>80</v>
      </c>
      <c r="E13" s="148" t="s">
        <v>145</v>
      </c>
      <c r="F13" s="148" t="s">
        <v>155</v>
      </c>
      <c r="G13" s="148" t="s">
        <v>156</v>
      </c>
      <c r="H13" s="151">
        <v>12174.09</v>
      </c>
      <c r="I13" s="62">
        <v>12174.09</v>
      </c>
      <c r="J13" s="62">
        <v>3043.52</v>
      </c>
      <c r="K13" s="148"/>
      <c r="L13" s="62">
        <v>9130.57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玉溪市文化馆</v>
      </c>
      <c r="B14" s="148" t="s">
        <v>153</v>
      </c>
      <c r="C14" s="148" t="s">
        <v>154</v>
      </c>
      <c r="D14" s="148" t="s">
        <v>86</v>
      </c>
      <c r="E14" s="148" t="s">
        <v>157</v>
      </c>
      <c r="F14" s="148" t="s">
        <v>158</v>
      </c>
      <c r="G14" s="148" t="s">
        <v>159</v>
      </c>
      <c r="H14" s="151">
        <v>268496.64</v>
      </c>
      <c r="I14" s="62">
        <v>268496.64</v>
      </c>
      <c r="J14" s="62">
        <v>67124.16</v>
      </c>
      <c r="K14" s="148"/>
      <c r="L14" s="62">
        <v>201372.48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玉溪市文化馆</v>
      </c>
      <c r="B15" s="148" t="s">
        <v>153</v>
      </c>
      <c r="C15" s="148" t="s">
        <v>154</v>
      </c>
      <c r="D15" s="148" t="s">
        <v>91</v>
      </c>
      <c r="E15" s="148" t="s">
        <v>160</v>
      </c>
      <c r="F15" s="148" t="s">
        <v>161</v>
      </c>
      <c r="G15" s="148" t="s">
        <v>162</v>
      </c>
      <c r="H15" s="151">
        <v>139282.63</v>
      </c>
      <c r="I15" s="62">
        <v>139282.63</v>
      </c>
      <c r="J15" s="62">
        <v>34820.66</v>
      </c>
      <c r="K15" s="148"/>
      <c r="L15" s="62">
        <v>104461.97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玉溪市文化馆</v>
      </c>
      <c r="B16" s="148" t="s">
        <v>153</v>
      </c>
      <c r="C16" s="148" t="s">
        <v>154</v>
      </c>
      <c r="D16" s="148" t="s">
        <v>91</v>
      </c>
      <c r="E16" s="148" t="s">
        <v>160</v>
      </c>
      <c r="F16" s="148" t="s">
        <v>163</v>
      </c>
      <c r="G16" s="148" t="s">
        <v>164</v>
      </c>
      <c r="H16" s="151">
        <v>110000</v>
      </c>
      <c r="I16" s="62">
        <v>110000</v>
      </c>
      <c r="J16" s="62">
        <v>110000</v>
      </c>
      <c r="K16" s="148"/>
      <c r="L16" s="62"/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玉溪市文化馆</v>
      </c>
      <c r="B17" s="148" t="s">
        <v>153</v>
      </c>
      <c r="C17" s="148" t="s">
        <v>154</v>
      </c>
      <c r="D17" s="148" t="s">
        <v>92</v>
      </c>
      <c r="E17" s="148" t="s">
        <v>165</v>
      </c>
      <c r="F17" s="148" t="s">
        <v>166</v>
      </c>
      <c r="G17" s="148" t="s">
        <v>167</v>
      </c>
      <c r="H17" s="151">
        <v>181105.2</v>
      </c>
      <c r="I17" s="62">
        <v>181105.2</v>
      </c>
      <c r="J17" s="62">
        <v>45276.3</v>
      </c>
      <c r="K17" s="148"/>
      <c r="L17" s="62">
        <v>135828.9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玉溪市文化馆</v>
      </c>
      <c r="B18" s="148" t="s">
        <v>153</v>
      </c>
      <c r="C18" s="148" t="s">
        <v>154</v>
      </c>
      <c r="D18" s="148" t="s">
        <v>93</v>
      </c>
      <c r="E18" s="148" t="s">
        <v>168</v>
      </c>
      <c r="F18" s="148" t="s">
        <v>155</v>
      </c>
      <c r="G18" s="148" t="s">
        <v>156</v>
      </c>
      <c r="H18" s="151">
        <v>23176.23</v>
      </c>
      <c r="I18" s="62">
        <v>23176.23</v>
      </c>
      <c r="J18" s="62">
        <v>18016.06</v>
      </c>
      <c r="K18" s="148"/>
      <c r="L18" s="62">
        <v>5160.17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玉溪市文化馆</v>
      </c>
      <c r="B19" s="148" t="s">
        <v>169</v>
      </c>
      <c r="C19" s="148" t="s">
        <v>170</v>
      </c>
      <c r="D19" s="148" t="s">
        <v>96</v>
      </c>
      <c r="E19" s="148" t="s">
        <v>170</v>
      </c>
      <c r="F19" s="148" t="s">
        <v>171</v>
      </c>
      <c r="G19" s="148" t="s">
        <v>170</v>
      </c>
      <c r="H19" s="151">
        <v>209784</v>
      </c>
      <c r="I19" s="62">
        <v>209784</v>
      </c>
      <c r="J19" s="62">
        <v>52446</v>
      </c>
      <c r="K19" s="148"/>
      <c r="L19" s="62">
        <v>157338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玉溪市文化馆</v>
      </c>
      <c r="B20" s="148" t="s">
        <v>172</v>
      </c>
      <c r="C20" s="148" t="s">
        <v>173</v>
      </c>
      <c r="D20" s="148" t="s">
        <v>85</v>
      </c>
      <c r="E20" s="148" t="s">
        <v>174</v>
      </c>
      <c r="F20" s="148" t="s">
        <v>175</v>
      </c>
      <c r="G20" s="148" t="s">
        <v>176</v>
      </c>
      <c r="H20" s="151">
        <v>293172</v>
      </c>
      <c r="I20" s="62">
        <v>293172</v>
      </c>
      <c r="J20" s="62"/>
      <c r="K20" s="148"/>
      <c r="L20" s="62">
        <v>293172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玉溪市文化馆</v>
      </c>
      <c r="B21" s="148" t="s">
        <v>172</v>
      </c>
      <c r="C21" s="148" t="s">
        <v>173</v>
      </c>
      <c r="D21" s="148" t="s">
        <v>85</v>
      </c>
      <c r="E21" s="148" t="s">
        <v>174</v>
      </c>
      <c r="F21" s="148" t="s">
        <v>177</v>
      </c>
      <c r="G21" s="148" t="s">
        <v>178</v>
      </c>
      <c r="H21" s="151">
        <v>804000</v>
      </c>
      <c r="I21" s="62">
        <v>804000</v>
      </c>
      <c r="J21" s="62">
        <v>160800</v>
      </c>
      <c r="K21" s="148"/>
      <c r="L21" s="62">
        <v>643200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玉溪市文化馆</v>
      </c>
      <c r="B22" s="148" t="s">
        <v>179</v>
      </c>
      <c r="C22" s="148" t="s">
        <v>180</v>
      </c>
      <c r="D22" s="148" t="s">
        <v>80</v>
      </c>
      <c r="E22" s="148" t="s">
        <v>145</v>
      </c>
      <c r="F22" s="148" t="s">
        <v>181</v>
      </c>
      <c r="G22" s="148" t="s">
        <v>182</v>
      </c>
      <c r="H22" s="151">
        <v>13100</v>
      </c>
      <c r="I22" s="62">
        <v>13100</v>
      </c>
      <c r="J22" s="62"/>
      <c r="K22" s="148"/>
      <c r="L22" s="62">
        <v>13100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玉溪市文化馆</v>
      </c>
      <c r="B23" s="148" t="s">
        <v>183</v>
      </c>
      <c r="C23" s="148" t="s">
        <v>184</v>
      </c>
      <c r="D23" s="148" t="s">
        <v>80</v>
      </c>
      <c r="E23" s="148" t="s">
        <v>145</v>
      </c>
      <c r="F23" s="148" t="s">
        <v>185</v>
      </c>
      <c r="G23" s="148" t="s">
        <v>184</v>
      </c>
      <c r="H23" s="151">
        <v>27682.32</v>
      </c>
      <c r="I23" s="62">
        <v>27682.32</v>
      </c>
      <c r="J23" s="62"/>
      <c r="K23" s="148"/>
      <c r="L23" s="62">
        <v>27682.32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玉溪市文化馆</v>
      </c>
      <c r="B24" s="148" t="s">
        <v>186</v>
      </c>
      <c r="C24" s="148" t="s">
        <v>187</v>
      </c>
      <c r="D24" s="148" t="s">
        <v>80</v>
      </c>
      <c r="E24" s="148" t="s">
        <v>145</v>
      </c>
      <c r="F24" s="148" t="s">
        <v>188</v>
      </c>
      <c r="G24" s="148" t="s">
        <v>189</v>
      </c>
      <c r="H24" s="151">
        <v>50500</v>
      </c>
      <c r="I24" s="62">
        <v>50500</v>
      </c>
      <c r="J24" s="62"/>
      <c r="K24" s="148"/>
      <c r="L24" s="62">
        <v>50500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玉溪市文化馆</v>
      </c>
      <c r="B25" s="148" t="s">
        <v>186</v>
      </c>
      <c r="C25" s="148" t="s">
        <v>187</v>
      </c>
      <c r="D25" s="148" t="s">
        <v>80</v>
      </c>
      <c r="E25" s="148" t="s">
        <v>145</v>
      </c>
      <c r="F25" s="148" t="s">
        <v>190</v>
      </c>
      <c r="G25" s="148" t="s">
        <v>191</v>
      </c>
      <c r="H25" s="151">
        <v>3000</v>
      </c>
      <c r="I25" s="62">
        <v>3000</v>
      </c>
      <c r="J25" s="62"/>
      <c r="K25" s="148"/>
      <c r="L25" s="62">
        <v>3000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玉溪市文化馆</v>
      </c>
      <c r="B26" s="148" t="s">
        <v>186</v>
      </c>
      <c r="C26" s="148" t="s">
        <v>187</v>
      </c>
      <c r="D26" s="148" t="s">
        <v>80</v>
      </c>
      <c r="E26" s="148" t="s">
        <v>145</v>
      </c>
      <c r="F26" s="148" t="s">
        <v>192</v>
      </c>
      <c r="G26" s="148" t="s">
        <v>193</v>
      </c>
      <c r="H26" s="151">
        <v>5000</v>
      </c>
      <c r="I26" s="62">
        <v>5000</v>
      </c>
      <c r="J26" s="62"/>
      <c r="K26" s="148"/>
      <c r="L26" s="62">
        <v>5000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玉溪市文化馆</v>
      </c>
      <c r="B27" s="148" t="s">
        <v>186</v>
      </c>
      <c r="C27" s="148" t="s">
        <v>187</v>
      </c>
      <c r="D27" s="148" t="s">
        <v>80</v>
      </c>
      <c r="E27" s="148" t="s">
        <v>145</v>
      </c>
      <c r="F27" s="148" t="s">
        <v>194</v>
      </c>
      <c r="G27" s="148" t="s">
        <v>195</v>
      </c>
      <c r="H27" s="151">
        <v>30000</v>
      </c>
      <c r="I27" s="62">
        <v>30000</v>
      </c>
      <c r="J27" s="62"/>
      <c r="K27" s="148"/>
      <c r="L27" s="62">
        <v>30000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玉溪市文化馆</v>
      </c>
      <c r="B28" s="148" t="s">
        <v>186</v>
      </c>
      <c r="C28" s="148" t="s">
        <v>187</v>
      </c>
      <c r="D28" s="148" t="s">
        <v>80</v>
      </c>
      <c r="E28" s="148" t="s">
        <v>145</v>
      </c>
      <c r="F28" s="148" t="s">
        <v>196</v>
      </c>
      <c r="G28" s="148" t="s">
        <v>197</v>
      </c>
      <c r="H28" s="151">
        <v>21000</v>
      </c>
      <c r="I28" s="62">
        <v>21000</v>
      </c>
      <c r="J28" s="62"/>
      <c r="K28" s="148"/>
      <c r="L28" s="62">
        <v>21000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玉溪市文化馆</v>
      </c>
      <c r="B29" s="148" t="s">
        <v>186</v>
      </c>
      <c r="C29" s="148" t="s">
        <v>187</v>
      </c>
      <c r="D29" s="148" t="s">
        <v>80</v>
      </c>
      <c r="E29" s="148" t="s">
        <v>145</v>
      </c>
      <c r="F29" s="148" t="s">
        <v>198</v>
      </c>
      <c r="G29" s="148" t="s">
        <v>199</v>
      </c>
      <c r="H29" s="151">
        <v>9000</v>
      </c>
      <c r="I29" s="62">
        <v>9000</v>
      </c>
      <c r="J29" s="62"/>
      <c r="K29" s="148"/>
      <c r="L29" s="62">
        <v>9000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玉溪市文化馆</v>
      </c>
      <c r="B30" s="148" t="s">
        <v>186</v>
      </c>
      <c r="C30" s="148" t="s">
        <v>187</v>
      </c>
      <c r="D30" s="148" t="s">
        <v>80</v>
      </c>
      <c r="E30" s="148" t="s">
        <v>145</v>
      </c>
      <c r="F30" s="148" t="s">
        <v>200</v>
      </c>
      <c r="G30" s="148" t="s">
        <v>201</v>
      </c>
      <c r="H30" s="151">
        <v>24000</v>
      </c>
      <c r="I30" s="62">
        <v>24000</v>
      </c>
      <c r="J30" s="62"/>
      <c r="K30" s="148"/>
      <c r="L30" s="62">
        <v>24000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玉溪市文化馆</v>
      </c>
      <c r="B31" s="148" t="s">
        <v>186</v>
      </c>
      <c r="C31" s="148" t="s">
        <v>187</v>
      </c>
      <c r="D31" s="148" t="s">
        <v>85</v>
      </c>
      <c r="E31" s="148" t="s">
        <v>174</v>
      </c>
      <c r="F31" s="148" t="s">
        <v>200</v>
      </c>
      <c r="G31" s="148" t="s">
        <v>201</v>
      </c>
      <c r="H31" s="151">
        <v>21600</v>
      </c>
      <c r="I31" s="62">
        <v>21600</v>
      </c>
      <c r="J31" s="62"/>
      <c r="K31" s="148"/>
      <c r="L31" s="62">
        <v>21600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玉溪市文化馆</v>
      </c>
      <c r="B32" s="148" t="s">
        <v>202</v>
      </c>
      <c r="C32" s="148" t="s">
        <v>120</v>
      </c>
      <c r="D32" s="148" t="s">
        <v>80</v>
      </c>
      <c r="E32" s="148" t="s">
        <v>145</v>
      </c>
      <c r="F32" s="148" t="s">
        <v>203</v>
      </c>
      <c r="G32" s="148" t="s">
        <v>120</v>
      </c>
      <c r="H32" s="151">
        <v>7000</v>
      </c>
      <c r="I32" s="62">
        <v>7000</v>
      </c>
      <c r="J32" s="62"/>
      <c r="K32" s="148"/>
      <c r="L32" s="62">
        <v>7000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玉溪市文化馆</v>
      </c>
      <c r="B33" s="148" t="s">
        <v>204</v>
      </c>
      <c r="C33" s="148" t="s">
        <v>205</v>
      </c>
      <c r="D33" s="148" t="s">
        <v>87</v>
      </c>
      <c r="E33" s="148" t="s">
        <v>206</v>
      </c>
      <c r="F33" s="148" t="s">
        <v>207</v>
      </c>
      <c r="G33" s="148" t="s">
        <v>208</v>
      </c>
      <c r="H33" s="151">
        <v>100000</v>
      </c>
      <c r="I33" s="62">
        <v>100000</v>
      </c>
      <c r="J33" s="62"/>
      <c r="K33" s="148"/>
      <c r="L33" s="62">
        <v>100000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48" t="str">
        <f t="shared" si="0"/>
        <v>       玉溪市文化馆</v>
      </c>
      <c r="B34" s="148" t="s">
        <v>209</v>
      </c>
      <c r="C34" s="148" t="s">
        <v>210</v>
      </c>
      <c r="D34" s="148" t="s">
        <v>80</v>
      </c>
      <c r="E34" s="148" t="s">
        <v>145</v>
      </c>
      <c r="F34" s="148" t="s">
        <v>150</v>
      </c>
      <c r="G34" s="148" t="s">
        <v>151</v>
      </c>
      <c r="H34" s="151">
        <v>642200</v>
      </c>
      <c r="I34" s="62">
        <v>642200</v>
      </c>
      <c r="J34" s="62">
        <v>160550</v>
      </c>
      <c r="K34" s="148"/>
      <c r="L34" s="62">
        <v>481650</v>
      </c>
      <c r="M34" s="148"/>
      <c r="N34" s="62"/>
      <c r="O34" s="62"/>
      <c r="P34" s="148"/>
      <c r="Q34" s="62"/>
      <c r="R34" s="62"/>
      <c r="S34" s="62"/>
      <c r="T34" s="62"/>
      <c r="U34" s="62"/>
      <c r="V34" s="62"/>
      <c r="W34" s="62"/>
    </row>
    <row r="35" ht="20.25" customHeight="1" spans="1:23">
      <c r="A35" s="148" t="str">
        <f t="shared" si="0"/>
        <v>       玉溪市文化馆</v>
      </c>
      <c r="B35" s="148" t="s">
        <v>211</v>
      </c>
      <c r="C35" s="148" t="s">
        <v>212</v>
      </c>
      <c r="D35" s="148" t="s">
        <v>80</v>
      </c>
      <c r="E35" s="148" t="s">
        <v>145</v>
      </c>
      <c r="F35" s="148" t="s">
        <v>188</v>
      </c>
      <c r="G35" s="148" t="s">
        <v>189</v>
      </c>
      <c r="H35" s="151">
        <v>30000</v>
      </c>
      <c r="I35" s="62">
        <v>30000</v>
      </c>
      <c r="J35" s="62"/>
      <c r="K35" s="148"/>
      <c r="L35" s="62">
        <v>30000</v>
      </c>
      <c r="M35" s="148"/>
      <c r="N35" s="62"/>
      <c r="O35" s="62"/>
      <c r="P35" s="148"/>
      <c r="Q35" s="62"/>
      <c r="R35" s="62"/>
      <c r="S35" s="62"/>
      <c r="T35" s="62"/>
      <c r="U35" s="62"/>
      <c r="V35" s="62"/>
      <c r="W35" s="62"/>
    </row>
    <row r="36" ht="20.25" customHeight="1" spans="1:23">
      <c r="A36" s="148" t="str">
        <f t="shared" si="0"/>
        <v>       玉溪市文化馆</v>
      </c>
      <c r="B36" s="148" t="s">
        <v>211</v>
      </c>
      <c r="C36" s="148" t="s">
        <v>212</v>
      </c>
      <c r="D36" s="148" t="s">
        <v>80</v>
      </c>
      <c r="E36" s="148" t="s">
        <v>145</v>
      </c>
      <c r="F36" s="148" t="s">
        <v>213</v>
      </c>
      <c r="G36" s="148" t="s">
        <v>214</v>
      </c>
      <c r="H36" s="151">
        <v>30000</v>
      </c>
      <c r="I36" s="62">
        <v>30000</v>
      </c>
      <c r="J36" s="62"/>
      <c r="K36" s="148"/>
      <c r="L36" s="62">
        <v>30000</v>
      </c>
      <c r="M36" s="148"/>
      <c r="N36" s="62"/>
      <c r="O36" s="62"/>
      <c r="P36" s="148"/>
      <c r="Q36" s="62"/>
      <c r="R36" s="62"/>
      <c r="S36" s="62"/>
      <c r="T36" s="62"/>
      <c r="U36" s="62"/>
      <c r="V36" s="62"/>
      <c r="W36" s="62"/>
    </row>
    <row r="37" ht="20.25" customHeight="1" spans="1:23">
      <c r="A37" s="148" t="str">
        <f t="shared" si="0"/>
        <v>       玉溪市文化馆</v>
      </c>
      <c r="B37" s="148" t="s">
        <v>211</v>
      </c>
      <c r="C37" s="148" t="s">
        <v>212</v>
      </c>
      <c r="D37" s="148" t="s">
        <v>80</v>
      </c>
      <c r="E37" s="148" t="s">
        <v>145</v>
      </c>
      <c r="F37" s="148" t="s">
        <v>200</v>
      </c>
      <c r="G37" s="148" t="s">
        <v>201</v>
      </c>
      <c r="H37" s="151">
        <v>10000</v>
      </c>
      <c r="I37" s="62">
        <v>10000</v>
      </c>
      <c r="J37" s="62"/>
      <c r="K37" s="148"/>
      <c r="L37" s="62">
        <v>10000</v>
      </c>
      <c r="M37" s="148"/>
      <c r="N37" s="62"/>
      <c r="O37" s="62"/>
      <c r="P37" s="148"/>
      <c r="Q37" s="62"/>
      <c r="R37" s="62"/>
      <c r="S37" s="62"/>
      <c r="T37" s="62"/>
      <c r="U37" s="62"/>
      <c r="V37" s="62"/>
      <c r="W37" s="62"/>
    </row>
    <row r="38" ht="20.25" customHeight="1" spans="1:23">
      <c r="A38" s="148" t="str">
        <f t="shared" si="0"/>
        <v>       玉溪市文化馆</v>
      </c>
      <c r="B38" s="148" t="s">
        <v>215</v>
      </c>
      <c r="C38" s="148" t="s">
        <v>216</v>
      </c>
      <c r="D38" s="148" t="s">
        <v>80</v>
      </c>
      <c r="E38" s="148" t="s">
        <v>145</v>
      </c>
      <c r="F38" s="148" t="s">
        <v>150</v>
      </c>
      <c r="G38" s="148" t="s">
        <v>151</v>
      </c>
      <c r="H38" s="151">
        <v>325000</v>
      </c>
      <c r="I38" s="62">
        <v>325000</v>
      </c>
      <c r="J38" s="62"/>
      <c r="K38" s="148"/>
      <c r="L38" s="62">
        <v>325000</v>
      </c>
      <c r="M38" s="148"/>
      <c r="N38" s="62"/>
      <c r="O38" s="62"/>
      <c r="P38" s="148"/>
      <c r="Q38" s="62"/>
      <c r="R38" s="62"/>
      <c r="S38" s="62"/>
      <c r="T38" s="62"/>
      <c r="U38" s="62"/>
      <c r="V38" s="62"/>
      <c r="W38" s="62"/>
    </row>
    <row r="39" ht="20.25" customHeight="1" spans="1:23">
      <c r="A39" s="148" t="str">
        <f t="shared" si="0"/>
        <v>       玉溪市文化馆</v>
      </c>
      <c r="B39" s="148" t="s">
        <v>217</v>
      </c>
      <c r="C39" s="148" t="s">
        <v>218</v>
      </c>
      <c r="D39" s="148" t="s">
        <v>80</v>
      </c>
      <c r="E39" s="148" t="s">
        <v>145</v>
      </c>
      <c r="F39" s="148" t="s">
        <v>219</v>
      </c>
      <c r="G39" s="148" t="s">
        <v>220</v>
      </c>
      <c r="H39" s="151">
        <v>96000</v>
      </c>
      <c r="I39" s="62">
        <v>96000</v>
      </c>
      <c r="J39" s="62"/>
      <c r="K39" s="148"/>
      <c r="L39" s="62">
        <v>96000</v>
      </c>
      <c r="M39" s="148"/>
      <c r="N39" s="62"/>
      <c r="O39" s="62"/>
      <c r="P39" s="148"/>
      <c r="Q39" s="62"/>
      <c r="R39" s="62"/>
      <c r="S39" s="62"/>
      <c r="T39" s="62"/>
      <c r="U39" s="62"/>
      <c r="V39" s="62"/>
      <c r="W39" s="62"/>
    </row>
    <row r="40" ht="20.25" customHeight="1" spans="1:23">
      <c r="A40" s="148" t="str">
        <f t="shared" si="0"/>
        <v>       玉溪市文化馆</v>
      </c>
      <c r="B40" s="148" t="s">
        <v>221</v>
      </c>
      <c r="C40" s="148" t="s">
        <v>222</v>
      </c>
      <c r="D40" s="148" t="s">
        <v>91</v>
      </c>
      <c r="E40" s="148" t="s">
        <v>160</v>
      </c>
      <c r="F40" s="148" t="s">
        <v>163</v>
      </c>
      <c r="G40" s="148" t="s">
        <v>164</v>
      </c>
      <c r="H40" s="151">
        <v>16000</v>
      </c>
      <c r="I40" s="62">
        <v>16000</v>
      </c>
      <c r="J40" s="62"/>
      <c r="K40" s="148"/>
      <c r="L40" s="62">
        <v>16000</v>
      </c>
      <c r="M40" s="148"/>
      <c r="N40" s="62"/>
      <c r="O40" s="62"/>
      <c r="P40" s="148"/>
      <c r="Q40" s="62"/>
      <c r="R40" s="62"/>
      <c r="S40" s="62"/>
      <c r="T40" s="62"/>
      <c r="U40" s="62"/>
      <c r="V40" s="62"/>
      <c r="W40" s="62"/>
    </row>
    <row r="41" ht="20.25" customHeight="1" spans="1:23">
      <c r="A41" s="148" t="str">
        <f t="shared" si="0"/>
        <v>       玉溪市文化馆</v>
      </c>
      <c r="B41" s="148" t="s">
        <v>223</v>
      </c>
      <c r="C41" s="148" t="s">
        <v>224</v>
      </c>
      <c r="D41" s="148" t="s">
        <v>80</v>
      </c>
      <c r="E41" s="148" t="s">
        <v>145</v>
      </c>
      <c r="F41" s="148" t="s">
        <v>225</v>
      </c>
      <c r="G41" s="148" t="s">
        <v>226</v>
      </c>
      <c r="H41" s="151">
        <v>20000</v>
      </c>
      <c r="I41" s="62"/>
      <c r="J41" s="62"/>
      <c r="K41" s="148"/>
      <c r="L41" s="62"/>
      <c r="M41" s="148"/>
      <c r="N41" s="62"/>
      <c r="O41" s="62"/>
      <c r="P41" s="148"/>
      <c r="Q41" s="62"/>
      <c r="R41" s="62">
        <v>20000</v>
      </c>
      <c r="S41" s="62"/>
      <c r="T41" s="62"/>
      <c r="U41" s="62"/>
      <c r="V41" s="62"/>
      <c r="W41" s="62">
        <v>20000</v>
      </c>
    </row>
    <row r="42" ht="20.25" customHeight="1" spans="1:23">
      <c r="A42" s="148" t="str">
        <f t="shared" si="0"/>
        <v>       玉溪市文化馆</v>
      </c>
      <c r="B42" s="148" t="s">
        <v>227</v>
      </c>
      <c r="C42" s="148" t="s">
        <v>228</v>
      </c>
      <c r="D42" s="148" t="s">
        <v>80</v>
      </c>
      <c r="E42" s="148" t="s">
        <v>145</v>
      </c>
      <c r="F42" s="148" t="s">
        <v>229</v>
      </c>
      <c r="G42" s="148" t="s">
        <v>228</v>
      </c>
      <c r="H42" s="151">
        <v>159000</v>
      </c>
      <c r="I42" s="62">
        <v>159000</v>
      </c>
      <c r="J42" s="62"/>
      <c r="K42" s="148"/>
      <c r="L42" s="62">
        <v>159000</v>
      </c>
      <c r="M42" s="148"/>
      <c r="N42" s="62"/>
      <c r="O42" s="62"/>
      <c r="P42" s="148"/>
      <c r="Q42" s="62"/>
      <c r="R42" s="62"/>
      <c r="S42" s="62"/>
      <c r="T42" s="62"/>
      <c r="U42" s="62"/>
      <c r="V42" s="62"/>
      <c r="W42" s="62"/>
    </row>
    <row r="43" ht="20.25" customHeight="1" spans="1:23">
      <c r="A43" s="150" t="s">
        <v>30</v>
      </c>
      <c r="B43" s="150"/>
      <c r="C43" s="150"/>
      <c r="D43" s="150"/>
      <c r="E43" s="150"/>
      <c r="F43" s="150"/>
      <c r="G43" s="150"/>
      <c r="H43" s="62">
        <v>4657137.11</v>
      </c>
      <c r="I43" s="62">
        <v>4637137.11</v>
      </c>
      <c r="J43" s="62">
        <v>896042.7</v>
      </c>
      <c r="K43" s="62"/>
      <c r="L43" s="62">
        <v>3741094.41</v>
      </c>
      <c r="M43" s="62"/>
      <c r="N43" s="62"/>
      <c r="O43" s="62"/>
      <c r="P43" s="62"/>
      <c r="Q43" s="62"/>
      <c r="R43" s="62">
        <v>20000</v>
      </c>
      <c r="S43" s="62"/>
      <c r="T43" s="62"/>
      <c r="U43" s="62"/>
      <c r="V43" s="62"/>
      <c r="W43" s="62">
        <v>20000</v>
      </c>
    </row>
  </sheetData>
  <mergeCells count="17">
    <mergeCell ref="A1:W1"/>
    <mergeCell ref="A2:W2"/>
    <mergeCell ref="A3:V3"/>
    <mergeCell ref="H4:W4"/>
    <mergeCell ref="I5:M5"/>
    <mergeCell ref="N5:P5"/>
    <mergeCell ref="R5:W5"/>
    <mergeCell ref="A43:G43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B1" s="130"/>
      <c r="E1" s="140"/>
      <c r="F1" s="140"/>
      <c r="G1" s="140"/>
      <c r="H1" s="140"/>
      <c r="K1" s="130"/>
      <c r="N1" s="130"/>
      <c r="O1" s="130"/>
      <c r="P1" s="130"/>
      <c r="U1" s="141"/>
      <c r="W1" s="131" t="s">
        <v>230</v>
      </c>
    </row>
    <row r="2" ht="27.75" customHeight="1" spans="1:23">
      <c r="A2" s="32" t="s">
        <v>231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"单位名称："&amp;"玉溪市文化馆"</f>
        <v>单位名称：玉溪市文化馆</v>
      </c>
      <c r="B3" s="142" t="str">
        <f>"单位名称："&amp;"玉溪市文化馆"</f>
        <v>单位名称：玉溪市文化馆</v>
      </c>
      <c r="C3" s="142"/>
      <c r="D3" s="142"/>
      <c r="E3" s="142"/>
      <c r="F3" s="142"/>
      <c r="G3" s="142"/>
      <c r="H3" s="142"/>
      <c r="I3" s="142"/>
      <c r="J3" s="7"/>
      <c r="K3" s="7"/>
      <c r="L3" s="7"/>
      <c r="M3" s="7"/>
      <c r="N3" s="7"/>
      <c r="O3" s="7"/>
      <c r="P3" s="7"/>
      <c r="Q3" s="7"/>
      <c r="U3" s="141"/>
      <c r="W3" s="134" t="s">
        <v>2</v>
      </c>
    </row>
    <row r="4" ht="21.75" customHeight="1" spans="1:23">
      <c r="A4" s="9" t="s">
        <v>232</v>
      </c>
      <c r="B4" s="9" t="s">
        <v>125</v>
      </c>
      <c r="C4" s="9" t="s">
        <v>126</v>
      </c>
      <c r="D4" s="9" t="s">
        <v>233</v>
      </c>
      <c r="E4" s="10" t="s">
        <v>127</v>
      </c>
      <c r="F4" s="10" t="s">
        <v>128</v>
      </c>
      <c r="G4" s="10" t="s">
        <v>129</v>
      </c>
      <c r="H4" s="10" t="s">
        <v>130</v>
      </c>
      <c r="I4" s="20" t="s">
        <v>30</v>
      </c>
      <c r="J4" s="20" t="s">
        <v>234</v>
      </c>
      <c r="K4" s="20"/>
      <c r="L4" s="20"/>
      <c r="M4" s="20"/>
      <c r="N4" s="20" t="s">
        <v>132</v>
      </c>
      <c r="O4" s="20"/>
      <c r="P4" s="20"/>
      <c r="Q4" s="10" t="s">
        <v>36</v>
      </c>
      <c r="R4" s="11" t="s">
        <v>235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3" t="s">
        <v>33</v>
      </c>
      <c r="K5" s="143"/>
      <c r="L5" s="143" t="s">
        <v>34</v>
      </c>
      <c r="M5" s="143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138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3" t="s">
        <v>32</v>
      </c>
      <c r="K6" s="143" t="s">
        <v>236</v>
      </c>
      <c r="L6" s="143"/>
      <c r="M6" s="143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  <c r="T7" s="144">
        <v>20</v>
      </c>
      <c r="U7" s="144">
        <v>21</v>
      </c>
      <c r="V7" s="144">
        <v>22</v>
      </c>
      <c r="W7" s="144">
        <v>23</v>
      </c>
    </row>
    <row r="8" ht="32.9" customHeight="1" spans="1:23">
      <c r="A8" s="67"/>
      <c r="B8" s="145"/>
      <c r="C8" s="67" t="s">
        <v>237</v>
      </c>
      <c r="D8" s="67"/>
      <c r="E8" s="67"/>
      <c r="F8" s="67"/>
      <c r="G8" s="67"/>
      <c r="H8" s="67"/>
      <c r="I8" s="50">
        <v>30000</v>
      </c>
      <c r="J8" s="50">
        <v>30000</v>
      </c>
      <c r="K8" s="50">
        <v>30000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ht="32.9" customHeight="1" spans="1:23">
      <c r="A9" s="67" t="s">
        <v>238</v>
      </c>
      <c r="B9" s="145" t="s">
        <v>239</v>
      </c>
      <c r="C9" s="67" t="s">
        <v>237</v>
      </c>
      <c r="D9" s="67" t="s">
        <v>64</v>
      </c>
      <c r="E9" s="67" t="s">
        <v>80</v>
      </c>
      <c r="F9" s="67" t="s">
        <v>145</v>
      </c>
      <c r="G9" s="67" t="s">
        <v>188</v>
      </c>
      <c r="H9" s="67" t="s">
        <v>189</v>
      </c>
      <c r="I9" s="50">
        <v>3000</v>
      </c>
      <c r="J9" s="50">
        <v>3000</v>
      </c>
      <c r="K9" s="50">
        <v>3000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ht="32.9" customHeight="1" spans="1:23">
      <c r="A10" s="67" t="s">
        <v>238</v>
      </c>
      <c r="B10" s="145" t="s">
        <v>239</v>
      </c>
      <c r="C10" s="67" t="s">
        <v>237</v>
      </c>
      <c r="D10" s="67" t="s">
        <v>64</v>
      </c>
      <c r="E10" s="67" t="s">
        <v>80</v>
      </c>
      <c r="F10" s="67" t="s">
        <v>145</v>
      </c>
      <c r="G10" s="67" t="s">
        <v>240</v>
      </c>
      <c r="H10" s="67" t="s">
        <v>241</v>
      </c>
      <c r="I10" s="50">
        <v>3000</v>
      </c>
      <c r="J10" s="50">
        <v>3000</v>
      </c>
      <c r="K10" s="50">
        <v>3000</v>
      </c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ht="32.9" customHeight="1" spans="1:23">
      <c r="A11" s="67" t="s">
        <v>238</v>
      </c>
      <c r="B11" s="145" t="s">
        <v>239</v>
      </c>
      <c r="C11" s="67" t="s">
        <v>237</v>
      </c>
      <c r="D11" s="67" t="s">
        <v>64</v>
      </c>
      <c r="E11" s="67" t="s">
        <v>80</v>
      </c>
      <c r="F11" s="67" t="s">
        <v>145</v>
      </c>
      <c r="G11" s="67" t="s">
        <v>213</v>
      </c>
      <c r="H11" s="67" t="s">
        <v>214</v>
      </c>
      <c r="I11" s="50">
        <v>24000</v>
      </c>
      <c r="J11" s="50">
        <v>24000</v>
      </c>
      <c r="K11" s="50">
        <v>24000</v>
      </c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ht="32.9" customHeight="1" spans="1:23">
      <c r="A12" s="67"/>
      <c r="B12" s="67"/>
      <c r="C12" s="67" t="s">
        <v>242</v>
      </c>
      <c r="D12" s="67"/>
      <c r="E12" s="67"/>
      <c r="F12" s="67"/>
      <c r="G12" s="67"/>
      <c r="H12" s="67"/>
      <c r="I12" s="50">
        <v>331200</v>
      </c>
      <c r="J12" s="50"/>
      <c r="K12" s="50"/>
      <c r="L12" s="50"/>
      <c r="M12" s="50"/>
      <c r="N12" s="50">
        <v>331200</v>
      </c>
      <c r="O12" s="50"/>
      <c r="P12" s="50"/>
      <c r="Q12" s="50"/>
      <c r="R12" s="50"/>
      <c r="S12" s="50"/>
      <c r="T12" s="50"/>
      <c r="U12" s="50"/>
      <c r="V12" s="50"/>
      <c r="W12" s="50"/>
    </row>
    <row r="13" ht="32.9" customHeight="1" spans="1:23">
      <c r="A13" s="67" t="s">
        <v>238</v>
      </c>
      <c r="B13" s="145" t="s">
        <v>243</v>
      </c>
      <c r="C13" s="67" t="s">
        <v>242</v>
      </c>
      <c r="D13" s="67" t="s">
        <v>64</v>
      </c>
      <c r="E13" s="67" t="s">
        <v>80</v>
      </c>
      <c r="F13" s="67" t="s">
        <v>145</v>
      </c>
      <c r="G13" s="67" t="s">
        <v>244</v>
      </c>
      <c r="H13" s="67" t="s">
        <v>245</v>
      </c>
      <c r="I13" s="50">
        <v>16500</v>
      </c>
      <c r="J13" s="50"/>
      <c r="K13" s="50"/>
      <c r="L13" s="50"/>
      <c r="M13" s="50"/>
      <c r="N13" s="50">
        <v>16500</v>
      </c>
      <c r="O13" s="50"/>
      <c r="P13" s="50"/>
      <c r="Q13" s="50"/>
      <c r="R13" s="50"/>
      <c r="S13" s="50"/>
      <c r="T13" s="50"/>
      <c r="U13" s="50"/>
      <c r="V13" s="50"/>
      <c r="W13" s="50"/>
    </row>
    <row r="14" ht="32.9" customHeight="1" spans="1:23">
      <c r="A14" s="67" t="s">
        <v>238</v>
      </c>
      <c r="B14" s="145" t="s">
        <v>243</v>
      </c>
      <c r="C14" s="67" t="s">
        <v>242</v>
      </c>
      <c r="D14" s="67" t="s">
        <v>64</v>
      </c>
      <c r="E14" s="67" t="s">
        <v>80</v>
      </c>
      <c r="F14" s="67" t="s">
        <v>145</v>
      </c>
      <c r="G14" s="67" t="s">
        <v>213</v>
      </c>
      <c r="H14" s="67" t="s">
        <v>214</v>
      </c>
      <c r="I14" s="50">
        <v>100000</v>
      </c>
      <c r="J14" s="50"/>
      <c r="K14" s="50"/>
      <c r="L14" s="50"/>
      <c r="M14" s="50"/>
      <c r="N14" s="50">
        <v>100000</v>
      </c>
      <c r="O14" s="50"/>
      <c r="P14" s="50"/>
      <c r="Q14" s="50"/>
      <c r="R14" s="50"/>
      <c r="S14" s="50"/>
      <c r="T14" s="50"/>
      <c r="U14" s="50"/>
      <c r="V14" s="50"/>
      <c r="W14" s="50"/>
    </row>
    <row r="15" ht="32.9" customHeight="1" spans="1:23">
      <c r="A15" s="67" t="s">
        <v>238</v>
      </c>
      <c r="B15" s="145" t="s">
        <v>243</v>
      </c>
      <c r="C15" s="67" t="s">
        <v>242</v>
      </c>
      <c r="D15" s="67" t="s">
        <v>64</v>
      </c>
      <c r="E15" s="67" t="s">
        <v>80</v>
      </c>
      <c r="F15" s="67" t="s">
        <v>145</v>
      </c>
      <c r="G15" s="67" t="s">
        <v>246</v>
      </c>
      <c r="H15" s="67" t="s">
        <v>247</v>
      </c>
      <c r="I15" s="50">
        <v>192500</v>
      </c>
      <c r="J15" s="50"/>
      <c r="K15" s="50"/>
      <c r="L15" s="50"/>
      <c r="M15" s="50"/>
      <c r="N15" s="50">
        <v>192500</v>
      </c>
      <c r="O15" s="50"/>
      <c r="P15" s="50"/>
      <c r="Q15" s="50"/>
      <c r="R15" s="50"/>
      <c r="S15" s="50"/>
      <c r="T15" s="50"/>
      <c r="U15" s="50"/>
      <c r="V15" s="50"/>
      <c r="W15" s="50"/>
    </row>
    <row r="16" ht="32.9" customHeight="1" spans="1:23">
      <c r="A16" s="67" t="s">
        <v>238</v>
      </c>
      <c r="B16" s="145" t="s">
        <v>243</v>
      </c>
      <c r="C16" s="67" t="s">
        <v>242</v>
      </c>
      <c r="D16" s="67" t="s">
        <v>64</v>
      </c>
      <c r="E16" s="67" t="s">
        <v>82</v>
      </c>
      <c r="F16" s="67" t="s">
        <v>248</v>
      </c>
      <c r="G16" s="67" t="s">
        <v>200</v>
      </c>
      <c r="H16" s="67" t="s">
        <v>201</v>
      </c>
      <c r="I16" s="50">
        <v>22200</v>
      </c>
      <c r="J16" s="50"/>
      <c r="K16" s="50"/>
      <c r="L16" s="50"/>
      <c r="M16" s="50"/>
      <c r="N16" s="50">
        <v>22200</v>
      </c>
      <c r="O16" s="50"/>
      <c r="P16" s="50"/>
      <c r="Q16" s="50"/>
      <c r="R16" s="50"/>
      <c r="S16" s="50"/>
      <c r="T16" s="50"/>
      <c r="U16" s="50"/>
      <c r="V16" s="50"/>
      <c r="W16" s="50"/>
    </row>
    <row r="17" ht="32.9" customHeight="1" spans="1:23">
      <c r="A17" s="67"/>
      <c r="B17" s="67"/>
      <c r="C17" s="67" t="s">
        <v>249</v>
      </c>
      <c r="D17" s="67"/>
      <c r="E17" s="67"/>
      <c r="F17" s="67"/>
      <c r="G17" s="67"/>
      <c r="H17" s="67"/>
      <c r="I17" s="50">
        <v>20000</v>
      </c>
      <c r="J17" s="50"/>
      <c r="K17" s="50"/>
      <c r="L17" s="50"/>
      <c r="M17" s="50"/>
      <c r="N17" s="50">
        <v>20000</v>
      </c>
      <c r="O17" s="50"/>
      <c r="P17" s="50"/>
      <c r="Q17" s="50"/>
      <c r="R17" s="50"/>
      <c r="S17" s="50"/>
      <c r="T17" s="50"/>
      <c r="U17" s="50"/>
      <c r="V17" s="50"/>
      <c r="W17" s="50"/>
    </row>
    <row r="18" ht="32.9" customHeight="1" spans="1:23">
      <c r="A18" s="67" t="s">
        <v>238</v>
      </c>
      <c r="B18" s="145" t="s">
        <v>250</v>
      </c>
      <c r="C18" s="67" t="s">
        <v>249</v>
      </c>
      <c r="D18" s="67" t="s">
        <v>64</v>
      </c>
      <c r="E18" s="67" t="s">
        <v>80</v>
      </c>
      <c r="F18" s="67" t="s">
        <v>145</v>
      </c>
      <c r="G18" s="67" t="s">
        <v>240</v>
      </c>
      <c r="H18" s="67" t="s">
        <v>241</v>
      </c>
      <c r="I18" s="50">
        <v>20000</v>
      </c>
      <c r="J18" s="50"/>
      <c r="K18" s="50"/>
      <c r="L18" s="50"/>
      <c r="M18" s="50"/>
      <c r="N18" s="50">
        <v>20000</v>
      </c>
      <c r="O18" s="50"/>
      <c r="P18" s="50"/>
      <c r="Q18" s="50"/>
      <c r="R18" s="50"/>
      <c r="S18" s="50"/>
      <c r="T18" s="50"/>
      <c r="U18" s="50"/>
      <c r="V18" s="50"/>
      <c r="W18" s="50"/>
    </row>
    <row r="19" ht="32.9" customHeight="1" spans="1:23">
      <c r="A19" s="67"/>
      <c r="B19" s="67"/>
      <c r="C19" s="67" t="s">
        <v>251</v>
      </c>
      <c r="D19" s="67"/>
      <c r="E19" s="67"/>
      <c r="F19" s="67"/>
      <c r="G19" s="67"/>
      <c r="H19" s="67"/>
      <c r="I19" s="50">
        <v>160000</v>
      </c>
      <c r="J19" s="50"/>
      <c r="K19" s="50"/>
      <c r="L19" s="50"/>
      <c r="M19" s="50"/>
      <c r="N19" s="50">
        <v>160000</v>
      </c>
      <c r="O19" s="50"/>
      <c r="P19" s="50"/>
      <c r="Q19" s="50"/>
      <c r="R19" s="50"/>
      <c r="S19" s="50"/>
      <c r="T19" s="50"/>
      <c r="U19" s="50"/>
      <c r="V19" s="50"/>
      <c r="W19" s="50"/>
    </row>
    <row r="20" ht="32.9" customHeight="1" spans="1:23">
      <c r="A20" s="67" t="s">
        <v>252</v>
      </c>
      <c r="B20" s="145" t="s">
        <v>253</v>
      </c>
      <c r="C20" s="67" t="s">
        <v>251</v>
      </c>
      <c r="D20" s="67" t="s">
        <v>64</v>
      </c>
      <c r="E20" s="67" t="s">
        <v>80</v>
      </c>
      <c r="F20" s="67" t="s">
        <v>145</v>
      </c>
      <c r="G20" s="67" t="s">
        <v>213</v>
      </c>
      <c r="H20" s="67" t="s">
        <v>214</v>
      </c>
      <c r="I20" s="50">
        <v>160000</v>
      </c>
      <c r="J20" s="50"/>
      <c r="K20" s="50"/>
      <c r="L20" s="50"/>
      <c r="M20" s="50"/>
      <c r="N20" s="50">
        <v>160000</v>
      </c>
      <c r="O20" s="50"/>
      <c r="P20" s="50"/>
      <c r="Q20" s="50"/>
      <c r="R20" s="50"/>
      <c r="S20" s="50"/>
      <c r="T20" s="50"/>
      <c r="U20" s="50"/>
      <c r="V20" s="50"/>
      <c r="W20" s="50"/>
    </row>
    <row r="21" ht="32.9" customHeight="1" spans="1:23">
      <c r="A21" s="67"/>
      <c r="B21" s="67"/>
      <c r="C21" s="67" t="s">
        <v>254</v>
      </c>
      <c r="D21" s="67"/>
      <c r="E21" s="67"/>
      <c r="F21" s="67"/>
      <c r="G21" s="67"/>
      <c r="H21" s="67"/>
      <c r="I21" s="50">
        <v>91000</v>
      </c>
      <c r="J21" s="50"/>
      <c r="K21" s="50"/>
      <c r="L21" s="50"/>
      <c r="M21" s="50"/>
      <c r="N21" s="50">
        <v>91000</v>
      </c>
      <c r="O21" s="50"/>
      <c r="P21" s="50"/>
      <c r="Q21" s="50"/>
      <c r="R21" s="50"/>
      <c r="S21" s="50"/>
      <c r="T21" s="50"/>
      <c r="U21" s="50"/>
      <c r="V21" s="50"/>
      <c r="W21" s="50"/>
    </row>
    <row r="22" ht="32.9" customHeight="1" spans="1:23">
      <c r="A22" s="67" t="s">
        <v>252</v>
      </c>
      <c r="B22" s="145" t="s">
        <v>255</v>
      </c>
      <c r="C22" s="67" t="s">
        <v>254</v>
      </c>
      <c r="D22" s="67" t="s">
        <v>64</v>
      </c>
      <c r="E22" s="67" t="s">
        <v>82</v>
      </c>
      <c r="F22" s="67" t="s">
        <v>248</v>
      </c>
      <c r="G22" s="67" t="s">
        <v>244</v>
      </c>
      <c r="H22" s="67" t="s">
        <v>245</v>
      </c>
      <c r="I22" s="50">
        <v>60000</v>
      </c>
      <c r="J22" s="50"/>
      <c r="K22" s="50"/>
      <c r="L22" s="50"/>
      <c r="M22" s="50"/>
      <c r="N22" s="50">
        <v>60000</v>
      </c>
      <c r="O22" s="50"/>
      <c r="P22" s="50"/>
      <c r="Q22" s="50"/>
      <c r="R22" s="50"/>
      <c r="S22" s="50"/>
      <c r="T22" s="50"/>
      <c r="U22" s="50"/>
      <c r="V22" s="50"/>
      <c r="W22" s="50"/>
    </row>
    <row r="23" ht="32.9" customHeight="1" spans="1:23">
      <c r="A23" s="67" t="s">
        <v>252</v>
      </c>
      <c r="B23" s="145" t="s">
        <v>255</v>
      </c>
      <c r="C23" s="67" t="s">
        <v>254</v>
      </c>
      <c r="D23" s="67" t="s">
        <v>64</v>
      </c>
      <c r="E23" s="67" t="s">
        <v>82</v>
      </c>
      <c r="F23" s="67" t="s">
        <v>248</v>
      </c>
      <c r="G23" s="67" t="s">
        <v>213</v>
      </c>
      <c r="H23" s="67" t="s">
        <v>214</v>
      </c>
      <c r="I23" s="50">
        <v>31000</v>
      </c>
      <c r="J23" s="50"/>
      <c r="K23" s="50"/>
      <c r="L23" s="50"/>
      <c r="M23" s="50"/>
      <c r="N23" s="50">
        <v>31000</v>
      </c>
      <c r="O23" s="50"/>
      <c r="P23" s="50"/>
      <c r="Q23" s="50"/>
      <c r="R23" s="50"/>
      <c r="S23" s="50"/>
      <c r="T23" s="50"/>
      <c r="U23" s="50"/>
      <c r="V23" s="50"/>
      <c r="W23" s="50"/>
    </row>
    <row r="24" ht="32.9" customHeight="1" spans="1:23">
      <c r="A24" s="67"/>
      <c r="B24" s="67"/>
      <c r="C24" s="67" t="s">
        <v>256</v>
      </c>
      <c r="D24" s="67"/>
      <c r="E24" s="67"/>
      <c r="F24" s="67"/>
      <c r="G24" s="67"/>
      <c r="H24" s="67"/>
      <c r="I24" s="50">
        <v>150000</v>
      </c>
      <c r="J24" s="50"/>
      <c r="K24" s="50"/>
      <c r="L24" s="50"/>
      <c r="M24" s="50"/>
      <c r="N24" s="50">
        <v>150000</v>
      </c>
      <c r="O24" s="50"/>
      <c r="P24" s="50"/>
      <c r="Q24" s="50"/>
      <c r="R24" s="50"/>
      <c r="S24" s="50"/>
      <c r="T24" s="50"/>
      <c r="U24" s="50"/>
      <c r="V24" s="50"/>
      <c r="W24" s="50"/>
    </row>
    <row r="25" ht="32.9" customHeight="1" spans="1:23">
      <c r="A25" s="67" t="s">
        <v>252</v>
      </c>
      <c r="B25" s="145" t="s">
        <v>257</v>
      </c>
      <c r="C25" s="67" t="s">
        <v>256</v>
      </c>
      <c r="D25" s="67" t="s">
        <v>64</v>
      </c>
      <c r="E25" s="67" t="s">
        <v>80</v>
      </c>
      <c r="F25" s="67" t="s">
        <v>145</v>
      </c>
      <c r="G25" s="67" t="s">
        <v>213</v>
      </c>
      <c r="H25" s="67" t="s">
        <v>214</v>
      </c>
      <c r="I25" s="50">
        <v>150000</v>
      </c>
      <c r="J25" s="50"/>
      <c r="K25" s="50"/>
      <c r="L25" s="50"/>
      <c r="M25" s="50"/>
      <c r="N25" s="50">
        <v>150000</v>
      </c>
      <c r="O25" s="50"/>
      <c r="P25" s="50"/>
      <c r="Q25" s="50"/>
      <c r="R25" s="50"/>
      <c r="S25" s="50"/>
      <c r="T25" s="50"/>
      <c r="U25" s="50"/>
      <c r="V25" s="50"/>
      <c r="W25" s="50"/>
    </row>
    <row r="26" ht="32.9" customHeight="1" spans="1:23">
      <c r="A26" s="67"/>
      <c r="B26" s="67"/>
      <c r="C26" s="67" t="s">
        <v>258</v>
      </c>
      <c r="D26" s="67"/>
      <c r="E26" s="67"/>
      <c r="F26" s="67"/>
      <c r="G26" s="67"/>
      <c r="H26" s="67"/>
      <c r="I26" s="50">
        <v>141166</v>
      </c>
      <c r="J26" s="50"/>
      <c r="K26" s="50"/>
      <c r="L26" s="50"/>
      <c r="M26" s="50"/>
      <c r="N26" s="50">
        <v>141166</v>
      </c>
      <c r="O26" s="50"/>
      <c r="P26" s="50"/>
      <c r="Q26" s="50"/>
      <c r="R26" s="50"/>
      <c r="S26" s="50"/>
      <c r="T26" s="50"/>
      <c r="U26" s="50"/>
      <c r="V26" s="50"/>
      <c r="W26" s="50"/>
    </row>
    <row r="27" ht="32.9" customHeight="1" spans="1:23">
      <c r="A27" s="67" t="s">
        <v>252</v>
      </c>
      <c r="B27" s="145" t="s">
        <v>259</v>
      </c>
      <c r="C27" s="67" t="s">
        <v>258</v>
      </c>
      <c r="D27" s="67" t="s">
        <v>64</v>
      </c>
      <c r="E27" s="67" t="s">
        <v>81</v>
      </c>
      <c r="F27" s="67" t="s">
        <v>260</v>
      </c>
      <c r="G27" s="67" t="s">
        <v>261</v>
      </c>
      <c r="H27" s="67" t="s">
        <v>262</v>
      </c>
      <c r="I27" s="50">
        <v>400</v>
      </c>
      <c r="J27" s="50"/>
      <c r="K27" s="50"/>
      <c r="L27" s="50"/>
      <c r="M27" s="50"/>
      <c r="N27" s="50">
        <v>400</v>
      </c>
      <c r="O27" s="50"/>
      <c r="P27" s="50"/>
      <c r="Q27" s="50"/>
      <c r="R27" s="50"/>
      <c r="S27" s="50"/>
      <c r="T27" s="50"/>
      <c r="U27" s="50"/>
      <c r="V27" s="50"/>
      <c r="W27" s="50"/>
    </row>
    <row r="28" ht="32.9" customHeight="1" spans="1:23">
      <c r="A28" s="67" t="s">
        <v>252</v>
      </c>
      <c r="B28" s="145" t="s">
        <v>259</v>
      </c>
      <c r="C28" s="67" t="s">
        <v>258</v>
      </c>
      <c r="D28" s="67" t="s">
        <v>64</v>
      </c>
      <c r="E28" s="67" t="s">
        <v>81</v>
      </c>
      <c r="F28" s="67" t="s">
        <v>260</v>
      </c>
      <c r="G28" s="67" t="s">
        <v>240</v>
      </c>
      <c r="H28" s="67" t="s">
        <v>241</v>
      </c>
      <c r="I28" s="50">
        <v>240</v>
      </c>
      <c r="J28" s="50"/>
      <c r="K28" s="50"/>
      <c r="L28" s="50"/>
      <c r="M28" s="50"/>
      <c r="N28" s="50">
        <v>240</v>
      </c>
      <c r="O28" s="50"/>
      <c r="P28" s="50"/>
      <c r="Q28" s="50"/>
      <c r="R28" s="50"/>
      <c r="S28" s="50"/>
      <c r="T28" s="50"/>
      <c r="U28" s="50"/>
      <c r="V28" s="50"/>
      <c r="W28" s="50"/>
    </row>
    <row r="29" ht="32.9" customHeight="1" spans="1:23">
      <c r="A29" s="67" t="s">
        <v>252</v>
      </c>
      <c r="B29" s="145" t="s">
        <v>259</v>
      </c>
      <c r="C29" s="67" t="s">
        <v>258</v>
      </c>
      <c r="D29" s="67" t="s">
        <v>64</v>
      </c>
      <c r="E29" s="67" t="s">
        <v>81</v>
      </c>
      <c r="F29" s="67" t="s">
        <v>260</v>
      </c>
      <c r="G29" s="67" t="s">
        <v>213</v>
      </c>
      <c r="H29" s="67" t="s">
        <v>214</v>
      </c>
      <c r="I29" s="50">
        <v>140526</v>
      </c>
      <c r="J29" s="50"/>
      <c r="K29" s="50"/>
      <c r="L29" s="50"/>
      <c r="M29" s="50"/>
      <c r="N29" s="50">
        <v>140526</v>
      </c>
      <c r="O29" s="50"/>
      <c r="P29" s="50"/>
      <c r="Q29" s="50"/>
      <c r="R29" s="50"/>
      <c r="S29" s="50"/>
      <c r="T29" s="50"/>
      <c r="U29" s="50"/>
      <c r="V29" s="50"/>
      <c r="W29" s="50"/>
    </row>
    <row r="30" ht="32.9" customHeight="1" spans="1:23">
      <c r="A30" s="67"/>
      <c r="B30" s="67"/>
      <c r="C30" s="67" t="s">
        <v>263</v>
      </c>
      <c r="D30" s="67"/>
      <c r="E30" s="67"/>
      <c r="F30" s="67"/>
      <c r="G30" s="67"/>
      <c r="H30" s="67"/>
      <c r="I30" s="50">
        <v>799155</v>
      </c>
      <c r="J30" s="50"/>
      <c r="K30" s="50"/>
      <c r="L30" s="50"/>
      <c r="M30" s="50"/>
      <c r="N30" s="50">
        <v>799155</v>
      </c>
      <c r="O30" s="50"/>
      <c r="P30" s="50"/>
      <c r="Q30" s="50"/>
      <c r="R30" s="50"/>
      <c r="S30" s="50"/>
      <c r="T30" s="50"/>
      <c r="U30" s="50"/>
      <c r="V30" s="50"/>
      <c r="W30" s="50"/>
    </row>
    <row r="31" ht="32.9" customHeight="1" spans="1:23">
      <c r="A31" s="67" t="s">
        <v>252</v>
      </c>
      <c r="B31" s="145" t="s">
        <v>264</v>
      </c>
      <c r="C31" s="67" t="s">
        <v>263</v>
      </c>
      <c r="D31" s="67" t="s">
        <v>64</v>
      </c>
      <c r="E31" s="67" t="s">
        <v>80</v>
      </c>
      <c r="F31" s="67" t="s">
        <v>145</v>
      </c>
      <c r="G31" s="67" t="s">
        <v>240</v>
      </c>
      <c r="H31" s="67" t="s">
        <v>241</v>
      </c>
      <c r="I31" s="50">
        <v>8700</v>
      </c>
      <c r="J31" s="50"/>
      <c r="K31" s="50"/>
      <c r="L31" s="50"/>
      <c r="M31" s="50"/>
      <c r="N31" s="50">
        <v>8700</v>
      </c>
      <c r="O31" s="50"/>
      <c r="P31" s="50"/>
      <c r="Q31" s="50"/>
      <c r="R31" s="50"/>
      <c r="S31" s="50"/>
      <c r="T31" s="50"/>
      <c r="U31" s="50"/>
      <c r="V31" s="50"/>
      <c r="W31" s="50"/>
    </row>
    <row r="32" ht="32.9" customHeight="1" spans="1:23">
      <c r="A32" s="67" t="s">
        <v>252</v>
      </c>
      <c r="B32" s="145" t="s">
        <v>264</v>
      </c>
      <c r="C32" s="67" t="s">
        <v>263</v>
      </c>
      <c r="D32" s="67" t="s">
        <v>64</v>
      </c>
      <c r="E32" s="67" t="s">
        <v>80</v>
      </c>
      <c r="F32" s="67" t="s">
        <v>145</v>
      </c>
      <c r="G32" s="67" t="s">
        <v>213</v>
      </c>
      <c r="H32" s="67" t="s">
        <v>214</v>
      </c>
      <c r="I32" s="50">
        <v>790455</v>
      </c>
      <c r="J32" s="50"/>
      <c r="K32" s="50"/>
      <c r="L32" s="50"/>
      <c r="M32" s="50"/>
      <c r="N32" s="50">
        <v>790455</v>
      </c>
      <c r="O32" s="50"/>
      <c r="P32" s="50"/>
      <c r="Q32" s="50"/>
      <c r="R32" s="50"/>
      <c r="S32" s="50"/>
      <c r="T32" s="50"/>
      <c r="U32" s="50"/>
      <c r="V32" s="50"/>
      <c r="W32" s="50"/>
    </row>
    <row r="33" ht="32.9" customHeight="1" spans="1:23">
      <c r="A33" s="67"/>
      <c r="B33" s="67"/>
      <c r="C33" s="67" t="s">
        <v>265</v>
      </c>
      <c r="D33" s="67"/>
      <c r="E33" s="67"/>
      <c r="F33" s="67"/>
      <c r="G33" s="67"/>
      <c r="H33" s="67"/>
      <c r="I33" s="50">
        <v>203751.18</v>
      </c>
      <c r="J33" s="50"/>
      <c r="K33" s="50"/>
      <c r="L33" s="50"/>
      <c r="M33" s="50"/>
      <c r="N33" s="50">
        <v>203751.18</v>
      </c>
      <c r="O33" s="50"/>
      <c r="P33" s="50"/>
      <c r="Q33" s="50"/>
      <c r="R33" s="50"/>
      <c r="S33" s="50"/>
      <c r="T33" s="50"/>
      <c r="U33" s="50"/>
      <c r="V33" s="50"/>
      <c r="W33" s="50"/>
    </row>
    <row r="34" ht="32.9" customHeight="1" spans="1:23">
      <c r="A34" s="67" t="s">
        <v>252</v>
      </c>
      <c r="B34" s="145" t="s">
        <v>266</v>
      </c>
      <c r="C34" s="67" t="s">
        <v>265</v>
      </c>
      <c r="D34" s="67" t="s">
        <v>64</v>
      </c>
      <c r="E34" s="67" t="s">
        <v>80</v>
      </c>
      <c r="F34" s="67" t="s">
        <v>145</v>
      </c>
      <c r="G34" s="67" t="s">
        <v>261</v>
      </c>
      <c r="H34" s="67" t="s">
        <v>262</v>
      </c>
      <c r="I34" s="50">
        <v>10751.18</v>
      </c>
      <c r="J34" s="50"/>
      <c r="K34" s="50"/>
      <c r="L34" s="50"/>
      <c r="M34" s="50"/>
      <c r="N34" s="50">
        <v>10751.18</v>
      </c>
      <c r="O34" s="50"/>
      <c r="P34" s="50"/>
      <c r="Q34" s="50"/>
      <c r="R34" s="50"/>
      <c r="S34" s="50"/>
      <c r="T34" s="50"/>
      <c r="U34" s="50"/>
      <c r="V34" s="50"/>
      <c r="W34" s="50"/>
    </row>
    <row r="35" ht="32.9" customHeight="1" spans="1:23">
      <c r="A35" s="67" t="s">
        <v>252</v>
      </c>
      <c r="B35" s="145" t="s">
        <v>266</v>
      </c>
      <c r="C35" s="67" t="s">
        <v>265</v>
      </c>
      <c r="D35" s="67" t="s">
        <v>64</v>
      </c>
      <c r="E35" s="67" t="s">
        <v>80</v>
      </c>
      <c r="F35" s="67" t="s">
        <v>145</v>
      </c>
      <c r="G35" s="67" t="s">
        <v>240</v>
      </c>
      <c r="H35" s="67" t="s">
        <v>241</v>
      </c>
      <c r="I35" s="50">
        <v>8400</v>
      </c>
      <c r="J35" s="50"/>
      <c r="K35" s="50"/>
      <c r="L35" s="50"/>
      <c r="M35" s="50"/>
      <c r="N35" s="50">
        <v>8400</v>
      </c>
      <c r="O35" s="50"/>
      <c r="P35" s="50"/>
      <c r="Q35" s="50"/>
      <c r="R35" s="50"/>
      <c r="S35" s="50"/>
      <c r="T35" s="50"/>
      <c r="U35" s="50"/>
      <c r="V35" s="50"/>
      <c r="W35" s="50"/>
    </row>
    <row r="36" ht="32.9" customHeight="1" spans="1:23">
      <c r="A36" s="67" t="s">
        <v>252</v>
      </c>
      <c r="B36" s="145" t="s">
        <v>266</v>
      </c>
      <c r="C36" s="67" t="s">
        <v>265</v>
      </c>
      <c r="D36" s="67" t="s">
        <v>64</v>
      </c>
      <c r="E36" s="67" t="s">
        <v>80</v>
      </c>
      <c r="F36" s="67" t="s">
        <v>145</v>
      </c>
      <c r="G36" s="67" t="s">
        <v>213</v>
      </c>
      <c r="H36" s="67" t="s">
        <v>214</v>
      </c>
      <c r="I36" s="50">
        <v>184600</v>
      </c>
      <c r="J36" s="50"/>
      <c r="K36" s="50"/>
      <c r="L36" s="50"/>
      <c r="M36" s="50"/>
      <c r="N36" s="50">
        <v>184600</v>
      </c>
      <c r="O36" s="50"/>
      <c r="P36" s="50"/>
      <c r="Q36" s="50"/>
      <c r="R36" s="50"/>
      <c r="S36" s="50"/>
      <c r="T36" s="50"/>
      <c r="U36" s="50"/>
      <c r="V36" s="50"/>
      <c r="W36" s="50"/>
    </row>
    <row r="37" ht="32.9" customHeight="1" spans="1:23">
      <c r="A37" s="67"/>
      <c r="B37" s="67"/>
      <c r="C37" s="67" t="s">
        <v>267</v>
      </c>
      <c r="D37" s="67"/>
      <c r="E37" s="67"/>
      <c r="F37" s="67"/>
      <c r="G37" s="67"/>
      <c r="H37" s="67"/>
      <c r="I37" s="50">
        <v>50000</v>
      </c>
      <c r="J37" s="50"/>
      <c r="K37" s="50"/>
      <c r="L37" s="50"/>
      <c r="M37" s="50"/>
      <c r="N37" s="50">
        <v>50000</v>
      </c>
      <c r="O37" s="50"/>
      <c r="P37" s="50"/>
      <c r="Q37" s="50"/>
      <c r="R37" s="50"/>
      <c r="S37" s="50"/>
      <c r="T37" s="50"/>
      <c r="U37" s="50"/>
      <c r="V37" s="50"/>
      <c r="W37" s="50"/>
    </row>
    <row r="38" ht="32.9" customHeight="1" spans="1:23">
      <c r="A38" s="67" t="s">
        <v>252</v>
      </c>
      <c r="B38" s="145" t="s">
        <v>268</v>
      </c>
      <c r="C38" s="67" t="s">
        <v>267</v>
      </c>
      <c r="D38" s="67" t="s">
        <v>64</v>
      </c>
      <c r="E38" s="67" t="s">
        <v>82</v>
      </c>
      <c r="F38" s="67" t="s">
        <v>248</v>
      </c>
      <c r="G38" s="67" t="s">
        <v>188</v>
      </c>
      <c r="H38" s="67" t="s">
        <v>189</v>
      </c>
      <c r="I38" s="50">
        <v>50000</v>
      </c>
      <c r="J38" s="50"/>
      <c r="K38" s="50"/>
      <c r="L38" s="50"/>
      <c r="M38" s="50"/>
      <c r="N38" s="50">
        <v>50000</v>
      </c>
      <c r="O38" s="50"/>
      <c r="P38" s="50"/>
      <c r="Q38" s="50"/>
      <c r="R38" s="50"/>
      <c r="S38" s="50"/>
      <c r="T38" s="50"/>
      <c r="U38" s="50"/>
      <c r="V38" s="50"/>
      <c r="W38" s="50"/>
    </row>
    <row r="39" ht="32.9" customHeight="1" spans="1:23">
      <c r="A39" s="67"/>
      <c r="B39" s="67"/>
      <c r="C39" s="67" t="s">
        <v>269</v>
      </c>
      <c r="D39" s="67"/>
      <c r="E39" s="67"/>
      <c r="F39" s="67"/>
      <c r="G39" s="67"/>
      <c r="H39" s="67"/>
      <c r="I39" s="50">
        <v>200000</v>
      </c>
      <c r="J39" s="50"/>
      <c r="K39" s="50"/>
      <c r="L39" s="50"/>
      <c r="M39" s="50"/>
      <c r="N39" s="50"/>
      <c r="O39" s="50"/>
      <c r="P39" s="50"/>
      <c r="Q39" s="50"/>
      <c r="R39" s="50">
        <v>200000</v>
      </c>
      <c r="S39" s="50"/>
      <c r="T39" s="50"/>
      <c r="U39" s="50"/>
      <c r="V39" s="50"/>
      <c r="W39" s="50">
        <v>200000</v>
      </c>
    </row>
    <row r="40" ht="32.9" customHeight="1" spans="1:23">
      <c r="A40" s="67" t="s">
        <v>252</v>
      </c>
      <c r="B40" s="145" t="s">
        <v>270</v>
      </c>
      <c r="C40" s="67" t="s">
        <v>269</v>
      </c>
      <c r="D40" s="67" t="s">
        <v>64</v>
      </c>
      <c r="E40" s="67" t="s">
        <v>80</v>
      </c>
      <c r="F40" s="67" t="s">
        <v>145</v>
      </c>
      <c r="G40" s="67" t="s">
        <v>213</v>
      </c>
      <c r="H40" s="67" t="s">
        <v>214</v>
      </c>
      <c r="I40" s="50">
        <v>200000</v>
      </c>
      <c r="J40" s="50"/>
      <c r="K40" s="50"/>
      <c r="L40" s="50"/>
      <c r="M40" s="50"/>
      <c r="N40" s="50"/>
      <c r="O40" s="50"/>
      <c r="P40" s="50"/>
      <c r="Q40" s="50"/>
      <c r="R40" s="50">
        <v>200000</v>
      </c>
      <c r="S40" s="50"/>
      <c r="T40" s="50"/>
      <c r="U40" s="50"/>
      <c r="V40" s="50"/>
      <c r="W40" s="50">
        <v>200000</v>
      </c>
    </row>
    <row r="41" ht="18.75" customHeight="1" spans="1:23">
      <c r="A41" s="51" t="s">
        <v>271</v>
      </c>
      <c r="B41" s="52"/>
      <c r="C41" s="52"/>
      <c r="D41" s="52"/>
      <c r="E41" s="52"/>
      <c r="F41" s="52"/>
      <c r="G41" s="52"/>
      <c r="H41" s="53"/>
      <c r="I41" s="50">
        <v>2176272.18</v>
      </c>
      <c r="J41" s="50">
        <v>30000</v>
      </c>
      <c r="K41" s="50">
        <v>30000</v>
      </c>
      <c r="L41" s="50"/>
      <c r="M41" s="50"/>
      <c r="N41" s="50">
        <v>1946272.18</v>
      </c>
      <c r="O41" s="50"/>
      <c r="P41" s="50"/>
      <c r="Q41" s="50"/>
      <c r="R41" s="50">
        <v>200000</v>
      </c>
      <c r="S41" s="50"/>
      <c r="T41" s="50"/>
      <c r="U41" s="50"/>
      <c r="V41" s="50"/>
      <c r="W41" s="50">
        <v>200000</v>
      </c>
    </row>
  </sheetData>
  <mergeCells count="28">
    <mergeCell ref="A2:W2"/>
    <mergeCell ref="A3:I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138" t="s">
        <v>272</v>
      </c>
    </row>
    <row r="2" ht="28.5" customHeight="1" spans="1:10">
      <c r="A2" s="139" t="s">
        <v>273</v>
      </c>
      <c r="B2" s="32"/>
      <c r="C2" s="32"/>
      <c r="D2" s="32"/>
      <c r="E2" s="32"/>
      <c r="F2" s="84"/>
      <c r="G2" s="32"/>
      <c r="H2" s="84"/>
      <c r="I2" s="84"/>
      <c r="J2" s="32"/>
    </row>
    <row r="3" ht="15" customHeight="1" spans="1:10">
      <c r="A3" s="5" t="str">
        <f>"单位名称："&amp;"玉溪市文化馆"</f>
        <v>单位名称：玉溪市文化馆</v>
      </c>
    </row>
    <row r="4" ht="14.25" customHeight="1" spans="1:10">
      <c r="A4" s="66" t="s">
        <v>274</v>
      </c>
      <c r="B4" s="66" t="s">
        <v>275</v>
      </c>
      <c r="C4" s="66" t="s">
        <v>276</v>
      </c>
      <c r="D4" s="66" t="s">
        <v>277</v>
      </c>
      <c r="E4" s="66" t="s">
        <v>278</v>
      </c>
      <c r="F4" s="47" t="s">
        <v>279</v>
      </c>
      <c r="G4" s="66" t="s">
        <v>280</v>
      </c>
      <c r="H4" s="47" t="s">
        <v>281</v>
      </c>
      <c r="I4" s="47" t="s">
        <v>282</v>
      </c>
      <c r="J4" s="66" t="s">
        <v>283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47">
        <v>6</v>
      </c>
      <c r="G5" s="66">
        <v>7</v>
      </c>
      <c r="H5" s="47">
        <v>8</v>
      </c>
      <c r="I5" s="47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 t="s">
        <v>237</v>
      </c>
      <c r="B7" s="67" t="s">
        <v>284</v>
      </c>
      <c r="C7" s="67" t="s">
        <v>285</v>
      </c>
      <c r="D7" s="67" t="s">
        <v>286</v>
      </c>
      <c r="E7" s="67" t="s">
        <v>287</v>
      </c>
      <c r="F7" s="67" t="s">
        <v>288</v>
      </c>
      <c r="G7" s="48" t="s">
        <v>289</v>
      </c>
      <c r="H7" s="67" t="s">
        <v>290</v>
      </c>
      <c r="I7" s="67" t="s">
        <v>291</v>
      </c>
      <c r="J7" s="67" t="s">
        <v>292</v>
      </c>
    </row>
    <row r="8" ht="33.75" customHeight="1" spans="1:10">
      <c r="A8" s="67" t="s">
        <v>237</v>
      </c>
      <c r="B8" s="67" t="s">
        <v>284</v>
      </c>
      <c r="C8" s="67" t="s">
        <v>285</v>
      </c>
      <c r="D8" s="67" t="s">
        <v>293</v>
      </c>
      <c r="E8" s="67" t="s">
        <v>294</v>
      </c>
      <c r="F8" s="67" t="s">
        <v>288</v>
      </c>
      <c r="G8" s="48" t="s">
        <v>45</v>
      </c>
      <c r="H8" s="67" t="s">
        <v>295</v>
      </c>
      <c r="I8" s="67" t="s">
        <v>291</v>
      </c>
      <c r="J8" s="67" t="s">
        <v>296</v>
      </c>
    </row>
    <row r="9" ht="33.75" customHeight="1" spans="1:10">
      <c r="A9" s="67" t="s">
        <v>237</v>
      </c>
      <c r="B9" s="67" t="s">
        <v>284</v>
      </c>
      <c r="C9" s="67" t="s">
        <v>285</v>
      </c>
      <c r="D9" s="67" t="s">
        <v>297</v>
      </c>
      <c r="E9" s="67" t="s">
        <v>298</v>
      </c>
      <c r="F9" s="67" t="s">
        <v>288</v>
      </c>
      <c r="G9" s="48" t="s">
        <v>50</v>
      </c>
      <c r="H9" s="67" t="s">
        <v>299</v>
      </c>
      <c r="I9" s="67" t="s">
        <v>291</v>
      </c>
      <c r="J9" s="67" t="s">
        <v>300</v>
      </c>
    </row>
    <row r="10" ht="33.75" customHeight="1" spans="1:10">
      <c r="A10" s="67" t="s">
        <v>237</v>
      </c>
      <c r="B10" s="67" t="s">
        <v>284</v>
      </c>
      <c r="C10" s="67" t="s">
        <v>301</v>
      </c>
      <c r="D10" s="67" t="s">
        <v>302</v>
      </c>
      <c r="E10" s="67" t="s">
        <v>303</v>
      </c>
      <c r="F10" s="67" t="s">
        <v>304</v>
      </c>
      <c r="G10" s="48" t="s">
        <v>305</v>
      </c>
      <c r="H10" s="67"/>
      <c r="I10" s="67" t="s">
        <v>306</v>
      </c>
      <c r="J10" s="67" t="s">
        <v>307</v>
      </c>
    </row>
    <row r="11" ht="33.75" customHeight="1" spans="1:10">
      <c r="A11" s="67" t="s">
        <v>237</v>
      </c>
      <c r="B11" s="67" t="s">
        <v>284</v>
      </c>
      <c r="C11" s="67" t="s">
        <v>301</v>
      </c>
      <c r="D11" s="67" t="s">
        <v>302</v>
      </c>
      <c r="E11" s="67" t="s">
        <v>308</v>
      </c>
      <c r="F11" s="67" t="s">
        <v>288</v>
      </c>
      <c r="G11" s="48" t="s">
        <v>309</v>
      </c>
      <c r="H11" s="67" t="s">
        <v>310</v>
      </c>
      <c r="I11" s="67" t="s">
        <v>291</v>
      </c>
      <c r="J11" s="67" t="s">
        <v>311</v>
      </c>
    </row>
    <row r="12" ht="33.75" customHeight="1" spans="1:10">
      <c r="A12" s="67" t="s">
        <v>237</v>
      </c>
      <c r="B12" s="67" t="s">
        <v>284</v>
      </c>
      <c r="C12" s="67" t="s">
        <v>312</v>
      </c>
      <c r="D12" s="67" t="s">
        <v>313</v>
      </c>
      <c r="E12" s="67" t="s">
        <v>314</v>
      </c>
      <c r="F12" s="67" t="s">
        <v>288</v>
      </c>
      <c r="G12" s="48" t="s">
        <v>315</v>
      </c>
      <c r="H12" s="67" t="s">
        <v>310</v>
      </c>
      <c r="I12" s="67" t="s">
        <v>291</v>
      </c>
      <c r="J12" s="67" t="s">
        <v>316</v>
      </c>
    </row>
    <row r="13" ht="33.75" customHeight="1" spans="1:10">
      <c r="A13" s="67" t="s">
        <v>269</v>
      </c>
      <c r="B13" s="67" t="s">
        <v>317</v>
      </c>
      <c r="C13" s="67" t="s">
        <v>285</v>
      </c>
      <c r="D13" s="67" t="s">
        <v>286</v>
      </c>
      <c r="E13" s="67" t="s">
        <v>318</v>
      </c>
      <c r="F13" s="67" t="s">
        <v>288</v>
      </c>
      <c r="G13" s="48" t="s">
        <v>309</v>
      </c>
      <c r="H13" s="67" t="s">
        <v>319</v>
      </c>
      <c r="I13" s="67" t="s">
        <v>291</v>
      </c>
      <c r="J13" s="67" t="s">
        <v>320</v>
      </c>
    </row>
    <row r="14" ht="33.75" customHeight="1" spans="1:10">
      <c r="A14" s="67" t="s">
        <v>269</v>
      </c>
      <c r="B14" s="67" t="s">
        <v>317</v>
      </c>
      <c r="C14" s="67" t="s">
        <v>285</v>
      </c>
      <c r="D14" s="67" t="s">
        <v>293</v>
      </c>
      <c r="E14" s="67" t="s">
        <v>321</v>
      </c>
      <c r="F14" s="67" t="s">
        <v>288</v>
      </c>
      <c r="G14" s="48" t="s">
        <v>46</v>
      </c>
      <c r="H14" s="67" t="s">
        <v>322</v>
      </c>
      <c r="I14" s="67" t="s">
        <v>291</v>
      </c>
      <c r="J14" s="67" t="s">
        <v>323</v>
      </c>
    </row>
    <row r="15" ht="33.75" customHeight="1" spans="1:10">
      <c r="A15" s="67" t="s">
        <v>269</v>
      </c>
      <c r="B15" s="67" t="s">
        <v>317</v>
      </c>
      <c r="C15" s="67" t="s">
        <v>285</v>
      </c>
      <c r="D15" s="67" t="s">
        <v>297</v>
      </c>
      <c r="E15" s="67" t="s">
        <v>324</v>
      </c>
      <c r="F15" s="67" t="s">
        <v>288</v>
      </c>
      <c r="G15" s="48" t="s">
        <v>325</v>
      </c>
      <c r="H15" s="67" t="s">
        <v>310</v>
      </c>
      <c r="I15" s="67" t="s">
        <v>291</v>
      </c>
      <c r="J15" s="67" t="s">
        <v>326</v>
      </c>
    </row>
    <row r="16" ht="33.75" customHeight="1" spans="1:10">
      <c r="A16" s="67" t="s">
        <v>269</v>
      </c>
      <c r="B16" s="67" t="s">
        <v>317</v>
      </c>
      <c r="C16" s="67" t="s">
        <v>301</v>
      </c>
      <c r="D16" s="67" t="s">
        <v>302</v>
      </c>
      <c r="E16" s="67" t="s">
        <v>327</v>
      </c>
      <c r="F16" s="67" t="s">
        <v>288</v>
      </c>
      <c r="G16" s="48" t="s">
        <v>45</v>
      </c>
      <c r="H16" s="67" t="s">
        <v>319</v>
      </c>
      <c r="I16" s="67" t="s">
        <v>291</v>
      </c>
      <c r="J16" s="67" t="s">
        <v>328</v>
      </c>
    </row>
    <row r="17" ht="33.75" customHeight="1" spans="1:10">
      <c r="A17" s="67" t="s">
        <v>269</v>
      </c>
      <c r="B17" s="67" t="s">
        <v>317</v>
      </c>
      <c r="C17" s="67" t="s">
        <v>312</v>
      </c>
      <c r="D17" s="67" t="s">
        <v>313</v>
      </c>
      <c r="E17" s="67" t="s">
        <v>329</v>
      </c>
      <c r="F17" s="67" t="s">
        <v>288</v>
      </c>
      <c r="G17" s="48" t="s">
        <v>325</v>
      </c>
      <c r="H17" s="67" t="s">
        <v>310</v>
      </c>
      <c r="I17" s="67" t="s">
        <v>291</v>
      </c>
      <c r="J17" s="67" t="s">
        <v>330</v>
      </c>
    </row>
  </sheetData>
  <mergeCells count="6">
    <mergeCell ref="A2:J2"/>
    <mergeCell ref="A3:H3"/>
    <mergeCell ref="A7:A12"/>
    <mergeCell ref="A13:A17"/>
    <mergeCell ref="B7:B12"/>
    <mergeCell ref="B13:B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2026-02-09T02:13:39Z</dcterms:created>
  <dcterms:modified xsi:type="dcterms:W3CDTF">2026-02-09T02:23:35Z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D83EFAA0274248C480F238F3F2EB0CAB_13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