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<sst xmlns="http://schemas.openxmlformats.org/spreadsheetml/2006/main" count="1022" uniqueCount="404">
  <si>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</si>
  <si>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</si>
  <si>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</si>
  <si>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</si>
  <si>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</si>
  <si>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</si>
  <si>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</si>
  <si>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</si>
  <si>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</si>
  <si>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</si>
  <si>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</si>
  <si>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</si>
  <si>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</si>
  <si>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</si>
  <si>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</si>
  <si>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</si>
  <si>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</si>
  <si>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</si>
  <si>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</si>
  <si>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</si>
  <si>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</si>
  <si>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</si>
  <si>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</si>
  <si>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</si>
  <si>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</si>
  <si>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</si>
  <si>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</si>
  <si>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</si>
  <si>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</si>
  <si>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</si>
  <si>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</si>
  <si>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</si>
  <si>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</si>
  <si>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</si>
  <si>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</si>
  <si>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</si>
  <si>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</si>
  <si>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</si>
  <si>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</si>
  <si>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</si>
  <si>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</si>
  <si>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</si>
  <si>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</si>
  <si>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</si>
  <si>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</si>
  <si>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</si>
  <si>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</si>
  <si>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</si>
  <si>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</si>
  <si>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</si>
  <si>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</si>
  <si>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</si>
  <si>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</si>
  <si>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</si>
  <si>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</si>
  <si>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</si>
  <si>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</si>
  <si>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</si>
  <si>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</si>
  <si>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</si>
  <si>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</si>
  <si>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</si>
  <si>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</si>
  <si>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105014</t>
  </si>
  <si>
    <t>玉溪市第一幼儿园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</si>
  <si>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</si>
  <si>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</si>
  <si>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</si>
  <si>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</si>
  <si>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</si>
  <si>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</si>
  <si>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</si>
  <si>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</si>
  <si>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</si>
  <si>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</si>
  <si>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</si>
  <si>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</si>
  <si>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</si>
  <si>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</si>
  <si>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20502</t>
  </si>
  <si>
    <t>2050201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</si>
  <si>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</si>
  <si>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</si>
  <si>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</si>
  <si>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</si>
  <si>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</si>
  <si>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</si>
  <si>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</si>
  <si>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</si>
  <si>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</si>
  <si>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</si>
  <si>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</si>
  <si>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</si>
  <si>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</si>
  <si>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</si>
  <si>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</si>
  <si>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</si>
  <si>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</si>
  <si>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</si>
  <si>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</si>
  <si>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</si>
  <si>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</si>
  <si>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</si>
  <si>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</si>
  <si>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</si>
  <si>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</si>
  <si>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</si>
  <si>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</si>
  <si>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</si>
  <si>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</si>
  <si>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</si>
  <si>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</si>
  <si>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</si>
  <si>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</si>
  <si>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</si>
  <si>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</si>
  <si>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</si>
  <si>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</si>
  <si>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</si>
  <si>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</si>
  <si>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</si>
  <si>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</si>
  <si>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</si>
  <si>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</si>
  <si>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</si>
  <si>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</si>
  <si>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</si>
  <si>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</si>
  <si>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</si>
  <si>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</si>
  <si>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</si>
  <si>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</si>
  <si>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</si>
  <si>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</si>
  <si>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</si>
  <si>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</si>
  <si>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</si>
  <si>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</si>
  <si>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</si>
  <si>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</si>
  <si>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</si>
  <si>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530400210000000628717</t>
  </si>
  <si>
    <t>事业人员工资支出</t>
  </si>
  <si>
    <t>学前教育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</si>
  <si>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</si>
  <si>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</si>
  <si>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</si>
  <si>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</si>
  <si>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</si>
  <si>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</si>
  <si>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</si>
  <si>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530400210000000628718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</si>
  <si>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</si>
  <si>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</si>
  <si>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</si>
  <si>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</si>
  <si>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</si>
  <si>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</si>
  <si>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</si>
  <si>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</si>
  <si>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</si>
  <si>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</si>
  <si>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</si>
  <si>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</si>
  <si>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</si>
  <si>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530400210000000628719</t>
  </si>
  <si>
    <t>住房公积金</t>
  </si>
  <si>
    <t>30113</t>
  </si>
  <si>
    <t>530400210000000628720</t>
  </si>
  <si>
    <t>对个人和家庭的补助</t>
  </si>
  <si>
    <t>事业单位离退休</t>
  </si>
  <si>
    <t>30305</t>
  </si>
  <si>
    <t>生活补助</t>
  </si>
  <si>
    <t>530400210000000628724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</si>
  <si>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</si>
  <si>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</si>
  <si>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</si>
  <si>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</si>
  <si>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</si>
  <si>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</si>
  <si>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</si>
  <si>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</si>
  <si>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</si>
  <si>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30218</t>
  </si>
  <si>
    <t>专用材料费</t>
  </si>
  <si>
    <t>30299</t>
  </si>
  <si>
    <t>其他商品和服务支出</t>
  </si>
  <si>
    <t>530400210000000629691</t>
  </si>
  <si>
    <t>公车购置及运维费</t>
  </si>
  <si>
    <t>30231</t>
  </si>
  <si>
    <t>公务用车运行维护费</t>
  </si>
  <si>
    <t>530400210000000629692</t>
  </si>
  <si>
    <t>工会经费</t>
  </si>
  <si>
    <t>30228</t>
  </si>
  <si>
    <t>530400221100000322343</t>
  </si>
  <si>
    <t>30217</t>
  </si>
  <si>
    <t>530400241100002064009</t>
  </si>
  <si>
    <t>奖励性绩效工资（工资部分）经费</t>
  </si>
  <si>
    <t>530400241100002068918</t>
  </si>
  <si>
    <t>奖励性绩效工资（高于部分）经费</t>
  </si>
  <si>
    <t>530400241100002069269</t>
  </si>
  <si>
    <t>校长职级绩效奖励经费</t>
  </si>
  <si>
    <t>30199</t>
  </si>
  <si>
    <t>其他工资福利支出</t>
  </si>
  <si>
    <t>530400251100003559793</t>
  </si>
  <si>
    <t>职业年金记实经费</t>
  </si>
  <si>
    <t>机关事业单位职业年金缴费支出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</si>
  <si>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</si>
  <si>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</si>
  <si>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</si>
  <si>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</si>
  <si>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</si>
  <si>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</si>
  <si>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</si>
  <si>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</si>
  <si>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</si>
  <si>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玉溪市第一幼儿园办园运转经费</t>
  </si>
  <si>
    <t>民生类</t>
  </si>
  <si>
    <t>530400221100000216956</t>
  </si>
  <si>
    <t>30226</t>
  </si>
  <si>
    <t>劳务费</t>
  </si>
  <si>
    <t>30227</t>
  </si>
  <si>
    <t>委托业务费</t>
  </si>
  <si>
    <t>社会捐赠教学设施更新和校园环境改善经费</t>
  </si>
  <si>
    <t>事业发展类</t>
  </si>
  <si>
    <t>530400251100003552802</t>
  </si>
  <si>
    <t>30213</t>
  </si>
  <si>
    <t>维修（护）费</t>
  </si>
  <si>
    <t>第十期园长任职资格培训经费</t>
  </si>
  <si>
    <t>专项业务类</t>
  </si>
  <si>
    <t>530400251100004432700</t>
  </si>
  <si>
    <t>幼儿园免保育教育费补助资金</t>
  </si>
  <si>
    <t>530400251100004523976</t>
  </si>
  <si>
    <t>30205</t>
  </si>
  <si>
    <t>水费</t>
  </si>
  <si>
    <t>30206</t>
  </si>
  <si>
    <t>电费</t>
  </si>
  <si>
    <t>30209</t>
  </si>
  <si>
    <t>物业管理费</t>
  </si>
  <si>
    <t>园本研修体系构建与推广经费</t>
  </si>
  <si>
    <t>530400251100004749922</t>
  </si>
  <si>
    <t>幼儿园园所环境及设施升级改造经费</t>
  </si>
  <si>
    <t>530400251100004757412</t>
  </si>
  <si>
    <t>幼儿园改善办学条件专项资金</t>
  </si>
  <si>
    <t>530400251100004771212</t>
  </si>
  <si>
    <t>31003</t>
  </si>
  <si>
    <t>专用设备购置</t>
  </si>
  <si>
    <t>幼儿园食堂膳食经费</t>
  </si>
  <si>
    <t>530400261100004879672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</si>
  <si>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</si>
  <si>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</si>
  <si>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</si>
  <si>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</si>
  <si>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</si>
  <si>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</si>
  <si>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</si>
  <si>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</si>
  <si>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</si>
  <si>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</si>
  <si>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</si>
  <si>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</si>
  <si>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</si>
  <si>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项目实施可有效缓解人员编制紧缺的情况，通过劳务派遣公司招聘编外人员，确保按照课程标准配齐保教人员，按标准配齐幼儿园教职工。创新学前教育教师队伍补充和培养机制，满足学前教育发展需求。开展幼儿园教师全员培训，建设高素质、善保教的幼儿园教师队伍。落实幼儿园办园行为基本规范。预算绩效指标如下：
1.使用编外人员≤99人，反映实际使用编外人员不超过编办核定的额度99人。
2.社保缴纳率=100%，反映应为编外人员及时足额缴纳社会保险费。
3.工资发放及时率=100%，反映每月内及时发放当月工资。
4.幼儿园日常运转=有效保障。
5.家长满意度≥90%，反映幼儿家长对办园质量满意度。
</t>
  </si>
  <si>
    <t>产出指标</t>
  </si>
  <si>
    <t>数量指标</t>
  </si>
  <si>
    <t>使用劳务派遣人员数量</t>
  </si>
  <si>
    <t>&lt;=</t>
  </si>
  <si>
    <t>99</t>
  </si>
  <si>
    <t>人</t>
  </si>
  <si>
    <t>定量指标</t>
  </si>
  <si>
    <t>反映本单位使用劳务派遣人员数量是否在编办审批核定的控制数99人内。</t>
  </si>
  <si>
    <t>社保缴纳率</t>
  </si>
  <si>
    <t>=</t>
  </si>
  <si>
    <t>100</t>
  </si>
  <si>
    <t>%</t>
  </si>
  <si>
    <t>反映应为编外人员及时足额缴纳社会保险费</t>
  </si>
  <si>
    <t>时效指标</t>
  </si>
  <si>
    <t>劳务派遣人员工资支付及时率</t>
  </si>
  <si>
    <t>反映每月内及时发放当月工资，无拖欠工资行为。</t>
  </si>
  <si>
    <t>效益指标</t>
  </si>
  <si>
    <t>社会效益</t>
  </si>
  <si>
    <t>幼儿园日常运转</t>
  </si>
  <si>
    <t>有效保障</t>
  </si>
  <si>
    <t>定性指标</t>
  </si>
  <si>
    <t>每月按时发放编外人员工资即有效保障幼儿园运转。</t>
  </si>
  <si>
    <t>满意度指标</t>
  </si>
  <si>
    <t>服务对象满意度</t>
  </si>
  <si>
    <t>家长对幼儿园满意度</t>
  </si>
  <si>
    <t>&gt;=</t>
  </si>
  <si>
    <t>90</t>
  </si>
  <si>
    <t>反映学生家长对幼儿园办学的满意度</t>
  </si>
  <si>
    <t>(一)坚持“统一管理、独立核算、成本确认、收支平衡’原则。加强成本核算，严格控制伙食成本支出范围和项目，实现年度收支平衡。
(二)坚持全口径预算管理原则。收取的伙食费等收入作为单位资金收支全部纳入部门预算编制，由学校按规定列支未纳入预算的收入不得安排支出，按规定编制政府采购预算
(三)坚持人岗相适原则。学校应配备具备从事会计工作所需专业能力的专(兼)职财务人员，按财务管理要求设置会计、出纳等岗位，做到不相容岗位相分离、相互牵制、相互监督，并切实履行管理职责。</t>
  </si>
  <si>
    <t>原材料采购支出占比</t>
  </si>
  <si>
    <t>75</t>
  </si>
  <si>
    <t>自主经营食堂原材料采购支出占比不低于伙食费收入的75%。</t>
  </si>
  <si>
    <t>每月开展食材市场价格调研</t>
  </si>
  <si>
    <t>1.0</t>
  </si>
  <si>
    <t>次</t>
  </si>
  <si>
    <t>每月对主要食材（如猪肉、蔬菜、鸡蛋）的市场价格进行调研询价</t>
  </si>
  <si>
    <t>膳食经费收支公示及时率</t>
  </si>
  <si>
    <t>每月向社会公众公示上月食堂收支明细</t>
  </si>
  <si>
    <t>幼儿发育正常率=幼儿发育正常人数÷体检总人数×100%</t>
  </si>
  <si>
    <t>85</t>
  </si>
  <si>
    <t>1.提升幼儿园党建工作质量，发挥好中小学幼儿园党组织政治核心作用，强化党建带团建、队建。
2.创新学前教育教师队伍补充和培养机制，补足配齐幼儿园教师和保育员，满足学前教育发展需求。开展幼儿园教师全员培训，建设高素质、善保教的幼儿园教师队伍。落实幼儿园办园行为基本规范。
3.优化改善办园条件。合理布局空间、设施，为幼儿提供有利于激发学习、探索、安全、丰富、适宜的游戏材料和玩教具，防止盲目攀比，不切实际。
4.做好校园安全工作，按规定配备四个园区至少应有的专职保安员10人。
5.做好免保教费政策宣传，宣传次数不低于2次。家长对政策知晓率不低于90%。
6.注重实施科学保教。落实省教育厅颁布的《一日活动指导方案》安排幼儿一日生活，幼儿体检健康发育正常率不低于90%。</t>
  </si>
  <si>
    <t>受益幼儿数量</t>
  </si>
  <si>
    <t>大班在园幼儿受益率=获补幼儿人数÷大班在园幼儿人数×100%</t>
  </si>
  <si>
    <t>免保教费政策宣传次数</t>
  </si>
  <si>
    <t>反映补助政策的宣传力度情况。通过公示牌、通知、家长会、家长群等方式在幼儿园内向家长宣传此项惠民政策</t>
  </si>
  <si>
    <t>质量指标</t>
  </si>
  <si>
    <t>幼儿健康发育正常率</t>
  </si>
  <si>
    <t>反映幼儿健康状况，幼儿健康发育正常率=发育正常人数÷检查人数×100%</t>
  </si>
  <si>
    <t>政策知晓率</t>
  </si>
  <si>
    <t>反映补助政策的宣传效果情况。
政策知晓率=调查中补助政策知晓人数/调查总人数*100%</t>
  </si>
  <si>
    <t>反映幼儿家长对幼儿园办学质量的满意度</t>
  </si>
  <si>
    <t>用于幼儿园教学设施购置、园舍维护修缮及校园环境创设等支出。通过对项目的实施改善幼儿园设施设备硬件条件，提高幼儿园办园条件，确保全园师生的在园安全，保障幼儿正常教育教学秩序的开展，不断提高我园的教育质量、办园水平和办学效益，以促进幼儿园更好的发展。根据实际收到捐赠资金的情况开展工作，计划完成一项校园修缮改造，一批物品设备采购，有效改善办园条件。</t>
  </si>
  <si>
    <t>修缮改造计划完成率</t>
  </si>
  <si>
    <t>反映计划完成1项校园修缮工作</t>
  </si>
  <si>
    <t>采购物品计划完成率</t>
  </si>
  <si>
    <t>反映计划完成采购一批物品。</t>
  </si>
  <si>
    <t>修缮工程验收合格率</t>
  </si>
  <si>
    <t>反映修缮工程质量是否合格并通过验收</t>
  </si>
  <si>
    <t>采购物品验收合格率</t>
  </si>
  <si>
    <t>反映采购物品的质量是否合格，达到验收入库标准。</t>
  </si>
  <si>
    <t>受益幼儿覆盖率</t>
  </si>
  <si>
    <t>反映项目完成后使本部园区全园幼儿收益，享受更优质的教学资源。受益人群覆盖率=（实际实现受益人群数/计划实现受益人群数）*100%</t>
  </si>
  <si>
    <t>家长满意度</t>
  </si>
  <si>
    <t>预算06表</t>
  </si>
  <si>
    <t>2026年部门政府性基金预算支出预算表</t>
  </si>
  <si>
    <t>单位:元</t>
  </si>
  <si>
    <t>政府性基金预算支出</t>
  </si>
  <si>
    <t>注：2026年无部门政府性基金预算支出，此表为空表。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</si>
  <si>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</si>
  <si>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</si>
  <si>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</si>
  <si>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</si>
  <si>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</si>
  <si>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</si>
  <si>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</si>
  <si>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</si>
  <si>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</si>
  <si>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</si>
  <si>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</si>
  <si>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</si>
  <si>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车辆加油充电费</t>
  </si>
  <si>
    <t>项</t>
  </si>
  <si>
    <t>公车维修和保养费</t>
  </si>
  <si>
    <t>公车保险费</t>
  </si>
  <si>
    <t>笔记本电脑</t>
  </si>
  <si>
    <t>台</t>
  </si>
  <si>
    <t>打印纸</t>
  </si>
  <si>
    <t>批</t>
  </si>
  <si>
    <t>多功能一体机</t>
  </si>
  <si>
    <t>音响设备</t>
  </si>
  <si>
    <t>基础软件</t>
  </si>
  <si>
    <t>台式电脑</t>
  </si>
  <si>
    <t>预算08表</t>
  </si>
  <si>
    <t>2026年部门政府购买服务预算表</t>
  </si>
  <si>
    <t>政府购买服务项目</t>
  </si>
  <si>
    <t>政府购买服务目录</t>
  </si>
  <si>
    <t>注：2026年无部门政府购买服务预算，此表为空表。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</si>
  <si>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</si>
  <si>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</si>
  <si>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</si>
  <si>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</si>
  <si>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</si>
  <si>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</si>
  <si>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</si>
  <si>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</si>
  <si>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</si>
  <si>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</si>
  <si>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</si>
  <si>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</si>
  <si>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</si>
  <si>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</si>
  <si>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</si>
  <si>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注：2026年无对下转移支付预算，此表为空表。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</si>
  <si>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</si>
  <si>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</si>
  <si>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</si>
  <si>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</si>
  <si>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</si>
  <si>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</si>
  <si>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</si>
  <si>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</si>
  <si>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</si>
  <si>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</si>
  <si>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</si>
  <si>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</si>
  <si>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 台式计算机</t>
  </si>
  <si>
    <t>A02010108 便携式计算机</t>
  </si>
  <si>
    <t>A02020400 多功能一体机</t>
  </si>
  <si>
    <t>预算11表</t>
  </si>
  <si>
    <t>2026年上级补助项目支出预算表</t>
  </si>
  <si>
    <t>上级补助</t>
  </si>
  <si>
    <t>注：2026年无上级补助项目支出预算，此表为空表。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</si>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</sst>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4">
      <alignment horizontal="right" vertical="center"/>
    </xf>
    <xf numFmtId="49" fontId="11" fillId="0" borderId="4">
      <alignment horizontal="left" vertical="center" wrapText="1"/>
    </xf>
    <xf numFmtId="176" fontId="11" fillId="0" borderId="4">
      <alignment horizontal="right" vertical="center"/>
    </xf>
    <xf numFmtId="177" fontId="11" fillId="0" borderId="4">
      <alignment horizontal="right" vertical="center"/>
    </xf>
    <xf numFmtId="178" fontId="11" fillId="0" borderId="4">
      <alignment horizontal="right" vertical="center"/>
    </xf>
    <xf numFmtId="179" fontId="11" fillId="0" borderId="4">
      <alignment horizontal="right" vertical="center"/>
    </xf>
    <xf numFmtId="10" fontId="11" fillId="0" borderId="4">
      <alignment horizontal="right" vertical="center"/>
    </xf>
    <xf numFmtId="180" fontId="11" fillId="0" borderId="4">
      <alignment horizontal="right" vertical="center"/>
    </xf>
  </cellStyleXfs>
  <cellXfs count="168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49" fontId="5" fillId="0" borderId="4" xfId="50" applyNumberFormat="1" applyFont="1" applyBorder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80" fontId="11" fillId="0" borderId="4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7" fillId="0" borderId="4" xfId="50" applyNumberFormat="1" applyFont="1" applyBorder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6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80" fontId="7" fillId="0" borderId="4" xfId="56" applyNumberFormat="1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176" fontId="7" fillId="0" borderId="4" xfId="51" applyNumberFormat="1" applyFont="1" applyBorder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left" vertical="center" wrapText="1"/>
    </xf>
    <xf numFmtId="49" fontId="7" fillId="0" borderId="4" xfId="50" applyNumberFormat="1" applyFont="1" applyBorder="1" applyAlignment="1">
      <alignment horizontal="left" vertical="center" wrapText="1"/>
    </xf>
    <xf numFmtId="49" fontId="7" fillId="0" borderId="4" xfId="5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/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4" xfId="50" applyNumberFormat="1" applyFont="1" applyBorder="1" applyAlignment="1">
      <alignment horizontal="right" vertical="center" wrapText="1"/>
    </xf>
    <xf numFmtId="49" fontId="12" fillId="0" borderId="4" xfId="50" applyNumberFormat="1" applyFont="1" applyBorder="1" applyAlignment="1">
      <alignment horizontal="center" vertical="center" wrapText="1"/>
    </xf>
    <xf numFmtId="49" fontId="11" fillId="0" borderId="4" xfId="50" applyNumberFormat="1" applyFont="1" applyBorder="1">
      <alignment horizontal="left" vertical="center" wrapText="1"/>
    </xf>
    <xf numFmtId="49" fontId="13" fillId="0" borderId="4" xfId="50" applyNumberFormat="1" applyFont="1" applyBorder="1" applyAlignment="1">
      <alignment horizontal="center" vertical="center" wrapText="1"/>
    </xf>
    <xf numFmtId="49" fontId="11" fillId="0" borderId="4" xfId="50" applyNumberFormat="1" applyFont="1" applyBorder="1" applyAlignment="1">
      <alignment horizontal="center" vertical="center" wrapText="1"/>
    </xf>
    <xf numFmtId="176" fontId="11" fillId="0" borderId="4" xfId="50" applyNumberFormat="1" applyFont="1" applyBorder="1" applyAlignment="1">
      <alignment horizontal="right" vertical="center" wrapText="1"/>
    </xf>
    <xf numFmtId="180" fontId="11" fillId="0" borderId="4" xfId="56" applyNumberFormat="1" applyFont="1" applyBorder="1" applyAlignment="1">
      <alignment horizontal="center" vertical="center" wrapText="1"/>
    </xf>
    <xf numFmtId="49" fontId="20" fillId="0" borderId="4" xfId="50" applyNumberFormat="1" applyFont="1" applyBorder="1" applyAlignment="1">
      <alignment horizontal="right" vertical="center" wrapText="1"/>
    </xf>
    <xf numFmtId="49" fontId="11" fillId="0" borderId="4" xfId="50" applyNumberFormat="1" applyFont="1" applyBorder="1" applyAlignment="1">
      <alignment horizontal="left" vertical="center" wrapText="1" indent="2"/>
    </xf>
    <xf numFmtId="49" fontId="11" fillId="0" borderId="4" xfId="50" applyNumberFormat="1" applyFont="1" applyBorder="1" applyAlignment="1">
      <alignment horizontal="left" vertical="center" wrapText="1" indent="4"/>
    </xf>
    <xf numFmtId="49" fontId="11" fillId="0" borderId="10" xfId="50" applyNumberFormat="1" applyFont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21" fillId="0" borderId="4" xfId="50" applyNumberFormat="1" applyFont="1" applyBorder="1">
      <alignment horizontal="left" vertical="center" wrapText="1"/>
    </xf>
    <xf numFmtId="176" fontId="11" fillId="0" borderId="4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left" vertical="center"/>
    </xf>
    <xf numFmtId="176" fontId="11" fillId="0" borderId="4" xfId="51" applyNumberFormat="1" applyFont="1" applyBorder="1">
      <alignment horizontal="right" vertical="center"/>
    </xf>
    <xf numFmtId="176" fontId="11" fillId="0" borderId="4" xfId="0" applyNumberFormat="1" applyFont="1" applyBorder="1" applyAlignment="1">
      <alignment horizontal="left" vertical="center"/>
    </xf>
    <xf numFmtId="49" fontId="21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0</v>
      </c>
      <c r="B1" s="160"/>
      <c r="C1" s="160"/>
      <c r="D1" s="160"/>
    </row>
    <row r="2" ht="28.5" customHeight="1" spans="1:4">
      <c r="A2" s="161" t="s">
        <v>1</v>
      </c>
      <c r="B2" s="161"/>
      <c r="C2" s="161"/>
      <c r="D2" s="161"/>
    </row>
    <row r="3" ht="18.75" customHeight="1" spans="1:4">
      <c r="A3" s="151" t="str">
        <f>"单位名称："&amp;"玉溪市第一幼儿园"</f>
        <v>单位名称：玉溪市第一幼儿园</v>
      </c>
      <c r="B3" s="151"/>
      <c r="C3" s="151"/>
      <c r="D3" s="149" t="s">
        <v>2</v>
      </c>
    </row>
    <row r="4" ht="18.75" customHeight="1" spans="1:4">
      <c r="A4" s="152" t="s">
        <v>3</v>
      </c>
      <c r="B4" s="152"/>
      <c r="C4" s="152" t="s">
        <v>4</v>
      </c>
      <c r="D4" s="152"/>
    </row>
    <row r="5" ht="18.75" customHeight="1" spans="1:4">
      <c r="A5" s="152" t="s">
        <v>5</v>
      </c>
      <c r="B5" s="152" t="s">
        <v>6</v>
      </c>
      <c r="C5" s="152" t="s">
        <v>7</v>
      </c>
      <c r="D5" s="152" t="s">
        <v>6</v>
      </c>
    </row>
    <row r="6" ht="18.75" customHeight="1" spans="1:4">
      <c r="A6" s="151" t="s">
        <v>8</v>
      </c>
      <c r="B6" s="165">
        <v>34829834.23</v>
      </c>
      <c r="C6" s="166" t="str">
        <f>"一"&amp;"、"&amp;"教育支出"</f>
        <v>一、教育支出</v>
      </c>
      <c r="D6" s="165">
        <v>34316798.15</v>
      </c>
    </row>
    <row r="7" ht="18.75" customHeight="1" spans="1:4">
      <c r="A7" s="151" t="s">
        <v>9</v>
      </c>
      <c r="B7" s="165"/>
      <c r="C7" s="166" t="str">
        <f>"二"&amp;"、"&amp;"社会保障和就业支出"</f>
        <v>二、社会保障和就业支出</v>
      </c>
      <c r="D7" s="165">
        <v>5050119.68</v>
      </c>
    </row>
    <row r="8" ht="18.75" customHeight="1" spans="1:4">
      <c r="A8" s="151" t="s">
        <v>10</v>
      </c>
      <c r="B8" s="165"/>
      <c r="C8" s="166" t="str">
        <f>"三"&amp;"、"&amp;"卫生健康支出"</f>
        <v>三、卫生健康支出</v>
      </c>
      <c r="D8" s="165">
        <v>2650573.05</v>
      </c>
    </row>
    <row r="9" ht="18.75" customHeight="1" spans="1:4">
      <c r="A9" s="151" t="s">
        <v>11</v>
      </c>
      <c r="B9" s="165"/>
      <c r="C9" s="166" t="str">
        <f>"四"&amp;"、"&amp;"住房保障支出"</f>
        <v>四、住房保障支出</v>
      </c>
      <c r="D9" s="165">
        <v>2350188</v>
      </c>
    </row>
    <row r="10" ht="18.75" customHeight="1" spans="1:4">
      <c r="A10" s="151" t="s">
        <v>12</v>
      </c>
      <c r="B10" s="165">
        <v>6378800</v>
      </c>
      <c r="C10" s="151"/>
      <c r="D10" s="151"/>
    </row>
    <row r="11" ht="18.75" customHeight="1" spans="1:4">
      <c r="A11" s="151" t="s">
        <v>13</v>
      </c>
      <c r="B11" s="165"/>
      <c r="C11" s="151"/>
      <c r="D11" s="151"/>
    </row>
    <row r="12" ht="18.75" customHeight="1" spans="1:4">
      <c r="A12" s="151" t="s">
        <v>14</v>
      </c>
      <c r="B12" s="165"/>
      <c r="C12" s="151"/>
      <c r="D12" s="151"/>
    </row>
    <row r="13" ht="18.75" customHeight="1" spans="1:4">
      <c r="A13" s="151" t="s">
        <v>15</v>
      </c>
      <c r="B13" s="165"/>
      <c r="C13" s="151"/>
      <c r="D13" s="151"/>
    </row>
    <row r="14" ht="18.75" customHeight="1" spans="1:4">
      <c r="A14" s="151" t="s">
        <v>16</v>
      </c>
      <c r="B14" s="165"/>
      <c r="C14" s="151"/>
      <c r="D14" s="151"/>
    </row>
    <row r="15" ht="18.75" customHeight="1" spans="1:4">
      <c r="A15" s="151" t="s">
        <v>17</v>
      </c>
      <c r="B15" s="165">
        <v>6378800</v>
      </c>
      <c r="C15" s="151"/>
      <c r="D15" s="151"/>
    </row>
    <row r="16" ht="18.75" customHeight="1" spans="1:4">
      <c r="A16" s="167" t="s">
        <v>18</v>
      </c>
      <c r="B16" s="165">
        <v>41208634.23</v>
      </c>
      <c r="C16" s="167" t="s">
        <v>19</v>
      </c>
      <c r="D16" s="165">
        <v>44367678.88</v>
      </c>
    </row>
    <row r="17" ht="18.75" customHeight="1" spans="1:4">
      <c r="A17" s="162" t="s">
        <v>20</v>
      </c>
      <c r="B17" s="151"/>
      <c r="C17" s="162" t="s">
        <v>21</v>
      </c>
      <c r="D17" s="151"/>
    </row>
    <row r="18" ht="18.75" customHeight="1" spans="1:4">
      <c r="A18" s="59" t="s">
        <v>22</v>
      </c>
      <c r="B18" s="165">
        <v>3159044.65</v>
      </c>
      <c r="C18" s="59" t="s">
        <v>22</v>
      </c>
      <c r="D18" s="165"/>
    </row>
    <row r="19" ht="18.75" customHeight="1" spans="1:4">
      <c r="A19" s="59" t="s">
        <v>23</v>
      </c>
      <c r="B19" s="165"/>
      <c r="C19" s="59" t="s">
        <v>23</v>
      </c>
      <c r="D19" s="165"/>
    </row>
    <row r="20" ht="18.75" customHeight="1" spans="1:4">
      <c r="A20" s="167" t="s">
        <v>24</v>
      </c>
      <c r="B20" s="165">
        <v>44367678.88</v>
      </c>
      <c r="C20" s="167" t="s">
        <v>25</v>
      </c>
      <c r="D20" s="165">
        <v>44367678.88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0"/>
      <c r="F1" s="136" t="s">
        <v>326</v>
      </c>
    </row>
    <row r="2" ht="28.5" customHeight="1" spans="1:6">
      <c r="A2" s="31" t="s">
        <v>327</v>
      </c>
      <c r="B2" s="31"/>
      <c r="C2" s="31"/>
      <c r="D2" s="31"/>
      <c r="E2" s="31"/>
      <c r="F2" s="31"/>
    </row>
    <row r="3" ht="15" customHeight="1" spans="1:6">
      <c r="A3" s="131" t="str">
        <f>"单位名称："&amp;"玉溪市第一幼儿园"</f>
        <v>单位名称：玉溪市第一幼儿园</v>
      </c>
      <c r="B3" s="132"/>
      <c r="C3" s="132"/>
      <c r="D3" s="73"/>
      <c r="E3" s="73"/>
      <c r="F3" s="137" t="s">
        <v>328</v>
      </c>
    </row>
    <row r="4" ht="18.75" customHeight="1" spans="1:6">
      <c r="A4" s="33" t="s">
        <v>122</v>
      </c>
      <c r="B4" s="33" t="s">
        <v>67</v>
      </c>
      <c r="C4" s="33" t="s">
        <v>68</v>
      </c>
      <c r="D4" s="43" t="s">
        <v>329</v>
      </c>
      <c r="E4" s="38"/>
      <c r="F4" s="38"/>
    </row>
    <row r="5" ht="30" customHeight="1" spans="1:6">
      <c r="A5" s="45"/>
      <c r="B5" s="45"/>
      <c r="C5" s="45"/>
      <c r="D5" s="43" t="s">
        <v>30</v>
      </c>
      <c r="E5" s="38" t="s">
        <v>71</v>
      </c>
      <c r="F5" s="38" t="s">
        <v>72</v>
      </c>
    </row>
    <row r="6" ht="16.5" customHeight="1" spans="1:6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</row>
    <row r="7" ht="20.25" customHeight="1" spans="1:6">
      <c r="A7" s="39"/>
      <c r="B7" s="39"/>
      <c r="C7" s="39"/>
      <c r="D7" s="28"/>
      <c r="E7" s="135"/>
      <c r="F7" s="135"/>
    </row>
    <row r="8" ht="17.25" customHeight="1" spans="1:6">
      <c r="A8" s="133" t="s">
        <v>249</v>
      </c>
      <c r="B8" s="134"/>
      <c r="C8" s="134" t="s">
        <v>249</v>
      </c>
      <c r="D8" s="135"/>
      <c r="E8" s="135"/>
      <c r="F8" s="135"/>
    </row>
    <row r="10" customHeight="1" spans="1:1">
      <c r="A10" t="s">
        <v>330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331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1" t="s">
        <v>332</v>
      </c>
      <c r="B2" s="31"/>
      <c r="C2" s="31"/>
      <c r="D2" s="31"/>
      <c r="E2" s="31"/>
      <c r="F2" s="31"/>
      <c r="G2" s="31"/>
      <c r="H2" s="31"/>
      <c r="I2" s="31"/>
      <c r="J2" s="31"/>
      <c r="K2" s="99"/>
      <c r="L2" s="31"/>
      <c r="M2" s="31"/>
      <c r="N2" s="31"/>
      <c r="O2" s="99"/>
      <c r="P2" s="99"/>
      <c r="Q2" s="31"/>
    </row>
    <row r="3" ht="18.75" customHeight="1" spans="1:17">
      <c r="A3" s="109" t="str">
        <f>"单位名称："&amp;"玉溪市第一幼儿园"</f>
        <v>单位名称：玉溪市第一幼儿园</v>
      </c>
      <c r="B3" s="21"/>
      <c r="C3" s="21"/>
      <c r="D3" s="21"/>
      <c r="E3" s="21"/>
      <c r="F3" s="21"/>
      <c r="G3" s="21"/>
      <c r="H3" s="21"/>
      <c r="I3" s="21"/>
      <c r="J3" s="21"/>
      <c r="O3" s="77"/>
      <c r="P3" s="77"/>
      <c r="Q3" s="128" t="s">
        <v>2</v>
      </c>
    </row>
    <row r="4" ht="15.75" customHeight="1" spans="1:17">
      <c r="A4" s="33" t="s">
        <v>333</v>
      </c>
      <c r="B4" s="110" t="s">
        <v>334</v>
      </c>
      <c r="C4" s="110" t="s">
        <v>335</v>
      </c>
      <c r="D4" s="110" t="s">
        <v>336</v>
      </c>
      <c r="E4" s="110" t="s">
        <v>337</v>
      </c>
      <c r="F4" s="110" t="s">
        <v>338</v>
      </c>
      <c r="G4" s="115" t="s">
        <v>129</v>
      </c>
      <c r="H4" s="115"/>
      <c r="I4" s="115"/>
      <c r="J4" s="115"/>
      <c r="K4" s="120"/>
      <c r="L4" s="115"/>
      <c r="M4" s="115"/>
      <c r="N4" s="115"/>
      <c r="O4" s="124"/>
      <c r="P4" s="120"/>
      <c r="Q4" s="129"/>
    </row>
    <row r="5" ht="17.25" customHeight="1" spans="1:17">
      <c r="A5" s="35"/>
      <c r="B5" s="111"/>
      <c r="C5" s="111"/>
      <c r="D5" s="111"/>
      <c r="E5" s="111"/>
      <c r="F5" s="111"/>
      <c r="G5" s="111" t="s">
        <v>30</v>
      </c>
      <c r="H5" s="111" t="s">
        <v>33</v>
      </c>
      <c r="I5" s="111" t="s">
        <v>339</v>
      </c>
      <c r="J5" s="111" t="s">
        <v>340</v>
      </c>
      <c r="K5" s="121" t="s">
        <v>341</v>
      </c>
      <c r="L5" s="122" t="s">
        <v>342</v>
      </c>
      <c r="M5" s="122"/>
      <c r="N5" s="122"/>
      <c r="O5" s="125"/>
      <c r="P5" s="126"/>
      <c r="Q5" s="112"/>
    </row>
    <row r="6" ht="54" customHeight="1" spans="1:17">
      <c r="A6" s="37"/>
      <c r="B6" s="112"/>
      <c r="C6" s="112"/>
      <c r="D6" s="112"/>
      <c r="E6" s="112"/>
      <c r="F6" s="112"/>
      <c r="G6" s="112"/>
      <c r="H6" s="112" t="s">
        <v>32</v>
      </c>
      <c r="I6" s="112"/>
      <c r="J6" s="112"/>
      <c r="K6" s="123"/>
      <c r="L6" s="112" t="s">
        <v>32</v>
      </c>
      <c r="M6" s="112" t="s">
        <v>39</v>
      </c>
      <c r="N6" s="112" t="s">
        <v>136</v>
      </c>
      <c r="O6" s="127" t="s">
        <v>41</v>
      </c>
      <c r="P6" s="123" t="s">
        <v>42</v>
      </c>
      <c r="Q6" s="112" t="s">
        <v>43</v>
      </c>
    </row>
    <row r="7" ht="15" customHeight="1" spans="1:17">
      <c r="A7" s="45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88" t="s">
        <v>64</v>
      </c>
      <c r="B8" s="89"/>
      <c r="C8" s="89"/>
      <c r="D8" s="89"/>
      <c r="E8" s="117"/>
      <c r="F8" s="118">
        <v>207600</v>
      </c>
      <c r="G8" s="46">
        <v>207600</v>
      </c>
      <c r="H8" s="46">
        <v>207600</v>
      </c>
      <c r="I8" s="46"/>
      <c r="J8" s="46"/>
      <c r="K8" s="46"/>
      <c r="L8" s="46"/>
      <c r="M8" s="46"/>
      <c r="N8" s="46"/>
      <c r="O8" s="46"/>
      <c r="P8" s="46"/>
      <c r="Q8" s="46"/>
    </row>
    <row r="9" ht="21" customHeight="1" spans="1:17">
      <c r="A9" s="88" t="str">
        <f>"      "&amp;"公车购置及运维费"</f>
        <v>      公车购置及运维费</v>
      </c>
      <c r="B9" s="89" t="s">
        <v>343</v>
      </c>
      <c r="C9" s="89" t="str">
        <f>"C23120302"&amp;"  "&amp;"车辆加油、添加燃料服务"</f>
        <v>C23120302  车辆加油、添加燃料服务</v>
      </c>
      <c r="D9" s="114" t="s">
        <v>344</v>
      </c>
      <c r="E9" s="119">
        <v>1</v>
      </c>
      <c r="F9" s="28">
        <v>5000</v>
      </c>
      <c r="G9" s="46">
        <v>5000</v>
      </c>
      <c r="H9" s="46">
        <v>5000</v>
      </c>
      <c r="I9" s="46"/>
      <c r="J9" s="46"/>
      <c r="K9" s="46"/>
      <c r="L9" s="46"/>
      <c r="M9" s="46"/>
      <c r="N9" s="46"/>
      <c r="O9" s="46"/>
      <c r="P9" s="46"/>
      <c r="Q9" s="46"/>
    </row>
    <row r="10" ht="21" customHeight="1" spans="1:17">
      <c r="A10" s="88" t="str">
        <f>"      "&amp;"公车购置及运维费"</f>
        <v>      公车购置及运维费</v>
      </c>
      <c r="B10" s="89" t="s">
        <v>345</v>
      </c>
      <c r="C10" s="89" t="str">
        <f>"C23120300"&amp;"  "&amp;"车辆维修和保养服务"</f>
        <v>C23120300  车辆维修和保养服务</v>
      </c>
      <c r="D10" s="114" t="s">
        <v>344</v>
      </c>
      <c r="E10" s="119">
        <v>1</v>
      </c>
      <c r="F10" s="28">
        <v>5000</v>
      </c>
      <c r="G10" s="46">
        <v>5000</v>
      </c>
      <c r="H10" s="46">
        <v>5000</v>
      </c>
      <c r="I10" s="46"/>
      <c r="J10" s="46"/>
      <c r="K10" s="46"/>
      <c r="L10" s="46"/>
      <c r="M10" s="46"/>
      <c r="N10" s="46"/>
      <c r="O10" s="46"/>
      <c r="P10" s="46"/>
      <c r="Q10" s="46"/>
    </row>
    <row r="11" ht="21" customHeight="1" spans="1:17">
      <c r="A11" s="88" t="str">
        <f>"      "&amp;"公车购置及运维费"</f>
        <v>      公车购置及运维费</v>
      </c>
      <c r="B11" s="89" t="s">
        <v>346</v>
      </c>
      <c r="C11" s="89" t="str">
        <f>"C1804010201"&amp;"  "&amp;"机动车保险服务"</f>
        <v>C1804010201  机动车保险服务</v>
      </c>
      <c r="D11" s="114" t="s">
        <v>344</v>
      </c>
      <c r="E11" s="119">
        <v>1</v>
      </c>
      <c r="F11" s="28">
        <v>8000</v>
      </c>
      <c r="G11" s="46">
        <v>8000</v>
      </c>
      <c r="H11" s="46">
        <v>8000</v>
      </c>
      <c r="I11" s="46"/>
      <c r="J11" s="46"/>
      <c r="K11" s="46"/>
      <c r="L11" s="46"/>
      <c r="M11" s="46"/>
      <c r="N11" s="46"/>
      <c r="O11" s="46"/>
      <c r="P11" s="46"/>
      <c r="Q11" s="46"/>
    </row>
    <row r="12" ht="21" customHeight="1" spans="1:17">
      <c r="A12" s="88" t="str">
        <f t="shared" ref="A12:A17" si="0">"      "&amp;"幼儿园免保育教育费补助资金"</f>
        <v>      幼儿园免保育教育费补助资金</v>
      </c>
      <c r="B12" s="89" t="s">
        <v>347</v>
      </c>
      <c r="C12" s="89" t="str">
        <f>"A02010108"&amp;"  "&amp;"便携式计算机"</f>
        <v>A02010108  便携式计算机</v>
      </c>
      <c r="D12" s="114" t="s">
        <v>348</v>
      </c>
      <c r="E12" s="119">
        <v>6</v>
      </c>
      <c r="F12" s="28">
        <v>42000</v>
      </c>
      <c r="G12" s="46">
        <v>42000</v>
      </c>
      <c r="H12" s="46">
        <v>42000</v>
      </c>
      <c r="I12" s="46"/>
      <c r="J12" s="46"/>
      <c r="K12" s="46"/>
      <c r="L12" s="46"/>
      <c r="M12" s="46"/>
      <c r="N12" s="46"/>
      <c r="O12" s="46"/>
      <c r="P12" s="46"/>
      <c r="Q12" s="46"/>
    </row>
    <row r="13" ht="21" customHeight="1" spans="1:17">
      <c r="A13" s="88" t="str">
        <f t="shared" si="0"/>
        <v>      幼儿园免保育教育费补助资金</v>
      </c>
      <c r="B13" s="89" t="s">
        <v>349</v>
      </c>
      <c r="C13" s="89" t="str">
        <f>"A05040101"&amp;"  "&amp;"复印纸"</f>
        <v>A05040101  复印纸</v>
      </c>
      <c r="D13" s="114" t="s">
        <v>350</v>
      </c>
      <c r="E13" s="119">
        <v>1</v>
      </c>
      <c r="F13" s="28">
        <v>40000</v>
      </c>
      <c r="G13" s="46">
        <v>40000</v>
      </c>
      <c r="H13" s="46">
        <v>40000</v>
      </c>
      <c r="I13" s="46"/>
      <c r="J13" s="46"/>
      <c r="K13" s="46"/>
      <c r="L13" s="46"/>
      <c r="M13" s="46"/>
      <c r="N13" s="46"/>
      <c r="O13" s="46"/>
      <c r="P13" s="46"/>
      <c r="Q13" s="46"/>
    </row>
    <row r="14" ht="21" customHeight="1" spans="1:17">
      <c r="A14" s="88" t="str">
        <f t="shared" si="0"/>
        <v>      幼儿园免保育教育费补助资金</v>
      </c>
      <c r="B14" s="89" t="s">
        <v>351</v>
      </c>
      <c r="C14" s="89" t="str">
        <f>"A02020400"&amp;"  "&amp;"多功能一体机"</f>
        <v>A02020400  多功能一体机</v>
      </c>
      <c r="D14" s="114" t="s">
        <v>348</v>
      </c>
      <c r="E14" s="119">
        <v>2</v>
      </c>
      <c r="F14" s="28">
        <v>3600</v>
      </c>
      <c r="G14" s="46">
        <v>3600</v>
      </c>
      <c r="H14" s="46">
        <v>3600</v>
      </c>
      <c r="I14" s="46"/>
      <c r="J14" s="46"/>
      <c r="K14" s="46"/>
      <c r="L14" s="46"/>
      <c r="M14" s="46"/>
      <c r="N14" s="46"/>
      <c r="O14" s="46"/>
      <c r="P14" s="46"/>
      <c r="Q14" s="46"/>
    </row>
    <row r="15" ht="21" customHeight="1" spans="1:17">
      <c r="A15" s="88" t="str">
        <f t="shared" si="0"/>
        <v>      幼儿园免保育教育费补助资金</v>
      </c>
      <c r="B15" s="89" t="s">
        <v>352</v>
      </c>
      <c r="C15" s="89" t="str">
        <f>"A02091200"&amp;"  "&amp;"音频设备"</f>
        <v>A02091200  音频设备</v>
      </c>
      <c r="D15" s="114" t="s">
        <v>348</v>
      </c>
      <c r="E15" s="119">
        <v>1</v>
      </c>
      <c r="F15" s="28">
        <v>3000</v>
      </c>
      <c r="G15" s="46">
        <v>3000</v>
      </c>
      <c r="H15" s="46">
        <v>3000</v>
      </c>
      <c r="I15" s="46"/>
      <c r="J15" s="46"/>
      <c r="K15" s="46"/>
      <c r="L15" s="46"/>
      <c r="M15" s="46"/>
      <c r="N15" s="46"/>
      <c r="O15" s="46"/>
      <c r="P15" s="46"/>
      <c r="Q15" s="46"/>
    </row>
    <row r="16" ht="21" customHeight="1" spans="1:17">
      <c r="A16" s="88" t="str">
        <f t="shared" si="0"/>
        <v>      幼儿园免保育教育费补助资金</v>
      </c>
      <c r="B16" s="89" t="s">
        <v>353</v>
      </c>
      <c r="C16" s="89" t="str">
        <f>"A08060300"&amp;"  "&amp;"计算机软件"</f>
        <v>A08060300  计算机软件</v>
      </c>
      <c r="D16" s="114" t="s">
        <v>350</v>
      </c>
      <c r="E16" s="119">
        <v>1</v>
      </c>
      <c r="F16" s="28">
        <v>23000</v>
      </c>
      <c r="G16" s="46">
        <v>23000</v>
      </c>
      <c r="H16" s="46">
        <v>23000</v>
      </c>
      <c r="I16" s="46"/>
      <c r="J16" s="46"/>
      <c r="K16" s="46"/>
      <c r="L16" s="46"/>
      <c r="M16" s="46"/>
      <c r="N16" s="46"/>
      <c r="O16" s="46"/>
      <c r="P16" s="46"/>
      <c r="Q16" s="46"/>
    </row>
    <row r="17" ht="21" customHeight="1" spans="1:17">
      <c r="A17" s="88" t="str">
        <f t="shared" si="0"/>
        <v>      幼儿园免保育教育费补助资金</v>
      </c>
      <c r="B17" s="89" t="s">
        <v>354</v>
      </c>
      <c r="C17" s="89" t="str">
        <f>"A02010105"&amp;"  "&amp;"台式计算机"</f>
        <v>A02010105  台式计算机</v>
      </c>
      <c r="D17" s="114" t="s">
        <v>348</v>
      </c>
      <c r="E17" s="119">
        <v>13</v>
      </c>
      <c r="F17" s="28">
        <v>78000</v>
      </c>
      <c r="G17" s="46">
        <v>78000</v>
      </c>
      <c r="H17" s="46">
        <v>78000</v>
      </c>
      <c r="I17" s="46"/>
      <c r="J17" s="46"/>
      <c r="K17" s="46"/>
      <c r="L17" s="46"/>
      <c r="M17" s="46"/>
      <c r="N17" s="46"/>
      <c r="O17" s="46"/>
      <c r="P17" s="46"/>
      <c r="Q17" s="46"/>
    </row>
    <row r="18" ht="21" customHeight="1" spans="1:17">
      <c r="A18" s="90" t="s">
        <v>249</v>
      </c>
      <c r="B18" s="91"/>
      <c r="C18" s="91"/>
      <c r="D18" s="91"/>
      <c r="E18" s="117"/>
      <c r="F18" s="118">
        <v>207600</v>
      </c>
      <c r="G18" s="46">
        <v>207600</v>
      </c>
      <c r="H18" s="46">
        <v>207600</v>
      </c>
      <c r="I18" s="46"/>
      <c r="J18" s="46"/>
      <c r="K18" s="46"/>
      <c r="L18" s="46"/>
      <c r="M18" s="46"/>
      <c r="N18" s="46"/>
      <c r="O18" s="46"/>
      <c r="P18" s="46"/>
      <c r="Q18" s="46"/>
    </row>
  </sheetData>
  <mergeCells count="17">
    <mergeCell ref="A1:Q1"/>
    <mergeCell ref="A2:Q2"/>
    <mergeCell ref="A3:E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8" t="s">
        <v>355</v>
      </c>
      <c r="B1" s="78"/>
      <c r="C1" s="78"/>
      <c r="D1" s="78"/>
      <c r="E1" s="78"/>
      <c r="F1" s="78"/>
      <c r="G1" s="78"/>
      <c r="H1" s="93"/>
      <c r="I1" s="78"/>
      <c r="J1" s="78"/>
      <c r="K1" s="78"/>
      <c r="L1" s="98"/>
      <c r="M1" s="93"/>
      <c r="N1" s="104"/>
    </row>
    <row r="2" ht="27.75" customHeight="1" spans="1:14">
      <c r="A2" s="71" t="s">
        <v>356</v>
      </c>
      <c r="B2" s="79"/>
      <c r="C2" s="79"/>
      <c r="D2" s="79"/>
      <c r="E2" s="79"/>
      <c r="F2" s="79"/>
      <c r="G2" s="79"/>
      <c r="H2" s="94"/>
      <c r="I2" s="79"/>
      <c r="J2" s="79"/>
      <c r="K2" s="79"/>
      <c r="L2" s="99"/>
      <c r="M2" s="94"/>
      <c r="N2" s="79"/>
    </row>
    <row r="3" ht="18.75" customHeight="1" spans="1:14">
      <c r="A3" s="72" t="str">
        <f>"单位名称："&amp;"玉溪市第一幼儿园"</f>
        <v>单位名称：玉溪市第一幼儿园</v>
      </c>
      <c r="B3" s="73"/>
      <c r="C3" s="73"/>
      <c r="D3" s="73"/>
      <c r="E3" s="73"/>
      <c r="F3" s="73"/>
      <c r="G3" s="73"/>
      <c r="H3" s="95"/>
      <c r="I3" s="76"/>
      <c r="J3" s="76"/>
      <c r="K3" s="76"/>
      <c r="L3" s="77"/>
      <c r="M3" s="105"/>
      <c r="N3" s="106" t="s">
        <v>2</v>
      </c>
    </row>
    <row r="4" ht="15.75" customHeight="1" spans="1:14">
      <c r="A4" s="80" t="s">
        <v>333</v>
      </c>
      <c r="B4" s="81" t="s">
        <v>357</v>
      </c>
      <c r="C4" s="81" t="s">
        <v>358</v>
      </c>
      <c r="D4" s="82" t="s">
        <v>129</v>
      </c>
      <c r="E4" s="82"/>
      <c r="F4" s="82"/>
      <c r="G4" s="82"/>
      <c r="H4" s="96"/>
      <c r="I4" s="82"/>
      <c r="J4" s="82"/>
      <c r="K4" s="82"/>
      <c r="L4" s="100"/>
      <c r="M4" s="96"/>
      <c r="N4" s="107"/>
    </row>
    <row r="5" ht="17.25" customHeight="1" spans="1:14">
      <c r="A5" s="83"/>
      <c r="B5" s="84"/>
      <c r="C5" s="84"/>
      <c r="D5" s="84" t="s">
        <v>30</v>
      </c>
      <c r="E5" s="84" t="s">
        <v>33</v>
      </c>
      <c r="F5" s="84" t="s">
        <v>339</v>
      </c>
      <c r="G5" s="84" t="s">
        <v>340</v>
      </c>
      <c r="H5" s="97" t="s">
        <v>341</v>
      </c>
      <c r="I5" s="101" t="s">
        <v>342</v>
      </c>
      <c r="J5" s="101"/>
      <c r="K5" s="101"/>
      <c r="L5" s="102"/>
      <c r="M5" s="108"/>
      <c r="N5" s="86"/>
    </row>
    <row r="6" ht="54" customHeight="1" spans="1:14">
      <c r="A6" s="85"/>
      <c r="B6" s="86"/>
      <c r="C6" s="86"/>
      <c r="D6" s="86"/>
      <c r="E6" s="86"/>
      <c r="F6" s="86"/>
      <c r="G6" s="86"/>
      <c r="H6" s="87"/>
      <c r="I6" s="86" t="s">
        <v>32</v>
      </c>
      <c r="J6" s="86" t="s">
        <v>39</v>
      </c>
      <c r="K6" s="86" t="s">
        <v>136</v>
      </c>
      <c r="L6" s="103" t="s">
        <v>41</v>
      </c>
      <c r="M6" s="87" t="s">
        <v>42</v>
      </c>
      <c r="N6" s="86" t="s">
        <v>43</v>
      </c>
    </row>
    <row r="7" ht="15" customHeight="1" spans="1:14">
      <c r="A7" s="85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8"/>
      <c r="B8" s="89"/>
      <c r="C8" s="89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1" customHeight="1" spans="1:14">
      <c r="A9" s="88"/>
      <c r="B9" s="89"/>
      <c r="C9" s="89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ht="21" customHeight="1" spans="1:14">
      <c r="A10" s="90" t="s">
        <v>249</v>
      </c>
      <c r="B10" s="91"/>
      <c r="C10" s="9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2" customHeight="1" spans="1:1">
      <c r="A12" t="s">
        <v>359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360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1" t="s">
        <v>361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2" t="str">
        <f>"单位名称："&amp;"玉溪市第一幼儿园"</f>
        <v>单位名称：玉溪市第一幼儿园</v>
      </c>
      <c r="B3" s="73"/>
      <c r="C3" s="73"/>
      <c r="D3" s="74"/>
      <c r="E3" s="76"/>
      <c r="F3" s="76"/>
      <c r="G3" s="76"/>
      <c r="H3" s="76"/>
      <c r="I3" s="76"/>
      <c r="N3" s="77" t="s">
        <v>2</v>
      </c>
    </row>
    <row r="4" ht="19.5" customHeight="1" spans="1:14">
      <c r="A4" s="43" t="s">
        <v>362</v>
      </c>
      <c r="B4" s="50" t="s">
        <v>129</v>
      </c>
      <c r="C4" s="51"/>
      <c r="D4" s="51"/>
      <c r="E4" s="50" t="s">
        <v>363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5"/>
      <c r="B5" s="44" t="s">
        <v>30</v>
      </c>
      <c r="C5" s="33" t="s">
        <v>33</v>
      </c>
      <c r="D5" s="75" t="s">
        <v>364</v>
      </c>
      <c r="E5" s="38" t="s">
        <v>365</v>
      </c>
      <c r="F5" s="38" t="s">
        <v>366</v>
      </c>
      <c r="G5" s="38" t="s">
        <v>367</v>
      </c>
      <c r="H5" s="38" t="s">
        <v>368</v>
      </c>
      <c r="I5" s="38" t="s">
        <v>369</v>
      </c>
      <c r="J5" s="38" t="s">
        <v>370</v>
      </c>
      <c r="K5" s="38" t="s">
        <v>371</v>
      </c>
      <c r="L5" s="38" t="s">
        <v>372</v>
      </c>
      <c r="M5" s="38" t="s">
        <v>373</v>
      </c>
      <c r="N5" s="38" t="s">
        <v>374</v>
      </c>
    </row>
    <row r="6" ht="19.5" customHeight="1" spans="1:14">
      <c r="A6" s="38">
        <v>1</v>
      </c>
      <c r="B6" s="38">
        <v>2</v>
      </c>
      <c r="C6" s="38">
        <v>3</v>
      </c>
      <c r="D6" s="50">
        <v>4</v>
      </c>
      <c r="E6" s="38">
        <v>5</v>
      </c>
      <c r="F6" s="38">
        <v>6</v>
      </c>
      <c r="G6" s="38">
        <v>7</v>
      </c>
      <c r="H6" s="50">
        <v>8</v>
      </c>
      <c r="I6" s="38">
        <v>9</v>
      </c>
      <c r="J6" s="38">
        <v>10</v>
      </c>
      <c r="K6" s="38">
        <v>11</v>
      </c>
      <c r="L6" s="50">
        <v>12</v>
      </c>
      <c r="M6" s="38">
        <v>13</v>
      </c>
      <c r="N6" s="38">
        <v>14</v>
      </c>
    </row>
    <row r="7" ht="20.25" customHeight="1" spans="1:14">
      <c r="A7" s="3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ht="20.25" customHeight="1" spans="1:14">
      <c r="A8" s="3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0.25" customHeight="1" spans="1:14">
      <c r="A9" s="69" t="s">
        <v>30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1" customHeight="1" spans="1:1">
      <c r="A11" t="s">
        <v>375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$A9:$XFD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376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3" t="s">
        <v>377</v>
      </c>
      <c r="B2" s="64"/>
      <c r="C2" s="64"/>
      <c r="D2" s="64"/>
      <c r="E2" s="64"/>
      <c r="F2" s="68"/>
      <c r="G2" s="64"/>
      <c r="H2" s="68"/>
      <c r="I2" s="68"/>
      <c r="J2" s="64"/>
    </row>
    <row r="3" ht="15" customHeight="1" spans="1:1">
      <c r="A3" s="4" t="str">
        <f>"单位名称："&amp;"玉溪市第一幼儿园"</f>
        <v>单位名称：玉溪市第一幼儿园</v>
      </c>
    </row>
    <row r="4" ht="14.25" customHeight="1" spans="1:10">
      <c r="A4" s="65" t="s">
        <v>252</v>
      </c>
      <c r="B4" s="65" t="s">
        <v>253</v>
      </c>
      <c r="C4" s="65" t="s">
        <v>254</v>
      </c>
      <c r="D4" s="65" t="s">
        <v>255</v>
      </c>
      <c r="E4" s="65" t="s">
        <v>256</v>
      </c>
      <c r="F4" s="53" t="s">
        <v>257</v>
      </c>
      <c r="G4" s="65" t="s">
        <v>258</v>
      </c>
      <c r="H4" s="53" t="s">
        <v>259</v>
      </c>
      <c r="I4" s="53" t="s">
        <v>260</v>
      </c>
      <c r="J4" s="65" t="s">
        <v>261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3">
        <v>6</v>
      </c>
      <c r="G5" s="65">
        <v>7</v>
      </c>
      <c r="H5" s="53">
        <v>8</v>
      </c>
      <c r="I5" s="53">
        <v>9</v>
      </c>
      <c r="J5" s="65">
        <v>10</v>
      </c>
    </row>
    <row r="6" ht="15" customHeight="1" spans="1:10">
      <c r="A6" s="66"/>
      <c r="B6" s="67"/>
      <c r="C6" s="67"/>
      <c r="D6" s="67"/>
      <c r="E6" s="69"/>
      <c r="F6" s="70"/>
      <c r="G6" s="69"/>
      <c r="H6" s="70"/>
      <c r="I6" s="70"/>
      <c r="J6" s="69"/>
    </row>
    <row r="7" ht="33.75" customHeight="1" spans="1:10">
      <c r="A7" s="66"/>
      <c r="B7" s="66"/>
      <c r="C7" s="66"/>
      <c r="D7" s="66"/>
      <c r="E7" s="66"/>
      <c r="F7" s="66"/>
      <c r="G7" s="39"/>
      <c r="H7" s="66"/>
      <c r="I7" s="66"/>
      <c r="J7" s="66"/>
    </row>
    <row r="9" ht="17" customHeight="1" spans="1:1">
      <c r="A9" t="s">
        <v>375</v>
      </c>
    </row>
  </sheetData>
  <mergeCells count="3">
    <mergeCell ref="A1:J1"/>
    <mergeCell ref="A2:J2"/>
    <mergeCell ref="A3:H3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378</v>
      </c>
      <c r="B1" s="54"/>
      <c r="C1" s="54"/>
      <c r="D1" s="54"/>
      <c r="E1" s="54"/>
      <c r="F1" s="54"/>
      <c r="G1" s="54"/>
      <c r="H1" s="54" t="s">
        <v>378</v>
      </c>
    </row>
    <row r="2" ht="28.5" customHeight="1" spans="1:8">
      <c r="A2" s="55" t="s">
        <v>379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"单位名称："&amp;"玉溪市第一幼儿园"</f>
        <v>单位名称：玉溪市第一幼儿园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122</v>
      </c>
      <c r="B4" s="57" t="s">
        <v>380</v>
      </c>
      <c r="C4" s="57" t="s">
        <v>381</v>
      </c>
      <c r="D4" s="57" t="s">
        <v>382</v>
      </c>
      <c r="E4" s="57" t="s">
        <v>383</v>
      </c>
      <c r="F4" s="57" t="s">
        <v>384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337</v>
      </c>
      <c r="G5" s="57" t="s">
        <v>385</v>
      </c>
      <c r="H5" s="57" t="s">
        <v>386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387</v>
      </c>
      <c r="C7" s="59" t="s">
        <v>388</v>
      </c>
      <c r="D7" s="59" t="s">
        <v>354</v>
      </c>
      <c r="E7" s="60" t="s">
        <v>348</v>
      </c>
      <c r="F7" s="61">
        <v>13</v>
      </c>
      <c r="G7" s="62">
        <v>6000</v>
      </c>
      <c r="H7" s="62">
        <v>78000</v>
      </c>
    </row>
    <row r="8" ht="18" customHeight="1" spans="1:8">
      <c r="A8" s="59" t="s">
        <v>64</v>
      </c>
      <c r="B8" s="59" t="s">
        <v>387</v>
      </c>
      <c r="C8" s="59" t="s">
        <v>389</v>
      </c>
      <c r="D8" s="59" t="s">
        <v>347</v>
      </c>
      <c r="E8" s="60" t="s">
        <v>348</v>
      </c>
      <c r="F8" s="61">
        <v>6</v>
      </c>
      <c r="G8" s="62">
        <v>7000</v>
      </c>
      <c r="H8" s="62">
        <v>42000</v>
      </c>
    </row>
    <row r="9" ht="18" customHeight="1" spans="1:8">
      <c r="A9" s="59" t="s">
        <v>64</v>
      </c>
      <c r="B9" s="59" t="s">
        <v>387</v>
      </c>
      <c r="C9" s="59" t="s">
        <v>390</v>
      </c>
      <c r="D9" s="59" t="s">
        <v>351</v>
      </c>
      <c r="E9" s="60" t="s">
        <v>348</v>
      </c>
      <c r="F9" s="61">
        <v>2</v>
      </c>
      <c r="G9" s="62">
        <v>1800</v>
      </c>
      <c r="H9" s="62">
        <v>3600</v>
      </c>
    </row>
    <row r="10" ht="18" customHeight="1" spans="1:8">
      <c r="A10" s="60" t="s">
        <v>30</v>
      </c>
      <c r="B10" s="60"/>
      <c r="C10" s="60"/>
      <c r="D10" s="60"/>
      <c r="E10" s="60"/>
      <c r="F10" s="61">
        <v>21</v>
      </c>
      <c r="G10" s="62"/>
      <c r="H10" s="62">
        <v>123600</v>
      </c>
    </row>
  </sheetData>
  <mergeCells count="10">
    <mergeCell ref="A1:H1"/>
    <mergeCell ref="A2:H2"/>
    <mergeCell ref="A3:H3"/>
    <mergeCell ref="F4:H4"/>
    <mergeCell ref="A10:E10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72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391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392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4" t="str">
        <f>"单位名称："&amp;"玉溪市第一幼儿园"</f>
        <v>单位名称：玉溪市第一幼儿园</v>
      </c>
      <c r="B3" s="5"/>
      <c r="C3" s="5"/>
      <c r="D3" s="5"/>
      <c r="E3" s="5"/>
      <c r="F3" s="5"/>
      <c r="G3" s="5"/>
      <c r="H3" s="21"/>
      <c r="I3" s="21"/>
      <c r="J3" s="21"/>
      <c r="K3" s="49" t="s">
        <v>2</v>
      </c>
    </row>
    <row r="4" ht="21.75" customHeight="1" spans="1:11">
      <c r="A4" s="32" t="s">
        <v>211</v>
      </c>
      <c r="B4" s="32" t="s">
        <v>124</v>
      </c>
      <c r="C4" s="32" t="s">
        <v>212</v>
      </c>
      <c r="D4" s="33" t="s">
        <v>125</v>
      </c>
      <c r="E4" s="33" t="s">
        <v>126</v>
      </c>
      <c r="F4" s="33" t="s">
        <v>127</v>
      </c>
      <c r="G4" s="33" t="s">
        <v>128</v>
      </c>
      <c r="H4" s="43" t="s">
        <v>30</v>
      </c>
      <c r="I4" s="50" t="s">
        <v>393</v>
      </c>
      <c r="J4" s="51"/>
      <c r="K4" s="52"/>
    </row>
    <row r="5" ht="21.75" customHeight="1" spans="1:11">
      <c r="A5" s="34"/>
      <c r="B5" s="34"/>
      <c r="C5" s="34"/>
      <c r="D5" s="35"/>
      <c r="E5" s="35"/>
      <c r="F5" s="35"/>
      <c r="G5" s="35"/>
      <c r="H5" s="44"/>
      <c r="I5" s="33" t="s">
        <v>33</v>
      </c>
      <c r="J5" s="33" t="s">
        <v>34</v>
      </c>
      <c r="K5" s="33" t="s">
        <v>35</v>
      </c>
    </row>
    <row r="6" ht="40.5" customHeight="1" spans="1:11">
      <c r="A6" s="36"/>
      <c r="B6" s="36"/>
      <c r="C6" s="36"/>
      <c r="D6" s="37"/>
      <c r="E6" s="37"/>
      <c r="F6" s="37"/>
      <c r="G6" s="37"/>
      <c r="H6" s="45"/>
      <c r="I6" s="37" t="s">
        <v>32</v>
      </c>
      <c r="J6" s="37"/>
      <c r="K6" s="37"/>
    </row>
    <row r="7" ht="15" customHeight="1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53">
        <v>10</v>
      </c>
      <c r="K7" s="53">
        <v>11</v>
      </c>
    </row>
    <row r="8" ht="30.65" customHeight="1" spans="1:11">
      <c r="A8" s="39"/>
      <c r="B8" s="40"/>
      <c r="C8" s="39"/>
      <c r="D8" s="39"/>
      <c r="E8" s="39"/>
      <c r="F8" s="39"/>
      <c r="G8" s="39"/>
      <c r="H8" s="46"/>
      <c r="I8" s="46"/>
      <c r="J8" s="46"/>
      <c r="K8" s="46"/>
    </row>
    <row r="9" ht="30.65" customHeight="1" spans="1:11">
      <c r="A9" s="40"/>
      <c r="B9" s="40"/>
      <c r="C9" s="40"/>
      <c r="D9" s="40"/>
      <c r="E9" s="40"/>
      <c r="F9" s="40"/>
      <c r="G9" s="40"/>
      <c r="H9" s="46"/>
      <c r="I9" s="46"/>
      <c r="J9" s="46"/>
      <c r="K9" s="46"/>
    </row>
    <row r="10" ht="18.75" customHeight="1" spans="1:11">
      <c r="A10" s="41" t="s">
        <v>249</v>
      </c>
      <c r="B10" s="42"/>
      <c r="C10" s="42"/>
      <c r="D10" s="42"/>
      <c r="E10" s="42"/>
      <c r="F10" s="42"/>
      <c r="G10" s="47"/>
      <c r="H10" s="46"/>
      <c r="I10" s="46"/>
      <c r="J10" s="46"/>
      <c r="K10" s="46"/>
    </row>
    <row r="12" customHeight="1" spans="1:1">
      <c r="A12" t="s">
        <v>394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40" sqref="C40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395</v>
      </c>
      <c r="B1" s="1"/>
      <c r="C1" s="1"/>
      <c r="D1" s="2"/>
      <c r="E1" s="1"/>
      <c r="F1" s="1"/>
      <c r="G1" s="20"/>
    </row>
    <row r="2" ht="27.75" customHeight="1" spans="1:7">
      <c r="A2" s="3" t="s">
        <v>396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"单位名称："&amp;"玉溪市第一幼儿园"</f>
        <v>单位名称：玉溪市第一幼儿园</v>
      </c>
      <c r="B3" s="5"/>
      <c r="C3" s="5"/>
      <c r="D3" s="5"/>
      <c r="E3" s="21"/>
      <c r="F3" s="21"/>
      <c r="G3" s="22" t="s">
        <v>2</v>
      </c>
    </row>
    <row r="4" ht="21.75" customHeight="1" spans="1:7">
      <c r="A4" s="6" t="s">
        <v>212</v>
      </c>
      <c r="B4" s="6" t="s">
        <v>211</v>
      </c>
      <c r="C4" s="6" t="s">
        <v>124</v>
      </c>
      <c r="D4" s="7" t="s">
        <v>397</v>
      </c>
      <c r="E4" s="23" t="s">
        <v>33</v>
      </c>
      <c r="F4" s="24"/>
      <c r="G4" s="25"/>
    </row>
    <row r="5" ht="21.75" customHeight="1" spans="1:7">
      <c r="A5" s="8"/>
      <c r="B5" s="8"/>
      <c r="C5" s="8"/>
      <c r="D5" s="9"/>
      <c r="E5" s="26" t="s">
        <v>398</v>
      </c>
      <c r="F5" s="7" t="s">
        <v>399</v>
      </c>
      <c r="G5" s="7" t="s">
        <v>400</v>
      </c>
    </row>
    <row r="6" ht="40.5" customHeight="1" spans="1:7">
      <c r="A6" s="10"/>
      <c r="B6" s="10"/>
      <c r="C6" s="10"/>
      <c r="D6" s="11"/>
      <c r="E6" s="27"/>
      <c r="F6" s="11" t="s">
        <v>32</v>
      </c>
      <c r="G6" s="11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 t="s">
        <v>64</v>
      </c>
      <c r="B8" s="14"/>
      <c r="C8" s="14"/>
      <c r="D8" s="15"/>
      <c r="E8" s="28">
        <v>200000</v>
      </c>
      <c r="F8" s="28">
        <v>180000</v>
      </c>
      <c r="G8" s="28">
        <v>180000</v>
      </c>
    </row>
    <row r="9" ht="21" customHeight="1" spans="1:7">
      <c r="A9" s="13"/>
      <c r="B9" s="13" t="s">
        <v>401</v>
      </c>
      <c r="C9" s="13" t="s">
        <v>231</v>
      </c>
      <c r="D9" s="16" t="s">
        <v>402</v>
      </c>
      <c r="E9" s="28">
        <v>200000</v>
      </c>
      <c r="F9" s="28">
        <v>180000</v>
      </c>
      <c r="G9" s="28">
        <v>180000</v>
      </c>
    </row>
    <row r="10" ht="21" customHeight="1" spans="1:7">
      <c r="A10" s="17" t="s">
        <v>30</v>
      </c>
      <c r="B10" s="18" t="s">
        <v>403</v>
      </c>
      <c r="C10" s="18"/>
      <c r="D10" s="19"/>
      <c r="E10" s="28">
        <v>200000</v>
      </c>
      <c r="F10" s="28">
        <v>180000</v>
      </c>
      <c r="G10" s="28">
        <v>180000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6" t="s">
        <v>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ht="28.5" customHeight="1" spans="1:19">
      <c r="A2" s="150" t="s">
        <v>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ht="20.25" customHeight="1" spans="1:19">
      <c r="A3" s="151" t="str">
        <f>"单位名称："&amp;"玉溪市第一幼儿园"</f>
        <v>单位名称：玉溪市第一幼儿园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9"/>
      <c r="M3" s="159"/>
      <c r="N3" s="159"/>
      <c r="O3" s="159"/>
      <c r="P3" s="159"/>
      <c r="Q3" s="159"/>
      <c r="R3" s="159"/>
      <c r="S3" s="159" t="s">
        <v>2</v>
      </c>
    </row>
    <row r="4" ht="27" customHeight="1" spans="1:19">
      <c r="A4" s="152" t="s">
        <v>28</v>
      </c>
      <c r="B4" s="152" t="s">
        <v>29</v>
      </c>
      <c r="C4" s="152" t="s">
        <v>30</v>
      </c>
      <c r="D4" s="152" t="s">
        <v>31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 t="s">
        <v>20</v>
      </c>
      <c r="P4" s="152"/>
      <c r="Q4" s="152"/>
      <c r="R4" s="152"/>
      <c r="S4" s="152"/>
    </row>
    <row r="5" ht="27" customHeight="1" spans="1:19">
      <c r="A5" s="152"/>
      <c r="B5" s="152"/>
      <c r="C5" s="152"/>
      <c r="D5" s="152" t="s">
        <v>32</v>
      </c>
      <c r="E5" s="152" t="s">
        <v>33</v>
      </c>
      <c r="F5" s="152" t="s">
        <v>34</v>
      </c>
      <c r="G5" s="152" t="s">
        <v>35</v>
      </c>
      <c r="H5" s="152" t="s">
        <v>36</v>
      </c>
      <c r="I5" s="152" t="s">
        <v>37</v>
      </c>
      <c r="J5" s="152"/>
      <c r="K5" s="152"/>
      <c r="L5" s="152"/>
      <c r="M5" s="152"/>
      <c r="N5" s="152"/>
      <c r="O5" s="152" t="s">
        <v>32</v>
      </c>
      <c r="P5" s="152" t="s">
        <v>33</v>
      </c>
      <c r="Q5" s="152" t="s">
        <v>34</v>
      </c>
      <c r="R5" s="152" t="s">
        <v>35</v>
      </c>
      <c r="S5" s="152" t="s">
        <v>38</v>
      </c>
    </row>
    <row r="6" ht="27" customHeight="1" spans="1:19">
      <c r="A6" s="152"/>
      <c r="B6" s="152"/>
      <c r="C6" s="152"/>
      <c r="D6" s="152"/>
      <c r="E6" s="152"/>
      <c r="F6" s="152"/>
      <c r="G6" s="152"/>
      <c r="H6" s="152"/>
      <c r="I6" s="152" t="s">
        <v>32</v>
      </c>
      <c r="J6" s="152" t="s">
        <v>39</v>
      </c>
      <c r="K6" s="152" t="s">
        <v>40</v>
      </c>
      <c r="L6" s="152" t="s">
        <v>41</v>
      </c>
      <c r="M6" s="152" t="s">
        <v>42</v>
      </c>
      <c r="N6" s="152" t="s">
        <v>43</v>
      </c>
      <c r="O6" s="152"/>
      <c r="P6" s="152"/>
      <c r="Q6" s="152"/>
      <c r="R6" s="152"/>
      <c r="S6" s="152"/>
    </row>
    <row r="7" ht="20.25" customHeight="1" spans="1:19">
      <c r="A7" s="155" t="s">
        <v>44</v>
      </c>
      <c r="B7" s="155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 t="s">
        <v>50</v>
      </c>
      <c r="H7" s="155" t="s">
        <v>51</v>
      </c>
      <c r="I7" s="155" t="s">
        <v>52</v>
      </c>
      <c r="J7" s="155" t="s">
        <v>53</v>
      </c>
      <c r="K7" s="155" t="s">
        <v>54</v>
      </c>
      <c r="L7" s="155" t="s">
        <v>55</v>
      </c>
      <c r="M7" s="155" t="s">
        <v>56</v>
      </c>
      <c r="N7" s="155" t="s">
        <v>57</v>
      </c>
      <c r="O7" s="155" t="s">
        <v>58</v>
      </c>
      <c r="P7" s="155" t="s">
        <v>59</v>
      </c>
      <c r="Q7" s="155" t="s">
        <v>60</v>
      </c>
      <c r="R7" s="155" t="s">
        <v>61</v>
      </c>
      <c r="S7" s="155" t="s">
        <v>62</v>
      </c>
    </row>
    <row r="8" ht="20.25" customHeight="1" spans="1:19">
      <c r="A8" s="151" t="s">
        <v>63</v>
      </c>
      <c r="B8" s="151" t="s">
        <v>64</v>
      </c>
      <c r="C8" s="154">
        <v>44367678.88</v>
      </c>
      <c r="D8" s="154">
        <v>41208634.23</v>
      </c>
      <c r="E8" s="62">
        <v>34829834.23</v>
      </c>
      <c r="F8" s="62"/>
      <c r="G8" s="62"/>
      <c r="H8" s="62"/>
      <c r="I8" s="62">
        <v>6378800</v>
      </c>
      <c r="J8" s="62"/>
      <c r="K8" s="62"/>
      <c r="L8" s="62"/>
      <c r="M8" s="62"/>
      <c r="N8" s="62">
        <v>6378800</v>
      </c>
      <c r="O8" s="154">
        <v>3159044.65</v>
      </c>
      <c r="P8" s="154">
        <v>3159044.65</v>
      </c>
      <c r="Q8" s="154"/>
      <c r="R8" s="154"/>
      <c r="S8" s="154"/>
    </row>
    <row r="9" ht="20.25" customHeight="1" spans="1:19">
      <c r="A9" s="153" t="s">
        <v>30</v>
      </c>
      <c r="B9" s="151"/>
      <c r="C9" s="154">
        <v>44367678.88</v>
      </c>
      <c r="D9" s="154">
        <v>41208634.23</v>
      </c>
      <c r="E9" s="154">
        <v>34829834.23</v>
      </c>
      <c r="F9" s="154"/>
      <c r="G9" s="154"/>
      <c r="H9" s="154"/>
      <c r="I9" s="154">
        <v>6378800</v>
      </c>
      <c r="J9" s="154"/>
      <c r="K9" s="154"/>
      <c r="L9" s="154"/>
      <c r="M9" s="154"/>
      <c r="N9" s="154">
        <v>6378800</v>
      </c>
      <c r="O9" s="154">
        <v>3159044.65</v>
      </c>
      <c r="P9" s="154">
        <v>3159044.65</v>
      </c>
      <c r="Q9" s="154"/>
      <c r="R9" s="154"/>
      <c r="S9" s="154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6" t="s">
        <v>65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ht="28.5" customHeight="1" spans="1:15">
      <c r="A2" s="150" t="s">
        <v>66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20.25" customHeight="1" spans="1:15">
      <c r="A3" s="151" t="str">
        <f>"单位名称："&amp;"玉溪市第一幼儿园"</f>
        <v>单位名称：玉溪市第一幼儿园</v>
      </c>
      <c r="B3" s="151"/>
      <c r="C3" s="151"/>
      <c r="D3" s="151"/>
      <c r="E3" s="151"/>
      <c r="F3" s="151"/>
      <c r="G3" s="151"/>
      <c r="H3" s="151"/>
      <c r="I3" s="151"/>
      <c r="J3" s="159"/>
      <c r="K3" s="159"/>
      <c r="L3" s="159"/>
      <c r="M3" s="159"/>
      <c r="N3" s="159"/>
      <c r="O3" s="159" t="s">
        <v>2</v>
      </c>
    </row>
    <row r="4" ht="27" customHeight="1" spans="1:15">
      <c r="A4" s="152" t="s">
        <v>67</v>
      </c>
      <c r="B4" s="152" t="s">
        <v>68</v>
      </c>
      <c r="C4" s="152" t="s">
        <v>30</v>
      </c>
      <c r="D4" s="152" t="s">
        <v>33</v>
      </c>
      <c r="E4" s="152"/>
      <c r="F4" s="152"/>
      <c r="G4" s="152" t="s">
        <v>34</v>
      </c>
      <c r="H4" s="152" t="s">
        <v>35</v>
      </c>
      <c r="I4" s="152" t="s">
        <v>69</v>
      </c>
      <c r="J4" s="152" t="s">
        <v>70</v>
      </c>
      <c r="K4" s="152"/>
      <c r="L4" s="152"/>
      <c r="M4" s="152"/>
      <c r="N4" s="152"/>
      <c r="O4" s="152"/>
    </row>
    <row r="5" ht="27" customHeight="1" spans="1:15">
      <c r="A5" s="152"/>
      <c r="B5" s="152"/>
      <c r="C5" s="152"/>
      <c r="D5" s="152" t="s">
        <v>32</v>
      </c>
      <c r="E5" s="152" t="s">
        <v>71</v>
      </c>
      <c r="F5" s="152" t="s">
        <v>72</v>
      </c>
      <c r="G5" s="152"/>
      <c r="H5" s="152"/>
      <c r="I5" s="152"/>
      <c r="J5" s="152" t="s">
        <v>32</v>
      </c>
      <c r="K5" s="152" t="s">
        <v>73</v>
      </c>
      <c r="L5" s="152" t="s">
        <v>74</v>
      </c>
      <c r="M5" s="152" t="s">
        <v>75</v>
      </c>
      <c r="N5" s="152" t="s">
        <v>76</v>
      </c>
      <c r="O5" s="152" t="s">
        <v>77</v>
      </c>
    </row>
    <row r="6" ht="20.25" customHeight="1" spans="1:15">
      <c r="A6" s="155" t="s">
        <v>44</v>
      </c>
      <c r="B6" s="155" t="s">
        <v>45</v>
      </c>
      <c r="C6" s="155" t="s">
        <v>46</v>
      </c>
      <c r="D6" s="155" t="s">
        <v>47</v>
      </c>
      <c r="E6" s="155" t="s">
        <v>48</v>
      </c>
      <c r="F6" s="155" t="s">
        <v>49</v>
      </c>
      <c r="G6" s="155" t="s">
        <v>50</v>
      </c>
      <c r="H6" s="155" t="s">
        <v>51</v>
      </c>
      <c r="I6" s="155" t="s">
        <v>52</v>
      </c>
      <c r="J6" s="155" t="s">
        <v>53</v>
      </c>
      <c r="K6" s="155" t="s">
        <v>54</v>
      </c>
      <c r="L6" s="155" t="s">
        <v>55</v>
      </c>
      <c r="M6" s="155" t="s">
        <v>56</v>
      </c>
      <c r="N6" s="155" t="s">
        <v>57</v>
      </c>
      <c r="O6" s="155" t="s">
        <v>58</v>
      </c>
    </row>
    <row r="7" ht="20.25" customHeight="1" spans="1:15">
      <c r="A7" s="151" t="s">
        <v>78</v>
      </c>
      <c r="B7" s="151" t="str">
        <f>"        "&amp;"教育支出"</f>
        <v>        教育支出</v>
      </c>
      <c r="C7" s="62">
        <v>34316798.15</v>
      </c>
      <c r="D7" s="62">
        <v>27937998.15</v>
      </c>
      <c r="E7" s="62">
        <v>20231953.5</v>
      </c>
      <c r="F7" s="62">
        <v>7706044.65</v>
      </c>
      <c r="G7" s="62"/>
      <c r="H7" s="62"/>
      <c r="I7" s="62"/>
      <c r="J7" s="62">
        <v>6378800</v>
      </c>
      <c r="K7" s="62"/>
      <c r="L7" s="62"/>
      <c r="M7" s="62"/>
      <c r="N7" s="62"/>
      <c r="O7" s="62">
        <v>6378800</v>
      </c>
    </row>
    <row r="8" ht="20.25" customHeight="1" spans="1:15">
      <c r="A8" s="157" t="s">
        <v>79</v>
      </c>
      <c r="B8" s="157" t="str">
        <f>"        "&amp;"普通教育"</f>
        <v>        普通教育</v>
      </c>
      <c r="C8" s="62">
        <v>34316798.15</v>
      </c>
      <c r="D8" s="62">
        <v>27937998.15</v>
      </c>
      <c r="E8" s="62">
        <v>20231953.5</v>
      </c>
      <c r="F8" s="62">
        <v>7706044.65</v>
      </c>
      <c r="G8" s="62"/>
      <c r="H8" s="62"/>
      <c r="I8" s="62"/>
      <c r="J8" s="62">
        <v>6378800</v>
      </c>
      <c r="K8" s="62"/>
      <c r="L8" s="62"/>
      <c r="M8" s="62"/>
      <c r="N8" s="62"/>
      <c r="O8" s="62">
        <v>6378800</v>
      </c>
    </row>
    <row r="9" ht="20.25" customHeight="1" spans="1:15">
      <c r="A9" s="158" t="s">
        <v>80</v>
      </c>
      <c r="B9" s="158" t="str">
        <f>"        "&amp;"学前教育"</f>
        <v>        学前教育</v>
      </c>
      <c r="C9" s="62">
        <v>34316798.15</v>
      </c>
      <c r="D9" s="62">
        <v>27937998.15</v>
      </c>
      <c r="E9" s="62">
        <v>20231953.5</v>
      </c>
      <c r="F9" s="62">
        <v>7706044.65</v>
      </c>
      <c r="G9" s="62"/>
      <c r="H9" s="62"/>
      <c r="I9" s="62"/>
      <c r="J9" s="62">
        <v>6378800</v>
      </c>
      <c r="K9" s="62"/>
      <c r="L9" s="62"/>
      <c r="M9" s="62"/>
      <c r="N9" s="62"/>
      <c r="O9" s="62">
        <v>6378800</v>
      </c>
    </row>
    <row r="10" ht="20.25" customHeight="1" spans="1:15">
      <c r="A10" s="151" t="s">
        <v>81</v>
      </c>
      <c r="B10" s="151" t="str">
        <f>"        "&amp;"社会保障和就业支出"</f>
        <v>        社会保障和就业支出</v>
      </c>
      <c r="C10" s="62">
        <v>5050119.68</v>
      </c>
      <c r="D10" s="62">
        <v>5050119.68</v>
      </c>
      <c r="E10" s="62">
        <v>5050119.68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1" spans="1:15">
      <c r="A11" s="157" t="s">
        <v>82</v>
      </c>
      <c r="B11" s="157" t="str">
        <f>"        "&amp;"行政事业单位养老支出"</f>
        <v>        行政事业单位养老支出</v>
      </c>
      <c r="C11" s="62">
        <v>5050119.68</v>
      </c>
      <c r="D11" s="62">
        <v>5050119.68</v>
      </c>
      <c r="E11" s="62">
        <v>5050119.68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1" spans="1:15">
      <c r="A12" s="158" t="s">
        <v>83</v>
      </c>
      <c r="B12" s="158" t="str">
        <f>"        "&amp;"事业单位离退休"</f>
        <v>        事业单位离退休</v>
      </c>
      <c r="C12" s="62">
        <v>2244000</v>
      </c>
      <c r="D12" s="62">
        <v>2244000</v>
      </c>
      <c r="E12" s="62">
        <v>2244000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58" t="s">
        <v>84</v>
      </c>
      <c r="B13" s="158" t="str">
        <f>"        "&amp;"机关事业单位基本养老保险缴费支出"</f>
        <v>        机关事业单位基本养老保险缴费支出</v>
      </c>
      <c r="C13" s="62">
        <v>2636119.68</v>
      </c>
      <c r="D13" s="62">
        <v>2636119.68</v>
      </c>
      <c r="E13" s="62">
        <v>2636119.68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58" t="s">
        <v>85</v>
      </c>
      <c r="B14" s="158" t="str">
        <f>"        "&amp;"机关事业单位职业年金缴费支出"</f>
        <v>        机关事业单位职业年金缴费支出</v>
      </c>
      <c r="C14" s="62">
        <v>170000</v>
      </c>
      <c r="D14" s="62">
        <v>170000</v>
      </c>
      <c r="E14" s="62">
        <v>170000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51" t="s">
        <v>86</v>
      </c>
      <c r="B15" s="151" t="str">
        <f>"        "&amp;"卫生健康支出"</f>
        <v>        卫生健康支出</v>
      </c>
      <c r="C15" s="62">
        <v>2650573.05</v>
      </c>
      <c r="D15" s="62">
        <v>2650573.05</v>
      </c>
      <c r="E15" s="62">
        <v>2650573.05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57" t="s">
        <v>87</v>
      </c>
      <c r="B16" s="157" t="str">
        <f>"        "&amp;"行政事业单位医疗"</f>
        <v>        行政事业单位医疗</v>
      </c>
      <c r="C16" s="62">
        <v>2650573.05</v>
      </c>
      <c r="D16" s="62">
        <v>2650573.05</v>
      </c>
      <c r="E16" s="62">
        <v>2650573.05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58" t="s">
        <v>88</v>
      </c>
      <c r="B17" s="158" t="str">
        <f>"        "&amp;"行政单位医疗"</f>
        <v>        行政单位医疗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58" t="s">
        <v>89</v>
      </c>
      <c r="B18" s="158" t="str">
        <f>"        "&amp;"事业单位医疗"</f>
        <v>        事业单位医疗</v>
      </c>
      <c r="C18" s="62">
        <v>1367487.08</v>
      </c>
      <c r="D18" s="62">
        <v>1367487.08</v>
      </c>
      <c r="E18" s="62">
        <v>1367487.08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58" t="s">
        <v>90</v>
      </c>
      <c r="B19" s="158" t="str">
        <f>"        "&amp;"公务员医疗补助"</f>
        <v>        公务员医疗补助</v>
      </c>
      <c r="C19" s="62">
        <v>1129787.4</v>
      </c>
      <c r="D19" s="62">
        <v>1129787.4</v>
      </c>
      <c r="E19" s="62">
        <v>1129787.4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58" t="s">
        <v>91</v>
      </c>
      <c r="B20" s="158" t="str">
        <f>"        "&amp;"其他行政事业单位医疗支出"</f>
        <v>        其他行政事业单位医疗支出</v>
      </c>
      <c r="C20" s="62">
        <v>153298.57</v>
      </c>
      <c r="D20" s="62">
        <v>153298.57</v>
      </c>
      <c r="E20" s="62">
        <v>153298.57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51" t="s">
        <v>92</v>
      </c>
      <c r="B21" s="151" t="str">
        <f>"        "&amp;"住房保障支出"</f>
        <v>        住房保障支出</v>
      </c>
      <c r="C21" s="62">
        <v>2350188</v>
      </c>
      <c r="D21" s="62">
        <v>2350188</v>
      </c>
      <c r="E21" s="62">
        <v>2350188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57" t="s">
        <v>93</v>
      </c>
      <c r="B22" s="157" t="str">
        <f>"        "&amp;"住房改革支出"</f>
        <v>        住房改革支出</v>
      </c>
      <c r="C22" s="62">
        <v>2350188</v>
      </c>
      <c r="D22" s="62">
        <v>2350188</v>
      </c>
      <c r="E22" s="62">
        <v>2350188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58" t="s">
        <v>94</v>
      </c>
      <c r="B23" s="158" t="str">
        <f>"        "&amp;"住房公积金"</f>
        <v>        住房公积金</v>
      </c>
      <c r="C23" s="62">
        <v>2136216</v>
      </c>
      <c r="D23" s="62">
        <v>2136216</v>
      </c>
      <c r="E23" s="62">
        <v>2136216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58" t="s">
        <v>95</v>
      </c>
      <c r="B24" s="158" t="str">
        <f>"        "&amp;"购房补贴"</f>
        <v>        购房补贴</v>
      </c>
      <c r="C24" s="62">
        <v>213972</v>
      </c>
      <c r="D24" s="62">
        <v>213972</v>
      </c>
      <c r="E24" s="62">
        <v>213972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1" spans="1:15">
      <c r="A25" s="153" t="s">
        <v>30</v>
      </c>
      <c r="B25" s="151"/>
      <c r="C25" s="154">
        <v>44367678.88</v>
      </c>
      <c r="D25" s="154">
        <v>37988878.88</v>
      </c>
      <c r="E25" s="154">
        <v>30282834.23</v>
      </c>
      <c r="F25" s="154">
        <v>7706044.65</v>
      </c>
      <c r="G25" s="154"/>
      <c r="H25" s="154"/>
      <c r="I25" s="154"/>
      <c r="J25" s="154">
        <v>6378800</v>
      </c>
      <c r="K25" s="154"/>
      <c r="L25" s="154"/>
      <c r="M25" s="154"/>
      <c r="N25" s="154"/>
      <c r="O25" s="154">
        <v>6378800</v>
      </c>
    </row>
  </sheetData>
  <mergeCells count="12">
    <mergeCell ref="A1:O1"/>
    <mergeCell ref="A2:O2"/>
    <mergeCell ref="A3:N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6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9" t="s">
        <v>96</v>
      </c>
      <c r="B1" s="160"/>
      <c r="C1" s="160"/>
      <c r="D1" s="160"/>
    </row>
    <row r="2" ht="28.5" customHeight="1" spans="1:4">
      <c r="A2" s="161" t="s">
        <v>97</v>
      </c>
      <c r="B2" s="161"/>
      <c r="C2" s="161"/>
      <c r="D2" s="161"/>
    </row>
    <row r="3" ht="18.75" customHeight="1" spans="1:4">
      <c r="A3" s="151" t="str">
        <f>"单位名称："&amp;"玉溪市第一幼儿园"</f>
        <v>单位名称：玉溪市第一幼儿园</v>
      </c>
      <c r="B3" s="151"/>
      <c r="C3" s="151"/>
      <c r="D3" s="149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98</v>
      </c>
      <c r="D5" s="57" t="s">
        <v>6</v>
      </c>
    </row>
    <row r="6" ht="18.75" customHeight="1" spans="1:4">
      <c r="A6" s="162" t="s">
        <v>99</v>
      </c>
      <c r="B6" s="163"/>
      <c r="C6" s="164" t="s">
        <v>100</v>
      </c>
      <c r="D6" s="163"/>
    </row>
    <row r="7" ht="18.75" customHeight="1" spans="1:4">
      <c r="A7" s="151" t="s">
        <v>101</v>
      </c>
      <c r="B7" s="165">
        <v>34829834.23</v>
      </c>
      <c r="C7" s="166" t="str">
        <f>"（一）"&amp;"教育支出"</f>
        <v>（一）教育支出</v>
      </c>
      <c r="D7" s="165">
        <v>27937998.15</v>
      </c>
    </row>
    <row r="8" ht="18.75" customHeight="1" spans="1:4">
      <c r="A8" s="151" t="s">
        <v>102</v>
      </c>
      <c r="B8" s="165"/>
      <c r="C8" s="166" t="str">
        <f>"（二）"&amp;"社会保障和就业支出"</f>
        <v>（二）社会保障和就业支出</v>
      </c>
      <c r="D8" s="165">
        <v>5050119.68</v>
      </c>
    </row>
    <row r="9" ht="18.75" customHeight="1" spans="1:4">
      <c r="A9" s="151" t="s">
        <v>103</v>
      </c>
      <c r="B9" s="165"/>
      <c r="C9" s="166" t="str">
        <f>"（三）"&amp;"卫生健康支出"</f>
        <v>（三）卫生健康支出</v>
      </c>
      <c r="D9" s="165">
        <v>2650573.05</v>
      </c>
    </row>
    <row r="10" ht="18.75" customHeight="1" spans="1:4">
      <c r="A10" s="151" t="s">
        <v>104</v>
      </c>
      <c r="B10" s="165"/>
      <c r="C10" s="166" t="str">
        <f>"（四）"&amp;"住房保障支出"</f>
        <v>（四）住房保障支出</v>
      </c>
      <c r="D10" s="165">
        <v>2350188</v>
      </c>
    </row>
    <row r="11" ht="18.75" customHeight="1" spans="1:4">
      <c r="A11" s="59" t="s">
        <v>101</v>
      </c>
      <c r="B11" s="165">
        <v>3159044.65</v>
      </c>
      <c r="C11" s="151"/>
      <c r="D11" s="151"/>
    </row>
    <row r="12" ht="18.75" customHeight="1" spans="1:4">
      <c r="A12" s="59" t="s">
        <v>102</v>
      </c>
      <c r="B12" s="165"/>
      <c r="C12" s="151"/>
      <c r="D12" s="151"/>
    </row>
    <row r="13" ht="18.75" customHeight="1" spans="1:4">
      <c r="A13" s="59" t="s">
        <v>103</v>
      </c>
      <c r="B13" s="165"/>
      <c r="C13" s="151"/>
      <c r="D13" s="151"/>
    </row>
    <row r="14" ht="18.75" customHeight="1" spans="1:4">
      <c r="A14" s="151"/>
      <c r="B14" s="151"/>
      <c r="C14" s="151" t="s">
        <v>105</v>
      </c>
      <c r="D14" s="151"/>
    </row>
    <row r="15" ht="18.75" customHeight="1" spans="1:4">
      <c r="A15" s="167" t="s">
        <v>24</v>
      </c>
      <c r="B15" s="165">
        <v>37988878.88</v>
      </c>
      <c r="C15" s="167" t="s">
        <v>25</v>
      </c>
      <c r="D15" s="165">
        <v>37988878.88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6" t="s">
        <v>106</v>
      </c>
      <c r="B1" s="156"/>
      <c r="C1" s="156"/>
      <c r="D1" s="156"/>
      <c r="E1" s="156"/>
      <c r="F1" s="156"/>
      <c r="G1" s="156"/>
    </row>
    <row r="2" ht="28.5" customHeight="1" spans="1:7">
      <c r="A2" s="150" t="s">
        <v>107</v>
      </c>
      <c r="B2" s="150"/>
      <c r="C2" s="150"/>
      <c r="D2" s="150"/>
      <c r="E2" s="150"/>
      <c r="F2" s="150"/>
      <c r="G2" s="150"/>
    </row>
    <row r="3" ht="20.25" customHeight="1" spans="1:7">
      <c r="A3" s="151" t="str">
        <f>"单位名称："&amp;"玉溪市第一幼儿园"</f>
        <v>单位名称：玉溪市第一幼儿园</v>
      </c>
      <c r="B3" s="151"/>
      <c r="C3" s="151"/>
      <c r="D3" s="151"/>
      <c r="E3" s="151"/>
      <c r="F3" s="151"/>
      <c r="G3" s="159" t="s">
        <v>2</v>
      </c>
    </row>
    <row r="4" ht="27" customHeight="1" spans="1:7">
      <c r="A4" s="152" t="s">
        <v>108</v>
      </c>
      <c r="B4" s="152"/>
      <c r="C4" s="152" t="s">
        <v>30</v>
      </c>
      <c r="D4" s="152" t="s">
        <v>33</v>
      </c>
      <c r="E4" s="152"/>
      <c r="F4" s="152"/>
      <c r="G4" s="152" t="s">
        <v>72</v>
      </c>
    </row>
    <row r="5" ht="27" customHeight="1" spans="1:7">
      <c r="A5" s="152" t="s">
        <v>67</v>
      </c>
      <c r="B5" s="152" t="s">
        <v>68</v>
      </c>
      <c r="C5" s="152"/>
      <c r="D5" s="152" t="s">
        <v>32</v>
      </c>
      <c r="E5" s="152" t="s">
        <v>109</v>
      </c>
      <c r="F5" s="152" t="s">
        <v>110</v>
      </c>
      <c r="G5" s="152"/>
    </row>
    <row r="6" ht="20.25" customHeight="1" spans="1:7">
      <c r="A6" s="155" t="s">
        <v>44</v>
      </c>
      <c r="B6" s="155" t="s">
        <v>45</v>
      </c>
      <c r="C6" s="155" t="s">
        <v>46</v>
      </c>
      <c r="D6" s="155" t="s">
        <v>47</v>
      </c>
      <c r="E6" s="155" t="s">
        <v>48</v>
      </c>
      <c r="F6" s="155" t="s">
        <v>49</v>
      </c>
      <c r="G6" s="155">
        <v>7</v>
      </c>
    </row>
    <row r="7" ht="20.25" customHeight="1" spans="1:7">
      <c r="A7" s="151" t="s">
        <v>78</v>
      </c>
      <c r="B7" s="151" t="str">
        <f>"        "&amp;"教育支出"</f>
        <v>        教育支出</v>
      </c>
      <c r="C7" s="62">
        <v>27937998.15</v>
      </c>
      <c r="D7" s="154">
        <v>20231953.5</v>
      </c>
      <c r="E7" s="62">
        <v>19252153.5</v>
      </c>
      <c r="F7" s="62">
        <v>979800</v>
      </c>
      <c r="G7" s="62">
        <v>7706044.65</v>
      </c>
    </row>
    <row r="8" ht="20.25" customHeight="1" spans="1:7">
      <c r="A8" s="157" t="s">
        <v>79</v>
      </c>
      <c r="B8" s="157" t="str">
        <f>"        "&amp;"普通教育"</f>
        <v>        普通教育</v>
      </c>
      <c r="C8" s="62">
        <v>27937998.15</v>
      </c>
      <c r="D8" s="154">
        <v>20231953.5</v>
      </c>
      <c r="E8" s="62">
        <v>19252153.5</v>
      </c>
      <c r="F8" s="62">
        <v>979800</v>
      </c>
      <c r="G8" s="62">
        <v>7706044.65</v>
      </c>
    </row>
    <row r="9" ht="20.25" customHeight="1" spans="1:7">
      <c r="A9" s="158" t="s">
        <v>80</v>
      </c>
      <c r="B9" s="158" t="str">
        <f>"        "&amp;"学前教育"</f>
        <v>        学前教育</v>
      </c>
      <c r="C9" s="62">
        <v>27937998.15</v>
      </c>
      <c r="D9" s="154">
        <v>20231953.5</v>
      </c>
      <c r="E9" s="62">
        <v>19252153.5</v>
      </c>
      <c r="F9" s="62">
        <v>979800</v>
      </c>
      <c r="G9" s="62">
        <v>7706044.65</v>
      </c>
    </row>
    <row r="10" ht="20.25" customHeight="1" spans="1:7">
      <c r="A10" s="151" t="s">
        <v>81</v>
      </c>
      <c r="B10" s="151" t="str">
        <f>"        "&amp;"社会保障和就业支出"</f>
        <v>        社会保障和就业支出</v>
      </c>
      <c r="C10" s="62">
        <v>5050119.68</v>
      </c>
      <c r="D10" s="154">
        <v>5050119.68</v>
      </c>
      <c r="E10" s="62">
        <v>5050119.68</v>
      </c>
      <c r="F10" s="62"/>
      <c r="G10" s="62"/>
    </row>
    <row r="11" ht="20.25" customHeight="1" spans="1:7">
      <c r="A11" s="157" t="s">
        <v>82</v>
      </c>
      <c r="B11" s="157" t="str">
        <f>"        "&amp;"行政事业单位养老支出"</f>
        <v>        行政事业单位养老支出</v>
      </c>
      <c r="C11" s="62">
        <v>5050119.68</v>
      </c>
      <c r="D11" s="154">
        <v>5050119.68</v>
      </c>
      <c r="E11" s="62">
        <v>5050119.68</v>
      </c>
      <c r="F11" s="62"/>
      <c r="G11" s="62"/>
    </row>
    <row r="12" ht="20.25" customHeight="1" spans="1:7">
      <c r="A12" s="158" t="s">
        <v>83</v>
      </c>
      <c r="B12" s="158" t="str">
        <f>"        "&amp;"事业单位离退休"</f>
        <v>        事业单位离退休</v>
      </c>
      <c r="C12" s="62">
        <v>2244000</v>
      </c>
      <c r="D12" s="154">
        <v>2244000</v>
      </c>
      <c r="E12" s="62">
        <v>2244000</v>
      </c>
      <c r="F12" s="62"/>
      <c r="G12" s="62"/>
    </row>
    <row r="13" ht="20.25" customHeight="1" spans="1:7">
      <c r="A13" s="158" t="s">
        <v>84</v>
      </c>
      <c r="B13" s="158" t="str">
        <f>"        "&amp;"机关事业单位基本养老保险缴费支出"</f>
        <v>        机关事业单位基本养老保险缴费支出</v>
      </c>
      <c r="C13" s="62">
        <v>2636119.68</v>
      </c>
      <c r="D13" s="154">
        <v>2636119.68</v>
      </c>
      <c r="E13" s="62">
        <v>2636119.68</v>
      </c>
      <c r="F13" s="62"/>
      <c r="G13" s="62"/>
    </row>
    <row r="14" ht="20.25" customHeight="1" spans="1:7">
      <c r="A14" s="158" t="s">
        <v>85</v>
      </c>
      <c r="B14" s="158" t="str">
        <f>"        "&amp;"机关事业单位职业年金缴费支出"</f>
        <v>        机关事业单位职业年金缴费支出</v>
      </c>
      <c r="C14" s="62">
        <v>170000</v>
      </c>
      <c r="D14" s="154">
        <v>170000</v>
      </c>
      <c r="E14" s="62">
        <v>170000</v>
      </c>
      <c r="F14" s="62"/>
      <c r="G14" s="62"/>
    </row>
    <row r="15" ht="20.25" customHeight="1" spans="1:7">
      <c r="A15" s="151" t="s">
        <v>86</v>
      </c>
      <c r="B15" s="151" t="str">
        <f>"        "&amp;"卫生健康支出"</f>
        <v>        卫生健康支出</v>
      </c>
      <c r="C15" s="62">
        <v>2650573.05</v>
      </c>
      <c r="D15" s="154">
        <v>2650573.05</v>
      </c>
      <c r="E15" s="62">
        <v>2650573.05</v>
      </c>
      <c r="F15" s="62"/>
      <c r="G15" s="62"/>
    </row>
    <row r="16" ht="20.25" customHeight="1" spans="1:7">
      <c r="A16" s="157" t="s">
        <v>87</v>
      </c>
      <c r="B16" s="157" t="str">
        <f>"        "&amp;"行政事业单位医疗"</f>
        <v>        行政事业单位医疗</v>
      </c>
      <c r="C16" s="62">
        <v>2650573.05</v>
      </c>
      <c r="D16" s="154">
        <v>2650573.05</v>
      </c>
      <c r="E16" s="62">
        <v>2650573.05</v>
      </c>
      <c r="F16" s="62"/>
      <c r="G16" s="62"/>
    </row>
    <row r="17" ht="20.25" customHeight="1" spans="1:7">
      <c r="A17" s="158" t="s">
        <v>89</v>
      </c>
      <c r="B17" s="158" t="str">
        <f>"        "&amp;"事业单位医疗"</f>
        <v>        事业单位医疗</v>
      </c>
      <c r="C17" s="62">
        <v>1367487.08</v>
      </c>
      <c r="D17" s="154">
        <v>1367487.08</v>
      </c>
      <c r="E17" s="62">
        <v>1367487.08</v>
      </c>
      <c r="F17" s="62"/>
      <c r="G17" s="62"/>
    </row>
    <row r="18" ht="20.25" customHeight="1" spans="1:7">
      <c r="A18" s="158" t="s">
        <v>90</v>
      </c>
      <c r="B18" s="158" t="str">
        <f>"        "&amp;"公务员医疗补助"</f>
        <v>        公务员医疗补助</v>
      </c>
      <c r="C18" s="62">
        <v>1129787.4</v>
      </c>
      <c r="D18" s="154">
        <v>1129787.4</v>
      </c>
      <c r="E18" s="62">
        <v>1129787.4</v>
      </c>
      <c r="F18" s="62"/>
      <c r="G18" s="62"/>
    </row>
    <row r="19" ht="20.25" customHeight="1" spans="1:7">
      <c r="A19" s="158" t="s">
        <v>91</v>
      </c>
      <c r="B19" s="158" t="str">
        <f>"        "&amp;"其他行政事业单位医疗支出"</f>
        <v>        其他行政事业单位医疗支出</v>
      </c>
      <c r="C19" s="62">
        <v>153298.57</v>
      </c>
      <c r="D19" s="154">
        <v>153298.57</v>
      </c>
      <c r="E19" s="62">
        <v>153298.57</v>
      </c>
      <c r="F19" s="62"/>
      <c r="G19" s="62"/>
    </row>
    <row r="20" ht="20.25" customHeight="1" spans="1:7">
      <c r="A20" s="151" t="s">
        <v>92</v>
      </c>
      <c r="B20" s="151" t="str">
        <f>"        "&amp;"住房保障支出"</f>
        <v>        住房保障支出</v>
      </c>
      <c r="C20" s="62">
        <v>2350188</v>
      </c>
      <c r="D20" s="154">
        <v>2350188</v>
      </c>
      <c r="E20" s="62">
        <v>2350188</v>
      </c>
      <c r="F20" s="62"/>
      <c r="G20" s="62"/>
    </row>
    <row r="21" ht="20.25" customHeight="1" spans="1:7">
      <c r="A21" s="157" t="s">
        <v>93</v>
      </c>
      <c r="B21" s="157" t="str">
        <f>"        "&amp;"住房改革支出"</f>
        <v>        住房改革支出</v>
      </c>
      <c r="C21" s="62">
        <v>2350188</v>
      </c>
      <c r="D21" s="154">
        <v>2350188</v>
      </c>
      <c r="E21" s="62">
        <v>2350188</v>
      </c>
      <c r="F21" s="62"/>
      <c r="G21" s="62"/>
    </row>
    <row r="22" ht="20.25" customHeight="1" spans="1:7">
      <c r="A22" s="158" t="s">
        <v>94</v>
      </c>
      <c r="B22" s="158" t="str">
        <f>"        "&amp;"住房公积金"</f>
        <v>        住房公积金</v>
      </c>
      <c r="C22" s="62">
        <v>2136216</v>
      </c>
      <c r="D22" s="154">
        <v>2136216</v>
      </c>
      <c r="E22" s="62">
        <v>2136216</v>
      </c>
      <c r="F22" s="62"/>
      <c r="G22" s="62"/>
    </row>
    <row r="23" ht="20.25" customHeight="1" spans="1:7">
      <c r="A23" s="158" t="s">
        <v>95</v>
      </c>
      <c r="B23" s="158" t="str">
        <f>"        "&amp;"购房补贴"</f>
        <v>        购房补贴</v>
      </c>
      <c r="C23" s="62">
        <v>213972</v>
      </c>
      <c r="D23" s="154">
        <v>213972</v>
      </c>
      <c r="E23" s="62">
        <v>213972</v>
      </c>
      <c r="F23" s="62"/>
      <c r="G23" s="62"/>
    </row>
    <row r="24" ht="20.25" customHeight="1" spans="1:7">
      <c r="A24" s="153" t="s">
        <v>30</v>
      </c>
      <c r="B24" s="151"/>
      <c r="C24" s="154">
        <v>37988878.88</v>
      </c>
      <c r="D24" s="154">
        <v>30282834.23</v>
      </c>
      <c r="E24" s="154">
        <v>29303034.23</v>
      </c>
      <c r="F24" s="154">
        <v>979800</v>
      </c>
      <c r="G24" s="154">
        <v>7706044.65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scale="84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9" t="s">
        <v>111</v>
      </c>
      <c r="B1" s="149"/>
      <c r="C1" s="149"/>
      <c r="D1" s="149"/>
      <c r="E1" s="149"/>
      <c r="F1" s="149"/>
    </row>
    <row r="2" ht="28.5" customHeight="1" spans="1:6">
      <c r="A2" s="150" t="s">
        <v>112</v>
      </c>
      <c r="B2" s="150"/>
      <c r="C2" s="150"/>
      <c r="D2" s="150"/>
      <c r="E2" s="150"/>
      <c r="F2" s="150"/>
    </row>
    <row r="3" ht="20.25" customHeight="1" spans="1:6">
      <c r="A3" s="151" t="str">
        <f>"单位名称："&amp;"玉溪市第一幼儿园"</f>
        <v>单位名称：玉溪市第一幼儿园</v>
      </c>
      <c r="B3" s="151"/>
      <c r="C3" s="151"/>
      <c r="D3" s="151"/>
      <c r="E3" s="151"/>
      <c r="F3" s="149" t="s">
        <v>2</v>
      </c>
    </row>
    <row r="4" ht="20.25" customHeight="1" spans="1:6">
      <c r="A4" s="152" t="s">
        <v>113</v>
      </c>
      <c r="B4" s="152" t="s">
        <v>114</v>
      </c>
      <c r="C4" s="152" t="s">
        <v>115</v>
      </c>
      <c r="D4" s="152"/>
      <c r="E4" s="152"/>
      <c r="F4" s="152"/>
    </row>
    <row r="5" ht="35.25" customHeight="1" spans="1:6">
      <c r="A5" s="152"/>
      <c r="B5" s="152"/>
      <c r="C5" s="152" t="s">
        <v>32</v>
      </c>
      <c r="D5" s="152" t="s">
        <v>116</v>
      </c>
      <c r="E5" s="152" t="s">
        <v>117</v>
      </c>
      <c r="F5" s="152" t="s">
        <v>118</v>
      </c>
    </row>
    <row r="6" ht="20.25" customHeight="1" spans="1:6">
      <c r="A6" s="155" t="s">
        <v>44</v>
      </c>
      <c r="B6" s="155">
        <v>2</v>
      </c>
      <c r="C6" s="155">
        <v>3</v>
      </c>
      <c r="D6" s="155">
        <v>4</v>
      </c>
      <c r="E6" s="155">
        <v>5</v>
      </c>
      <c r="F6" s="155">
        <v>6</v>
      </c>
    </row>
    <row r="7" ht="20.25" customHeight="1" spans="1:6">
      <c r="A7" s="62">
        <v>35900</v>
      </c>
      <c r="B7" s="62"/>
      <c r="C7" s="62">
        <v>26200</v>
      </c>
      <c r="D7" s="62"/>
      <c r="E7" s="154">
        <v>26200</v>
      </c>
      <c r="F7" s="62">
        <v>9700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scale="8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A12" workbookViewId="0">
      <selection activeCell="F26" sqref="F26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9" t="s">
        <v>119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8.5" customHeight="1" spans="1:23">
      <c r="A2" s="150" t="s">
        <v>120</v>
      </c>
      <c r="B2" s="150"/>
      <c r="C2" s="150" t="s">
        <v>121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9.5" customHeight="1" spans="1:23">
      <c r="A3" s="151" t="str">
        <f>"单位名称："&amp;"玉溪市第一幼儿园"</f>
        <v>单位名称：玉溪市第一幼儿园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49"/>
      <c r="S3" s="149"/>
      <c r="T3" s="149"/>
      <c r="U3" s="149"/>
      <c r="V3" s="149"/>
      <c r="W3" s="149" t="s">
        <v>2</v>
      </c>
    </row>
    <row r="4" ht="19.5" customHeight="1" spans="1:23">
      <c r="A4" s="152" t="s">
        <v>122</v>
      </c>
      <c r="B4" s="152" t="s">
        <v>123</v>
      </c>
      <c r="C4" s="152" t="s">
        <v>124</v>
      </c>
      <c r="D4" s="152" t="s">
        <v>125</v>
      </c>
      <c r="E4" s="152" t="s">
        <v>126</v>
      </c>
      <c r="F4" s="152" t="s">
        <v>127</v>
      </c>
      <c r="G4" s="152" t="s">
        <v>128</v>
      </c>
      <c r="H4" s="152" t="s">
        <v>129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19.5" customHeight="1" spans="1:23">
      <c r="A5" s="152"/>
      <c r="B5" s="152"/>
      <c r="C5" s="152"/>
      <c r="D5" s="152"/>
      <c r="E5" s="152"/>
      <c r="F5" s="152"/>
      <c r="G5" s="152"/>
      <c r="H5" s="152" t="s">
        <v>30</v>
      </c>
      <c r="I5" s="152" t="s">
        <v>33</v>
      </c>
      <c r="J5" s="152"/>
      <c r="K5" s="152"/>
      <c r="L5" s="152"/>
      <c r="M5" s="152"/>
      <c r="N5" s="152" t="s">
        <v>130</v>
      </c>
      <c r="O5" s="152"/>
      <c r="P5" s="152"/>
      <c r="Q5" s="152" t="s">
        <v>36</v>
      </c>
      <c r="R5" s="152" t="s">
        <v>70</v>
      </c>
      <c r="S5" s="152"/>
      <c r="T5" s="152"/>
      <c r="U5" s="152"/>
      <c r="V5" s="152"/>
      <c r="W5" s="152"/>
    </row>
    <row r="6" ht="41.25" customHeight="1" spans="1:23">
      <c r="A6" s="152"/>
      <c r="B6" s="152"/>
      <c r="C6" s="152"/>
      <c r="D6" s="152"/>
      <c r="E6" s="152"/>
      <c r="F6" s="152"/>
      <c r="G6" s="152"/>
      <c r="H6" s="152"/>
      <c r="I6" s="152" t="s">
        <v>131</v>
      </c>
      <c r="J6" s="152" t="s">
        <v>132</v>
      </c>
      <c r="K6" s="152" t="s">
        <v>133</v>
      </c>
      <c r="L6" s="152" t="s">
        <v>134</v>
      </c>
      <c r="M6" s="152" t="s">
        <v>135</v>
      </c>
      <c r="N6" s="152" t="s">
        <v>33</v>
      </c>
      <c r="O6" s="152" t="s">
        <v>34</v>
      </c>
      <c r="P6" s="152" t="s">
        <v>35</v>
      </c>
      <c r="Q6" s="152"/>
      <c r="R6" s="152" t="s">
        <v>32</v>
      </c>
      <c r="S6" s="152" t="s">
        <v>39</v>
      </c>
      <c r="T6" s="152" t="s">
        <v>136</v>
      </c>
      <c r="U6" s="152" t="s">
        <v>41</v>
      </c>
      <c r="V6" s="152" t="s">
        <v>42</v>
      </c>
      <c r="W6" s="152" t="s">
        <v>43</v>
      </c>
    </row>
    <row r="7" ht="20.25" customHeight="1" spans="1:23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  <c r="T7" s="153" t="s">
        <v>137</v>
      </c>
      <c r="U7" s="153" t="s">
        <v>138</v>
      </c>
      <c r="V7" s="153" t="s">
        <v>139</v>
      </c>
      <c r="W7" s="153" t="s">
        <v>140</v>
      </c>
    </row>
    <row r="8" ht="20.25" customHeight="1" spans="1:23">
      <c r="A8" t="s">
        <v>64</v>
      </c>
      <c r="C8" s="151"/>
      <c r="D8" s="151"/>
      <c r="E8" s="151"/>
      <c r="G8" s="151"/>
      <c r="H8" s="154">
        <v>30282834.23</v>
      </c>
      <c r="I8" s="62">
        <v>30282834.23</v>
      </c>
      <c r="J8" s="62">
        <v>6367369.56</v>
      </c>
      <c r="K8" s="62"/>
      <c r="L8" s="62">
        <v>23915464.67</v>
      </c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ht="20.25" customHeight="1" spans="1:23">
      <c r="A9" t="str">
        <f t="shared" ref="A9:A32" si="0">"       "&amp;"玉溪市第一幼儿园"</f>
        <v>       玉溪市第一幼儿园</v>
      </c>
      <c r="B9" s="151" t="s">
        <v>141</v>
      </c>
      <c r="C9" s="151" t="s">
        <v>142</v>
      </c>
      <c r="D9" s="151" t="s">
        <v>80</v>
      </c>
      <c r="E9" s="151" t="s">
        <v>143</v>
      </c>
      <c r="F9" s="151" t="s">
        <v>144</v>
      </c>
      <c r="G9" s="151" t="s">
        <v>145</v>
      </c>
      <c r="H9" s="154">
        <v>6753024</v>
      </c>
      <c r="I9" s="62">
        <v>6753024</v>
      </c>
      <c r="J9" s="62">
        <v>1688256</v>
      </c>
      <c r="K9" s="62"/>
      <c r="L9" s="62">
        <v>5064768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20.25" customHeight="1" spans="1:23">
      <c r="A10" s="151" t="str">
        <f t="shared" si="0"/>
        <v>       玉溪市第一幼儿园</v>
      </c>
      <c r="B10" s="151" t="s">
        <v>141</v>
      </c>
      <c r="C10" s="151" t="s">
        <v>142</v>
      </c>
      <c r="D10" s="151" t="s">
        <v>80</v>
      </c>
      <c r="E10" s="151" t="s">
        <v>143</v>
      </c>
      <c r="F10" s="151" t="s">
        <v>146</v>
      </c>
      <c r="G10" s="151" t="s">
        <v>147</v>
      </c>
      <c r="H10" s="154">
        <v>9300</v>
      </c>
      <c r="I10" s="62">
        <v>9300</v>
      </c>
      <c r="J10" s="62">
        <v>2325</v>
      </c>
      <c r="K10" s="151"/>
      <c r="L10" s="62">
        <v>6975</v>
      </c>
      <c r="M10" s="151"/>
      <c r="N10" s="62"/>
      <c r="O10" s="62"/>
      <c r="P10" s="151"/>
      <c r="Q10" s="62"/>
      <c r="R10" s="62"/>
      <c r="S10" s="62"/>
      <c r="T10" s="62"/>
      <c r="U10" s="62"/>
      <c r="V10" s="62"/>
      <c r="W10" s="62"/>
    </row>
    <row r="11" ht="20.25" customHeight="1" spans="1:23">
      <c r="A11" s="151" t="str">
        <f t="shared" si="0"/>
        <v>       玉溪市第一幼儿园</v>
      </c>
      <c r="B11" s="151" t="s">
        <v>141</v>
      </c>
      <c r="C11" s="151" t="s">
        <v>142</v>
      </c>
      <c r="D11" s="151" t="s">
        <v>80</v>
      </c>
      <c r="E11" s="151" t="s">
        <v>143</v>
      </c>
      <c r="F11" s="151" t="s">
        <v>148</v>
      </c>
      <c r="G11" s="151" t="s">
        <v>149</v>
      </c>
      <c r="H11" s="154">
        <v>2180160</v>
      </c>
      <c r="I11" s="62">
        <v>2180160</v>
      </c>
      <c r="J11" s="62">
        <v>545040</v>
      </c>
      <c r="K11" s="151"/>
      <c r="L11" s="62">
        <v>1635120</v>
      </c>
      <c r="M11" s="151"/>
      <c r="N11" s="62"/>
      <c r="O11" s="62"/>
      <c r="P11" s="151"/>
      <c r="Q11" s="62"/>
      <c r="R11" s="62"/>
      <c r="S11" s="62"/>
      <c r="T11" s="62"/>
      <c r="U11" s="62"/>
      <c r="V11" s="62"/>
      <c r="W11" s="62"/>
    </row>
    <row r="12" ht="20.25" customHeight="1" spans="1:23">
      <c r="A12" s="151" t="str">
        <f t="shared" si="0"/>
        <v>       玉溪市第一幼儿园</v>
      </c>
      <c r="B12" s="151" t="s">
        <v>141</v>
      </c>
      <c r="C12" s="151" t="s">
        <v>142</v>
      </c>
      <c r="D12" s="151" t="s">
        <v>95</v>
      </c>
      <c r="E12" s="151" t="s">
        <v>150</v>
      </c>
      <c r="F12" s="151" t="s">
        <v>146</v>
      </c>
      <c r="G12" s="151" t="s">
        <v>147</v>
      </c>
      <c r="H12" s="154">
        <v>213972</v>
      </c>
      <c r="I12" s="62">
        <v>213972</v>
      </c>
      <c r="J12" s="62">
        <v>53493</v>
      </c>
      <c r="K12" s="151"/>
      <c r="L12" s="62">
        <v>160479</v>
      </c>
      <c r="M12" s="151"/>
      <c r="N12" s="62"/>
      <c r="O12" s="62"/>
      <c r="P12" s="151"/>
      <c r="Q12" s="62"/>
      <c r="R12" s="62"/>
      <c r="S12" s="62"/>
      <c r="T12" s="62"/>
      <c r="U12" s="62"/>
      <c r="V12" s="62"/>
      <c r="W12" s="62"/>
    </row>
    <row r="13" ht="20.25" customHeight="1" spans="1:23">
      <c r="A13" s="151" t="str">
        <f t="shared" si="0"/>
        <v>       玉溪市第一幼儿园</v>
      </c>
      <c r="B13" s="151" t="s">
        <v>151</v>
      </c>
      <c r="C13" s="151" t="s">
        <v>152</v>
      </c>
      <c r="D13" s="151" t="s">
        <v>80</v>
      </c>
      <c r="E13" s="151" t="s">
        <v>143</v>
      </c>
      <c r="F13" s="151" t="s">
        <v>153</v>
      </c>
      <c r="G13" s="151" t="s">
        <v>154</v>
      </c>
      <c r="H13" s="154">
        <v>119269.5</v>
      </c>
      <c r="I13" s="62">
        <v>119269.5</v>
      </c>
      <c r="J13" s="62">
        <v>29817.38</v>
      </c>
      <c r="K13" s="151"/>
      <c r="L13" s="62">
        <v>89452.12</v>
      </c>
      <c r="M13" s="151"/>
      <c r="N13" s="62"/>
      <c r="O13" s="62"/>
      <c r="P13" s="151"/>
      <c r="Q13" s="62"/>
      <c r="R13" s="62"/>
      <c r="S13" s="62"/>
      <c r="T13" s="62"/>
      <c r="U13" s="62"/>
      <c r="V13" s="62"/>
      <c r="W13" s="62"/>
    </row>
    <row r="14" ht="48" customHeight="1" spans="1:23">
      <c r="A14" s="151" t="str">
        <f t="shared" si="0"/>
        <v>       玉溪市第一幼儿园</v>
      </c>
      <c r="B14" s="151" t="s">
        <v>151</v>
      </c>
      <c r="C14" s="151" t="s">
        <v>152</v>
      </c>
      <c r="D14" s="151" t="s">
        <v>84</v>
      </c>
      <c r="E14" s="151" t="s">
        <v>155</v>
      </c>
      <c r="F14" s="151" t="s">
        <v>156</v>
      </c>
      <c r="G14" s="151" t="s">
        <v>157</v>
      </c>
      <c r="H14" s="154">
        <v>2636119.68</v>
      </c>
      <c r="I14" s="62">
        <v>2636119.68</v>
      </c>
      <c r="J14" s="62">
        <v>659029.92</v>
      </c>
      <c r="K14" s="151"/>
      <c r="L14" s="62">
        <v>1977089.76</v>
      </c>
      <c r="M14" s="151"/>
      <c r="N14" s="62"/>
      <c r="O14" s="62"/>
      <c r="P14" s="151"/>
      <c r="Q14" s="62"/>
      <c r="R14" s="62"/>
      <c r="S14" s="62"/>
      <c r="T14" s="62"/>
      <c r="U14" s="62"/>
      <c r="V14" s="62"/>
      <c r="W14" s="62"/>
    </row>
    <row r="15" ht="20.25" customHeight="1" spans="1:23">
      <c r="A15" s="151" t="str">
        <f t="shared" si="0"/>
        <v>       玉溪市第一幼儿园</v>
      </c>
      <c r="B15" s="151" t="s">
        <v>151</v>
      </c>
      <c r="C15" s="151" t="s">
        <v>152</v>
      </c>
      <c r="D15" s="151" t="s">
        <v>89</v>
      </c>
      <c r="E15" s="151" t="s">
        <v>158</v>
      </c>
      <c r="F15" s="151" t="s">
        <v>159</v>
      </c>
      <c r="G15" s="151" t="s">
        <v>160</v>
      </c>
      <c r="H15" s="154">
        <v>1367487.08</v>
      </c>
      <c r="I15" s="62">
        <v>1367487.08</v>
      </c>
      <c r="J15" s="62">
        <v>341871.77</v>
      </c>
      <c r="K15" s="151"/>
      <c r="L15" s="62">
        <v>1025615.31</v>
      </c>
      <c r="M15" s="151"/>
      <c r="N15" s="62"/>
      <c r="O15" s="62"/>
      <c r="P15" s="151"/>
      <c r="Q15" s="62"/>
      <c r="R15" s="62"/>
      <c r="S15" s="62"/>
      <c r="T15" s="62"/>
      <c r="U15" s="62"/>
      <c r="V15" s="62"/>
      <c r="W15" s="62"/>
    </row>
    <row r="16" ht="20.25" customHeight="1" spans="1:23">
      <c r="A16" s="151" t="str">
        <f t="shared" si="0"/>
        <v>       玉溪市第一幼儿园</v>
      </c>
      <c r="B16" s="151" t="s">
        <v>151</v>
      </c>
      <c r="C16" s="151" t="s">
        <v>152</v>
      </c>
      <c r="D16" s="151" t="s">
        <v>90</v>
      </c>
      <c r="E16" s="151" t="s">
        <v>161</v>
      </c>
      <c r="F16" s="151" t="s">
        <v>162</v>
      </c>
      <c r="G16" s="151" t="s">
        <v>163</v>
      </c>
      <c r="H16" s="154">
        <v>1129787.4</v>
      </c>
      <c r="I16" s="62">
        <v>1129787.4</v>
      </c>
      <c r="J16" s="62">
        <v>282446.85</v>
      </c>
      <c r="K16" s="151"/>
      <c r="L16" s="62">
        <v>847340.55</v>
      </c>
      <c r="M16" s="151"/>
      <c r="N16" s="62"/>
      <c r="O16" s="62"/>
      <c r="P16" s="151"/>
      <c r="Q16" s="62"/>
      <c r="R16" s="62"/>
      <c r="S16" s="62"/>
      <c r="T16" s="62"/>
      <c r="U16" s="62"/>
      <c r="V16" s="62"/>
      <c r="W16" s="62"/>
    </row>
    <row r="17" ht="20.25" customHeight="1" spans="1:23">
      <c r="A17" s="151" t="str">
        <f t="shared" si="0"/>
        <v>       玉溪市第一幼儿园</v>
      </c>
      <c r="B17" s="151" t="s">
        <v>151</v>
      </c>
      <c r="C17" s="151" t="s">
        <v>152</v>
      </c>
      <c r="D17" s="151" t="s">
        <v>91</v>
      </c>
      <c r="E17" s="151" t="s">
        <v>164</v>
      </c>
      <c r="F17" s="151" t="s">
        <v>153</v>
      </c>
      <c r="G17" s="151" t="s">
        <v>154</v>
      </c>
      <c r="H17" s="154">
        <v>153298.57</v>
      </c>
      <c r="I17" s="62">
        <v>153298.57</v>
      </c>
      <c r="J17" s="62">
        <v>102635.64</v>
      </c>
      <c r="K17" s="151"/>
      <c r="L17" s="62">
        <v>50662.93</v>
      </c>
      <c r="M17" s="151"/>
      <c r="N17" s="62"/>
      <c r="O17" s="62"/>
      <c r="P17" s="151"/>
      <c r="Q17" s="62"/>
      <c r="R17" s="62"/>
      <c r="S17" s="62"/>
      <c r="T17" s="62"/>
      <c r="U17" s="62"/>
      <c r="V17" s="62"/>
      <c r="W17" s="62"/>
    </row>
    <row r="18" ht="20.25" customHeight="1" spans="1:23">
      <c r="A18" s="151" t="str">
        <f t="shared" si="0"/>
        <v>       玉溪市第一幼儿园</v>
      </c>
      <c r="B18" s="151" t="s">
        <v>165</v>
      </c>
      <c r="C18" s="151" t="s">
        <v>166</v>
      </c>
      <c r="D18" s="151" t="s">
        <v>94</v>
      </c>
      <c r="E18" s="151" t="s">
        <v>166</v>
      </c>
      <c r="F18" s="151" t="s">
        <v>167</v>
      </c>
      <c r="G18" s="151" t="s">
        <v>166</v>
      </c>
      <c r="H18" s="154">
        <v>2136216</v>
      </c>
      <c r="I18" s="62">
        <v>2136216</v>
      </c>
      <c r="J18" s="62">
        <v>534054</v>
      </c>
      <c r="K18" s="151"/>
      <c r="L18" s="62">
        <v>1602162</v>
      </c>
      <c r="M18" s="151"/>
      <c r="N18" s="62"/>
      <c r="O18" s="62"/>
      <c r="P18" s="151"/>
      <c r="Q18" s="62"/>
      <c r="R18" s="62"/>
      <c r="S18" s="62"/>
      <c r="T18" s="62"/>
      <c r="U18" s="62"/>
      <c r="V18" s="62"/>
      <c r="W18" s="62"/>
    </row>
    <row r="19" ht="20.25" customHeight="1" spans="1:23">
      <c r="A19" s="151" t="str">
        <f t="shared" si="0"/>
        <v>       玉溪市第一幼儿园</v>
      </c>
      <c r="B19" s="151" t="s">
        <v>168</v>
      </c>
      <c r="C19" s="151" t="s">
        <v>169</v>
      </c>
      <c r="D19" s="151" t="s">
        <v>83</v>
      </c>
      <c r="E19" s="151" t="s">
        <v>170</v>
      </c>
      <c r="F19" s="151" t="s">
        <v>171</v>
      </c>
      <c r="G19" s="151" t="s">
        <v>172</v>
      </c>
      <c r="H19" s="154">
        <v>2244000</v>
      </c>
      <c r="I19" s="62">
        <v>2244000</v>
      </c>
      <c r="J19" s="62">
        <v>448800</v>
      </c>
      <c r="K19" s="151"/>
      <c r="L19" s="62">
        <v>1795200</v>
      </c>
      <c r="M19" s="151"/>
      <c r="N19" s="62"/>
      <c r="O19" s="62"/>
      <c r="P19" s="151"/>
      <c r="Q19" s="62"/>
      <c r="R19" s="62"/>
      <c r="S19" s="62"/>
      <c r="T19" s="62"/>
      <c r="U19" s="62"/>
      <c r="V19" s="62"/>
      <c r="W19" s="62"/>
    </row>
    <row r="20" ht="20.25" customHeight="1" spans="1:23">
      <c r="A20" s="151" t="str">
        <f t="shared" si="0"/>
        <v>       玉溪市第一幼儿园</v>
      </c>
      <c r="B20" s="151" t="s">
        <v>173</v>
      </c>
      <c r="C20" s="151" t="s">
        <v>174</v>
      </c>
      <c r="D20" s="151" t="s">
        <v>80</v>
      </c>
      <c r="E20" s="151" t="s">
        <v>143</v>
      </c>
      <c r="F20" s="151" t="s">
        <v>175</v>
      </c>
      <c r="G20" s="151" t="s">
        <v>176</v>
      </c>
      <c r="H20" s="154">
        <v>66900</v>
      </c>
      <c r="I20" s="62">
        <v>66900</v>
      </c>
      <c r="J20" s="62"/>
      <c r="K20" s="151"/>
      <c r="L20" s="62">
        <v>66900</v>
      </c>
      <c r="M20" s="151"/>
      <c r="N20" s="62"/>
      <c r="O20" s="62"/>
      <c r="P20" s="151"/>
      <c r="Q20" s="62"/>
      <c r="R20" s="62"/>
      <c r="S20" s="62"/>
      <c r="T20" s="62"/>
      <c r="U20" s="62"/>
      <c r="V20" s="62"/>
      <c r="W20" s="62"/>
    </row>
    <row r="21" ht="20.25" customHeight="1" spans="1:23">
      <c r="A21" s="151" t="str">
        <f t="shared" si="0"/>
        <v>       玉溪市第一幼儿园</v>
      </c>
      <c r="B21" s="151" t="s">
        <v>173</v>
      </c>
      <c r="C21" s="151" t="s">
        <v>174</v>
      </c>
      <c r="D21" s="151" t="s">
        <v>80</v>
      </c>
      <c r="E21" s="151" t="s">
        <v>143</v>
      </c>
      <c r="F21" s="151" t="s">
        <v>177</v>
      </c>
      <c r="G21" s="151" t="s">
        <v>178</v>
      </c>
      <c r="H21" s="154">
        <v>100000</v>
      </c>
      <c r="I21" s="62">
        <v>100000</v>
      </c>
      <c r="J21" s="62"/>
      <c r="K21" s="151"/>
      <c r="L21" s="62">
        <v>100000</v>
      </c>
      <c r="M21" s="151"/>
      <c r="N21" s="62"/>
      <c r="O21" s="62"/>
      <c r="P21" s="151"/>
      <c r="Q21" s="62"/>
      <c r="R21" s="62"/>
      <c r="S21" s="62"/>
      <c r="T21" s="62"/>
      <c r="U21" s="62"/>
      <c r="V21" s="62"/>
      <c r="W21" s="62"/>
    </row>
    <row r="22" ht="20.25" customHeight="1" spans="1:23">
      <c r="A22" s="151" t="str">
        <f t="shared" si="0"/>
        <v>       玉溪市第一幼儿园</v>
      </c>
      <c r="B22" s="151" t="s">
        <v>173</v>
      </c>
      <c r="C22" s="151" t="s">
        <v>174</v>
      </c>
      <c r="D22" s="151" t="s">
        <v>80</v>
      </c>
      <c r="E22" s="151" t="s">
        <v>143</v>
      </c>
      <c r="F22" s="151" t="s">
        <v>179</v>
      </c>
      <c r="G22" s="151" t="s">
        <v>180</v>
      </c>
      <c r="H22" s="154">
        <v>70000</v>
      </c>
      <c r="I22" s="62">
        <v>70000</v>
      </c>
      <c r="J22" s="62"/>
      <c r="K22" s="151"/>
      <c r="L22" s="62">
        <v>70000</v>
      </c>
      <c r="M22" s="151"/>
      <c r="N22" s="62"/>
      <c r="O22" s="62"/>
      <c r="P22" s="151"/>
      <c r="Q22" s="62"/>
      <c r="R22" s="62"/>
      <c r="S22" s="62"/>
      <c r="T22" s="62"/>
      <c r="U22" s="62"/>
      <c r="V22" s="62"/>
      <c r="W22" s="62"/>
    </row>
    <row r="23" ht="20.25" customHeight="1" spans="1:23">
      <c r="A23" s="151" t="str">
        <f t="shared" si="0"/>
        <v>       玉溪市第一幼儿园</v>
      </c>
      <c r="B23" s="151" t="s">
        <v>173</v>
      </c>
      <c r="C23" s="151" t="s">
        <v>174</v>
      </c>
      <c r="D23" s="151" t="s">
        <v>80</v>
      </c>
      <c r="E23" s="151" t="s">
        <v>143</v>
      </c>
      <c r="F23" s="151" t="s">
        <v>181</v>
      </c>
      <c r="G23" s="151" t="s">
        <v>182</v>
      </c>
      <c r="H23" s="154">
        <v>80000</v>
      </c>
      <c r="I23" s="62">
        <v>80000</v>
      </c>
      <c r="J23" s="62"/>
      <c r="K23" s="151"/>
      <c r="L23" s="62">
        <v>80000</v>
      </c>
      <c r="M23" s="151"/>
      <c r="N23" s="62"/>
      <c r="O23" s="62"/>
      <c r="P23" s="151"/>
      <c r="Q23" s="62"/>
      <c r="R23" s="62"/>
      <c r="S23" s="62"/>
      <c r="T23" s="62"/>
      <c r="U23" s="62"/>
      <c r="V23" s="62"/>
      <c r="W23" s="62"/>
    </row>
    <row r="24" ht="20.25" customHeight="1" spans="1:23">
      <c r="A24" s="151" t="str">
        <f t="shared" si="0"/>
        <v>       玉溪市第一幼儿园</v>
      </c>
      <c r="B24" s="151" t="s">
        <v>173</v>
      </c>
      <c r="C24" s="151" t="s">
        <v>174</v>
      </c>
      <c r="D24" s="151" t="s">
        <v>80</v>
      </c>
      <c r="E24" s="151" t="s">
        <v>143</v>
      </c>
      <c r="F24" s="151" t="s">
        <v>183</v>
      </c>
      <c r="G24" s="151" t="s">
        <v>184</v>
      </c>
      <c r="H24" s="154">
        <v>50000</v>
      </c>
      <c r="I24" s="62">
        <v>50000</v>
      </c>
      <c r="J24" s="62"/>
      <c r="K24" s="151"/>
      <c r="L24" s="62">
        <v>50000</v>
      </c>
      <c r="M24" s="151"/>
      <c r="N24" s="62"/>
      <c r="O24" s="62"/>
      <c r="P24" s="151"/>
      <c r="Q24" s="62"/>
      <c r="R24" s="62"/>
      <c r="S24" s="62"/>
      <c r="T24" s="62"/>
      <c r="U24" s="62"/>
      <c r="V24" s="62"/>
      <c r="W24" s="62"/>
    </row>
    <row r="25" ht="20.25" customHeight="1" spans="1:23">
      <c r="A25" s="151" t="str">
        <f t="shared" si="0"/>
        <v>       玉溪市第一幼儿园</v>
      </c>
      <c r="B25" s="151" t="s">
        <v>173</v>
      </c>
      <c r="C25" s="151" t="s">
        <v>174</v>
      </c>
      <c r="D25" s="151" t="s">
        <v>80</v>
      </c>
      <c r="E25" s="151" t="s">
        <v>143</v>
      </c>
      <c r="F25" s="151" t="s">
        <v>185</v>
      </c>
      <c r="G25" s="151" t="s">
        <v>186</v>
      </c>
      <c r="H25" s="154">
        <v>267000</v>
      </c>
      <c r="I25" s="62">
        <v>267000</v>
      </c>
      <c r="J25" s="62"/>
      <c r="K25" s="151"/>
      <c r="L25" s="62">
        <v>267000</v>
      </c>
      <c r="M25" s="151"/>
      <c r="N25" s="62"/>
      <c r="O25" s="62"/>
      <c r="P25" s="151"/>
      <c r="Q25" s="62"/>
      <c r="R25" s="62"/>
      <c r="S25" s="62"/>
      <c r="T25" s="62"/>
      <c r="U25" s="62"/>
      <c r="V25" s="62"/>
      <c r="W25" s="62"/>
    </row>
    <row r="26" ht="20.25" customHeight="1" spans="1:23">
      <c r="A26" s="151" t="str">
        <f t="shared" si="0"/>
        <v>       玉溪市第一幼儿园</v>
      </c>
      <c r="B26" s="151" t="s">
        <v>187</v>
      </c>
      <c r="C26" s="151" t="s">
        <v>188</v>
      </c>
      <c r="D26" s="151" t="s">
        <v>80</v>
      </c>
      <c r="E26" s="151" t="s">
        <v>143</v>
      </c>
      <c r="F26" s="151" t="s">
        <v>189</v>
      </c>
      <c r="G26" s="151" t="s">
        <v>190</v>
      </c>
      <c r="H26" s="154">
        <v>26200</v>
      </c>
      <c r="I26" s="62">
        <v>26200</v>
      </c>
      <c r="J26" s="62"/>
      <c r="K26" s="151"/>
      <c r="L26" s="62">
        <v>26200</v>
      </c>
      <c r="M26" s="151"/>
      <c r="N26" s="62"/>
      <c r="O26" s="62"/>
      <c r="P26" s="151"/>
      <c r="Q26" s="62"/>
      <c r="R26" s="62"/>
      <c r="S26" s="62"/>
      <c r="T26" s="62"/>
      <c r="U26" s="62"/>
      <c r="V26" s="62"/>
      <c r="W26" s="62"/>
    </row>
    <row r="27" ht="20.25" customHeight="1" spans="1:23">
      <c r="A27" s="151" t="str">
        <f t="shared" si="0"/>
        <v>       玉溪市第一幼儿园</v>
      </c>
      <c r="B27" s="151" t="s">
        <v>191</v>
      </c>
      <c r="C27" s="151" t="s">
        <v>192</v>
      </c>
      <c r="D27" s="151" t="s">
        <v>80</v>
      </c>
      <c r="E27" s="151" t="s">
        <v>143</v>
      </c>
      <c r="F27" s="151" t="s">
        <v>193</v>
      </c>
      <c r="G27" s="151" t="s">
        <v>192</v>
      </c>
      <c r="H27" s="154">
        <v>310000</v>
      </c>
      <c r="I27" s="62">
        <v>310000</v>
      </c>
      <c r="J27" s="62"/>
      <c r="K27" s="151"/>
      <c r="L27" s="62">
        <v>310000</v>
      </c>
      <c r="M27" s="151"/>
      <c r="N27" s="62"/>
      <c r="O27" s="62"/>
      <c r="P27" s="151"/>
      <c r="Q27" s="62"/>
      <c r="R27" s="62"/>
      <c r="S27" s="62"/>
      <c r="T27" s="62"/>
      <c r="U27" s="62"/>
      <c r="V27" s="62"/>
      <c r="W27" s="62"/>
    </row>
    <row r="28" ht="20.25" customHeight="1" spans="1:23">
      <c r="A28" s="151" t="str">
        <f t="shared" si="0"/>
        <v>       玉溪市第一幼儿园</v>
      </c>
      <c r="B28" s="151" t="s">
        <v>194</v>
      </c>
      <c r="C28" s="151" t="s">
        <v>118</v>
      </c>
      <c r="D28" s="151" t="s">
        <v>80</v>
      </c>
      <c r="E28" s="151" t="s">
        <v>143</v>
      </c>
      <c r="F28" s="151" t="s">
        <v>195</v>
      </c>
      <c r="G28" s="151" t="s">
        <v>118</v>
      </c>
      <c r="H28" s="154">
        <v>9700</v>
      </c>
      <c r="I28" s="62">
        <v>9700</v>
      </c>
      <c r="J28" s="62"/>
      <c r="K28" s="151"/>
      <c r="L28" s="62">
        <v>9700</v>
      </c>
      <c r="M28" s="151"/>
      <c r="N28" s="62"/>
      <c r="O28" s="62"/>
      <c r="P28" s="151"/>
      <c r="Q28" s="62"/>
      <c r="R28" s="62"/>
      <c r="S28" s="62"/>
      <c r="T28" s="62"/>
      <c r="U28" s="62"/>
      <c r="V28" s="62"/>
      <c r="W28" s="62"/>
    </row>
    <row r="29" ht="33" customHeight="1" spans="1:23">
      <c r="A29" s="151" t="str">
        <f t="shared" si="0"/>
        <v>       玉溪市第一幼儿园</v>
      </c>
      <c r="B29" s="151" t="s">
        <v>196</v>
      </c>
      <c r="C29" s="151" t="s">
        <v>197</v>
      </c>
      <c r="D29" s="151" t="s">
        <v>80</v>
      </c>
      <c r="E29" s="151" t="s">
        <v>143</v>
      </c>
      <c r="F29" s="151" t="s">
        <v>148</v>
      </c>
      <c r="G29" s="151" t="s">
        <v>149</v>
      </c>
      <c r="H29" s="154">
        <v>6718400</v>
      </c>
      <c r="I29" s="62">
        <v>6718400</v>
      </c>
      <c r="J29" s="62">
        <v>1679600</v>
      </c>
      <c r="K29" s="151"/>
      <c r="L29" s="62">
        <v>5038800</v>
      </c>
      <c r="M29" s="151"/>
      <c r="N29" s="62"/>
      <c r="O29" s="62"/>
      <c r="P29" s="151"/>
      <c r="Q29" s="62"/>
      <c r="R29" s="62"/>
      <c r="S29" s="62"/>
      <c r="T29" s="62"/>
      <c r="U29" s="62"/>
      <c r="V29" s="62"/>
      <c r="W29" s="62"/>
    </row>
    <row r="30" ht="33" customHeight="1" spans="1:23">
      <c r="A30" s="151" t="str">
        <f t="shared" si="0"/>
        <v>       玉溪市第一幼儿园</v>
      </c>
      <c r="B30" s="151" t="s">
        <v>198</v>
      </c>
      <c r="C30" s="151" t="s">
        <v>199</v>
      </c>
      <c r="D30" s="151" t="s">
        <v>80</v>
      </c>
      <c r="E30" s="151" t="s">
        <v>143</v>
      </c>
      <c r="F30" s="151" t="s">
        <v>148</v>
      </c>
      <c r="G30" s="151" t="s">
        <v>149</v>
      </c>
      <c r="H30" s="154">
        <v>3400000</v>
      </c>
      <c r="I30" s="62">
        <v>3400000</v>
      </c>
      <c r="J30" s="62"/>
      <c r="K30" s="151"/>
      <c r="L30" s="62">
        <v>3400000</v>
      </c>
      <c r="M30" s="151"/>
      <c r="N30" s="62"/>
      <c r="O30" s="62"/>
      <c r="P30" s="151"/>
      <c r="Q30" s="62"/>
      <c r="R30" s="62"/>
      <c r="S30" s="62"/>
      <c r="T30" s="62"/>
      <c r="U30" s="62"/>
      <c r="V30" s="62"/>
      <c r="W30" s="62"/>
    </row>
    <row r="31" ht="20.25" customHeight="1" spans="1:23">
      <c r="A31" s="151" t="str">
        <f t="shared" si="0"/>
        <v>       玉溪市第一幼儿园</v>
      </c>
      <c r="B31" s="151" t="s">
        <v>200</v>
      </c>
      <c r="C31" s="151" t="s">
        <v>201</v>
      </c>
      <c r="D31" s="151" t="s">
        <v>80</v>
      </c>
      <c r="E31" s="151" t="s">
        <v>143</v>
      </c>
      <c r="F31" s="151" t="s">
        <v>202</v>
      </c>
      <c r="G31" s="151" t="s">
        <v>203</v>
      </c>
      <c r="H31" s="154">
        <v>72000</v>
      </c>
      <c r="I31" s="62">
        <v>72000</v>
      </c>
      <c r="J31" s="62"/>
      <c r="K31" s="151"/>
      <c r="L31" s="62">
        <v>72000</v>
      </c>
      <c r="M31" s="151"/>
      <c r="N31" s="62"/>
      <c r="O31" s="62"/>
      <c r="P31" s="151"/>
      <c r="Q31" s="62"/>
      <c r="R31" s="62"/>
      <c r="S31" s="62"/>
      <c r="T31" s="62"/>
      <c r="U31" s="62"/>
      <c r="V31" s="62"/>
      <c r="W31" s="62"/>
    </row>
    <row r="32" ht="20.25" customHeight="1" spans="1:23">
      <c r="A32" s="151" t="str">
        <f t="shared" si="0"/>
        <v>       玉溪市第一幼儿园</v>
      </c>
      <c r="B32" s="151" t="s">
        <v>204</v>
      </c>
      <c r="C32" s="151" t="s">
        <v>205</v>
      </c>
      <c r="D32" s="151" t="s">
        <v>85</v>
      </c>
      <c r="E32" s="151" t="s">
        <v>206</v>
      </c>
      <c r="F32" s="151" t="s">
        <v>207</v>
      </c>
      <c r="G32" s="151" t="s">
        <v>208</v>
      </c>
      <c r="H32" s="154">
        <v>170000</v>
      </c>
      <c r="I32" s="62">
        <v>170000</v>
      </c>
      <c r="J32" s="62"/>
      <c r="K32" s="151"/>
      <c r="L32" s="62">
        <v>170000</v>
      </c>
      <c r="M32" s="151"/>
      <c r="N32" s="62"/>
      <c r="O32" s="62"/>
      <c r="P32" s="151"/>
      <c r="Q32" s="62"/>
      <c r="R32" s="62"/>
      <c r="S32" s="62"/>
      <c r="T32" s="62"/>
      <c r="U32" s="62"/>
      <c r="V32" s="62"/>
      <c r="W32" s="62"/>
    </row>
    <row r="33" ht="20.25" customHeight="1" spans="1:23">
      <c r="A33" s="153" t="s">
        <v>30</v>
      </c>
      <c r="B33" s="153"/>
      <c r="C33" s="153"/>
      <c r="D33" s="153"/>
      <c r="E33" s="153"/>
      <c r="F33" s="153"/>
      <c r="G33" s="153"/>
      <c r="H33" s="62">
        <v>30282834.23</v>
      </c>
      <c r="I33" s="62">
        <v>30282834.23</v>
      </c>
      <c r="J33" s="62">
        <v>6367369.56</v>
      </c>
      <c r="K33" s="62"/>
      <c r="L33" s="62">
        <v>23915464.67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3:G3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156944444444444" right="0.156944444444444" top="1" bottom="1" header="0.5" footer="0.5"/>
  <pageSetup paperSize="1" scale="34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workbookViewId="0">
      <selection activeCell="G9" sqref="G9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0"/>
      <c r="E1" s="146"/>
      <c r="F1" s="146"/>
      <c r="G1" s="146"/>
      <c r="H1" s="146"/>
      <c r="K1" s="130"/>
      <c r="N1" s="130"/>
      <c r="O1" s="130"/>
      <c r="P1" s="130"/>
      <c r="U1" s="148"/>
      <c r="W1" s="136" t="s">
        <v>209</v>
      </c>
    </row>
    <row r="2" ht="27.75" customHeight="1" spans="1:23">
      <c r="A2" s="31" t="s">
        <v>210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4" t="str">
        <f>"单位名称："&amp;"玉溪市第一幼儿园"</f>
        <v>单位名称：玉溪市第一幼儿园</v>
      </c>
      <c r="B3" s="143" t="str">
        <f>"单位名称："&amp;"玉溪市第一幼儿园"</f>
        <v>单位名称：玉溪市第一幼儿园</v>
      </c>
      <c r="C3" s="143"/>
      <c r="D3" s="143"/>
      <c r="E3" s="143"/>
      <c r="F3" s="143"/>
      <c r="G3" s="143"/>
      <c r="H3" s="143"/>
      <c r="I3" s="143"/>
      <c r="J3" s="21"/>
      <c r="K3" s="21"/>
      <c r="L3" s="21"/>
      <c r="M3" s="21"/>
      <c r="N3" s="21"/>
      <c r="O3" s="21"/>
      <c r="P3" s="21"/>
      <c r="Q3" s="21"/>
      <c r="U3" s="148"/>
      <c r="W3" s="137" t="s">
        <v>2</v>
      </c>
    </row>
    <row r="4" ht="21.75" customHeight="1" spans="1:23">
      <c r="A4" s="6" t="s">
        <v>211</v>
      </c>
      <c r="B4" s="6" t="s">
        <v>123</v>
      </c>
      <c r="C4" s="6" t="s">
        <v>124</v>
      </c>
      <c r="D4" s="6" t="s">
        <v>212</v>
      </c>
      <c r="E4" s="7" t="s">
        <v>125</v>
      </c>
      <c r="F4" s="7" t="s">
        <v>126</v>
      </c>
      <c r="G4" s="7" t="s">
        <v>127</v>
      </c>
      <c r="H4" s="7" t="s">
        <v>128</v>
      </c>
      <c r="I4" s="12" t="s">
        <v>30</v>
      </c>
      <c r="J4" s="12" t="s">
        <v>213</v>
      </c>
      <c r="K4" s="12"/>
      <c r="L4" s="12"/>
      <c r="M4" s="12"/>
      <c r="N4" s="12" t="s">
        <v>130</v>
      </c>
      <c r="O4" s="12"/>
      <c r="P4" s="12"/>
      <c r="Q4" s="7" t="s">
        <v>36</v>
      </c>
      <c r="R4" s="23" t="s">
        <v>214</v>
      </c>
      <c r="S4" s="24"/>
      <c r="T4" s="24"/>
      <c r="U4" s="24"/>
      <c r="V4" s="24"/>
      <c r="W4" s="25"/>
    </row>
    <row r="5" ht="21.75" customHeight="1" spans="1:23">
      <c r="A5" s="8"/>
      <c r="B5" s="8"/>
      <c r="C5" s="8"/>
      <c r="D5" s="8"/>
      <c r="E5" s="9"/>
      <c r="F5" s="9"/>
      <c r="G5" s="9"/>
      <c r="H5" s="9"/>
      <c r="I5" s="12"/>
      <c r="J5" s="147" t="s">
        <v>33</v>
      </c>
      <c r="K5" s="147"/>
      <c r="L5" s="147" t="s">
        <v>34</v>
      </c>
      <c r="M5" s="147" t="s">
        <v>35</v>
      </c>
      <c r="N5" s="7" t="s">
        <v>33</v>
      </c>
      <c r="O5" s="7" t="s">
        <v>34</v>
      </c>
      <c r="P5" s="7" t="s">
        <v>35</v>
      </c>
      <c r="Q5" s="9"/>
      <c r="R5" s="7" t="s">
        <v>32</v>
      </c>
      <c r="S5" s="7" t="s">
        <v>39</v>
      </c>
      <c r="T5" s="7" t="s">
        <v>136</v>
      </c>
      <c r="U5" s="7" t="s">
        <v>41</v>
      </c>
      <c r="V5" s="7" t="s">
        <v>42</v>
      </c>
      <c r="W5" s="7" t="s">
        <v>43</v>
      </c>
    </row>
    <row r="6" ht="40.5" customHeight="1" spans="1:23">
      <c r="A6" s="10"/>
      <c r="B6" s="10"/>
      <c r="C6" s="10"/>
      <c r="D6" s="10"/>
      <c r="E6" s="11"/>
      <c r="F6" s="11"/>
      <c r="G6" s="11"/>
      <c r="H6" s="11"/>
      <c r="I6" s="12"/>
      <c r="J6" s="147" t="s">
        <v>32</v>
      </c>
      <c r="K6" s="147" t="s">
        <v>215</v>
      </c>
      <c r="L6" s="147"/>
      <c r="M6" s="147"/>
      <c r="N6" s="11"/>
      <c r="O6" s="11"/>
      <c r="P6" s="11"/>
      <c r="Q6" s="11"/>
      <c r="R6" s="11"/>
      <c r="S6" s="11"/>
      <c r="T6" s="11"/>
      <c r="U6" s="27"/>
      <c r="V6" s="11"/>
      <c r="W6" s="11"/>
    </row>
    <row r="7" ht="15" customHeight="1" spans="1:23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44">
        <v>20</v>
      </c>
      <c r="U7" s="144">
        <v>21</v>
      </c>
      <c r="V7" s="144">
        <v>22</v>
      </c>
      <c r="W7" s="144">
        <v>23</v>
      </c>
    </row>
    <row r="8" ht="32.9" customHeight="1" spans="1:23">
      <c r="A8" s="66"/>
      <c r="B8" s="145"/>
      <c r="C8" s="66" t="s">
        <v>216</v>
      </c>
      <c r="D8" s="66"/>
      <c r="E8" s="66"/>
      <c r="F8" s="66"/>
      <c r="G8" s="66"/>
      <c r="H8" s="66"/>
      <c r="I8" s="46">
        <v>4347000</v>
      </c>
      <c r="J8" s="46">
        <v>4347000</v>
      </c>
      <c r="K8" s="46">
        <v>4347000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ht="32.9" customHeight="1" spans="1:23">
      <c r="A9" s="66" t="s">
        <v>217</v>
      </c>
      <c r="B9" s="145" t="s">
        <v>218</v>
      </c>
      <c r="C9" s="66" t="s">
        <v>216</v>
      </c>
      <c r="D9" s="66" t="s">
        <v>64</v>
      </c>
      <c r="E9" s="66" t="s">
        <v>80</v>
      </c>
      <c r="F9" s="66" t="s">
        <v>143</v>
      </c>
      <c r="G9" s="66" t="s">
        <v>219</v>
      </c>
      <c r="H9" s="66" t="s">
        <v>220</v>
      </c>
      <c r="I9" s="46">
        <v>4300000</v>
      </c>
      <c r="J9" s="46">
        <v>4300000</v>
      </c>
      <c r="K9" s="46">
        <v>4300000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32.9" customHeight="1" spans="1:23">
      <c r="A10" s="66" t="s">
        <v>217</v>
      </c>
      <c r="B10" s="145" t="s">
        <v>218</v>
      </c>
      <c r="C10" s="66" t="s">
        <v>216</v>
      </c>
      <c r="D10" s="66" t="s">
        <v>64</v>
      </c>
      <c r="E10" s="66" t="s">
        <v>80</v>
      </c>
      <c r="F10" s="66" t="s">
        <v>143</v>
      </c>
      <c r="G10" s="66" t="s">
        <v>221</v>
      </c>
      <c r="H10" s="66" t="s">
        <v>222</v>
      </c>
      <c r="I10" s="46">
        <v>47000</v>
      </c>
      <c r="J10" s="46">
        <v>47000</v>
      </c>
      <c r="K10" s="46">
        <v>47000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ht="32.9" customHeight="1" spans="1:23">
      <c r="A11" s="66"/>
      <c r="B11" s="66"/>
      <c r="C11" s="66" t="s">
        <v>223</v>
      </c>
      <c r="D11" s="66"/>
      <c r="E11" s="66"/>
      <c r="F11" s="66"/>
      <c r="G11" s="66"/>
      <c r="H11" s="66"/>
      <c r="I11" s="46">
        <v>500000</v>
      </c>
      <c r="J11" s="46"/>
      <c r="K11" s="46"/>
      <c r="L11" s="46"/>
      <c r="M11" s="46"/>
      <c r="N11" s="46"/>
      <c r="O11" s="46"/>
      <c r="P11" s="46"/>
      <c r="Q11" s="46"/>
      <c r="R11" s="46">
        <v>500000</v>
      </c>
      <c r="S11" s="46"/>
      <c r="T11" s="46"/>
      <c r="U11" s="46"/>
      <c r="V11" s="46"/>
      <c r="W11" s="46">
        <v>500000</v>
      </c>
    </row>
    <row r="12" ht="32.9" customHeight="1" spans="1:23">
      <c r="A12" s="66" t="s">
        <v>224</v>
      </c>
      <c r="B12" s="145" t="s">
        <v>225</v>
      </c>
      <c r="C12" s="66" t="s">
        <v>223</v>
      </c>
      <c r="D12" s="66" t="s">
        <v>64</v>
      </c>
      <c r="E12" s="66" t="s">
        <v>80</v>
      </c>
      <c r="F12" s="66" t="s">
        <v>143</v>
      </c>
      <c r="G12" s="66" t="s">
        <v>226</v>
      </c>
      <c r="H12" s="66" t="s">
        <v>227</v>
      </c>
      <c r="I12" s="46">
        <v>300000</v>
      </c>
      <c r="J12" s="46"/>
      <c r="K12" s="46"/>
      <c r="L12" s="46"/>
      <c r="M12" s="46"/>
      <c r="N12" s="46"/>
      <c r="O12" s="46"/>
      <c r="P12" s="46"/>
      <c r="Q12" s="46"/>
      <c r="R12" s="46">
        <v>300000</v>
      </c>
      <c r="S12" s="46"/>
      <c r="T12" s="46"/>
      <c r="U12" s="46"/>
      <c r="V12" s="46"/>
      <c r="W12" s="46">
        <v>300000</v>
      </c>
    </row>
    <row r="13" ht="32.9" customHeight="1" spans="1:23">
      <c r="A13" s="66" t="s">
        <v>224</v>
      </c>
      <c r="B13" s="145" t="s">
        <v>225</v>
      </c>
      <c r="C13" s="66" t="s">
        <v>223</v>
      </c>
      <c r="D13" s="66" t="s">
        <v>64</v>
      </c>
      <c r="E13" s="66" t="s">
        <v>80</v>
      </c>
      <c r="F13" s="66" t="s">
        <v>143</v>
      </c>
      <c r="G13" s="66" t="s">
        <v>183</v>
      </c>
      <c r="H13" s="66" t="s">
        <v>184</v>
      </c>
      <c r="I13" s="46">
        <v>200000</v>
      </c>
      <c r="J13" s="46"/>
      <c r="K13" s="46"/>
      <c r="L13" s="46"/>
      <c r="M13" s="46"/>
      <c r="N13" s="46"/>
      <c r="O13" s="46"/>
      <c r="P13" s="46"/>
      <c r="Q13" s="46"/>
      <c r="R13" s="46">
        <v>200000</v>
      </c>
      <c r="S13" s="46"/>
      <c r="T13" s="46"/>
      <c r="U13" s="46"/>
      <c r="V13" s="46"/>
      <c r="W13" s="46">
        <v>200000</v>
      </c>
    </row>
    <row r="14" ht="32.9" customHeight="1" spans="1:23">
      <c r="A14" s="66"/>
      <c r="B14" s="66"/>
      <c r="C14" s="66" t="s">
        <v>228</v>
      </c>
      <c r="D14" s="66"/>
      <c r="E14" s="66"/>
      <c r="F14" s="66"/>
      <c r="G14" s="66"/>
      <c r="H14" s="66"/>
      <c r="I14" s="46">
        <v>31043</v>
      </c>
      <c r="J14" s="46"/>
      <c r="K14" s="46"/>
      <c r="L14" s="46"/>
      <c r="M14" s="46"/>
      <c r="N14" s="46">
        <v>31043</v>
      </c>
      <c r="O14" s="46"/>
      <c r="P14" s="46"/>
      <c r="Q14" s="46"/>
      <c r="R14" s="46"/>
      <c r="S14" s="46"/>
      <c r="T14" s="46"/>
      <c r="U14" s="46"/>
      <c r="V14" s="46"/>
      <c r="W14" s="46"/>
    </row>
    <row r="15" ht="32.9" customHeight="1" spans="1:23">
      <c r="A15" s="66" t="s">
        <v>229</v>
      </c>
      <c r="B15" s="145" t="s">
        <v>230</v>
      </c>
      <c r="C15" s="66" t="s">
        <v>228</v>
      </c>
      <c r="D15" s="66" t="s">
        <v>64</v>
      </c>
      <c r="E15" s="66" t="s">
        <v>80</v>
      </c>
      <c r="F15" s="66" t="s">
        <v>143</v>
      </c>
      <c r="G15" s="66" t="s">
        <v>179</v>
      </c>
      <c r="H15" s="66" t="s">
        <v>180</v>
      </c>
      <c r="I15" s="46">
        <v>9435</v>
      </c>
      <c r="J15" s="46"/>
      <c r="K15" s="46"/>
      <c r="L15" s="46"/>
      <c r="M15" s="46"/>
      <c r="N15" s="46">
        <v>9435</v>
      </c>
      <c r="O15" s="46"/>
      <c r="P15" s="46"/>
      <c r="Q15" s="46"/>
      <c r="R15" s="46"/>
      <c r="S15" s="46"/>
      <c r="T15" s="46"/>
      <c r="U15" s="46"/>
      <c r="V15" s="46"/>
      <c r="W15" s="46"/>
    </row>
    <row r="16" ht="32.9" customHeight="1" spans="1:23">
      <c r="A16" s="66" t="s">
        <v>229</v>
      </c>
      <c r="B16" s="145" t="s">
        <v>230</v>
      </c>
      <c r="C16" s="66" t="s">
        <v>228</v>
      </c>
      <c r="D16" s="66" t="s">
        <v>64</v>
      </c>
      <c r="E16" s="66" t="s">
        <v>80</v>
      </c>
      <c r="F16" s="66" t="s">
        <v>143</v>
      </c>
      <c r="G16" s="66" t="s">
        <v>181</v>
      </c>
      <c r="H16" s="66" t="s">
        <v>182</v>
      </c>
      <c r="I16" s="46">
        <v>21608</v>
      </c>
      <c r="J16" s="46"/>
      <c r="K16" s="46"/>
      <c r="L16" s="46"/>
      <c r="M16" s="46"/>
      <c r="N16" s="46">
        <v>21608</v>
      </c>
      <c r="O16" s="46"/>
      <c r="P16" s="46"/>
      <c r="Q16" s="46"/>
      <c r="R16" s="46"/>
      <c r="S16" s="46"/>
      <c r="T16" s="46"/>
      <c r="U16" s="46"/>
      <c r="V16" s="46"/>
      <c r="W16" s="46"/>
    </row>
    <row r="17" ht="32.9" customHeight="1" spans="1:23">
      <c r="A17" s="66"/>
      <c r="B17" s="66"/>
      <c r="C17" s="66" t="s">
        <v>231</v>
      </c>
      <c r="D17" s="66"/>
      <c r="E17" s="66"/>
      <c r="F17" s="66"/>
      <c r="G17" s="66"/>
      <c r="H17" s="66"/>
      <c r="I17" s="46">
        <v>1152851.65</v>
      </c>
      <c r="J17" s="46">
        <v>200000</v>
      </c>
      <c r="K17" s="46">
        <v>200000</v>
      </c>
      <c r="L17" s="46"/>
      <c r="M17" s="46"/>
      <c r="N17" s="46">
        <v>952851.65</v>
      </c>
      <c r="O17" s="46"/>
      <c r="P17" s="46"/>
      <c r="Q17" s="46"/>
      <c r="R17" s="46"/>
      <c r="S17" s="46"/>
      <c r="T17" s="46"/>
      <c r="U17" s="46"/>
      <c r="V17" s="46"/>
      <c r="W17" s="46"/>
    </row>
    <row r="18" ht="32.9" customHeight="1" spans="1:23">
      <c r="A18" s="66" t="s">
        <v>217</v>
      </c>
      <c r="B18" s="145" t="s">
        <v>232</v>
      </c>
      <c r="C18" s="66" t="s">
        <v>231</v>
      </c>
      <c r="D18" s="66" t="s">
        <v>64</v>
      </c>
      <c r="E18" s="66" t="s">
        <v>80</v>
      </c>
      <c r="F18" s="66" t="s">
        <v>143</v>
      </c>
      <c r="G18" s="66" t="s">
        <v>175</v>
      </c>
      <c r="H18" s="66" t="s">
        <v>176</v>
      </c>
      <c r="I18" s="46">
        <v>332164.95</v>
      </c>
      <c r="J18" s="46">
        <v>200000</v>
      </c>
      <c r="K18" s="46">
        <v>200000</v>
      </c>
      <c r="L18" s="46"/>
      <c r="M18" s="46"/>
      <c r="N18" s="46">
        <v>132164.95</v>
      </c>
      <c r="O18" s="46"/>
      <c r="P18" s="46"/>
      <c r="Q18" s="46"/>
      <c r="R18" s="46"/>
      <c r="S18" s="46"/>
      <c r="T18" s="46"/>
      <c r="U18" s="46"/>
      <c r="V18" s="46"/>
      <c r="W18" s="46"/>
    </row>
    <row r="19" ht="32.9" customHeight="1" spans="1:23">
      <c r="A19" s="66" t="s">
        <v>217</v>
      </c>
      <c r="B19" s="145" t="s">
        <v>232</v>
      </c>
      <c r="C19" s="66" t="s">
        <v>231</v>
      </c>
      <c r="D19" s="66" t="s">
        <v>64</v>
      </c>
      <c r="E19" s="66" t="s">
        <v>80</v>
      </c>
      <c r="F19" s="66" t="s">
        <v>143</v>
      </c>
      <c r="G19" s="66" t="s">
        <v>233</v>
      </c>
      <c r="H19" s="66" t="s">
        <v>234</v>
      </c>
      <c r="I19" s="46">
        <v>53643.81</v>
      </c>
      <c r="J19" s="46"/>
      <c r="K19" s="46"/>
      <c r="L19" s="46"/>
      <c r="M19" s="46"/>
      <c r="N19" s="46">
        <v>53643.81</v>
      </c>
      <c r="O19" s="46"/>
      <c r="P19" s="46"/>
      <c r="Q19" s="46"/>
      <c r="R19" s="46"/>
      <c r="S19" s="46"/>
      <c r="T19" s="46"/>
      <c r="U19" s="46"/>
      <c r="V19" s="46"/>
      <c r="W19" s="46"/>
    </row>
    <row r="20" ht="32.9" customHeight="1" spans="1:23">
      <c r="A20" s="66" t="s">
        <v>217</v>
      </c>
      <c r="B20" s="145" t="s">
        <v>232</v>
      </c>
      <c r="C20" s="66" t="s">
        <v>231</v>
      </c>
      <c r="D20" s="66" t="s">
        <v>64</v>
      </c>
      <c r="E20" s="66" t="s">
        <v>80</v>
      </c>
      <c r="F20" s="66" t="s">
        <v>143</v>
      </c>
      <c r="G20" s="66" t="s">
        <v>235</v>
      </c>
      <c r="H20" s="66" t="s">
        <v>236</v>
      </c>
      <c r="I20" s="46">
        <v>49201.47</v>
      </c>
      <c r="J20" s="46"/>
      <c r="K20" s="46"/>
      <c r="L20" s="46"/>
      <c r="M20" s="46"/>
      <c r="N20" s="46">
        <v>49201.47</v>
      </c>
      <c r="O20" s="46"/>
      <c r="P20" s="46"/>
      <c r="Q20" s="46"/>
      <c r="R20" s="46"/>
      <c r="S20" s="46"/>
      <c r="T20" s="46"/>
      <c r="U20" s="46"/>
      <c r="V20" s="46"/>
      <c r="W20" s="46"/>
    </row>
    <row r="21" ht="32.9" customHeight="1" spans="1:23">
      <c r="A21" s="66" t="s">
        <v>217</v>
      </c>
      <c r="B21" s="145" t="s">
        <v>232</v>
      </c>
      <c r="C21" s="66" t="s">
        <v>231</v>
      </c>
      <c r="D21" s="66" t="s">
        <v>64</v>
      </c>
      <c r="E21" s="66" t="s">
        <v>80</v>
      </c>
      <c r="F21" s="66" t="s">
        <v>143</v>
      </c>
      <c r="G21" s="66" t="s">
        <v>237</v>
      </c>
      <c r="H21" s="66" t="s">
        <v>238</v>
      </c>
      <c r="I21" s="46">
        <v>512546.42</v>
      </c>
      <c r="J21" s="46"/>
      <c r="K21" s="46"/>
      <c r="L21" s="46"/>
      <c r="M21" s="46"/>
      <c r="N21" s="46">
        <v>512546.42</v>
      </c>
      <c r="O21" s="46"/>
      <c r="P21" s="46"/>
      <c r="Q21" s="46"/>
      <c r="R21" s="46"/>
      <c r="S21" s="46"/>
      <c r="T21" s="46"/>
      <c r="U21" s="46"/>
      <c r="V21" s="46"/>
      <c r="W21" s="46"/>
    </row>
    <row r="22" ht="32.9" customHeight="1" spans="1:23">
      <c r="A22" s="66" t="s">
        <v>217</v>
      </c>
      <c r="B22" s="145" t="s">
        <v>232</v>
      </c>
      <c r="C22" s="66" t="s">
        <v>231</v>
      </c>
      <c r="D22" s="66" t="s">
        <v>64</v>
      </c>
      <c r="E22" s="66" t="s">
        <v>80</v>
      </c>
      <c r="F22" s="66" t="s">
        <v>143</v>
      </c>
      <c r="G22" s="66" t="s">
        <v>226</v>
      </c>
      <c r="H22" s="66" t="s">
        <v>227</v>
      </c>
      <c r="I22" s="46">
        <v>205295</v>
      </c>
      <c r="J22" s="46"/>
      <c r="K22" s="46"/>
      <c r="L22" s="46"/>
      <c r="M22" s="46"/>
      <c r="N22" s="46">
        <v>205295</v>
      </c>
      <c r="O22" s="46"/>
      <c r="P22" s="46"/>
      <c r="Q22" s="46"/>
      <c r="R22" s="46"/>
      <c r="S22" s="46"/>
      <c r="T22" s="46"/>
      <c r="U22" s="46"/>
      <c r="V22" s="46"/>
      <c r="W22" s="46"/>
    </row>
    <row r="23" ht="32.9" customHeight="1" spans="1:23">
      <c r="A23" s="66"/>
      <c r="B23" s="66"/>
      <c r="C23" s="66" t="s">
        <v>239</v>
      </c>
      <c r="D23" s="66"/>
      <c r="E23" s="66"/>
      <c r="F23" s="66"/>
      <c r="G23" s="66"/>
      <c r="H23" s="66"/>
      <c r="I23" s="46">
        <v>75150</v>
      </c>
      <c r="J23" s="46"/>
      <c r="K23" s="46"/>
      <c r="L23" s="46"/>
      <c r="M23" s="46"/>
      <c r="N23" s="46">
        <v>75150</v>
      </c>
      <c r="O23" s="46"/>
      <c r="P23" s="46"/>
      <c r="Q23" s="46"/>
      <c r="R23" s="46"/>
      <c r="S23" s="46"/>
      <c r="T23" s="46"/>
      <c r="U23" s="46"/>
      <c r="V23" s="46"/>
      <c r="W23" s="46"/>
    </row>
    <row r="24" ht="32.9" customHeight="1" spans="1:23">
      <c r="A24" s="66" t="s">
        <v>224</v>
      </c>
      <c r="B24" s="145" t="s">
        <v>240</v>
      </c>
      <c r="C24" s="66" t="s">
        <v>239</v>
      </c>
      <c r="D24" s="66" t="s">
        <v>64</v>
      </c>
      <c r="E24" s="66" t="s">
        <v>80</v>
      </c>
      <c r="F24" s="66" t="s">
        <v>143</v>
      </c>
      <c r="G24" s="66" t="s">
        <v>175</v>
      </c>
      <c r="H24" s="66" t="s">
        <v>176</v>
      </c>
      <c r="I24" s="46">
        <v>35150</v>
      </c>
      <c r="J24" s="46"/>
      <c r="K24" s="46"/>
      <c r="L24" s="46"/>
      <c r="M24" s="46"/>
      <c r="N24" s="46">
        <v>35150</v>
      </c>
      <c r="O24" s="46"/>
      <c r="P24" s="46"/>
      <c r="Q24" s="46"/>
      <c r="R24" s="46"/>
      <c r="S24" s="46"/>
      <c r="T24" s="46"/>
      <c r="U24" s="46"/>
      <c r="V24" s="46"/>
      <c r="W24" s="46"/>
    </row>
    <row r="25" ht="32.9" customHeight="1" spans="1:23">
      <c r="A25" s="66" t="s">
        <v>224</v>
      </c>
      <c r="B25" s="145" t="s">
        <v>240</v>
      </c>
      <c r="C25" s="66" t="s">
        <v>239</v>
      </c>
      <c r="D25" s="66" t="s">
        <v>64</v>
      </c>
      <c r="E25" s="66" t="s">
        <v>80</v>
      </c>
      <c r="F25" s="66" t="s">
        <v>143</v>
      </c>
      <c r="G25" s="66" t="s">
        <v>179</v>
      </c>
      <c r="H25" s="66" t="s">
        <v>180</v>
      </c>
      <c r="I25" s="46">
        <v>15000</v>
      </c>
      <c r="J25" s="46"/>
      <c r="K25" s="46"/>
      <c r="L25" s="46"/>
      <c r="M25" s="46"/>
      <c r="N25" s="46">
        <v>15000</v>
      </c>
      <c r="O25" s="46"/>
      <c r="P25" s="46"/>
      <c r="Q25" s="46"/>
      <c r="R25" s="46"/>
      <c r="S25" s="46"/>
      <c r="T25" s="46"/>
      <c r="U25" s="46"/>
      <c r="V25" s="46"/>
      <c r="W25" s="46"/>
    </row>
    <row r="26" ht="32.9" customHeight="1" spans="1:23">
      <c r="A26" s="66" t="s">
        <v>224</v>
      </c>
      <c r="B26" s="145" t="s">
        <v>240</v>
      </c>
      <c r="C26" s="66" t="s">
        <v>239</v>
      </c>
      <c r="D26" s="66" t="s">
        <v>64</v>
      </c>
      <c r="E26" s="66" t="s">
        <v>80</v>
      </c>
      <c r="F26" s="66" t="s">
        <v>143</v>
      </c>
      <c r="G26" s="66" t="s">
        <v>181</v>
      </c>
      <c r="H26" s="66" t="s">
        <v>182</v>
      </c>
      <c r="I26" s="46">
        <v>25000</v>
      </c>
      <c r="J26" s="46"/>
      <c r="K26" s="46"/>
      <c r="L26" s="46"/>
      <c r="M26" s="46"/>
      <c r="N26" s="46">
        <v>25000</v>
      </c>
      <c r="O26" s="46"/>
      <c r="P26" s="46"/>
      <c r="Q26" s="46"/>
      <c r="R26" s="46"/>
      <c r="S26" s="46"/>
      <c r="T26" s="46"/>
      <c r="U26" s="46"/>
      <c r="V26" s="46"/>
      <c r="W26" s="46"/>
    </row>
    <row r="27" ht="32.9" customHeight="1" spans="1:23">
      <c r="A27" s="66"/>
      <c r="B27" s="66"/>
      <c r="C27" s="66" t="s">
        <v>241</v>
      </c>
      <c r="D27" s="66"/>
      <c r="E27" s="66"/>
      <c r="F27" s="66"/>
      <c r="G27" s="66"/>
      <c r="H27" s="66"/>
      <c r="I27" s="46">
        <v>1100000</v>
      </c>
      <c r="J27" s="46"/>
      <c r="K27" s="46"/>
      <c r="L27" s="46"/>
      <c r="M27" s="46"/>
      <c r="N27" s="46">
        <v>1100000</v>
      </c>
      <c r="O27" s="46"/>
      <c r="P27" s="46"/>
      <c r="Q27" s="46"/>
      <c r="R27" s="46"/>
      <c r="S27" s="46"/>
      <c r="T27" s="46"/>
      <c r="U27" s="46"/>
      <c r="V27" s="46"/>
      <c r="W27" s="46"/>
    </row>
    <row r="28" ht="32.9" customHeight="1" spans="1:23">
      <c r="A28" s="66" t="s">
        <v>224</v>
      </c>
      <c r="B28" s="145" t="s">
        <v>242</v>
      </c>
      <c r="C28" s="66" t="s">
        <v>241</v>
      </c>
      <c r="D28" s="66" t="s">
        <v>64</v>
      </c>
      <c r="E28" s="66" t="s">
        <v>80</v>
      </c>
      <c r="F28" s="66" t="s">
        <v>143</v>
      </c>
      <c r="G28" s="66" t="s">
        <v>226</v>
      </c>
      <c r="H28" s="66" t="s">
        <v>227</v>
      </c>
      <c r="I28" s="46">
        <v>950000</v>
      </c>
      <c r="J28" s="46"/>
      <c r="K28" s="46"/>
      <c r="L28" s="46"/>
      <c r="M28" s="46"/>
      <c r="N28" s="46">
        <v>950000</v>
      </c>
      <c r="O28" s="46"/>
      <c r="P28" s="46"/>
      <c r="Q28" s="46"/>
      <c r="R28" s="46"/>
      <c r="S28" s="46"/>
      <c r="T28" s="46"/>
      <c r="U28" s="46"/>
      <c r="V28" s="46"/>
      <c r="W28" s="46"/>
    </row>
    <row r="29" ht="32.9" customHeight="1" spans="1:23">
      <c r="A29" s="66" t="s">
        <v>224</v>
      </c>
      <c r="B29" s="145" t="s">
        <v>242</v>
      </c>
      <c r="C29" s="66" t="s">
        <v>241</v>
      </c>
      <c r="D29" s="66" t="s">
        <v>64</v>
      </c>
      <c r="E29" s="66" t="s">
        <v>80</v>
      </c>
      <c r="F29" s="66" t="s">
        <v>143</v>
      </c>
      <c r="G29" s="66" t="s">
        <v>183</v>
      </c>
      <c r="H29" s="66" t="s">
        <v>184</v>
      </c>
      <c r="I29" s="46">
        <v>150000</v>
      </c>
      <c r="J29" s="46"/>
      <c r="K29" s="46"/>
      <c r="L29" s="46"/>
      <c r="M29" s="46"/>
      <c r="N29" s="46">
        <v>150000</v>
      </c>
      <c r="O29" s="46"/>
      <c r="P29" s="46"/>
      <c r="Q29" s="46"/>
      <c r="R29" s="46"/>
      <c r="S29" s="46"/>
      <c r="T29" s="46"/>
      <c r="U29" s="46"/>
      <c r="V29" s="46"/>
      <c r="W29" s="46"/>
    </row>
    <row r="30" ht="32.9" customHeight="1" spans="1:23">
      <c r="A30" s="66"/>
      <c r="B30" s="66"/>
      <c r="C30" s="66" t="s">
        <v>243</v>
      </c>
      <c r="D30" s="66"/>
      <c r="E30" s="66"/>
      <c r="F30" s="66"/>
      <c r="G30" s="66"/>
      <c r="H30" s="66"/>
      <c r="I30" s="46">
        <v>1000000</v>
      </c>
      <c r="J30" s="46"/>
      <c r="K30" s="46"/>
      <c r="L30" s="46"/>
      <c r="M30" s="46"/>
      <c r="N30" s="46">
        <v>1000000</v>
      </c>
      <c r="O30" s="46"/>
      <c r="P30" s="46"/>
      <c r="Q30" s="46"/>
      <c r="R30" s="46"/>
      <c r="S30" s="46"/>
      <c r="T30" s="46"/>
      <c r="U30" s="46"/>
      <c r="V30" s="46"/>
      <c r="W30" s="46"/>
    </row>
    <row r="31" ht="32.9" customHeight="1" spans="1:23">
      <c r="A31" s="66" t="s">
        <v>224</v>
      </c>
      <c r="B31" s="145" t="s">
        <v>244</v>
      </c>
      <c r="C31" s="66" t="s">
        <v>243</v>
      </c>
      <c r="D31" s="66" t="s">
        <v>64</v>
      </c>
      <c r="E31" s="66" t="s">
        <v>80</v>
      </c>
      <c r="F31" s="66" t="s">
        <v>143</v>
      </c>
      <c r="G31" s="66" t="s">
        <v>226</v>
      </c>
      <c r="H31" s="66" t="s">
        <v>227</v>
      </c>
      <c r="I31" s="46">
        <v>350000</v>
      </c>
      <c r="J31" s="46"/>
      <c r="K31" s="46"/>
      <c r="L31" s="46"/>
      <c r="M31" s="46"/>
      <c r="N31" s="46">
        <v>350000</v>
      </c>
      <c r="O31" s="46"/>
      <c r="P31" s="46"/>
      <c r="Q31" s="46"/>
      <c r="R31" s="46"/>
      <c r="S31" s="46"/>
      <c r="T31" s="46"/>
      <c r="U31" s="46"/>
      <c r="V31" s="46"/>
      <c r="W31" s="46"/>
    </row>
    <row r="32" ht="32.9" customHeight="1" spans="1:23">
      <c r="A32" s="66" t="s">
        <v>224</v>
      </c>
      <c r="B32" s="145" t="s">
        <v>244</v>
      </c>
      <c r="C32" s="66" t="s">
        <v>243</v>
      </c>
      <c r="D32" s="66" t="s">
        <v>64</v>
      </c>
      <c r="E32" s="66" t="s">
        <v>80</v>
      </c>
      <c r="F32" s="66" t="s">
        <v>143</v>
      </c>
      <c r="G32" s="66" t="s">
        <v>245</v>
      </c>
      <c r="H32" s="66" t="s">
        <v>246</v>
      </c>
      <c r="I32" s="46">
        <v>650000</v>
      </c>
      <c r="J32" s="46"/>
      <c r="K32" s="46"/>
      <c r="L32" s="46"/>
      <c r="M32" s="46"/>
      <c r="N32" s="46">
        <v>650000</v>
      </c>
      <c r="O32" s="46"/>
      <c r="P32" s="46"/>
      <c r="Q32" s="46"/>
      <c r="R32" s="46"/>
      <c r="S32" s="46"/>
      <c r="T32" s="46"/>
      <c r="U32" s="46"/>
      <c r="V32" s="46"/>
      <c r="W32" s="46"/>
    </row>
    <row r="33" ht="32.9" customHeight="1" spans="1:23">
      <c r="A33" s="66"/>
      <c r="B33" s="66"/>
      <c r="C33" s="66" t="s">
        <v>247</v>
      </c>
      <c r="D33" s="66"/>
      <c r="E33" s="66"/>
      <c r="F33" s="66"/>
      <c r="G33" s="66"/>
      <c r="H33" s="66"/>
      <c r="I33" s="46">
        <v>5878800</v>
      </c>
      <c r="J33" s="46"/>
      <c r="K33" s="46"/>
      <c r="L33" s="46"/>
      <c r="M33" s="46"/>
      <c r="N33" s="46"/>
      <c r="O33" s="46"/>
      <c r="P33" s="46"/>
      <c r="Q33" s="46"/>
      <c r="R33" s="46">
        <v>5878800</v>
      </c>
      <c r="S33" s="46"/>
      <c r="T33" s="46"/>
      <c r="U33" s="46"/>
      <c r="V33" s="46"/>
      <c r="W33" s="46">
        <v>5878800</v>
      </c>
    </row>
    <row r="34" ht="32.9" customHeight="1" spans="1:23">
      <c r="A34" s="66" t="s">
        <v>217</v>
      </c>
      <c r="B34" s="145" t="s">
        <v>248</v>
      </c>
      <c r="C34" s="66" t="s">
        <v>247</v>
      </c>
      <c r="D34" s="66" t="s">
        <v>64</v>
      </c>
      <c r="E34" s="66" t="s">
        <v>80</v>
      </c>
      <c r="F34" s="66" t="s">
        <v>143</v>
      </c>
      <c r="G34" s="66" t="s">
        <v>175</v>
      </c>
      <c r="H34" s="66" t="s">
        <v>176</v>
      </c>
      <c r="I34" s="46">
        <v>10000</v>
      </c>
      <c r="J34" s="46"/>
      <c r="K34" s="46"/>
      <c r="L34" s="46"/>
      <c r="M34" s="46"/>
      <c r="N34" s="46"/>
      <c r="O34" s="46"/>
      <c r="P34" s="46"/>
      <c r="Q34" s="46"/>
      <c r="R34" s="46">
        <v>10000</v>
      </c>
      <c r="S34" s="46"/>
      <c r="T34" s="46"/>
      <c r="U34" s="46"/>
      <c r="V34" s="46"/>
      <c r="W34" s="46">
        <v>10000</v>
      </c>
    </row>
    <row r="35" ht="32.9" customHeight="1" spans="1:23">
      <c r="A35" s="66" t="s">
        <v>217</v>
      </c>
      <c r="B35" s="145" t="s">
        <v>248</v>
      </c>
      <c r="C35" s="66" t="s">
        <v>247</v>
      </c>
      <c r="D35" s="66" t="s">
        <v>64</v>
      </c>
      <c r="E35" s="66" t="s">
        <v>80</v>
      </c>
      <c r="F35" s="66" t="s">
        <v>143</v>
      </c>
      <c r="G35" s="66" t="s">
        <v>226</v>
      </c>
      <c r="H35" s="66" t="s">
        <v>227</v>
      </c>
      <c r="I35" s="46">
        <v>58800</v>
      </c>
      <c r="J35" s="46"/>
      <c r="K35" s="46"/>
      <c r="L35" s="46"/>
      <c r="M35" s="46"/>
      <c r="N35" s="46"/>
      <c r="O35" s="46"/>
      <c r="P35" s="46"/>
      <c r="Q35" s="46"/>
      <c r="R35" s="46">
        <v>58800</v>
      </c>
      <c r="S35" s="46"/>
      <c r="T35" s="46"/>
      <c r="U35" s="46"/>
      <c r="V35" s="46"/>
      <c r="W35" s="46">
        <v>58800</v>
      </c>
    </row>
    <row r="36" ht="32.9" customHeight="1" spans="1:23">
      <c r="A36" s="66" t="s">
        <v>217</v>
      </c>
      <c r="B36" s="145" t="s">
        <v>248</v>
      </c>
      <c r="C36" s="66" t="s">
        <v>247</v>
      </c>
      <c r="D36" s="66" t="s">
        <v>64</v>
      </c>
      <c r="E36" s="66" t="s">
        <v>80</v>
      </c>
      <c r="F36" s="66" t="s">
        <v>143</v>
      </c>
      <c r="G36" s="66" t="s">
        <v>183</v>
      </c>
      <c r="H36" s="66" t="s">
        <v>184</v>
      </c>
      <c r="I36" s="46">
        <v>5160000</v>
      </c>
      <c r="J36" s="46"/>
      <c r="K36" s="46"/>
      <c r="L36" s="46"/>
      <c r="M36" s="46"/>
      <c r="N36" s="46"/>
      <c r="O36" s="46"/>
      <c r="P36" s="46"/>
      <c r="Q36" s="46"/>
      <c r="R36" s="46">
        <v>5160000</v>
      </c>
      <c r="S36" s="46"/>
      <c r="T36" s="46"/>
      <c r="U36" s="46"/>
      <c r="V36" s="46"/>
      <c r="W36" s="46">
        <v>5160000</v>
      </c>
    </row>
    <row r="37" ht="32.9" customHeight="1" spans="1:23">
      <c r="A37" s="66" t="s">
        <v>217</v>
      </c>
      <c r="B37" s="145" t="s">
        <v>248</v>
      </c>
      <c r="C37" s="66" t="s">
        <v>247</v>
      </c>
      <c r="D37" s="66" t="s">
        <v>64</v>
      </c>
      <c r="E37" s="66" t="s">
        <v>80</v>
      </c>
      <c r="F37" s="66" t="s">
        <v>143</v>
      </c>
      <c r="G37" s="66" t="s">
        <v>219</v>
      </c>
      <c r="H37" s="66" t="s">
        <v>220</v>
      </c>
      <c r="I37" s="46">
        <v>550000</v>
      </c>
      <c r="J37" s="46"/>
      <c r="K37" s="46"/>
      <c r="L37" s="46"/>
      <c r="M37" s="46"/>
      <c r="N37" s="46"/>
      <c r="O37" s="46"/>
      <c r="P37" s="46"/>
      <c r="Q37" s="46"/>
      <c r="R37" s="46">
        <v>550000</v>
      </c>
      <c r="S37" s="46"/>
      <c r="T37" s="46"/>
      <c r="U37" s="46"/>
      <c r="V37" s="46"/>
      <c r="W37" s="46">
        <v>550000</v>
      </c>
    </row>
    <row r="38" ht="32.9" customHeight="1" spans="1:23">
      <c r="A38" s="66" t="s">
        <v>217</v>
      </c>
      <c r="B38" s="145" t="s">
        <v>248</v>
      </c>
      <c r="C38" s="66" t="s">
        <v>247</v>
      </c>
      <c r="D38" s="66" t="s">
        <v>64</v>
      </c>
      <c r="E38" s="66" t="s">
        <v>80</v>
      </c>
      <c r="F38" s="66" t="s">
        <v>143</v>
      </c>
      <c r="G38" s="66" t="s">
        <v>185</v>
      </c>
      <c r="H38" s="66" t="s">
        <v>186</v>
      </c>
      <c r="I38" s="46">
        <v>100000</v>
      </c>
      <c r="J38" s="46"/>
      <c r="K38" s="46"/>
      <c r="L38" s="46"/>
      <c r="M38" s="46"/>
      <c r="N38" s="46"/>
      <c r="O38" s="46"/>
      <c r="P38" s="46"/>
      <c r="Q38" s="46"/>
      <c r="R38" s="46">
        <v>100000</v>
      </c>
      <c r="S38" s="46"/>
      <c r="T38" s="46"/>
      <c r="U38" s="46"/>
      <c r="V38" s="46"/>
      <c r="W38" s="46">
        <v>100000</v>
      </c>
    </row>
    <row r="39" ht="18.75" customHeight="1" spans="1:23">
      <c r="A39" s="41" t="s">
        <v>249</v>
      </c>
      <c r="B39" s="42"/>
      <c r="C39" s="42"/>
      <c r="D39" s="42"/>
      <c r="E39" s="42"/>
      <c r="F39" s="42"/>
      <c r="G39" s="42"/>
      <c r="H39" s="47"/>
      <c r="I39" s="46">
        <v>14084844.65</v>
      </c>
      <c r="J39" s="46">
        <v>4547000</v>
      </c>
      <c r="K39" s="46">
        <v>4547000</v>
      </c>
      <c r="L39" s="46"/>
      <c r="M39" s="46"/>
      <c r="N39" s="46">
        <v>3159044.65</v>
      </c>
      <c r="O39" s="46"/>
      <c r="P39" s="46"/>
      <c r="Q39" s="46"/>
      <c r="R39" s="46">
        <v>6378800</v>
      </c>
      <c r="S39" s="46"/>
      <c r="T39" s="46"/>
      <c r="U39" s="46"/>
      <c r="V39" s="46"/>
      <c r="W39" s="46">
        <v>6378800</v>
      </c>
    </row>
  </sheetData>
  <mergeCells count="28">
    <mergeCell ref="A2:W2"/>
    <mergeCell ref="A3:I3"/>
    <mergeCell ref="J4:M4"/>
    <mergeCell ref="N4:P4"/>
    <mergeCell ref="R4:W4"/>
    <mergeCell ref="J5:K5"/>
    <mergeCell ref="A39:H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354166666666667" right="0.196527777777778" top="0.393055555555556" bottom="0.354166666666667" header="0.156944444444444" footer="0.236111111111111"/>
  <pageSetup paperSize="9" scale="3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abSelected="1" topLeftCell="A7" workbookViewId="0">
      <selection activeCell="L17" sqref="L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2" t="s">
        <v>250</v>
      </c>
    </row>
    <row r="2" ht="28.5" customHeight="1" spans="1:10">
      <c r="A2" s="138" t="s">
        <v>251</v>
      </c>
      <c r="B2" s="31"/>
      <c r="C2" s="31"/>
      <c r="D2" s="31"/>
      <c r="E2" s="31"/>
      <c r="F2" s="99"/>
      <c r="G2" s="31"/>
      <c r="H2" s="99"/>
      <c r="I2" s="99"/>
      <c r="J2" s="31"/>
    </row>
    <row r="3" ht="15" customHeight="1" spans="1:1">
      <c r="A3" s="4" t="str">
        <f>"单位名称："&amp;"玉溪市第一幼儿园"</f>
        <v>单位名称：玉溪市第一幼儿园</v>
      </c>
    </row>
    <row r="4" ht="14.25" customHeight="1" spans="1:10">
      <c r="A4" s="65" t="s">
        <v>252</v>
      </c>
      <c r="B4" s="65" t="s">
        <v>253</v>
      </c>
      <c r="C4" s="65" t="s">
        <v>254</v>
      </c>
      <c r="D4" s="65" t="s">
        <v>255</v>
      </c>
      <c r="E4" s="65" t="s">
        <v>256</v>
      </c>
      <c r="F4" s="53" t="s">
        <v>257</v>
      </c>
      <c r="G4" s="65" t="s">
        <v>258</v>
      </c>
      <c r="H4" s="53" t="s">
        <v>259</v>
      </c>
      <c r="I4" s="53" t="s">
        <v>260</v>
      </c>
      <c r="J4" s="65" t="s">
        <v>261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3">
        <v>6</v>
      </c>
      <c r="G5" s="65">
        <v>7</v>
      </c>
      <c r="H5" s="53">
        <v>8</v>
      </c>
      <c r="I5" s="53">
        <v>9</v>
      </c>
      <c r="J5" s="65">
        <v>10</v>
      </c>
    </row>
    <row r="6" ht="15" customHeight="1" spans="1:10">
      <c r="A6" s="66" t="s">
        <v>64</v>
      </c>
      <c r="B6" s="67"/>
      <c r="C6" s="67"/>
      <c r="D6" s="67"/>
      <c r="E6" s="69"/>
      <c r="F6" s="70"/>
      <c r="G6" s="69"/>
      <c r="H6" s="70"/>
      <c r="I6" s="70"/>
      <c r="J6" s="69"/>
    </row>
    <row r="7" ht="33.75" customHeight="1" spans="1:10">
      <c r="A7" s="66" t="s">
        <v>216</v>
      </c>
      <c r="B7" s="66" t="s">
        <v>262</v>
      </c>
      <c r="C7" s="66" t="s">
        <v>263</v>
      </c>
      <c r="D7" s="66" t="s">
        <v>264</v>
      </c>
      <c r="E7" s="66" t="s">
        <v>265</v>
      </c>
      <c r="F7" s="66" t="s">
        <v>266</v>
      </c>
      <c r="G7" s="39" t="s">
        <v>267</v>
      </c>
      <c r="H7" s="66" t="s">
        <v>268</v>
      </c>
      <c r="I7" s="66" t="s">
        <v>269</v>
      </c>
      <c r="J7" s="66" t="s">
        <v>270</v>
      </c>
    </row>
    <row r="8" ht="33.75" customHeight="1" spans="1:10">
      <c r="A8" s="66" t="s">
        <v>216</v>
      </c>
      <c r="B8" s="66" t="s">
        <v>262</v>
      </c>
      <c r="C8" s="66" t="s">
        <v>263</v>
      </c>
      <c r="D8" s="66" t="s">
        <v>264</v>
      </c>
      <c r="E8" s="66" t="s">
        <v>271</v>
      </c>
      <c r="F8" s="66" t="s">
        <v>272</v>
      </c>
      <c r="G8" s="39" t="s">
        <v>273</v>
      </c>
      <c r="H8" s="66" t="s">
        <v>274</v>
      </c>
      <c r="I8" s="66" t="s">
        <v>269</v>
      </c>
      <c r="J8" s="66" t="s">
        <v>275</v>
      </c>
    </row>
    <row r="9" ht="33.75" customHeight="1" spans="1:10">
      <c r="A9" s="66" t="s">
        <v>216</v>
      </c>
      <c r="B9" s="66" t="s">
        <v>262</v>
      </c>
      <c r="C9" s="66" t="s">
        <v>263</v>
      </c>
      <c r="D9" s="66" t="s">
        <v>276</v>
      </c>
      <c r="E9" s="66" t="s">
        <v>277</v>
      </c>
      <c r="F9" s="66" t="s">
        <v>272</v>
      </c>
      <c r="G9" s="39" t="s">
        <v>273</v>
      </c>
      <c r="H9" s="66" t="s">
        <v>274</v>
      </c>
      <c r="I9" s="66" t="s">
        <v>269</v>
      </c>
      <c r="J9" s="66" t="s">
        <v>278</v>
      </c>
    </row>
    <row r="10" ht="33.75" customHeight="1" spans="1:10">
      <c r="A10" s="66" t="s">
        <v>216</v>
      </c>
      <c r="B10" s="66" t="s">
        <v>262</v>
      </c>
      <c r="C10" s="66" t="s">
        <v>279</v>
      </c>
      <c r="D10" s="66" t="s">
        <v>280</v>
      </c>
      <c r="E10" s="66" t="s">
        <v>281</v>
      </c>
      <c r="F10" s="66" t="s">
        <v>272</v>
      </c>
      <c r="G10" s="39" t="s">
        <v>282</v>
      </c>
      <c r="H10" s="66"/>
      <c r="I10" s="66" t="s">
        <v>283</v>
      </c>
      <c r="J10" s="66" t="s">
        <v>284</v>
      </c>
    </row>
    <row r="11" ht="33.75" customHeight="1" spans="1:10">
      <c r="A11" s="66" t="s">
        <v>216</v>
      </c>
      <c r="B11" s="66" t="s">
        <v>262</v>
      </c>
      <c r="C11" s="66" t="s">
        <v>285</v>
      </c>
      <c r="D11" s="66" t="s">
        <v>286</v>
      </c>
      <c r="E11" s="66" t="s">
        <v>287</v>
      </c>
      <c r="F11" s="66" t="s">
        <v>288</v>
      </c>
      <c r="G11" s="39" t="s">
        <v>289</v>
      </c>
      <c r="H11" s="66" t="s">
        <v>274</v>
      </c>
      <c r="I11" s="66" t="s">
        <v>269</v>
      </c>
      <c r="J11" s="66" t="s">
        <v>290</v>
      </c>
    </row>
    <row r="12" ht="33.75" customHeight="1" spans="1:10">
      <c r="A12" s="66" t="s">
        <v>247</v>
      </c>
      <c r="B12" s="66" t="s">
        <v>291</v>
      </c>
      <c r="C12" s="66" t="s">
        <v>263</v>
      </c>
      <c r="D12" s="66" t="s">
        <v>264</v>
      </c>
      <c r="E12" s="66" t="s">
        <v>292</v>
      </c>
      <c r="F12" s="66" t="s">
        <v>288</v>
      </c>
      <c r="G12" s="39" t="s">
        <v>293</v>
      </c>
      <c r="H12" s="66" t="s">
        <v>274</v>
      </c>
      <c r="I12" s="66" t="s">
        <v>269</v>
      </c>
      <c r="J12" s="66" t="s">
        <v>294</v>
      </c>
    </row>
    <row r="13" ht="33.75" customHeight="1" spans="1:10">
      <c r="A13" s="66" t="s">
        <v>247</v>
      </c>
      <c r="B13" s="66" t="s">
        <v>291</v>
      </c>
      <c r="C13" s="66" t="s">
        <v>263</v>
      </c>
      <c r="D13" s="66" t="s">
        <v>264</v>
      </c>
      <c r="E13" s="66" t="s">
        <v>295</v>
      </c>
      <c r="F13" s="66" t="s">
        <v>288</v>
      </c>
      <c r="G13" s="39" t="s">
        <v>296</v>
      </c>
      <c r="H13" s="66" t="s">
        <v>297</v>
      </c>
      <c r="I13" s="66" t="s">
        <v>269</v>
      </c>
      <c r="J13" s="66" t="s">
        <v>298</v>
      </c>
    </row>
    <row r="14" ht="33.75" customHeight="1" spans="1:10">
      <c r="A14" s="66" t="s">
        <v>247</v>
      </c>
      <c r="B14" s="66" t="s">
        <v>291</v>
      </c>
      <c r="C14" s="66" t="s">
        <v>263</v>
      </c>
      <c r="D14" s="66" t="s">
        <v>276</v>
      </c>
      <c r="E14" s="66" t="s">
        <v>299</v>
      </c>
      <c r="F14" s="66" t="s">
        <v>272</v>
      </c>
      <c r="G14" s="39" t="s">
        <v>273</v>
      </c>
      <c r="H14" s="66" t="s">
        <v>274</v>
      </c>
      <c r="I14" s="66" t="s">
        <v>269</v>
      </c>
      <c r="J14" s="66" t="s">
        <v>300</v>
      </c>
    </row>
    <row r="15" ht="33.75" customHeight="1" spans="1:10">
      <c r="A15" s="66" t="s">
        <v>247</v>
      </c>
      <c r="B15" s="66" t="s">
        <v>291</v>
      </c>
      <c r="C15" s="66" t="s">
        <v>279</v>
      </c>
      <c r="D15" s="66" t="s">
        <v>280</v>
      </c>
      <c r="E15" s="66" t="s">
        <v>281</v>
      </c>
      <c r="F15" s="66" t="s">
        <v>288</v>
      </c>
      <c r="G15" s="39" t="s">
        <v>289</v>
      </c>
      <c r="H15" s="66" t="s">
        <v>274</v>
      </c>
      <c r="I15" s="66" t="s">
        <v>269</v>
      </c>
      <c r="J15" s="66" t="s">
        <v>301</v>
      </c>
    </row>
    <row r="16" ht="33.75" customHeight="1" spans="1:10">
      <c r="A16" s="66" t="s">
        <v>247</v>
      </c>
      <c r="B16" s="66" t="s">
        <v>291</v>
      </c>
      <c r="C16" s="66" t="s">
        <v>285</v>
      </c>
      <c r="D16" s="66" t="s">
        <v>286</v>
      </c>
      <c r="E16" s="66" t="s">
        <v>287</v>
      </c>
      <c r="F16" s="66" t="s">
        <v>288</v>
      </c>
      <c r="G16" s="39" t="s">
        <v>302</v>
      </c>
      <c r="H16" s="66" t="s">
        <v>274</v>
      </c>
      <c r="I16" s="66" t="s">
        <v>269</v>
      </c>
      <c r="J16" s="66" t="s">
        <v>290</v>
      </c>
    </row>
    <row r="17" ht="33.75" customHeight="1" spans="1:10">
      <c r="A17" s="66" t="s">
        <v>231</v>
      </c>
      <c r="B17" s="139" t="s">
        <v>303</v>
      </c>
      <c r="C17" s="66" t="s">
        <v>263</v>
      </c>
      <c r="D17" s="66" t="s">
        <v>264</v>
      </c>
      <c r="E17" s="66" t="s">
        <v>304</v>
      </c>
      <c r="F17" s="66" t="s">
        <v>272</v>
      </c>
      <c r="G17" s="39" t="s">
        <v>273</v>
      </c>
      <c r="H17" s="66" t="s">
        <v>274</v>
      </c>
      <c r="I17" s="66" t="s">
        <v>269</v>
      </c>
      <c r="J17" s="66" t="s">
        <v>305</v>
      </c>
    </row>
    <row r="18" ht="33.75" customHeight="1" spans="1:10">
      <c r="A18" s="66" t="s">
        <v>231</v>
      </c>
      <c r="B18" s="140"/>
      <c r="C18" s="66" t="s">
        <v>263</v>
      </c>
      <c r="D18" s="66" t="s">
        <v>264</v>
      </c>
      <c r="E18" s="66" t="s">
        <v>306</v>
      </c>
      <c r="F18" s="66" t="s">
        <v>288</v>
      </c>
      <c r="G18" s="39" t="s">
        <v>45</v>
      </c>
      <c r="H18" s="66" t="s">
        <v>297</v>
      </c>
      <c r="I18" s="66" t="s">
        <v>269</v>
      </c>
      <c r="J18" s="66" t="s">
        <v>307</v>
      </c>
    </row>
    <row r="19" ht="33.75" customHeight="1" spans="1:10">
      <c r="A19" s="66" t="s">
        <v>231</v>
      </c>
      <c r="B19" s="140"/>
      <c r="C19" s="66" t="s">
        <v>263</v>
      </c>
      <c r="D19" s="66" t="s">
        <v>308</v>
      </c>
      <c r="E19" s="66" t="s">
        <v>309</v>
      </c>
      <c r="F19" s="66" t="s">
        <v>288</v>
      </c>
      <c r="G19" s="39" t="s">
        <v>289</v>
      </c>
      <c r="H19" s="66" t="s">
        <v>274</v>
      </c>
      <c r="I19" s="66" t="s">
        <v>269</v>
      </c>
      <c r="J19" s="66" t="s">
        <v>310</v>
      </c>
    </row>
    <row r="20" ht="33.75" customHeight="1" spans="1:10">
      <c r="A20" s="66" t="s">
        <v>231</v>
      </c>
      <c r="B20" s="140"/>
      <c r="C20" s="66" t="s">
        <v>279</v>
      </c>
      <c r="D20" s="66" t="s">
        <v>280</v>
      </c>
      <c r="E20" s="66" t="s">
        <v>311</v>
      </c>
      <c r="F20" s="66" t="s">
        <v>288</v>
      </c>
      <c r="G20" s="39" t="s">
        <v>289</v>
      </c>
      <c r="H20" s="66" t="s">
        <v>274</v>
      </c>
      <c r="I20" s="66" t="s">
        <v>269</v>
      </c>
      <c r="J20" s="66" t="s">
        <v>312</v>
      </c>
    </row>
    <row r="21" ht="97" customHeight="1" spans="1:10">
      <c r="A21" s="66" t="s">
        <v>231</v>
      </c>
      <c r="B21" s="141"/>
      <c r="C21" s="66" t="s">
        <v>285</v>
      </c>
      <c r="D21" s="66" t="s">
        <v>286</v>
      </c>
      <c r="E21" s="66" t="s">
        <v>287</v>
      </c>
      <c r="F21" s="66" t="s">
        <v>288</v>
      </c>
      <c r="G21" s="39" t="s">
        <v>289</v>
      </c>
      <c r="H21" s="66" t="s">
        <v>274</v>
      </c>
      <c r="I21" s="66" t="s">
        <v>269</v>
      </c>
      <c r="J21" s="66" t="s">
        <v>313</v>
      </c>
    </row>
    <row r="22" ht="33.75" customHeight="1" spans="1:10">
      <c r="A22" s="66" t="s">
        <v>223</v>
      </c>
      <c r="B22" s="66" t="s">
        <v>314</v>
      </c>
      <c r="C22" s="66" t="s">
        <v>263</v>
      </c>
      <c r="D22" s="66" t="s">
        <v>264</v>
      </c>
      <c r="E22" s="66" t="s">
        <v>315</v>
      </c>
      <c r="F22" s="66" t="s">
        <v>272</v>
      </c>
      <c r="G22" s="39" t="s">
        <v>273</v>
      </c>
      <c r="H22" s="66" t="s">
        <v>274</v>
      </c>
      <c r="I22" s="66" t="s">
        <v>269</v>
      </c>
      <c r="J22" s="66" t="s">
        <v>316</v>
      </c>
    </row>
    <row r="23" ht="33.75" customHeight="1" spans="1:10">
      <c r="A23" s="66" t="s">
        <v>223</v>
      </c>
      <c r="B23" s="66" t="s">
        <v>314</v>
      </c>
      <c r="C23" s="66" t="s">
        <v>263</v>
      </c>
      <c r="D23" s="66" t="s">
        <v>264</v>
      </c>
      <c r="E23" s="66" t="s">
        <v>317</v>
      </c>
      <c r="F23" s="66" t="s">
        <v>272</v>
      </c>
      <c r="G23" s="39" t="s">
        <v>273</v>
      </c>
      <c r="H23" s="66" t="s">
        <v>274</v>
      </c>
      <c r="I23" s="66" t="s">
        <v>269</v>
      </c>
      <c r="J23" s="66" t="s">
        <v>318</v>
      </c>
    </row>
    <row r="24" ht="33.75" customHeight="1" spans="1:10">
      <c r="A24" s="66" t="s">
        <v>223</v>
      </c>
      <c r="B24" s="66" t="s">
        <v>314</v>
      </c>
      <c r="C24" s="66" t="s">
        <v>263</v>
      </c>
      <c r="D24" s="66" t="s">
        <v>308</v>
      </c>
      <c r="E24" s="66" t="s">
        <v>319</v>
      </c>
      <c r="F24" s="66" t="s">
        <v>272</v>
      </c>
      <c r="G24" s="39" t="s">
        <v>273</v>
      </c>
      <c r="H24" s="66" t="s">
        <v>274</v>
      </c>
      <c r="I24" s="66" t="s">
        <v>269</v>
      </c>
      <c r="J24" s="66" t="s">
        <v>320</v>
      </c>
    </row>
    <row r="25" ht="33.75" customHeight="1" spans="1:10">
      <c r="A25" s="66" t="s">
        <v>223</v>
      </c>
      <c r="B25" s="66" t="s">
        <v>314</v>
      </c>
      <c r="C25" s="66" t="s">
        <v>263</v>
      </c>
      <c r="D25" s="66" t="s">
        <v>308</v>
      </c>
      <c r="E25" s="66" t="s">
        <v>321</v>
      </c>
      <c r="F25" s="66" t="s">
        <v>272</v>
      </c>
      <c r="G25" s="39" t="s">
        <v>273</v>
      </c>
      <c r="H25" s="66" t="s">
        <v>274</v>
      </c>
      <c r="I25" s="66" t="s">
        <v>269</v>
      </c>
      <c r="J25" s="66" t="s">
        <v>322</v>
      </c>
    </row>
    <row r="26" ht="33.75" customHeight="1" spans="1:10">
      <c r="A26" s="66" t="s">
        <v>223</v>
      </c>
      <c r="B26" s="66" t="s">
        <v>314</v>
      </c>
      <c r="C26" s="66" t="s">
        <v>279</v>
      </c>
      <c r="D26" s="66" t="s">
        <v>280</v>
      </c>
      <c r="E26" s="66" t="s">
        <v>323</v>
      </c>
      <c r="F26" s="66" t="s">
        <v>272</v>
      </c>
      <c r="G26" s="39" t="s">
        <v>273</v>
      </c>
      <c r="H26" s="66" t="s">
        <v>274</v>
      </c>
      <c r="I26" s="66" t="s">
        <v>269</v>
      </c>
      <c r="J26" s="66" t="s">
        <v>324</v>
      </c>
    </row>
    <row r="27" ht="33.75" customHeight="1" spans="1:10">
      <c r="A27" s="66" t="s">
        <v>223</v>
      </c>
      <c r="B27" s="66" t="s">
        <v>314</v>
      </c>
      <c r="C27" s="66" t="s">
        <v>285</v>
      </c>
      <c r="D27" s="66" t="s">
        <v>286</v>
      </c>
      <c r="E27" s="66" t="s">
        <v>325</v>
      </c>
      <c r="F27" s="66" t="s">
        <v>288</v>
      </c>
      <c r="G27" s="39" t="s">
        <v>302</v>
      </c>
      <c r="H27" s="66" t="s">
        <v>274</v>
      </c>
      <c r="I27" s="66" t="s">
        <v>269</v>
      </c>
      <c r="J27" s="66" t="s">
        <v>290</v>
      </c>
    </row>
  </sheetData>
  <mergeCells count="10">
    <mergeCell ref="A2:J2"/>
    <mergeCell ref="A3:H3"/>
    <mergeCell ref="A7:A11"/>
    <mergeCell ref="A12:A16"/>
    <mergeCell ref="A17:A21"/>
    <mergeCell ref="A22:A27"/>
    <mergeCell ref="B7:B11"/>
    <mergeCell ref="B12:B16"/>
    <mergeCell ref="B17:B21"/>
    <mergeCell ref="B22:B27"/>
  </mergeCells>
  <pageMargins left="0.75" right="0.75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孙先生</cp:lastModifiedBy>
  <dcterms:created xsi:type="dcterms:W3CDTF">2026-01-27T18:12:00Z</dcterms:created>
  <dcterms:modified xsi:type="dcterms:W3CDTF">2026-02-10T17:08:42Z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12BB3136A8FD47E9B04D6284D8E53FDB_13</vt:lpwstr>
  </property>
  <property fmtid="{D5CDD505-2E9C-101B-9397-08002B2CF9AE}" pid="3" name="KSOProductBuildVer">
    <vt:lpwstr>2052-12.8.2.15001</vt:lpwstr>
  </property>
  <property fmtid="{D5CDD505-2E9C-101B-9397-08002B2CF9AE}" pid="4" name="CalculationRule">
    <vt:i4>0</vt:i4>
  </property>
</Properties>
</file>