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firstSheet="9"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
  <c r="A3" i="16"/>
  <c r="A3" i="15"/>
  <c r="A3" i="14"/>
  <c r="A3" i="13"/>
  <c r="A10" i="12"/>
  <c r="A3"/>
  <c r="C19" i="11"/>
  <c r="A19"/>
  <c r="C18"/>
  <c r="A18"/>
  <c r="C17"/>
  <c r="A17"/>
  <c r="C16"/>
  <c r="A16"/>
  <c r="C15"/>
  <c r="A15"/>
  <c r="C14"/>
  <c r="A14"/>
  <c r="C13"/>
  <c r="A13"/>
  <c r="C12"/>
  <c r="A12"/>
  <c r="C11"/>
  <c r="A11"/>
  <c r="C10"/>
  <c r="A10"/>
  <c r="A3"/>
  <c r="A3" i="10"/>
  <c r="A3" i="9"/>
  <c r="B3" i="8"/>
  <c r="A3"/>
  <c r="A60" i="7"/>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3"/>
  <c r="A3" i="6"/>
  <c r="B30" i="5"/>
  <c r="B29"/>
  <c r="B28"/>
  <c r="B27"/>
  <c r="B26"/>
  <c r="B25"/>
  <c r="B24"/>
  <c r="B23"/>
  <c r="B22"/>
  <c r="B21"/>
  <c r="B20"/>
  <c r="B19"/>
  <c r="B18"/>
  <c r="B17"/>
  <c r="B16"/>
  <c r="B15"/>
  <c r="B14"/>
  <c r="B13"/>
  <c r="B12"/>
  <c r="B11"/>
  <c r="B10"/>
  <c r="B9"/>
  <c r="B8"/>
  <c r="B7"/>
  <c r="A3"/>
  <c r="C11" i="4"/>
  <c r="C10"/>
  <c r="C9"/>
  <c r="C8"/>
  <c r="C7"/>
  <c r="A3"/>
  <c r="B30" i="3"/>
  <c r="B29"/>
  <c r="B28"/>
  <c r="B27"/>
  <c r="B26"/>
  <c r="B25"/>
  <c r="B24"/>
  <c r="B23"/>
  <c r="B22"/>
  <c r="B21"/>
  <c r="B20"/>
  <c r="B19"/>
  <c r="B18"/>
  <c r="B17"/>
  <c r="B16"/>
  <c r="B15"/>
  <c r="B14"/>
  <c r="B13"/>
  <c r="B12"/>
  <c r="B11"/>
  <c r="B10"/>
  <c r="B9"/>
  <c r="B8"/>
  <c r="B7"/>
  <c r="A3"/>
  <c r="A3" i="2"/>
  <c r="C10" i="1"/>
  <c r="C9"/>
  <c r="C8"/>
  <c r="C7"/>
  <c r="C6"/>
  <c r="A3"/>
</calcChain>
</file>

<file path=xl/sharedStrings.xml><?xml version="1.0" encoding="utf-8"?>
<sst xmlns="http://schemas.openxmlformats.org/spreadsheetml/2006/main" count="986" uniqueCount="422">
  <si>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</si>
  <si>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</si>
  <si>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</si>
  <si>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</si>
  <si>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</si>
  <si>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</si>
  <si>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</si>
  <si>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</si>
  <si>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</si>
  <si>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</si>
  <si>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</si>
  <si>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</si>
  <si>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</si>
  <si>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</si>
  <si>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</si>
  <si>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</si>
  <si>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</si>
  <si>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</si>
  <si>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</si>
  <si>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</si>
  <si>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</si>
  <si>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</si>
  <si>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</si>
  <si>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</si>
  <si>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</si>
  <si>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</si>
  <si>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</si>
  <si>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</si>
  <si>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</si>
  <si>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</si>
  <si>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</si>
  <si>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</si>
  <si>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</si>
  <si>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</si>
  <si>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</si>
  <si>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</si>
  <si>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</si>
  <si>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</si>
  <si>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</si>
  <si>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</si>
  <si>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</si>
  <si>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</si>
  <si>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</si>
  <si>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</si>
  <si>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</si>
  <si>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</si>
  <si>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</si>
  <si>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</si>
  <si>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</si>
  <si>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</si>
  <si>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</si>
  <si>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</si>
  <si>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</si>
  <si>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</si>
  <si>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</si>
  <si>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</si>
  <si>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</si>
  <si>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</si>
  <si>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</si>
  <si>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</si>
  <si>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</si>
  <si>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</si>
  <si>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</si>
  <si>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128</t>
  </si>
  <si>
    <t>玉溪市商务局</t>
  </si>
  <si>
    <t>128001</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</si>
  <si>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</si>
  <si>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</si>
  <si>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</si>
  <si>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</si>
  <si>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</si>
  <si>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</si>
  <si>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</si>
  <si>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</si>
  <si>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</si>
  <si>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</si>
  <si>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</si>
  <si>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</si>
  <si>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</si>
  <si>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</si>
  <si>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20113</t>
  </si>
  <si>
    <t>2011301</t>
  </si>
  <si>
    <t>2011302</t>
  </si>
  <si>
    <t>2011307</t>
  </si>
  <si>
    <t>2011350</t>
  </si>
  <si>
    <t>208</t>
  </si>
  <si>
    <t>20805</t>
  </si>
  <si>
    <t>2080501</t>
  </si>
  <si>
    <t>2080505</t>
  </si>
  <si>
    <t>2080506</t>
  </si>
  <si>
    <t>210</t>
  </si>
  <si>
    <t>21011</t>
  </si>
  <si>
    <t>2101101</t>
  </si>
  <si>
    <t>2101102</t>
  </si>
  <si>
    <t>2101103</t>
  </si>
  <si>
    <t>2101199</t>
  </si>
  <si>
    <t>221</t>
  </si>
  <si>
    <t>22102</t>
  </si>
  <si>
    <t>2210201</t>
  </si>
  <si>
    <t>2210203</t>
  </si>
  <si>
    <t>222</t>
  </si>
  <si>
    <t>22205</t>
  </si>
  <si>
    <t>2220503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</si>
  <si>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</si>
  <si>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</si>
  <si>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</si>
  <si>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</si>
  <si>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</si>
  <si>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</si>
  <si>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</si>
  <si>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</si>
  <si>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</si>
  <si>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</si>
  <si>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</si>
  <si>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</si>
  <si>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</si>
  <si>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</si>
  <si>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</si>
  <si>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</si>
  <si>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</si>
  <si>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</si>
  <si>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</si>
  <si>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</si>
  <si>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</si>
  <si>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</si>
  <si>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</si>
  <si>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</si>
  <si>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</si>
  <si>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</si>
  <si>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</si>
  <si>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</si>
  <si>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</si>
  <si>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</si>
  <si>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</si>
  <si>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</si>
  <si>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</si>
  <si>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</si>
  <si>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</si>
  <si>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</si>
  <si>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</si>
  <si>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</si>
  <si>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</si>
  <si>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</si>
  <si>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</si>
  <si>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</si>
  <si>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</si>
  <si>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</si>
  <si>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</si>
  <si>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530400210000000629197</t>
  </si>
  <si>
    <t>行政人员工资支出</t>
  </si>
  <si>
    <t>行政运行</t>
  </si>
  <si>
    <t>30101</t>
  </si>
  <si>
    <t>基本工资</t>
  </si>
  <si>
    <t>30102</t>
  </si>
  <si>
    <t>津贴补贴</t>
  </si>
  <si>
    <t>购房补贴</t>
  </si>
  <si>
    <t>530400210000000629198</t>
  </si>
  <si>
    <t>事业人员工资支出</t>
  </si>
  <si>
    <t>事业运行</t>
  </si>
  <si>
    <t>30107</t>
  </si>
  <si>
    <t>绩效工资</t>
  </si>
  <si>
    <t>530400210000000629199</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</si>
  <si>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</si>
  <si>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</si>
  <si>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</si>
  <si>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</si>
  <si>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</si>
  <si>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</si>
  <si>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</si>
  <si>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</si>
  <si>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</si>
  <si>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</si>
  <si>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</si>
  <si>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</si>
  <si>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</si>
  <si>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</si>
  <si>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530400210000000629200</t>
  </si>
  <si>
    <t>住房公积金</t>
  </si>
  <si>
    <t>30113</t>
  </si>
  <si>
    <t>530400210000000629201</t>
  </si>
  <si>
    <t>对个人和家庭的补助</t>
  </si>
  <si>
    <t>行政单位离退休</t>
  </si>
  <si>
    <t>30305</t>
  </si>
  <si>
    <t>生活补助</t>
  </si>
  <si>
    <t>530400210000000629202</t>
  </si>
  <si>
    <t>其他工资福利支出</t>
  </si>
  <si>
    <t>30103</t>
  </si>
  <si>
    <t>奖金</t>
  </si>
  <si>
    <t>530400210000000629204</t>
  </si>
  <si>
    <t>公车购置及运维费</t>
  </si>
  <si>
    <t>30231</t>
  </si>
  <si>
    <t>公务用车运行维护费</t>
  </si>
  <si>
    <t>530400210000000629205</t>
  </si>
  <si>
    <t>行政人员公务交通补贴</t>
  </si>
  <si>
    <t>30239</t>
  </si>
  <si>
    <t>其他交通费用</t>
  </si>
  <si>
    <t>530400210000000629206</t>
  </si>
  <si>
    <t>工会经费</t>
  </si>
  <si>
    <t>30228</t>
  </si>
  <si>
    <t>530400210000000629208</t>
  </si>
  <si>
    <t>一般公用经费</t>
  </si>
  <si>
    <t>30201</t>
  </si>
  <si>
    <t>办公费</t>
  </si>
  <si>
    <t>30211</t>
  </si>
  <si>
    <t>差旅费</t>
  </si>
  <si>
    <t>30215</t>
  </si>
  <si>
    <t>会议费</t>
  </si>
  <si>
    <t>30216</t>
  </si>
  <si>
    <t>培训费</t>
  </si>
  <si>
    <t>30226</t>
  </si>
  <si>
    <t>劳务费</t>
  </si>
  <si>
    <t>30227</t>
  </si>
  <si>
    <t>委托业务费</t>
  </si>
  <si>
    <t>30299</t>
  </si>
  <si>
    <t>其他商品和服务支出</t>
  </si>
  <si>
    <t>30205</t>
  </si>
  <si>
    <t>水费</t>
  </si>
  <si>
    <t>30206</t>
  </si>
  <si>
    <t>电费</t>
  </si>
  <si>
    <t>30207</t>
  </si>
  <si>
    <t>邮电费</t>
  </si>
  <si>
    <t>31002</t>
  </si>
  <si>
    <t>办公设备购置</t>
  </si>
  <si>
    <t>530400221100000628714</t>
  </si>
  <si>
    <t>30217</t>
  </si>
  <si>
    <t>530400241100002386306</t>
  </si>
  <si>
    <t>年终一次性奖金</t>
  </si>
  <si>
    <t>530400241100002388178</t>
  </si>
  <si>
    <t>奖励性绩效工资（工资部分）经费</t>
  </si>
  <si>
    <t>530400241100002388187</t>
  </si>
  <si>
    <t>工作业务经费</t>
  </si>
  <si>
    <t>一般行政管理事务</t>
  </si>
  <si>
    <t>530400241100002388204</t>
  </si>
  <si>
    <t>奖励性绩效工资（高于部分）经费</t>
  </si>
  <si>
    <t>530400241100002389804</t>
  </si>
  <si>
    <t>编外临聘人员经费</t>
  </si>
  <si>
    <t>30199</t>
  </si>
  <si>
    <t>530400241100003019274</t>
  </si>
  <si>
    <t>职业年金经费</t>
  </si>
  <si>
    <t>机关事业单位职业年金缴费支出</t>
  </si>
  <si>
    <t>30109</t>
  </si>
  <si>
    <t>职业年金缴费</t>
  </si>
  <si>
    <t>530400261100005163911</t>
  </si>
  <si>
    <t>物流枢纽工作专班经费</t>
  </si>
  <si>
    <t>国内贸易管理</t>
  </si>
  <si>
    <t>30202</t>
  </si>
  <si>
    <t>印刷费</t>
  </si>
  <si>
    <t>30214</t>
  </si>
  <si>
    <t>租赁费</t>
  </si>
  <si>
    <t>530400261100005163948</t>
  </si>
  <si>
    <t>物流枢纽工作专班接待经费</t>
  </si>
  <si>
    <t>预算05-1表</t>
  </si>
  <si>
    <t>2026年部门项目支出预算表</t>
  </si>
  <si>
    <t>项目分类</t>
  </si>
  <si>
    <t>项目单位</t>
  </si>
  <si>
    <t>本年拨款</t>
  </si>
  <si>
    <t>单位资金</t>
  </si>
  <si>
    <t>其中：本次下达</t>
  </si>
  <si>
    <t>市级猪肉储备补助资金</t>
  </si>
  <si>
    <t>事业发展类</t>
  </si>
  <si>
    <t>530400210000000626087</t>
  </si>
  <si>
    <t>肉类储备</t>
  </si>
  <si>
    <t>31204</t>
  </si>
  <si>
    <t>费用补贴</t>
  </si>
  <si>
    <t>物流数据监测统计经费</t>
  </si>
  <si>
    <t>530400261100004912948</t>
  </si>
  <si>
    <t>物流市场主体培育奖补资金</t>
  </si>
  <si>
    <t>530400261100004913064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</si>
  <si>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</si>
  <si>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</si>
  <si>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</si>
  <si>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</si>
  <si>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</si>
  <si>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</si>
  <si>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</si>
  <si>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</si>
  <si>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</si>
  <si>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</si>
  <si>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</si>
  <si>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</si>
  <si>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</si>
  <si>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充分履行好部门职能，保障好民生需求,做好“六稳”工作、落实“六保”任务，通过商业代储方式，按市猪肉储备联席会确定储备任务数量，2026年度计划完成冻猪肉收储200吨，具体收储时间根据合同签订内容确定，按省级补贴标准需财政补贴资金200吨×2400元/吨/年=48万，确保在发生重大自然灾害、公共卫生事件、动物疫情或者其它突发事件引发的猪肉市场波动时紧急调用，保障我市全市居民猪肉市场供应，避免出现不足或短缺在较大范围内引起抢购和商品脱销情况，保障民生猪肉需求。</t>
  </si>
  <si>
    <t>产出指标</t>
  </si>
  <si>
    <t>数量指标</t>
  </si>
  <si>
    <t>储备数量</t>
  </si>
  <si>
    <t>=</t>
  </si>
  <si>
    <t>200</t>
  </si>
  <si>
    <t>吨</t>
  </si>
  <si>
    <t>定量指标</t>
  </si>
  <si>
    <t>反映市级冻猪肉储备数量的情况。</t>
  </si>
  <si>
    <t>质量指标</t>
  </si>
  <si>
    <t>猪肉质量合格率</t>
  </si>
  <si>
    <t>100</t>
  </si>
  <si>
    <t>%</t>
  </si>
  <si>
    <t>反映储备猪肉的肉类和质量情况。</t>
  </si>
  <si>
    <t>时效指标</t>
  </si>
  <si>
    <t>完成时效</t>
  </si>
  <si>
    <t>1.0</t>
  </si>
  <si>
    <t>年</t>
  </si>
  <si>
    <t>反映猪肉储备时间的情况。</t>
  </si>
  <si>
    <t>效益指标</t>
  </si>
  <si>
    <t>社会效益</t>
  </si>
  <si>
    <t>应急动用猪肉储备所用时间</t>
  </si>
  <si>
    <t>&lt;=</t>
  </si>
  <si>
    <t>36.0</t>
  </si>
  <si>
    <t>小时</t>
  </si>
  <si>
    <t>反映应急动用猪肉储备的及时性。</t>
  </si>
  <si>
    <t>可持续影响</t>
  </si>
  <si>
    <t>储备管理制度健全与执行情况</t>
  </si>
  <si>
    <t>制度健全，无重大违规</t>
  </si>
  <si>
    <t>定性指标</t>
  </si>
  <si>
    <t>反映企业储备制度制定和执行情况。</t>
  </si>
  <si>
    <t>按照玉溪市现代物流业高质量发展行动方案，通过物流市场主体培育政策措施带动作用，对玉溪市范围内首次获评国家A级至5A级的物流企业，按政策标准给予一次性奖补，预计可以获得奖补资金的企业8户，其中5A级1户，3A级2户，1A、2A级5户。</t>
  </si>
  <si>
    <t>物流企业A级评定</t>
  </si>
  <si>
    <t>&gt;=</t>
  </si>
  <si>
    <t>户</t>
  </si>
  <si>
    <t>物流企业开展国家A级物流企业评定不少于8户。</t>
  </si>
  <si>
    <t>参评企业通过国家A级企业认证</t>
  </si>
  <si>
    <t>合格</t>
  </si>
  <si>
    <t>根据行动方案，参加评估企业通过国家A级评估的企业不少于8户。其中，国家A级物流企业3户，2A级企业2户，3A级企业2户，5A级企业1户。</t>
  </si>
  <si>
    <t>经济效益</t>
  </si>
  <si>
    <t>交通运输、仓储和邮政业增加值</t>
  </si>
  <si>
    <t>通过物流企业申报国家A级物流企业，提高企业市场竞争力，推进我市交通运输、仓储和邮政业增加值同比增长5%。</t>
  </si>
  <si>
    <t>推动物流业发展</t>
  </si>
  <si>
    <t>通过复核</t>
  </si>
  <si>
    <t>获得资金奖补的企业，在方案实施期内通过国家A级物流企业复核。</t>
  </si>
  <si>
    <t>满意度指标</t>
  </si>
  <si>
    <t>服务对象满意度</t>
  </si>
  <si>
    <t>获得奖励企业满意度</t>
  </si>
  <si>
    <t>90</t>
  </si>
  <si>
    <t>获得资金奖励企业对奖补政策的满意度</t>
  </si>
  <si>
    <t>通过采购第三方服务机构加强对全市物流业数据的监测统计，强化社会物流统计调查制度的运用，建立科学反映全市物流业发展水平的指标体系。</t>
  </si>
  <si>
    <t>监测企业户数</t>
  </si>
  <si>
    <t>30</t>
  </si>
  <si>
    <t>对在玉溪市内注册具有独立法人资格的物流企业和与物流相关行业的企业进行有关数据的统计监测。</t>
  </si>
  <si>
    <t>形成监测报告</t>
  </si>
  <si>
    <t>份</t>
  </si>
  <si>
    <t>通过对玉溪物流企业及与物流相关的行业企业有关数据开展统计监测，形成玉溪市现代物流产业发展有关指标报告，为玉溪市现代物流产业的发展提供指导意见。</t>
  </si>
  <si>
    <t>开展抽样调查统计</t>
  </si>
  <si>
    <t>次</t>
  </si>
  <si>
    <t>对样本企业有关数据监测开展抽样调查不少3次</t>
  </si>
  <si>
    <t xml:space="preserve"> 监测的物流产业增长幅度</t>
  </si>
  <si>
    <t>通过监测系统，观察到物流产业增加幅度。</t>
  </si>
  <si>
    <t>社会物流统计调查制度</t>
  </si>
  <si>
    <t>得到强化运用</t>
  </si>
  <si>
    <t>采购第三方服务机构加强对全市物流业数据得监测统计，强化社会物流统计调查制度。</t>
  </si>
  <si>
    <t>持续监测物流企业数据</t>
  </si>
  <si>
    <t>统计监测形成报告，反映玉溪市现代物流产业发展现状，玉溪市现代物流产业的发展提供指导意见。</t>
  </si>
  <si>
    <t>预算06表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</si>
  <si>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</si>
  <si>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</si>
  <si>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</si>
  <si>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</si>
  <si>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</si>
  <si>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</si>
  <si>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</si>
  <si>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</si>
  <si>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</si>
  <si>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</si>
  <si>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</si>
  <si>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</si>
  <si>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</si>
  <si>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</si>
  <si>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A4复印纸</t>
  </si>
  <si>
    <t>元</t>
  </si>
  <si>
    <t>装订机</t>
  </si>
  <si>
    <t>碎纸机</t>
  </si>
  <si>
    <t>A4纸</t>
  </si>
  <si>
    <t>录音笔</t>
  </si>
  <si>
    <t>车辆加油</t>
  </si>
  <si>
    <t>车辆维护</t>
  </si>
  <si>
    <t>机车保险</t>
  </si>
  <si>
    <t>预算08表</t>
  </si>
  <si>
    <t>2026年部门政府购买服务预算表</t>
  </si>
  <si>
    <t>政府购买服务项目</t>
  </si>
  <si>
    <t>政府购买服务目录</t>
  </si>
  <si>
    <t>打印服务</t>
  </si>
  <si>
    <t>B1104 印刷和出版服务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</si>
  <si>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</si>
  <si>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</si>
  <si>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</si>
  <si>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</si>
  <si>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</si>
  <si>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</si>
  <si>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</si>
  <si>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</si>
  <si>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</si>
  <si>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</si>
  <si>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</si>
  <si>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</si>
  <si>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</si>
  <si>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</si>
  <si>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</si>
  <si>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</si>
  <si>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预算10表</t>
  </si>
  <si>
    <t>2026年新增资产配置表</t>
  </si>
  <si>
    <t>资产类别</t>
  </si>
  <si>
    <t>资产分类代码.名称</t>
  </si>
  <si>
    <t>资产名称</t>
  </si>
  <si>
    <t>计量单位</t>
  </si>
  <si>
    <t>财政部门批复数（元）</t>
  </si>
  <si>
    <t>单价</t>
  </si>
  <si>
    <t>金额</t>
  </si>
  <si>
    <t>预算11表</t>
  </si>
  <si>
    <t>上级补助</t>
  </si>
  <si>
    <t>预算12表</t>
  </si>
  <si>
    <t>2026年部门项目支出中期规划预算表</t>
  </si>
  <si>
    <t>项目级次</t>
  </si>
  <si>
    <t>2026年</t>
  </si>
  <si>
    <t>2027年</t>
  </si>
  <si>
    <t>2028年</t>
  </si>
  <si>
    <t>313 事业发展类</t>
  </si>
  <si>
    <t>本级</t>
  </si>
  <si>
    <t/>
  </si>
  <si>
    <t>2026年市对下转移支付绩效目标表</t>
    <phoneticPr fontId="24" type="noConversion"/>
  </si>
  <si>
    <t>备注：玉溪市商务局2026年无市对下转移支付，此表为空。</t>
    <phoneticPr fontId="24" type="noConversion"/>
  </si>
  <si>
    <t>2026年上级补助项目支出预算表</t>
    <phoneticPr fontId="24" type="noConversion"/>
  </si>
  <si>
    <t>备注：玉溪市商务局2026年无上级补助项目支出，此表为空。</t>
    <phoneticPr fontId="24" type="noConversion"/>
  </si>
  <si>
    <t>备注：玉溪市商务局2026年无新增资产配置，此表为空。</t>
    <phoneticPr fontId="24" type="noConversion"/>
  </si>
  <si>
    <t>备注：玉溪市商务局2026年无市对下转移支付预算，此表为空。</t>
    <phoneticPr fontId="24" type="noConversion"/>
  </si>
  <si>
    <t>2026年部门政府性基金预算支出预算表</t>
    <phoneticPr fontId="24" type="noConversion"/>
  </si>
  <si>
    <t>备注：玉溪市商务局2026年无政府性基金预算支出，此表为空。</t>
    <phoneticPr fontId="24" type="noConversion"/>
  </si>
</sst>
</file>

<file path=xl/styles.xml><?xml version="1.0" encoding="utf-8"?>
<styleSheet xmlns="http://schemas.openxmlformats.org/spreadsheetml/2006/main">
  <numFmts count="5">
    <numFmt numFmtId="178" formatCode="#,##0.00;\-#,##0.00;;@"/>
    <numFmt numFmtId="179" formatCode="hh:mm:ss"/>
    <numFmt numFmtId="180" formatCode="yyyy\-mm\-dd"/>
    <numFmt numFmtId="181" formatCode="yyyy\-mm\-dd\ hh:mm:ss"/>
    <numFmt numFmtId="182" formatCode="#,##0;\-#,##0;;@"/>
  </numFmts>
  <fonts count="25">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9"/>
      <name val="微软雅黑"/>
      <family val="2"/>
      <charset val="134"/>
    </font>
    <font>
      <sz val="10"/>
      <name val="宋体"/>
      <charset val="134"/>
    </font>
    <font>
      <sz val="9"/>
      <name val="宋体"/>
      <charset val="134"/>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s>
  <cellStyleXfs count="10">
    <xf numFmtId="0" fontId="0" fillId="0" borderId="0">
      <alignment vertical="top"/>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xf numFmtId="181" fontId="11" fillId="0" borderId="7">
      <alignment horizontal="right" vertical="center"/>
    </xf>
    <xf numFmtId="10" fontId="11" fillId="0" borderId="7">
      <alignment horizontal="right" vertical="center"/>
    </xf>
    <xf numFmtId="182" fontId="11" fillId="0" borderId="7">
      <alignment horizontal="right" vertical="center"/>
    </xf>
    <xf numFmtId="0" fontId="22" fillId="0" borderId="0">
      <alignment vertical="top"/>
      <protection locked="0"/>
    </xf>
  </cellStyleXfs>
  <cellXfs count="211">
    <xf numFmtId="0" fontId="0" fillId="0" borderId="0" xfId="0" applyFont="1">
      <alignment vertical="top"/>
    </xf>
    <xf numFmtId="0" fontId="4" fillId="0" borderId="0" xfId="0" applyFont="1" applyBorder="1" applyAlignment="1"/>
    <xf numFmtId="0" fontId="5" fillId="0" borderId="0" xfId="0" applyFont="1" applyBorder="1" applyAlignment="1" applyProtection="1">
      <alignment horizontal="right"/>
      <protection locked="0"/>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2" applyNumberFormat="1" applyFont="1" applyBorder="1">
      <alignment horizontal="left" vertical="center" wrapText="1"/>
    </xf>
    <xf numFmtId="178"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2" applyNumberFormat="1" applyFont="1" applyBorder="1">
      <alignment horizontal="left" vertical="center" wrapText="1"/>
    </xf>
    <xf numFmtId="0" fontId="9" fillId="0" borderId="0" xfId="0" applyFont="1" applyBorder="1" applyAlignment="1" applyProtection="1">
      <alignment horizontal="right"/>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2" fontId="11" fillId="0" borderId="7" xfId="0" applyNumberFormat="1" applyFont="1" applyBorder="1" applyAlignment="1">
      <alignment horizontal="right" vertical="center" wrapText="1"/>
    </xf>
    <xf numFmtId="178" fontId="11" fillId="0" borderId="7" xfId="0" applyNumberFormat="1" applyFont="1" applyBorder="1" applyAlignment="1">
      <alignment horizontal="right" vertical="center" wrapText="1"/>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4" fillId="0" borderId="0" xfId="0" applyFont="1" applyBorder="1" applyAlignment="1">
      <alignmen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0" xfId="0" applyFont="1" applyBorder="1" applyAlignment="1">
      <alignment horizontal="right"/>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8"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2" xfId="0" applyFont="1" applyBorder="1" applyAlignment="1">
      <alignment horizontal="center" vertical="center" wrapText="1"/>
    </xf>
    <xf numFmtId="182" fontId="7" fillId="0" borderId="7" xfId="8"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9" fillId="0" borderId="0" xfId="0" applyFont="1" applyBorder="1" applyAlignment="1">
      <alignment horizontal="right"/>
    </xf>
    <xf numFmtId="178" fontId="7" fillId="0" borderId="7" xfId="3" applyNumberFormat="1" applyFont="1" applyBorder="1">
      <alignment horizontal="right" vertical="center"/>
    </xf>
    <xf numFmtId="0" fontId="3" fillId="0" borderId="0" xfId="0" applyFont="1" applyBorder="1" applyAlignment="1" applyProtection="1">
      <alignment horizontal="right" vertical="center"/>
      <protection locked="0"/>
    </xf>
    <xf numFmtId="49" fontId="7" fillId="0" borderId="7" xfId="2" applyNumberFormat="1" applyFont="1" applyBorder="1" applyAlignment="1">
      <alignment horizontal="left" vertical="center" wrapText="1" indent="1"/>
    </xf>
    <xf numFmtId="49" fontId="9" fillId="0" borderId="0" xfId="0" applyNumberFormat="1" applyFont="1" applyBorder="1" applyAlignment="1"/>
    <xf numFmtId="0" fontId="9" fillId="0" borderId="0" xfId="0" applyFont="1" applyBorder="1">
      <alignment vertical="top"/>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2" applyNumberFormat="1" applyFont="1" applyBorder="1" applyAlignment="1">
      <alignment horizontal="right" vertical="center" wrapText="1"/>
    </xf>
    <xf numFmtId="49" fontId="11" fillId="0" borderId="7" xfId="2" applyNumberFormat="1" applyFont="1" applyBorder="1">
      <alignment horizontal="left" vertical="center" wrapText="1"/>
    </xf>
    <xf numFmtId="49" fontId="13" fillId="0" borderId="7" xfId="2" applyNumberFormat="1" applyFont="1" applyBorder="1" applyAlignment="1">
      <alignment horizontal="center" vertical="center" wrapText="1"/>
    </xf>
    <xf numFmtId="49" fontId="11" fillId="0" borderId="7" xfId="2" applyNumberFormat="1" applyFont="1" applyBorder="1" applyAlignment="1">
      <alignment horizontal="center" vertical="center" wrapText="1"/>
    </xf>
    <xf numFmtId="178" fontId="11" fillId="0" borderId="7" xfId="2" applyNumberFormat="1" applyFont="1" applyBorder="1" applyAlignment="1">
      <alignment horizontal="right" vertical="center" wrapText="1"/>
    </xf>
    <xf numFmtId="182" fontId="11" fillId="0" borderId="7" xfId="8" applyNumberFormat="1" applyFont="1" applyBorder="1" applyAlignment="1">
      <alignment horizontal="center" vertical="center" wrapText="1"/>
    </xf>
    <xf numFmtId="49" fontId="11" fillId="0" borderId="10" xfId="2" applyNumberFormat="1" applyFont="1" applyBorder="1" applyAlignment="1">
      <alignment horizontal="right" vertical="center" wrapText="1"/>
    </xf>
    <xf numFmtId="49" fontId="11" fillId="0" borderId="7" xfId="2" applyNumberFormat="1" applyFont="1" applyBorder="1" applyAlignment="1">
      <alignment horizontal="left" vertical="center" wrapText="1" indent="2"/>
    </xf>
    <xf numFmtId="49" fontId="11" fillId="0" borderId="7" xfId="2" applyNumberFormat="1" applyFont="1" applyBorder="1" applyAlignment="1">
      <alignment horizontal="left" vertical="center" wrapText="1" indent="4"/>
    </xf>
    <xf numFmtId="49" fontId="13" fillId="0" borderId="14"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49" fontId="21" fillId="0" borderId="7" xfId="2" applyNumberFormat="1" applyFont="1" applyBorder="1">
      <alignment horizontal="left" vertical="center" wrapText="1"/>
    </xf>
    <xf numFmtId="178" fontId="11" fillId="0" borderId="7" xfId="0" applyNumberFormat="1" applyFont="1" applyBorder="1" applyAlignment="1">
      <alignment horizontal="right" vertical="center"/>
    </xf>
    <xf numFmtId="178" fontId="21" fillId="0" borderId="16" xfId="0" applyNumberFormat="1" applyFont="1" applyBorder="1" applyAlignment="1">
      <alignment horizontal="left" vertical="center"/>
    </xf>
    <xf numFmtId="178" fontId="11" fillId="0" borderId="17" xfId="0" applyNumberFormat="1" applyFont="1" applyBorder="1" applyAlignment="1">
      <alignment horizontal="right" vertical="center"/>
    </xf>
    <xf numFmtId="178" fontId="11" fillId="0" borderId="7" xfId="3" applyNumberFormat="1" applyFont="1" applyBorder="1">
      <alignment horizontal="right" vertical="center"/>
    </xf>
    <xf numFmtId="178" fontId="11" fillId="0" borderId="16" xfId="0" applyNumberFormat="1" applyFont="1" applyBorder="1" applyAlignment="1">
      <alignment horizontal="left" vertical="center"/>
    </xf>
    <xf numFmtId="178" fontId="11" fillId="0" borderId="17" xfId="3" applyNumberFormat="1" applyFont="1" applyBorder="1">
      <alignment horizontal="right" vertical="center"/>
    </xf>
    <xf numFmtId="0" fontId="0" fillId="0" borderId="16" xfId="0" applyFont="1" applyBorder="1">
      <alignment vertical="top"/>
    </xf>
    <xf numFmtId="0" fontId="0" fillId="0" borderId="17" xfId="0" applyFont="1" applyBorder="1">
      <alignment vertical="top"/>
    </xf>
    <xf numFmtId="49" fontId="11" fillId="0" borderId="16" xfId="2" applyNumberFormat="1" applyFont="1" applyBorder="1">
      <alignment horizontal="left" vertical="center" wrapText="1"/>
    </xf>
    <xf numFmtId="49" fontId="11" fillId="0" borderId="17" xfId="2" applyNumberFormat="1" applyFont="1" applyBorder="1">
      <alignment horizontal="left" vertical="center" wrapText="1"/>
    </xf>
    <xf numFmtId="49" fontId="21" fillId="0" borderId="7" xfId="0" applyNumberFormat="1" applyFont="1" applyBorder="1" applyAlignment="1">
      <alignment horizontal="center" vertical="center" wrapText="1"/>
    </xf>
    <xf numFmtId="49" fontId="21" fillId="0" borderId="16" xfId="0" applyNumberFormat="1" applyFont="1" applyBorder="1" applyAlignment="1">
      <alignment horizontal="center" vertical="center" wrapText="1"/>
    </xf>
    <xf numFmtId="178" fontId="11" fillId="0" borderId="7" xfId="0" applyNumberFormat="1" applyFont="1" applyBorder="1" applyAlignment="1">
      <alignment horizontal="left" vertical="center"/>
    </xf>
    <xf numFmtId="0" fontId="0" fillId="0" borderId="14" xfId="0" applyFont="1" applyBorder="1">
      <alignment vertical="top"/>
    </xf>
    <xf numFmtId="0" fontId="0" fillId="0" borderId="15" xfId="0" applyFont="1" applyBorder="1">
      <alignment vertical="top"/>
    </xf>
    <xf numFmtId="49" fontId="11" fillId="0" borderId="18" xfId="2" applyNumberFormat="1" applyFont="1" applyBorder="1">
      <alignment horizontal="left" vertical="center" wrapText="1"/>
    </xf>
    <xf numFmtId="49" fontId="11" fillId="0" borderId="19" xfId="2" applyNumberFormat="1" applyFont="1" applyBorder="1">
      <alignment horizontal="left" vertical="center" wrapText="1"/>
    </xf>
    <xf numFmtId="49" fontId="11" fillId="0" borderId="7" xfId="2" applyNumberFormat="1" applyFont="1" applyBorder="1" applyAlignment="1">
      <alignment horizontal="right" vertical="center" wrapText="1"/>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11" fillId="0" borderId="7" xfId="2" applyNumberFormat="1" applyFont="1" applyBorder="1">
      <alignment horizontal="left" vertical="center" wrapText="1"/>
    </xf>
    <xf numFmtId="49" fontId="13" fillId="0" borderId="7" xfId="2" applyNumberFormat="1" applyFont="1" applyBorder="1" applyAlignment="1">
      <alignment horizontal="center" vertical="center" wrapText="1"/>
    </xf>
    <xf numFmtId="49" fontId="20" fillId="0" borderId="7" xfId="2" applyNumberFormat="1" applyFont="1" applyBorder="1" applyAlignment="1">
      <alignment horizontal="right" vertical="center" wrapText="1"/>
    </xf>
    <xf numFmtId="49" fontId="12" fillId="0" borderId="7" xfId="2" applyNumberFormat="1" applyFont="1" applyBorder="1" applyAlignment="1">
      <alignment horizontal="center" vertical="center" wrapText="1"/>
    </xf>
    <xf numFmtId="49" fontId="11" fillId="0" borderId="10" xfId="2" applyNumberFormat="1" applyFont="1" applyBorder="1" applyAlignment="1">
      <alignment horizontal="right" vertical="center" wrapText="1"/>
    </xf>
    <xf numFmtId="49" fontId="11" fillId="0" borderId="7" xfId="2"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0" fontId="8"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7"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0" fillId="0" borderId="0" xfId="0" applyFont="1">
      <alignment vertical="top"/>
    </xf>
    <xf numFmtId="49" fontId="7" fillId="0" borderId="7" xfId="2" applyNumberFormat="1" applyFont="1" applyBorder="1">
      <alignment horizontal="left"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pplyProtection="1">
      <alignment horizontal="right"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Alignment="1"/>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righ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3" fillId="0" borderId="12" xfId="0" applyFont="1" applyBorder="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0" borderId="0" xfId="0" applyFont="1" applyBorder="1" applyAlignment="1">
      <alignment horizontal="right" wrapText="1"/>
    </xf>
    <xf numFmtId="0" fontId="9" fillId="0" borderId="0" xfId="0" applyFont="1" applyBorder="1" applyAlignment="1">
      <alignment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49" fontId="11" fillId="0" borderId="0" xfId="2" applyNumberFormat="1" applyFont="1" applyBorder="1" applyAlignment="1">
      <alignment horizontal="right" vertical="center" wrapText="1"/>
    </xf>
    <xf numFmtId="49" fontId="12" fillId="0" borderId="0" xfId="2" applyNumberFormat="1" applyFont="1" applyBorder="1" applyAlignment="1">
      <alignment horizontal="center" vertical="center" wrapText="1"/>
    </xf>
    <xf numFmtId="49" fontId="11" fillId="0" borderId="0" xfId="2" applyNumberFormat="1" applyFont="1" applyBorder="1">
      <alignment horizontal="left" vertical="center" wrapText="1"/>
    </xf>
    <xf numFmtId="49" fontId="11" fillId="0" borderId="7" xfId="0" applyNumberFormat="1" applyFont="1" applyBorder="1" applyAlignment="1">
      <alignment horizontal="center" vertical="center" wrapText="1"/>
    </xf>
    <xf numFmtId="49" fontId="6" fillId="0" borderId="0" xfId="0" applyNumberFormat="1" applyFont="1" applyBorder="1" applyAlignment="1">
      <alignment horizontal="right" vertical="center"/>
    </xf>
    <xf numFmtId="0" fontId="4" fillId="0" borderId="0"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lignment horizontal="center" vertical="center"/>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0" fontId="23" fillId="0" borderId="0" xfId="9" applyFont="1" applyFill="1" applyBorder="1" applyAlignment="1" applyProtection="1"/>
    <xf numFmtId="0" fontId="11" fillId="0" borderId="0" xfId="9" applyFont="1" applyFill="1" applyBorder="1" applyAlignment="1" applyProtection="1">
      <alignment vertical="top"/>
      <protection locked="0"/>
    </xf>
  </cellXfs>
  <cellStyles count="10">
    <cellStyle name="DateStyle" xfId="5"/>
    <cellStyle name="DateTimeStyle" xfId="6"/>
    <cellStyle name="IntegralNumberStyle" xfId="8"/>
    <cellStyle name="MoneyStyle" xfId="3"/>
    <cellStyle name="Normal" xfId="9"/>
    <cellStyle name="NumberStyle" xfId="1"/>
    <cellStyle name="PercentStyle" xfId="7"/>
    <cellStyle name="TextStyle" xfId="2"/>
    <cellStyle name="TimeStyle" xfId="4"/>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Right="0"/>
  </sheetPr>
  <dimension ref="A1:D20"/>
  <sheetViews>
    <sheetView showZeros="0" workbookViewId="0">
      <selection activeCell="B20" sqref="B20"/>
    </sheetView>
  </sheetViews>
  <sheetFormatPr defaultColWidth="8.875" defaultRowHeight="15" customHeight="1"/>
  <cols>
    <col min="1" max="2" width="28.625" customWidth="1"/>
    <col min="3" max="3" width="35.75" customWidth="1"/>
    <col min="4" max="4" width="28.625" customWidth="1"/>
    <col min="7" max="7" width="14.75" customWidth="1"/>
  </cols>
  <sheetData>
    <row r="1" spans="1:4" ht="18.75" customHeight="1">
      <c r="A1" s="97" t="s">
        <v>0</v>
      </c>
      <c r="B1" s="98"/>
      <c r="C1" s="98"/>
      <c r="D1" s="98"/>
    </row>
    <row r="2" spans="1:4" ht="28.5" customHeight="1">
      <c r="A2" s="99" t="s">
        <v>1</v>
      </c>
      <c r="B2" s="99"/>
      <c r="C2" s="99"/>
      <c r="D2" s="99"/>
    </row>
    <row r="3" spans="1:4" ht="18.75" customHeight="1">
      <c r="A3" s="100" t="str">
        <f>"单位名称："&amp;"玉溪市商务局"</f>
        <v>单位名称：玉溪市商务局</v>
      </c>
      <c r="B3" s="100"/>
      <c r="C3" s="100"/>
      <c r="D3" s="68" t="s">
        <v>2</v>
      </c>
    </row>
    <row r="4" spans="1:4" ht="18.75" customHeight="1">
      <c r="A4" s="101" t="s">
        <v>3</v>
      </c>
      <c r="B4" s="101"/>
      <c r="C4" s="101" t="s">
        <v>4</v>
      </c>
      <c r="D4" s="101"/>
    </row>
    <row r="5" spans="1:4" ht="18.75" customHeight="1">
      <c r="A5" s="70" t="s">
        <v>5</v>
      </c>
      <c r="B5" s="70" t="s">
        <v>6</v>
      </c>
      <c r="C5" s="70" t="s">
        <v>7</v>
      </c>
      <c r="D5" s="70" t="s">
        <v>6</v>
      </c>
    </row>
    <row r="6" spans="1:4" ht="18.75" customHeight="1">
      <c r="A6" s="69" t="s">
        <v>8</v>
      </c>
      <c r="B6" s="83">
        <v>13896198.720000001</v>
      </c>
      <c r="C6" s="92" t="str">
        <f>"一"&amp;"、"&amp;"一般公共服务支出"</f>
        <v>一、一般公共服务支出</v>
      </c>
      <c r="D6" s="83">
        <v>9474993.1300000008</v>
      </c>
    </row>
    <row r="7" spans="1:4" ht="18.75" customHeight="1">
      <c r="A7" s="69" t="s">
        <v>9</v>
      </c>
      <c r="B7" s="83"/>
      <c r="C7" s="92" t="str">
        <f>"二"&amp;"、"&amp;"社会保障和就业支出"</f>
        <v>二、社会保障和就业支出</v>
      </c>
      <c r="D7" s="83">
        <v>2320515.36</v>
      </c>
    </row>
    <row r="8" spans="1:4" ht="18.75" customHeight="1">
      <c r="A8" s="69" t="s">
        <v>10</v>
      </c>
      <c r="B8" s="83"/>
      <c r="C8" s="92" t="str">
        <f>"三"&amp;"、"&amp;"卫生健康支出"</f>
        <v>三、卫生健康支出</v>
      </c>
      <c r="D8" s="83">
        <v>920438.23</v>
      </c>
    </row>
    <row r="9" spans="1:4" ht="18.75" customHeight="1">
      <c r="A9" s="69" t="s">
        <v>11</v>
      </c>
      <c r="B9" s="83"/>
      <c r="C9" s="92" t="str">
        <f>"四"&amp;"、"&amp;"住房保障支出"</f>
        <v>四、住房保障支出</v>
      </c>
      <c r="D9" s="83">
        <v>780252</v>
      </c>
    </row>
    <row r="10" spans="1:4" ht="18.75" customHeight="1">
      <c r="A10" s="69" t="s">
        <v>12</v>
      </c>
      <c r="B10" s="83"/>
      <c r="C10" s="92" t="str">
        <f>"五"&amp;"、"&amp;"粮油物资储备支出"</f>
        <v>五、粮油物资储备支出</v>
      </c>
      <c r="D10" s="83">
        <v>400000</v>
      </c>
    </row>
    <row r="11" spans="1:4" ht="18.75" customHeight="1">
      <c r="A11" s="69" t="s">
        <v>13</v>
      </c>
      <c r="B11" s="83"/>
      <c r="C11" s="93"/>
      <c r="D11" s="94"/>
    </row>
    <row r="12" spans="1:4" ht="18.75" customHeight="1">
      <c r="A12" s="69" t="s">
        <v>14</v>
      </c>
      <c r="B12" s="83"/>
      <c r="C12" s="88"/>
      <c r="D12" s="89"/>
    </row>
    <row r="13" spans="1:4" ht="18.75" customHeight="1">
      <c r="A13" s="69" t="s">
        <v>15</v>
      </c>
      <c r="B13" s="83"/>
      <c r="C13" s="88"/>
      <c r="D13" s="89"/>
    </row>
    <row r="14" spans="1:4" ht="18.75" customHeight="1">
      <c r="A14" s="69" t="s">
        <v>16</v>
      </c>
      <c r="B14" s="83"/>
      <c r="C14" s="95"/>
      <c r="D14" s="96"/>
    </row>
    <row r="15" spans="1:4" ht="18.75" customHeight="1">
      <c r="A15" s="69" t="s">
        <v>17</v>
      </c>
      <c r="B15" s="83"/>
      <c r="C15" s="69"/>
      <c r="D15" s="69"/>
    </row>
    <row r="16" spans="1:4" ht="18.75" customHeight="1">
      <c r="A16" s="90" t="s">
        <v>18</v>
      </c>
      <c r="B16" s="83">
        <v>13896198.720000001</v>
      </c>
      <c r="C16" s="90" t="s">
        <v>19</v>
      </c>
      <c r="D16" s="83">
        <v>13896198.720000001</v>
      </c>
    </row>
    <row r="17" spans="1:4" ht="18.75" customHeight="1">
      <c r="A17" s="79" t="s">
        <v>20</v>
      </c>
      <c r="B17" s="69"/>
      <c r="C17" s="79" t="s">
        <v>21</v>
      </c>
      <c r="D17" s="69"/>
    </row>
    <row r="18" spans="1:4" ht="18.75" customHeight="1">
      <c r="A18" s="24" t="s">
        <v>22</v>
      </c>
      <c r="B18" s="83"/>
      <c r="C18" s="24" t="s">
        <v>22</v>
      </c>
      <c r="D18" s="83"/>
    </row>
    <row r="19" spans="1:4" ht="18.75" customHeight="1">
      <c r="A19" s="24" t="s">
        <v>23</v>
      </c>
      <c r="B19" s="83"/>
      <c r="C19" s="24" t="s">
        <v>23</v>
      </c>
      <c r="D19" s="83"/>
    </row>
    <row r="20" spans="1:4" ht="18.75" customHeight="1">
      <c r="A20" s="90" t="s">
        <v>24</v>
      </c>
      <c r="B20" s="83">
        <v>13896198.720000001</v>
      </c>
      <c r="C20" s="90" t="s">
        <v>25</v>
      </c>
      <c r="D20" s="83">
        <v>13896198.720000001</v>
      </c>
    </row>
  </sheetData>
  <mergeCells count="5">
    <mergeCell ref="A1:D1"/>
    <mergeCell ref="A2:D2"/>
    <mergeCell ref="A3:C3"/>
    <mergeCell ref="A4:B4"/>
    <mergeCell ref="C4:D4"/>
  </mergeCells>
  <phoneticPr fontId="24" type="noConversion"/>
  <pageMargins left="0.75" right="0.75" top="1" bottom="1" header="0.5" footer="0.5"/>
  <pageSetup pageOrder="overThenDown" orientation="portrait"/>
</worksheet>
</file>

<file path=xl/worksheets/sheet10.xml><?xml version="1.0" encoding="utf-8"?>
<worksheet xmlns="http://schemas.openxmlformats.org/spreadsheetml/2006/main" xmlns:r="http://schemas.openxmlformats.org/officeDocument/2006/relationships">
  <sheetPr>
    <outlinePr summaryRight="0"/>
  </sheetPr>
  <dimension ref="A1:M11"/>
  <sheetViews>
    <sheetView showZeros="0" workbookViewId="0">
      <selection activeCell="C19" sqref="C19"/>
    </sheetView>
  </sheetViews>
  <sheetFormatPr defaultColWidth="9.125" defaultRowHeight="14.25" customHeight="1"/>
  <cols>
    <col min="1" max="1" width="29" customWidth="1"/>
    <col min="2" max="2" width="28.625" customWidth="1"/>
    <col min="3" max="3" width="31.625" customWidth="1"/>
    <col min="4" max="6" width="33.5" customWidth="1"/>
  </cols>
  <sheetData>
    <row r="1" spans="1:13" ht="15.75" customHeight="1">
      <c r="B1" s="57"/>
      <c r="F1" s="58" t="s">
        <v>348</v>
      </c>
    </row>
    <row r="2" spans="1:13" ht="28.5" customHeight="1">
      <c r="A2" s="107" t="s">
        <v>420</v>
      </c>
      <c r="B2" s="107"/>
      <c r="C2" s="107"/>
      <c r="D2" s="107"/>
      <c r="E2" s="107"/>
      <c r="F2" s="107"/>
    </row>
    <row r="3" spans="1:13" ht="15" customHeight="1">
      <c r="A3" s="129" t="str">
        <f>"单位名称："&amp;"玉溪市商务局"</f>
        <v>单位名称：玉溪市商务局</v>
      </c>
      <c r="B3" s="130"/>
      <c r="C3" s="130"/>
      <c r="D3" s="131"/>
      <c r="E3" s="131"/>
      <c r="F3" s="59" t="s">
        <v>349</v>
      </c>
    </row>
    <row r="4" spans="1:13" ht="18.75" customHeight="1">
      <c r="A4" s="136" t="s">
        <v>129</v>
      </c>
      <c r="B4" s="136" t="s">
        <v>68</v>
      </c>
      <c r="C4" s="136" t="s">
        <v>69</v>
      </c>
      <c r="D4" s="132" t="s">
        <v>350</v>
      </c>
      <c r="E4" s="133"/>
      <c r="F4" s="133"/>
    </row>
    <row r="5" spans="1:13" ht="30" customHeight="1">
      <c r="A5" s="137"/>
      <c r="B5" s="137"/>
      <c r="C5" s="137"/>
      <c r="D5" s="13" t="s">
        <v>30</v>
      </c>
      <c r="E5" s="17" t="s">
        <v>72</v>
      </c>
      <c r="F5" s="17" t="s">
        <v>73</v>
      </c>
    </row>
    <row r="6" spans="1:13" ht="16.5" customHeight="1">
      <c r="A6" s="17">
        <v>1</v>
      </c>
      <c r="B6" s="17">
        <v>2</v>
      </c>
      <c r="C6" s="17">
        <v>3</v>
      </c>
      <c r="D6" s="17">
        <v>4</v>
      </c>
      <c r="E6" s="17">
        <v>5</v>
      </c>
      <c r="F6" s="17">
        <v>6</v>
      </c>
    </row>
    <row r="7" spans="1:13" ht="20.25" customHeight="1">
      <c r="A7" s="19"/>
      <c r="B7" s="19"/>
      <c r="C7" s="19"/>
      <c r="D7" s="7"/>
      <c r="E7" s="60"/>
      <c r="F7" s="60"/>
    </row>
    <row r="8" spans="1:13" ht="17.25" customHeight="1">
      <c r="A8" s="134" t="s">
        <v>268</v>
      </c>
      <c r="B8" s="135"/>
      <c r="C8" s="135" t="s">
        <v>268</v>
      </c>
      <c r="D8" s="60"/>
      <c r="E8" s="60"/>
      <c r="F8" s="60"/>
    </row>
    <row r="11" spans="1:13" s="210" customFormat="1" ht="14.25" customHeight="1">
      <c r="A11" s="209" t="s">
        <v>421</v>
      </c>
      <c r="B11" s="209"/>
      <c r="C11" s="209"/>
      <c r="D11" s="209"/>
      <c r="E11" s="209"/>
      <c r="F11" s="209"/>
      <c r="G11" s="209"/>
      <c r="H11" s="209"/>
      <c r="I11" s="209"/>
      <c r="J11" s="209"/>
      <c r="K11" s="209"/>
      <c r="L11" s="209"/>
      <c r="M11" s="209"/>
    </row>
  </sheetData>
  <mergeCells count="7">
    <mergeCell ref="A2:F2"/>
    <mergeCell ref="A3:E3"/>
    <mergeCell ref="D4:F4"/>
    <mergeCell ref="A8:C8"/>
    <mergeCell ref="A4:A5"/>
    <mergeCell ref="B4:B5"/>
    <mergeCell ref="C4:C5"/>
  </mergeCells>
  <phoneticPr fontId="24"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sheetPr>
    <outlinePr summaryRight="0"/>
  </sheetPr>
  <dimension ref="A1:Q20"/>
  <sheetViews>
    <sheetView showZeros="0" tabSelected="1" workbookViewId="0">
      <selection sqref="A1:Q1"/>
    </sheetView>
  </sheetViews>
  <sheetFormatPr defaultColWidth="9.125" defaultRowHeight="14.25" customHeight="1"/>
  <cols>
    <col min="1" max="1" width="29.625" customWidth="1"/>
    <col min="2" max="2" width="21.75" customWidth="1"/>
    <col min="3" max="3" width="35.25" customWidth="1"/>
    <col min="4" max="4" width="7.75" customWidth="1"/>
    <col min="5" max="5" width="10.25" customWidth="1"/>
    <col min="6" max="6" width="14.875" customWidth="1"/>
    <col min="7" max="7" width="14.125" customWidth="1"/>
    <col min="8" max="11" width="14.75" customWidth="1"/>
    <col min="12" max="16" width="12.625" customWidth="1"/>
    <col min="17" max="17" width="10.375" customWidth="1"/>
  </cols>
  <sheetData>
    <row r="1" spans="1:17" ht="13.5" customHeight="1">
      <c r="A1" s="138" t="s">
        <v>351</v>
      </c>
      <c r="B1" s="138"/>
      <c r="C1" s="138"/>
      <c r="D1" s="138"/>
      <c r="E1" s="138"/>
      <c r="F1" s="138"/>
      <c r="G1" s="138"/>
      <c r="H1" s="138"/>
      <c r="I1" s="138"/>
      <c r="J1" s="138"/>
      <c r="K1" s="138"/>
      <c r="L1" s="138"/>
      <c r="M1" s="138"/>
      <c r="N1" s="138"/>
      <c r="O1" s="139"/>
      <c r="P1" s="139"/>
      <c r="Q1" s="138"/>
    </row>
    <row r="2" spans="1:17" ht="27.75" customHeight="1">
      <c r="A2" s="140" t="s">
        <v>352</v>
      </c>
      <c r="B2" s="107"/>
      <c r="C2" s="107"/>
      <c r="D2" s="107"/>
      <c r="E2" s="107"/>
      <c r="F2" s="107"/>
      <c r="G2" s="107"/>
      <c r="H2" s="107"/>
      <c r="I2" s="107"/>
      <c r="J2" s="107"/>
      <c r="K2" s="126"/>
      <c r="L2" s="107"/>
      <c r="M2" s="107"/>
      <c r="N2" s="107"/>
      <c r="O2" s="126"/>
      <c r="P2" s="126"/>
      <c r="Q2" s="107"/>
    </row>
    <row r="3" spans="1:17" ht="18.75" customHeight="1">
      <c r="A3" s="141" t="str">
        <f>"单位名称："&amp;"玉溪市商务局"</f>
        <v>单位名称：玉溪市商务局</v>
      </c>
      <c r="B3" s="142"/>
      <c r="C3" s="142"/>
      <c r="D3" s="142"/>
      <c r="E3" s="142"/>
      <c r="F3" s="1"/>
      <c r="G3" s="1"/>
      <c r="H3" s="1"/>
      <c r="I3" s="1"/>
      <c r="J3" s="1"/>
      <c r="O3" s="34"/>
      <c r="P3" s="34"/>
      <c r="Q3" s="46" t="s">
        <v>2</v>
      </c>
    </row>
    <row r="4" spans="1:17" ht="15.75" customHeight="1">
      <c r="A4" s="136" t="s">
        <v>353</v>
      </c>
      <c r="B4" s="156" t="s">
        <v>354</v>
      </c>
      <c r="C4" s="156" t="s">
        <v>355</v>
      </c>
      <c r="D4" s="156" t="s">
        <v>356</v>
      </c>
      <c r="E4" s="156" t="s">
        <v>357</v>
      </c>
      <c r="F4" s="156" t="s">
        <v>358</v>
      </c>
      <c r="G4" s="143" t="s">
        <v>136</v>
      </c>
      <c r="H4" s="143"/>
      <c r="I4" s="143"/>
      <c r="J4" s="143"/>
      <c r="K4" s="144"/>
      <c r="L4" s="143"/>
      <c r="M4" s="143"/>
      <c r="N4" s="143"/>
      <c r="O4" s="145"/>
      <c r="P4" s="144"/>
      <c r="Q4" s="146"/>
    </row>
    <row r="5" spans="1:17" ht="17.25" customHeight="1">
      <c r="A5" s="154"/>
      <c r="B5" s="157"/>
      <c r="C5" s="157"/>
      <c r="D5" s="157"/>
      <c r="E5" s="157"/>
      <c r="F5" s="157"/>
      <c r="G5" s="157" t="s">
        <v>30</v>
      </c>
      <c r="H5" s="157" t="s">
        <v>33</v>
      </c>
      <c r="I5" s="157" t="s">
        <v>359</v>
      </c>
      <c r="J5" s="157" t="s">
        <v>360</v>
      </c>
      <c r="K5" s="158" t="s">
        <v>361</v>
      </c>
      <c r="L5" s="147" t="s">
        <v>362</v>
      </c>
      <c r="M5" s="147"/>
      <c r="N5" s="147"/>
      <c r="O5" s="148"/>
      <c r="P5" s="149"/>
      <c r="Q5" s="150"/>
    </row>
    <row r="6" spans="1:17" ht="54" customHeight="1">
      <c r="A6" s="155"/>
      <c r="B6" s="150"/>
      <c r="C6" s="150"/>
      <c r="D6" s="150"/>
      <c r="E6" s="150"/>
      <c r="F6" s="150"/>
      <c r="G6" s="150"/>
      <c r="H6" s="150" t="s">
        <v>32</v>
      </c>
      <c r="I6" s="150"/>
      <c r="J6" s="150"/>
      <c r="K6" s="159"/>
      <c r="L6" s="47" t="s">
        <v>32</v>
      </c>
      <c r="M6" s="47" t="s">
        <v>39</v>
      </c>
      <c r="N6" s="47" t="s">
        <v>143</v>
      </c>
      <c r="O6" s="49" t="s">
        <v>41</v>
      </c>
      <c r="P6" s="48" t="s">
        <v>42</v>
      </c>
      <c r="Q6" s="47" t="s">
        <v>43</v>
      </c>
    </row>
    <row r="7" spans="1:17" ht="15" customHeight="1">
      <c r="A7" s="16">
        <v>1</v>
      </c>
      <c r="B7" s="50">
        <v>2</v>
      </c>
      <c r="C7" s="50">
        <v>3</v>
      </c>
      <c r="D7" s="50">
        <v>4</v>
      </c>
      <c r="E7" s="50">
        <v>5</v>
      </c>
      <c r="F7" s="50">
        <v>6</v>
      </c>
      <c r="G7" s="51">
        <v>7</v>
      </c>
      <c r="H7" s="51">
        <v>8</v>
      </c>
      <c r="I7" s="51">
        <v>9</v>
      </c>
      <c r="J7" s="51">
        <v>10</v>
      </c>
      <c r="K7" s="51">
        <v>11</v>
      </c>
      <c r="L7" s="51">
        <v>12</v>
      </c>
      <c r="M7" s="51">
        <v>13</v>
      </c>
      <c r="N7" s="51">
        <v>14</v>
      </c>
      <c r="O7" s="51">
        <v>15</v>
      </c>
      <c r="P7" s="51">
        <v>16</v>
      </c>
      <c r="Q7" s="51">
        <v>17</v>
      </c>
    </row>
    <row r="8" spans="1:17" ht="21" customHeight="1">
      <c r="A8" s="43" t="s">
        <v>64</v>
      </c>
      <c r="B8" s="44"/>
      <c r="C8" s="44"/>
      <c r="D8" s="44"/>
      <c r="E8" s="52"/>
      <c r="F8" s="53">
        <v>9540</v>
      </c>
      <c r="G8" s="21">
        <v>43040</v>
      </c>
      <c r="H8" s="21">
        <v>43040</v>
      </c>
      <c r="I8" s="21"/>
      <c r="J8" s="21"/>
      <c r="K8" s="21"/>
      <c r="L8" s="21"/>
      <c r="M8" s="21"/>
      <c r="N8" s="21"/>
      <c r="O8" s="21"/>
      <c r="P8" s="21"/>
      <c r="Q8" s="21"/>
    </row>
    <row r="9" spans="1:17" ht="21" customHeight="1">
      <c r="A9" s="54" t="s">
        <v>64</v>
      </c>
      <c r="B9" s="44"/>
      <c r="C9" s="44"/>
      <c r="D9" s="55"/>
      <c r="E9" s="56"/>
      <c r="F9" s="53">
        <v>9540</v>
      </c>
      <c r="G9" s="21">
        <v>43040</v>
      </c>
      <c r="H9" s="21">
        <v>43040</v>
      </c>
      <c r="I9" s="21"/>
      <c r="J9" s="21"/>
      <c r="K9" s="21"/>
      <c r="L9" s="21"/>
      <c r="M9" s="21"/>
      <c r="N9" s="21"/>
      <c r="O9" s="21"/>
      <c r="P9" s="21"/>
      <c r="Q9" s="21"/>
    </row>
    <row r="10" spans="1:17" ht="21" customHeight="1">
      <c r="A10" s="43" t="str">
        <f>"      "&amp;"一般公用经费"</f>
        <v>一般公用经费</v>
      </c>
      <c r="B10" s="44" t="s">
        <v>363</v>
      </c>
      <c r="C10" s="44" t="str">
        <f>"A05040101"&amp;"  "&amp;"复印纸"</f>
        <v>A05040101  复印纸</v>
      </c>
      <c r="D10" s="55" t="s">
        <v>364</v>
      </c>
      <c r="E10" s="56">
        <v>1</v>
      </c>
      <c r="F10" s="7"/>
      <c r="G10" s="21">
        <v>10000</v>
      </c>
      <c r="H10" s="21">
        <v>10000</v>
      </c>
      <c r="I10" s="21"/>
      <c r="J10" s="21"/>
      <c r="K10" s="21"/>
      <c r="L10" s="21"/>
      <c r="M10" s="21"/>
      <c r="N10" s="21"/>
      <c r="O10" s="21"/>
      <c r="P10" s="21"/>
      <c r="Q10" s="21"/>
    </row>
    <row r="11" spans="1:17" ht="21" customHeight="1">
      <c r="A11" s="43" t="str">
        <f>"      "&amp;"一般公用经费"</f>
        <v>一般公用经费</v>
      </c>
      <c r="B11" s="44" t="s">
        <v>365</v>
      </c>
      <c r="C11" s="44" t="str">
        <f>"A02021203"&amp;"  "&amp;"装订机"</f>
        <v>A02021203  装订机</v>
      </c>
      <c r="D11" s="55" t="s">
        <v>364</v>
      </c>
      <c r="E11" s="56">
        <v>1</v>
      </c>
      <c r="F11" s="7">
        <v>2220</v>
      </c>
      <c r="G11" s="21">
        <v>2220</v>
      </c>
      <c r="H11" s="21">
        <v>2220</v>
      </c>
      <c r="I11" s="21"/>
      <c r="J11" s="21"/>
      <c r="K11" s="21"/>
      <c r="L11" s="21"/>
      <c r="M11" s="21"/>
      <c r="N11" s="21"/>
      <c r="O11" s="21"/>
      <c r="P11" s="21"/>
      <c r="Q11" s="21"/>
    </row>
    <row r="12" spans="1:17" ht="21" customHeight="1">
      <c r="A12" s="43" t="str">
        <f>"      "&amp;"一般公用经费"</f>
        <v>一般公用经费</v>
      </c>
      <c r="B12" s="44" t="s">
        <v>366</v>
      </c>
      <c r="C12" s="44" t="str">
        <f>"A02021301"&amp;"  "&amp;"碎纸机"</f>
        <v>A02021301  碎纸机</v>
      </c>
      <c r="D12" s="55" t="s">
        <v>364</v>
      </c>
      <c r="E12" s="56">
        <v>1</v>
      </c>
      <c r="F12" s="7">
        <v>780</v>
      </c>
      <c r="G12" s="21">
        <v>780</v>
      </c>
      <c r="H12" s="21">
        <v>780</v>
      </c>
      <c r="I12" s="21"/>
      <c r="J12" s="21"/>
      <c r="K12" s="21"/>
      <c r="L12" s="21"/>
      <c r="M12" s="21"/>
      <c r="N12" s="21"/>
      <c r="O12" s="21"/>
      <c r="P12" s="21"/>
      <c r="Q12" s="21"/>
    </row>
    <row r="13" spans="1:17" ht="21" customHeight="1">
      <c r="A13" s="43" t="str">
        <f>"      "&amp;"物流枢纽工作专班经费"</f>
        <v>物流枢纽工作专班经费</v>
      </c>
      <c r="B13" s="44" t="s">
        <v>366</v>
      </c>
      <c r="C13" s="44" t="str">
        <f>"A02021301"&amp;"  "&amp;"碎纸机"</f>
        <v>A02021301  碎纸机</v>
      </c>
      <c r="D13" s="55" t="s">
        <v>364</v>
      </c>
      <c r="E13" s="56">
        <v>3</v>
      </c>
      <c r="F13" s="7">
        <v>2340</v>
      </c>
      <c r="G13" s="21">
        <v>2340</v>
      </c>
      <c r="H13" s="21">
        <v>2340</v>
      </c>
      <c r="I13" s="21"/>
      <c r="J13" s="21"/>
      <c r="K13" s="21"/>
      <c r="L13" s="21"/>
      <c r="M13" s="21"/>
      <c r="N13" s="21"/>
      <c r="O13" s="21"/>
      <c r="P13" s="21"/>
      <c r="Q13" s="21"/>
    </row>
    <row r="14" spans="1:17" ht="21" customHeight="1">
      <c r="A14" s="43" t="str">
        <f>"      "&amp;"物流枢纽工作专班经费"</f>
        <v>物流枢纽工作专班经费</v>
      </c>
      <c r="B14" s="44" t="s">
        <v>367</v>
      </c>
      <c r="C14" s="44" t="str">
        <f>"A05040101"&amp;"  "&amp;"复印纸"</f>
        <v>A05040101  复印纸</v>
      </c>
      <c r="D14" s="55" t="s">
        <v>364</v>
      </c>
      <c r="E14" s="56">
        <v>1</v>
      </c>
      <c r="F14" s="7">
        <v>2000</v>
      </c>
      <c r="G14" s="21">
        <v>2000</v>
      </c>
      <c r="H14" s="21">
        <v>2000</v>
      </c>
      <c r="I14" s="21"/>
      <c r="J14" s="21"/>
      <c r="K14" s="21"/>
      <c r="L14" s="21"/>
      <c r="M14" s="21"/>
      <c r="N14" s="21"/>
      <c r="O14" s="21"/>
      <c r="P14" s="21"/>
      <c r="Q14" s="21"/>
    </row>
    <row r="15" spans="1:17" ht="21" customHeight="1">
      <c r="A15" s="43" t="str">
        <f>"      "&amp;"物流枢纽工作专班经费"</f>
        <v>物流枢纽工作专班经费</v>
      </c>
      <c r="B15" s="44" t="s">
        <v>368</v>
      </c>
      <c r="C15" s="44" t="str">
        <f>"A02091209"&amp;"  "&amp;"录音外围设备"</f>
        <v>A02091209  录音外围设备</v>
      </c>
      <c r="D15" s="55" t="s">
        <v>364</v>
      </c>
      <c r="E15" s="56">
        <v>1</v>
      </c>
      <c r="F15" s="7">
        <v>2200</v>
      </c>
      <c r="G15" s="21">
        <v>2200</v>
      </c>
      <c r="H15" s="21">
        <v>2200</v>
      </c>
      <c r="I15" s="21"/>
      <c r="J15" s="21"/>
      <c r="K15" s="21"/>
      <c r="L15" s="21"/>
      <c r="M15" s="21"/>
      <c r="N15" s="21"/>
      <c r="O15" s="21"/>
      <c r="P15" s="21"/>
      <c r="Q15" s="21"/>
    </row>
    <row r="16" spans="1:17" ht="21" customHeight="1">
      <c r="A16" s="43" t="str">
        <f>"      "&amp;"公车购置及运维费"</f>
        <v>公车购置及运维费</v>
      </c>
      <c r="B16" s="44" t="s">
        <v>369</v>
      </c>
      <c r="C16" s="44" t="str">
        <f>"C23120302"&amp;"  "&amp;"车辆加油、添加燃料服务"</f>
        <v>C23120302  车辆加油、添加燃料服务</v>
      </c>
      <c r="D16" s="55" t="s">
        <v>364</v>
      </c>
      <c r="E16" s="56">
        <v>1</v>
      </c>
      <c r="F16" s="7"/>
      <c r="G16" s="21">
        <v>12900</v>
      </c>
      <c r="H16" s="21">
        <v>12900</v>
      </c>
      <c r="I16" s="21"/>
      <c r="J16" s="21"/>
      <c r="K16" s="21"/>
      <c r="L16" s="21"/>
      <c r="M16" s="21"/>
      <c r="N16" s="21"/>
      <c r="O16" s="21"/>
      <c r="P16" s="21"/>
      <c r="Q16" s="21"/>
    </row>
    <row r="17" spans="1:17" ht="21" customHeight="1">
      <c r="A17" s="43" t="str">
        <f>"      "&amp;"公车购置及运维费"</f>
        <v>公车购置及运维费</v>
      </c>
      <c r="B17" s="44" t="s">
        <v>370</v>
      </c>
      <c r="C17" s="44" t="str">
        <f>"C23120301"&amp;"  "&amp;"车辆维修和保养服务"</f>
        <v>C23120301  车辆维修和保养服务</v>
      </c>
      <c r="D17" s="55" t="s">
        <v>364</v>
      </c>
      <c r="E17" s="56">
        <v>1</v>
      </c>
      <c r="F17" s="7"/>
      <c r="G17" s="21">
        <v>2000</v>
      </c>
      <c r="H17" s="21">
        <v>2000</v>
      </c>
      <c r="I17" s="21"/>
      <c r="J17" s="21"/>
      <c r="K17" s="21"/>
      <c r="L17" s="21"/>
      <c r="M17" s="21"/>
      <c r="N17" s="21"/>
      <c r="O17" s="21"/>
      <c r="P17" s="21"/>
      <c r="Q17" s="21"/>
    </row>
    <row r="18" spans="1:17" ht="21" customHeight="1">
      <c r="A18" s="43" t="str">
        <f>"      "&amp;"公车购置及运维费"</f>
        <v>公车购置及运维费</v>
      </c>
      <c r="B18" s="44" t="s">
        <v>369</v>
      </c>
      <c r="C18" s="44" t="str">
        <f>"C23120302"&amp;"  "&amp;"车辆加油、添加燃料服务"</f>
        <v>C23120302  车辆加油、添加燃料服务</v>
      </c>
      <c r="D18" s="55" t="s">
        <v>364</v>
      </c>
      <c r="E18" s="56">
        <v>1</v>
      </c>
      <c r="F18" s="7"/>
      <c r="G18" s="21">
        <v>3600</v>
      </c>
      <c r="H18" s="21">
        <v>3600</v>
      </c>
      <c r="I18" s="21"/>
      <c r="J18" s="21"/>
      <c r="K18" s="21"/>
      <c r="L18" s="21"/>
      <c r="M18" s="21"/>
      <c r="N18" s="21"/>
      <c r="O18" s="21"/>
      <c r="P18" s="21"/>
      <c r="Q18" s="21"/>
    </row>
    <row r="19" spans="1:17" ht="21" customHeight="1">
      <c r="A19" s="43" t="str">
        <f>"      "&amp;"公车购置及运维费"</f>
        <v>公车购置及运维费</v>
      </c>
      <c r="B19" s="44" t="s">
        <v>371</v>
      </c>
      <c r="C19" s="44" t="str">
        <f>"C1804010201"&amp;"  "&amp;"机动车保险服务"</f>
        <v>C1804010201  机动车保险服务</v>
      </c>
      <c r="D19" s="55" t="s">
        <v>364</v>
      </c>
      <c r="E19" s="56">
        <v>1</v>
      </c>
      <c r="F19" s="7"/>
      <c r="G19" s="21">
        <v>5000</v>
      </c>
      <c r="H19" s="21">
        <v>5000</v>
      </c>
      <c r="I19" s="21"/>
      <c r="J19" s="21"/>
      <c r="K19" s="21"/>
      <c r="L19" s="21"/>
      <c r="M19" s="21"/>
      <c r="N19" s="21"/>
      <c r="O19" s="21"/>
      <c r="P19" s="21"/>
      <c r="Q19" s="21"/>
    </row>
    <row r="20" spans="1:17" ht="21" customHeight="1">
      <c r="A20" s="151" t="s">
        <v>268</v>
      </c>
      <c r="B20" s="152"/>
      <c r="C20" s="152"/>
      <c r="D20" s="152"/>
      <c r="E20" s="153"/>
      <c r="F20" s="53">
        <v>9540</v>
      </c>
      <c r="G20" s="21">
        <v>43040</v>
      </c>
      <c r="H20" s="21">
        <v>43040</v>
      </c>
      <c r="I20" s="21"/>
      <c r="J20" s="21"/>
      <c r="K20" s="21"/>
      <c r="L20" s="21"/>
      <c r="M20" s="21"/>
      <c r="N20" s="21"/>
      <c r="O20" s="21"/>
      <c r="P20" s="21"/>
      <c r="Q20" s="21"/>
    </row>
  </sheetData>
  <mergeCells count="17">
    <mergeCell ref="A20:E20"/>
    <mergeCell ref="A4:A6"/>
    <mergeCell ref="B4:B6"/>
    <mergeCell ref="C4:C6"/>
    <mergeCell ref="D4:D6"/>
    <mergeCell ref="E4:E6"/>
    <mergeCell ref="A1:Q1"/>
    <mergeCell ref="A2:Q2"/>
    <mergeCell ref="A3:E3"/>
    <mergeCell ref="G4:Q4"/>
    <mergeCell ref="L5:Q5"/>
    <mergeCell ref="F4:F6"/>
    <mergeCell ref="G5:G6"/>
    <mergeCell ref="H5:H6"/>
    <mergeCell ref="I5:I6"/>
    <mergeCell ref="J5:J6"/>
    <mergeCell ref="K5:K6"/>
  </mergeCells>
  <phoneticPr fontId="24"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outlinePr summaryRight="0"/>
  </sheetPr>
  <dimension ref="A1:N11"/>
  <sheetViews>
    <sheetView showZeros="0" workbookViewId="0">
      <selection sqref="A1:N1"/>
    </sheetView>
  </sheetViews>
  <sheetFormatPr defaultColWidth="9.125" defaultRowHeight="14.25" customHeight="1"/>
  <cols>
    <col min="1" max="1" width="31.375" customWidth="1"/>
    <col min="2" max="2" width="21.75" customWidth="1"/>
    <col min="3" max="3" width="26.75" customWidth="1"/>
    <col min="4" max="14" width="16.625" customWidth="1"/>
  </cols>
  <sheetData>
    <row r="1" spans="1:14" ht="13.5" customHeight="1">
      <c r="A1" s="160" t="s">
        <v>372</v>
      </c>
      <c r="B1" s="160"/>
      <c r="C1" s="160"/>
      <c r="D1" s="160"/>
      <c r="E1" s="160"/>
      <c r="F1" s="160"/>
      <c r="G1" s="160"/>
      <c r="H1" s="161"/>
      <c r="I1" s="160"/>
      <c r="J1" s="160"/>
      <c r="K1" s="160"/>
      <c r="L1" s="162"/>
      <c r="M1" s="161"/>
      <c r="N1" s="163"/>
    </row>
    <row r="2" spans="1:14" ht="27.75" customHeight="1">
      <c r="A2" s="140" t="s">
        <v>373</v>
      </c>
      <c r="B2" s="164"/>
      <c r="C2" s="164"/>
      <c r="D2" s="164"/>
      <c r="E2" s="164"/>
      <c r="F2" s="164"/>
      <c r="G2" s="164"/>
      <c r="H2" s="165"/>
      <c r="I2" s="164"/>
      <c r="J2" s="164"/>
      <c r="K2" s="164"/>
      <c r="L2" s="126"/>
      <c r="M2" s="165"/>
      <c r="N2" s="164"/>
    </row>
    <row r="3" spans="1:14" ht="18.75" customHeight="1">
      <c r="A3" s="166" t="str">
        <f>"单位名称："&amp;"玉溪市商务局"</f>
        <v>单位名称：玉溪市商务局</v>
      </c>
      <c r="B3" s="131"/>
      <c r="C3" s="131"/>
      <c r="D3" s="32"/>
      <c r="E3" s="32"/>
      <c r="F3" s="32"/>
      <c r="G3" s="32"/>
      <c r="H3" s="36"/>
      <c r="I3" s="33"/>
      <c r="J3" s="33"/>
      <c r="K3" s="33"/>
      <c r="L3" s="34"/>
      <c r="M3" s="37"/>
      <c r="N3" s="38" t="s">
        <v>2</v>
      </c>
    </row>
    <row r="4" spans="1:14" ht="15.75" customHeight="1">
      <c r="A4" s="176" t="s">
        <v>353</v>
      </c>
      <c r="B4" s="179" t="s">
        <v>374</v>
      </c>
      <c r="C4" s="179" t="s">
        <v>375</v>
      </c>
      <c r="D4" s="167" t="s">
        <v>136</v>
      </c>
      <c r="E4" s="167"/>
      <c r="F4" s="167"/>
      <c r="G4" s="167"/>
      <c r="H4" s="168"/>
      <c r="I4" s="167"/>
      <c r="J4" s="167"/>
      <c r="K4" s="167"/>
      <c r="L4" s="169"/>
      <c r="M4" s="168"/>
      <c r="N4" s="170"/>
    </row>
    <row r="5" spans="1:14" ht="17.25" customHeight="1">
      <c r="A5" s="177"/>
      <c r="B5" s="180"/>
      <c r="C5" s="180"/>
      <c r="D5" s="180" t="s">
        <v>30</v>
      </c>
      <c r="E5" s="180" t="s">
        <v>33</v>
      </c>
      <c r="F5" s="180" t="s">
        <v>359</v>
      </c>
      <c r="G5" s="180" t="s">
        <v>360</v>
      </c>
      <c r="H5" s="181" t="s">
        <v>361</v>
      </c>
      <c r="I5" s="171" t="s">
        <v>362</v>
      </c>
      <c r="J5" s="171"/>
      <c r="K5" s="171"/>
      <c r="L5" s="172"/>
      <c r="M5" s="173"/>
      <c r="N5" s="174"/>
    </row>
    <row r="6" spans="1:14" ht="54" customHeight="1">
      <c r="A6" s="178"/>
      <c r="B6" s="174"/>
      <c r="C6" s="174"/>
      <c r="D6" s="174"/>
      <c r="E6" s="174"/>
      <c r="F6" s="174"/>
      <c r="G6" s="174"/>
      <c r="H6" s="182"/>
      <c r="I6" s="39" t="s">
        <v>32</v>
      </c>
      <c r="J6" s="39" t="s">
        <v>39</v>
      </c>
      <c r="K6" s="39" t="s">
        <v>143</v>
      </c>
      <c r="L6" s="42" t="s">
        <v>41</v>
      </c>
      <c r="M6" s="41" t="s">
        <v>42</v>
      </c>
      <c r="N6" s="39" t="s">
        <v>43</v>
      </c>
    </row>
    <row r="7" spans="1:14" ht="15" customHeight="1">
      <c r="A7" s="40">
        <v>1</v>
      </c>
      <c r="B7" s="39">
        <v>2</v>
      </c>
      <c r="C7" s="39">
        <v>3</v>
      </c>
      <c r="D7" s="41">
        <v>4</v>
      </c>
      <c r="E7" s="41">
        <v>5</v>
      </c>
      <c r="F7" s="41">
        <v>6</v>
      </c>
      <c r="G7" s="41">
        <v>7</v>
      </c>
      <c r="H7" s="41">
        <v>8</v>
      </c>
      <c r="I7" s="41">
        <v>9</v>
      </c>
      <c r="J7" s="41">
        <v>10</v>
      </c>
      <c r="K7" s="41">
        <v>11</v>
      </c>
      <c r="L7" s="41">
        <v>12</v>
      </c>
      <c r="M7" s="41">
        <v>13</v>
      </c>
      <c r="N7" s="41">
        <v>14</v>
      </c>
    </row>
    <row r="8" spans="1:14" ht="21" customHeight="1">
      <c r="A8" s="43" t="s">
        <v>64</v>
      </c>
      <c r="B8" s="44"/>
      <c r="C8" s="44"/>
      <c r="D8" s="21">
        <v>10000</v>
      </c>
      <c r="E8" s="21">
        <v>10000</v>
      </c>
      <c r="F8" s="21"/>
      <c r="G8" s="21"/>
      <c r="H8" s="21"/>
      <c r="I8" s="21"/>
      <c r="J8" s="21"/>
      <c r="K8" s="21"/>
      <c r="L8" s="21"/>
      <c r="M8" s="21"/>
      <c r="N8" s="21"/>
    </row>
    <row r="9" spans="1:14" ht="21" customHeight="1">
      <c r="A9" s="45" t="s">
        <v>64</v>
      </c>
      <c r="B9" s="44"/>
      <c r="C9" s="44"/>
      <c r="D9" s="21">
        <v>10000</v>
      </c>
      <c r="E9" s="21">
        <v>10000</v>
      </c>
      <c r="F9" s="21"/>
      <c r="G9" s="21"/>
      <c r="H9" s="21"/>
      <c r="I9" s="21"/>
      <c r="J9" s="21"/>
      <c r="K9" s="21"/>
      <c r="L9" s="21"/>
      <c r="M9" s="21"/>
      <c r="N9" s="21"/>
    </row>
    <row r="10" spans="1:14" ht="21" customHeight="1">
      <c r="A10" s="43" t="str">
        <f>"    "&amp;"物流枢纽工作专班经费"</f>
        <v>物流枢纽工作专班经费</v>
      </c>
      <c r="B10" s="44" t="s">
        <v>376</v>
      </c>
      <c r="C10" s="44" t="s">
        <v>377</v>
      </c>
      <c r="D10" s="21">
        <v>10000</v>
      </c>
      <c r="E10" s="21">
        <v>10000</v>
      </c>
      <c r="F10" s="21"/>
      <c r="G10" s="21"/>
      <c r="H10" s="21"/>
      <c r="I10" s="21"/>
      <c r="J10" s="21"/>
      <c r="K10" s="21"/>
      <c r="L10" s="21"/>
      <c r="M10" s="21"/>
      <c r="N10" s="21"/>
    </row>
    <row r="11" spans="1:14" ht="21" customHeight="1">
      <c r="A11" s="151" t="s">
        <v>268</v>
      </c>
      <c r="B11" s="152"/>
      <c r="C11" s="175"/>
      <c r="D11" s="21">
        <v>10000</v>
      </c>
      <c r="E11" s="21">
        <v>10000</v>
      </c>
      <c r="F11" s="21"/>
      <c r="G11" s="21"/>
      <c r="H11" s="21"/>
      <c r="I11" s="21"/>
      <c r="J11" s="21"/>
      <c r="K11" s="21"/>
      <c r="L11" s="21"/>
      <c r="M11" s="21"/>
      <c r="N11" s="21"/>
    </row>
  </sheetData>
  <mergeCells count="14">
    <mergeCell ref="A11:C11"/>
    <mergeCell ref="A4:A6"/>
    <mergeCell ref="B4:B6"/>
    <mergeCell ref="C4:C6"/>
    <mergeCell ref="D5:D6"/>
    <mergeCell ref="A1:N1"/>
    <mergeCell ref="A2:N2"/>
    <mergeCell ref="A3:C3"/>
    <mergeCell ref="D4:N4"/>
    <mergeCell ref="I5:N5"/>
    <mergeCell ref="E5:E6"/>
    <mergeCell ref="F5:F6"/>
    <mergeCell ref="G5:G6"/>
    <mergeCell ref="H5:H6"/>
  </mergeCells>
  <phoneticPr fontId="24"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sheetPr>
    <outlinePr summaryRight="0"/>
  </sheetPr>
  <dimension ref="A1:N12"/>
  <sheetViews>
    <sheetView showZeros="0" workbookViewId="0">
      <selection activeCell="A12" sqref="A12:XFD12"/>
    </sheetView>
  </sheetViews>
  <sheetFormatPr defaultColWidth="9.125" defaultRowHeight="14.25" customHeight="1"/>
  <cols>
    <col min="1" max="1" width="76.25" customWidth="1"/>
    <col min="2" max="13" width="17.125" customWidth="1"/>
    <col min="14" max="14" width="17" customWidth="1"/>
  </cols>
  <sheetData>
    <row r="1" spans="1:14" ht="13.5" customHeight="1">
      <c r="A1" s="138" t="s">
        <v>378</v>
      </c>
      <c r="B1" s="138"/>
      <c r="C1" s="138"/>
      <c r="D1" s="138"/>
      <c r="E1" s="138"/>
      <c r="F1" s="138"/>
      <c r="G1" s="138"/>
      <c r="H1" s="138"/>
      <c r="I1" s="138"/>
      <c r="J1" s="138"/>
      <c r="K1" s="138"/>
      <c r="L1" s="138"/>
      <c r="M1" s="138"/>
      <c r="N1" s="139"/>
    </row>
    <row r="2" spans="1:14" ht="27.75" customHeight="1">
      <c r="A2" s="140" t="s">
        <v>379</v>
      </c>
      <c r="B2" s="107"/>
      <c r="C2" s="107"/>
      <c r="D2" s="107"/>
      <c r="E2" s="107"/>
      <c r="F2" s="107"/>
      <c r="G2" s="107"/>
      <c r="H2" s="107"/>
      <c r="I2" s="107"/>
      <c r="J2" s="107"/>
      <c r="K2" s="107"/>
      <c r="L2" s="107"/>
      <c r="M2" s="107"/>
      <c r="N2" s="107"/>
    </row>
    <row r="3" spans="1:14" ht="18" customHeight="1">
      <c r="A3" s="166" t="str">
        <f>"单位名称："&amp;"玉溪市商务局"</f>
        <v>单位名称：玉溪市商务局</v>
      </c>
      <c r="B3" s="131"/>
      <c r="C3" s="131"/>
      <c r="D3" s="183"/>
      <c r="E3" s="184"/>
      <c r="F3" s="184"/>
      <c r="G3" s="184"/>
      <c r="H3" s="184"/>
      <c r="I3" s="184"/>
      <c r="N3" s="34" t="s">
        <v>2</v>
      </c>
    </row>
    <row r="4" spans="1:14" ht="19.5" customHeight="1">
      <c r="A4" s="132" t="s">
        <v>380</v>
      </c>
      <c r="B4" s="185" t="s">
        <v>136</v>
      </c>
      <c r="C4" s="186"/>
      <c r="D4" s="186"/>
      <c r="E4" s="185" t="s">
        <v>381</v>
      </c>
      <c r="F4" s="186"/>
      <c r="G4" s="186"/>
      <c r="H4" s="186"/>
      <c r="I4" s="186"/>
      <c r="J4" s="186"/>
      <c r="K4" s="186"/>
      <c r="L4" s="186"/>
      <c r="M4" s="186"/>
      <c r="N4" s="186"/>
    </row>
    <row r="5" spans="1:14" ht="40.5" customHeight="1">
      <c r="A5" s="137"/>
      <c r="B5" s="15" t="s">
        <v>30</v>
      </c>
      <c r="C5" s="12" t="s">
        <v>33</v>
      </c>
      <c r="D5" s="35" t="s">
        <v>382</v>
      </c>
      <c r="E5" s="17" t="s">
        <v>383</v>
      </c>
      <c r="F5" s="17" t="s">
        <v>384</v>
      </c>
      <c r="G5" s="17" t="s">
        <v>385</v>
      </c>
      <c r="H5" s="17" t="s">
        <v>386</v>
      </c>
      <c r="I5" s="17" t="s">
        <v>387</v>
      </c>
      <c r="J5" s="17" t="s">
        <v>388</v>
      </c>
      <c r="K5" s="17" t="s">
        <v>389</v>
      </c>
      <c r="L5" s="17" t="s">
        <v>390</v>
      </c>
      <c r="M5" s="17" t="s">
        <v>391</v>
      </c>
      <c r="N5" s="17" t="s">
        <v>392</v>
      </c>
    </row>
    <row r="6" spans="1:14" ht="19.5" customHeight="1">
      <c r="A6" s="17">
        <v>1</v>
      </c>
      <c r="B6" s="17">
        <v>2</v>
      </c>
      <c r="C6" s="17">
        <v>3</v>
      </c>
      <c r="D6" s="14">
        <v>4</v>
      </c>
      <c r="E6" s="17">
        <v>5</v>
      </c>
      <c r="F6" s="17">
        <v>6</v>
      </c>
      <c r="G6" s="17">
        <v>7</v>
      </c>
      <c r="H6" s="14">
        <v>8</v>
      </c>
      <c r="I6" s="17">
        <v>9</v>
      </c>
      <c r="J6" s="17">
        <v>10</v>
      </c>
      <c r="K6" s="17">
        <v>11</v>
      </c>
      <c r="L6" s="14">
        <v>12</v>
      </c>
      <c r="M6" s="17">
        <v>13</v>
      </c>
      <c r="N6" s="17">
        <v>14</v>
      </c>
    </row>
    <row r="7" spans="1:14" ht="20.25" customHeight="1">
      <c r="A7" s="19"/>
      <c r="B7" s="21"/>
      <c r="C7" s="21"/>
      <c r="D7" s="21"/>
      <c r="E7" s="21"/>
      <c r="F7" s="21"/>
      <c r="G7" s="21"/>
      <c r="H7" s="21"/>
      <c r="I7" s="21"/>
      <c r="J7" s="21"/>
      <c r="K7" s="21"/>
      <c r="L7" s="21"/>
      <c r="M7" s="21"/>
      <c r="N7" s="21"/>
    </row>
    <row r="8" spans="1:14" ht="20.25" customHeight="1">
      <c r="A8" s="19"/>
      <c r="B8" s="21"/>
      <c r="C8" s="21"/>
      <c r="D8" s="21"/>
      <c r="E8" s="21"/>
      <c r="F8" s="21"/>
      <c r="G8" s="21"/>
      <c r="H8" s="21"/>
      <c r="I8" s="21"/>
      <c r="J8" s="21"/>
      <c r="K8" s="21"/>
      <c r="L8" s="21"/>
      <c r="M8" s="21"/>
      <c r="N8" s="21"/>
    </row>
    <row r="9" spans="1:14" ht="20.25" customHeight="1">
      <c r="A9" s="30" t="s">
        <v>30</v>
      </c>
      <c r="B9" s="21"/>
      <c r="C9" s="21"/>
      <c r="D9" s="21"/>
      <c r="E9" s="21"/>
      <c r="F9" s="21"/>
      <c r="G9" s="21"/>
      <c r="H9" s="21"/>
      <c r="I9" s="21"/>
      <c r="J9" s="21"/>
      <c r="K9" s="21"/>
      <c r="L9" s="21"/>
      <c r="M9" s="21"/>
      <c r="N9" s="21"/>
    </row>
    <row r="12" spans="1:14" s="210" customFormat="1" ht="14.25" customHeight="1">
      <c r="A12" s="209" t="s">
        <v>419</v>
      </c>
      <c r="B12" s="209"/>
      <c r="C12" s="209"/>
      <c r="D12" s="209"/>
      <c r="E12" s="209"/>
      <c r="F12" s="209"/>
      <c r="G12" s="209"/>
      <c r="H12" s="209"/>
      <c r="I12" s="209"/>
      <c r="J12" s="209"/>
      <c r="K12" s="209"/>
      <c r="L12" s="209"/>
      <c r="M12" s="209"/>
    </row>
  </sheetData>
  <mergeCells count="6">
    <mergeCell ref="A1:N1"/>
    <mergeCell ref="A2:N2"/>
    <mergeCell ref="A3:I3"/>
    <mergeCell ref="B4:D4"/>
    <mergeCell ref="E4:N4"/>
    <mergeCell ref="A4:A5"/>
  </mergeCells>
  <phoneticPr fontId="24"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sheetPr>
    <outlinePr summaryRight="0"/>
  </sheetPr>
  <dimension ref="A1:M10"/>
  <sheetViews>
    <sheetView showZeros="0" workbookViewId="0">
      <selection activeCell="A10" sqref="A10:XFD10"/>
    </sheetView>
  </sheetViews>
  <sheetFormatPr defaultColWidth="9.125" defaultRowHeight="12" customHeight="1"/>
  <cols>
    <col min="1" max="1" width="34.25" customWidth="1"/>
    <col min="2" max="2" width="29"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27.5" customWidth="1"/>
  </cols>
  <sheetData>
    <row r="1" spans="1:13" ht="12" customHeight="1">
      <c r="A1" s="138" t="s">
        <v>393</v>
      </c>
      <c r="B1" s="138"/>
      <c r="C1" s="138"/>
      <c r="D1" s="138"/>
      <c r="E1" s="138"/>
      <c r="F1" s="138"/>
      <c r="G1" s="138"/>
      <c r="H1" s="138"/>
      <c r="I1" s="138"/>
      <c r="J1" s="139"/>
    </row>
    <row r="2" spans="1:13" ht="28.5" customHeight="1">
      <c r="A2" s="187" t="s">
        <v>414</v>
      </c>
      <c r="B2" s="188"/>
      <c r="C2" s="188"/>
      <c r="D2" s="188"/>
      <c r="E2" s="188"/>
      <c r="F2" s="189"/>
      <c r="G2" s="188"/>
      <c r="H2" s="189"/>
      <c r="I2" s="189"/>
      <c r="J2" s="188"/>
    </row>
    <row r="3" spans="1:13" ht="15" customHeight="1">
      <c r="A3" s="108" t="str">
        <f>"单位名称："&amp;"玉溪市商务局"</f>
        <v>单位名称：玉溪市商务局</v>
      </c>
      <c r="B3" s="127"/>
      <c r="C3" s="127"/>
      <c r="D3" s="127"/>
      <c r="E3" s="127"/>
      <c r="F3" s="127"/>
      <c r="G3" s="127"/>
      <c r="H3" s="127"/>
    </row>
    <row r="4" spans="1:13" ht="14.25" customHeight="1">
      <c r="A4" s="28" t="s">
        <v>271</v>
      </c>
      <c r="B4" s="28" t="s">
        <v>272</v>
      </c>
      <c r="C4" s="28" t="s">
        <v>273</v>
      </c>
      <c r="D4" s="28" t="s">
        <v>274</v>
      </c>
      <c r="E4" s="28" t="s">
        <v>275</v>
      </c>
      <c r="F4" s="18" t="s">
        <v>276</v>
      </c>
      <c r="G4" s="28" t="s">
        <v>277</v>
      </c>
      <c r="H4" s="18" t="s">
        <v>278</v>
      </c>
      <c r="I4" s="18" t="s">
        <v>279</v>
      </c>
      <c r="J4" s="28" t="s">
        <v>280</v>
      </c>
    </row>
    <row r="5" spans="1:13" ht="14.25" customHeight="1">
      <c r="A5" s="28">
        <v>1</v>
      </c>
      <c r="B5" s="28">
        <v>2</v>
      </c>
      <c r="C5" s="28">
        <v>3</v>
      </c>
      <c r="D5" s="28">
        <v>4</v>
      </c>
      <c r="E5" s="28">
        <v>5</v>
      </c>
      <c r="F5" s="18">
        <v>6</v>
      </c>
      <c r="G5" s="28">
        <v>7</v>
      </c>
      <c r="H5" s="18">
        <v>8</v>
      </c>
      <c r="I5" s="18">
        <v>9</v>
      </c>
      <c r="J5" s="28">
        <v>10</v>
      </c>
    </row>
    <row r="6" spans="1:13" ht="15" customHeight="1">
      <c r="A6" s="10"/>
      <c r="B6" s="29"/>
      <c r="C6" s="29"/>
      <c r="D6" s="29"/>
      <c r="E6" s="30"/>
      <c r="F6" s="31"/>
      <c r="G6" s="30"/>
      <c r="H6" s="31"/>
      <c r="I6" s="31"/>
      <c r="J6" s="30"/>
    </row>
    <row r="7" spans="1:13" ht="33.75" customHeight="1">
      <c r="A7" s="10"/>
      <c r="B7" s="10"/>
      <c r="C7" s="10"/>
      <c r="D7" s="10"/>
      <c r="E7" s="10"/>
      <c r="F7" s="10"/>
      <c r="G7" s="19"/>
      <c r="H7" s="10"/>
      <c r="I7" s="10"/>
      <c r="J7" s="10"/>
    </row>
    <row r="10" spans="1:13" s="210" customFormat="1" ht="14.25" customHeight="1">
      <c r="A10" s="209" t="s">
        <v>415</v>
      </c>
      <c r="B10" s="209"/>
      <c r="C10" s="209"/>
      <c r="D10" s="209"/>
      <c r="E10" s="209"/>
      <c r="F10" s="209"/>
      <c r="G10" s="209"/>
      <c r="H10" s="209"/>
      <c r="I10" s="209"/>
      <c r="J10" s="209"/>
      <c r="K10" s="209"/>
      <c r="L10" s="209"/>
      <c r="M10" s="209"/>
    </row>
  </sheetData>
  <mergeCells count="3">
    <mergeCell ref="A1:J1"/>
    <mergeCell ref="A2:J2"/>
    <mergeCell ref="A3:H3"/>
  </mergeCells>
  <phoneticPr fontId="24"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sheetPr>
    <outlinePr summaryRight="0"/>
  </sheetPr>
  <dimension ref="A1:M11"/>
  <sheetViews>
    <sheetView showZeros="0" topLeftCell="A4" workbookViewId="0">
      <selection activeCell="B24" sqref="B24"/>
    </sheetView>
  </sheetViews>
  <sheetFormatPr defaultColWidth="8.875" defaultRowHeight="15" customHeight="1"/>
  <cols>
    <col min="1" max="1" width="36" customWidth="1"/>
    <col min="2" max="2" width="19.75" customWidth="1"/>
    <col min="3" max="3" width="33.375" customWidth="1"/>
    <col min="4" max="4" width="34.75" customWidth="1"/>
    <col min="5" max="6" width="9" customWidth="1"/>
    <col min="7" max="8" width="15.125" customWidth="1"/>
  </cols>
  <sheetData>
    <row r="1" spans="1:13" ht="18.75" customHeight="1">
      <c r="A1" s="190" t="s">
        <v>394</v>
      </c>
      <c r="B1" s="190"/>
      <c r="C1" s="190"/>
      <c r="D1" s="190"/>
      <c r="E1" s="190"/>
      <c r="F1" s="190"/>
      <c r="G1" s="190"/>
      <c r="H1" s="190" t="s">
        <v>394</v>
      </c>
    </row>
    <row r="2" spans="1:13" ht="28.5" customHeight="1">
      <c r="A2" s="191" t="s">
        <v>395</v>
      </c>
      <c r="B2" s="191"/>
      <c r="C2" s="191"/>
      <c r="D2" s="191"/>
      <c r="E2" s="191"/>
      <c r="F2" s="191"/>
      <c r="G2" s="191"/>
      <c r="H2" s="191"/>
    </row>
    <row r="3" spans="1:13" ht="18.75" customHeight="1">
      <c r="A3" s="192" t="str">
        <f>"单位名称："&amp;"玉溪市商务局"</f>
        <v>单位名称：玉溪市商务局</v>
      </c>
      <c r="B3" s="192"/>
      <c r="C3" s="192"/>
      <c r="D3" s="192"/>
      <c r="E3" s="192"/>
      <c r="F3" s="192"/>
      <c r="G3" s="192"/>
      <c r="H3" s="192"/>
    </row>
    <row r="4" spans="1:13" ht="18.75" customHeight="1">
      <c r="A4" s="106" t="s">
        <v>129</v>
      </c>
      <c r="B4" s="106" t="s">
        <v>396</v>
      </c>
      <c r="C4" s="106" t="s">
        <v>397</v>
      </c>
      <c r="D4" s="106" t="s">
        <v>398</v>
      </c>
      <c r="E4" s="106" t="s">
        <v>399</v>
      </c>
      <c r="F4" s="106" t="s">
        <v>400</v>
      </c>
      <c r="G4" s="106"/>
      <c r="H4" s="106"/>
    </row>
    <row r="5" spans="1:13" ht="18.75" customHeight="1">
      <c r="A5" s="106"/>
      <c r="B5" s="106"/>
      <c r="C5" s="106"/>
      <c r="D5" s="106"/>
      <c r="E5" s="106"/>
      <c r="F5" s="22" t="s">
        <v>357</v>
      </c>
      <c r="G5" s="22" t="s">
        <v>401</v>
      </c>
      <c r="H5" s="22" t="s">
        <v>402</v>
      </c>
    </row>
    <row r="6" spans="1:13" ht="18.75" customHeight="1">
      <c r="A6" s="23" t="s">
        <v>44</v>
      </c>
      <c r="B6" s="23" t="s">
        <v>45</v>
      </c>
      <c r="C6" s="23" t="s">
        <v>46</v>
      </c>
      <c r="D6" s="23" t="s">
        <v>47</v>
      </c>
      <c r="E6" s="23" t="s">
        <v>48</v>
      </c>
      <c r="F6" s="23" t="s">
        <v>49</v>
      </c>
      <c r="G6" s="23" t="s">
        <v>50</v>
      </c>
      <c r="H6" s="23" t="s">
        <v>51</v>
      </c>
    </row>
    <row r="7" spans="1:13" ht="18" customHeight="1">
      <c r="A7" s="24"/>
      <c r="B7" s="24"/>
      <c r="C7" s="24"/>
      <c r="D7" s="24"/>
      <c r="E7" s="25"/>
      <c r="F7" s="26"/>
      <c r="G7" s="27"/>
      <c r="H7" s="27"/>
    </row>
    <row r="8" spans="1:13" ht="18" customHeight="1">
      <c r="A8" s="193" t="s">
        <v>30</v>
      </c>
      <c r="B8" s="193"/>
      <c r="C8" s="193"/>
      <c r="D8" s="193"/>
      <c r="E8" s="193"/>
      <c r="F8" s="26"/>
      <c r="G8" s="27"/>
      <c r="H8" s="27"/>
    </row>
    <row r="11" spans="1:13" s="210" customFormat="1" ht="14.25" customHeight="1">
      <c r="A11" s="209" t="s">
        <v>418</v>
      </c>
      <c r="B11" s="209"/>
      <c r="C11" s="209"/>
      <c r="D11" s="209"/>
      <c r="E11" s="209"/>
      <c r="F11" s="209"/>
      <c r="G11" s="209"/>
      <c r="H11" s="209"/>
      <c r="I11" s="209"/>
      <c r="J11" s="209"/>
      <c r="K11" s="209"/>
      <c r="L11" s="209"/>
      <c r="M11" s="209"/>
    </row>
  </sheetData>
  <mergeCells count="10">
    <mergeCell ref="A1:H1"/>
    <mergeCell ref="A2:H2"/>
    <mergeCell ref="A3:H3"/>
    <mergeCell ref="F4:H4"/>
    <mergeCell ref="A8:E8"/>
    <mergeCell ref="A4:A5"/>
    <mergeCell ref="B4:B5"/>
    <mergeCell ref="C4:C5"/>
    <mergeCell ref="D4:D5"/>
    <mergeCell ref="E4:E5"/>
  </mergeCells>
  <phoneticPr fontId="24"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sheetPr>
    <outlinePr summaryRight="0"/>
  </sheetPr>
  <dimension ref="A1:M13"/>
  <sheetViews>
    <sheetView showZeros="0" workbookViewId="0">
      <selection activeCell="A13" sqref="A13:XFD13"/>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3" ht="13.5" customHeight="1">
      <c r="A1" s="138" t="s">
        <v>403</v>
      </c>
      <c r="B1" s="138"/>
      <c r="C1" s="138"/>
      <c r="D1" s="194"/>
      <c r="E1" s="194"/>
      <c r="F1" s="194"/>
      <c r="G1" s="194"/>
      <c r="H1" s="138"/>
      <c r="I1" s="138"/>
      <c r="J1" s="138"/>
      <c r="K1" s="139"/>
    </row>
    <row r="2" spans="1:13" ht="28.5" customHeight="1">
      <c r="A2" s="107" t="s">
        <v>416</v>
      </c>
      <c r="B2" s="107"/>
      <c r="C2" s="107"/>
      <c r="D2" s="107"/>
      <c r="E2" s="107"/>
      <c r="F2" s="107"/>
      <c r="G2" s="107"/>
      <c r="H2" s="107"/>
      <c r="I2" s="107"/>
      <c r="J2" s="107"/>
      <c r="K2" s="107"/>
    </row>
    <row r="3" spans="1:13" ht="13.5" customHeight="1">
      <c r="A3" s="108" t="str">
        <f>"单位名称："&amp;"玉溪市商务局"</f>
        <v>单位名称：玉溪市商务局</v>
      </c>
      <c r="B3" s="195"/>
      <c r="C3" s="195"/>
      <c r="D3" s="195"/>
      <c r="E3" s="195"/>
      <c r="F3" s="195"/>
      <c r="G3" s="195"/>
      <c r="H3" s="1"/>
      <c r="I3" s="1"/>
      <c r="J3" s="1"/>
      <c r="K3" s="11" t="s">
        <v>2</v>
      </c>
    </row>
    <row r="4" spans="1:13" ht="21.75" customHeight="1">
      <c r="A4" s="197" t="s">
        <v>253</v>
      </c>
      <c r="B4" s="197" t="s">
        <v>131</v>
      </c>
      <c r="C4" s="197" t="s">
        <v>254</v>
      </c>
      <c r="D4" s="136" t="s">
        <v>132</v>
      </c>
      <c r="E4" s="136" t="s">
        <v>133</v>
      </c>
      <c r="F4" s="136" t="s">
        <v>134</v>
      </c>
      <c r="G4" s="136" t="s">
        <v>135</v>
      </c>
      <c r="H4" s="132" t="s">
        <v>30</v>
      </c>
      <c r="I4" s="185" t="s">
        <v>404</v>
      </c>
      <c r="J4" s="186"/>
      <c r="K4" s="196"/>
    </row>
    <row r="5" spans="1:13" ht="21.75" customHeight="1">
      <c r="A5" s="198"/>
      <c r="B5" s="198"/>
      <c r="C5" s="198"/>
      <c r="D5" s="154"/>
      <c r="E5" s="154"/>
      <c r="F5" s="154"/>
      <c r="G5" s="154"/>
      <c r="H5" s="200"/>
      <c r="I5" s="136" t="s">
        <v>33</v>
      </c>
      <c r="J5" s="136" t="s">
        <v>34</v>
      </c>
      <c r="K5" s="136" t="s">
        <v>35</v>
      </c>
    </row>
    <row r="6" spans="1:13" ht="40.5" customHeight="1">
      <c r="A6" s="199"/>
      <c r="B6" s="199"/>
      <c r="C6" s="199"/>
      <c r="D6" s="155"/>
      <c r="E6" s="155"/>
      <c r="F6" s="155"/>
      <c r="G6" s="155"/>
      <c r="H6" s="137"/>
      <c r="I6" s="155" t="s">
        <v>32</v>
      </c>
      <c r="J6" s="155"/>
      <c r="K6" s="155"/>
    </row>
    <row r="7" spans="1:13" ht="15" customHeight="1">
      <c r="A7" s="17">
        <v>1</v>
      </c>
      <c r="B7" s="17">
        <v>2</v>
      </c>
      <c r="C7" s="17">
        <v>3</v>
      </c>
      <c r="D7" s="17">
        <v>4</v>
      </c>
      <c r="E7" s="17">
        <v>5</v>
      </c>
      <c r="F7" s="17">
        <v>6</v>
      </c>
      <c r="G7" s="17">
        <v>7</v>
      </c>
      <c r="H7" s="17">
        <v>8</v>
      </c>
      <c r="I7" s="17">
        <v>9</v>
      </c>
      <c r="J7" s="18">
        <v>10</v>
      </c>
      <c r="K7" s="18">
        <v>11</v>
      </c>
    </row>
    <row r="8" spans="1:13" ht="30.6" customHeight="1">
      <c r="A8" s="19"/>
      <c r="B8" s="20"/>
      <c r="C8" s="19"/>
      <c r="D8" s="19"/>
      <c r="E8" s="19"/>
      <c r="F8" s="19"/>
      <c r="G8" s="19"/>
      <c r="H8" s="21"/>
      <c r="I8" s="21"/>
      <c r="J8" s="21"/>
      <c r="K8" s="21"/>
    </row>
    <row r="9" spans="1:13" ht="30.6" customHeight="1">
      <c r="A9" s="20"/>
      <c r="B9" s="20"/>
      <c r="C9" s="20"/>
      <c r="D9" s="20"/>
      <c r="E9" s="20"/>
      <c r="F9" s="20"/>
      <c r="G9" s="20"/>
      <c r="H9" s="21"/>
      <c r="I9" s="21"/>
      <c r="J9" s="21"/>
      <c r="K9" s="21"/>
    </row>
    <row r="10" spans="1:13" ht="18.75" customHeight="1">
      <c r="A10" s="115" t="s">
        <v>268</v>
      </c>
      <c r="B10" s="116"/>
      <c r="C10" s="116"/>
      <c r="D10" s="116"/>
      <c r="E10" s="116"/>
      <c r="F10" s="116"/>
      <c r="G10" s="117"/>
      <c r="H10" s="21"/>
      <c r="I10" s="21"/>
      <c r="J10" s="21"/>
      <c r="K10" s="21"/>
    </row>
    <row r="13" spans="1:13" s="210" customFormat="1" ht="14.25" customHeight="1">
      <c r="A13" s="209" t="s">
        <v>417</v>
      </c>
      <c r="B13" s="209"/>
      <c r="C13" s="209"/>
      <c r="D13" s="209"/>
      <c r="E13" s="209"/>
      <c r="F13" s="209"/>
      <c r="G13" s="209"/>
      <c r="H13" s="209"/>
      <c r="I13" s="209"/>
      <c r="J13" s="209"/>
      <c r="K13" s="209"/>
      <c r="L13" s="209"/>
      <c r="M13" s="209"/>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4"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sheetPr>
    <outlinePr summaryRight="0"/>
  </sheetPr>
  <dimension ref="A1:G13"/>
  <sheetViews>
    <sheetView showZeros="0" workbookViewId="0">
      <selection activeCell="C26" sqref="C26"/>
    </sheetView>
  </sheetViews>
  <sheetFormatPr defaultColWidth="9.125" defaultRowHeight="14.25" customHeight="1"/>
  <cols>
    <col min="1" max="1" width="37.75" customWidth="1"/>
    <col min="2" max="2" width="15.625" customWidth="1"/>
    <col min="3" max="3" width="57.375" customWidth="1"/>
    <col min="4" max="4" width="9.75" customWidth="1"/>
    <col min="5" max="7" width="19.875" customWidth="1"/>
  </cols>
  <sheetData>
    <row r="1" spans="1:7" ht="13.5" customHeight="1">
      <c r="A1" s="201" t="s">
        <v>405</v>
      </c>
      <c r="B1" s="201"/>
      <c r="C1" s="201"/>
      <c r="D1" s="202"/>
      <c r="E1" s="201"/>
      <c r="F1" s="201"/>
      <c r="G1" s="203"/>
    </row>
    <row r="2" spans="1:7" ht="27.75" customHeight="1">
      <c r="A2" s="204" t="s">
        <v>406</v>
      </c>
      <c r="B2" s="204"/>
      <c r="C2" s="204"/>
      <c r="D2" s="204"/>
      <c r="E2" s="204"/>
      <c r="F2" s="204"/>
      <c r="G2" s="204"/>
    </row>
    <row r="3" spans="1:7" ht="13.5" customHeight="1">
      <c r="A3" s="108" t="str">
        <f>"单位名称："&amp;"玉溪市商务局"</f>
        <v>单位名称：玉溪市商务局</v>
      </c>
      <c r="B3" s="195"/>
      <c r="C3" s="195"/>
      <c r="D3" s="195"/>
      <c r="E3" s="1"/>
      <c r="F3" s="1"/>
      <c r="G3" s="2" t="s">
        <v>2</v>
      </c>
    </row>
    <row r="4" spans="1:7" ht="21.75" customHeight="1">
      <c r="A4" s="118" t="s">
        <v>254</v>
      </c>
      <c r="B4" s="118" t="s">
        <v>253</v>
      </c>
      <c r="C4" s="118" t="s">
        <v>131</v>
      </c>
      <c r="D4" s="121" t="s">
        <v>407</v>
      </c>
      <c r="E4" s="111" t="s">
        <v>33</v>
      </c>
      <c r="F4" s="112"/>
      <c r="G4" s="113"/>
    </row>
    <row r="5" spans="1:7" ht="21.75" customHeight="1">
      <c r="A5" s="119"/>
      <c r="B5" s="119"/>
      <c r="C5" s="119"/>
      <c r="D5" s="122"/>
      <c r="E5" s="208" t="s">
        <v>408</v>
      </c>
      <c r="F5" s="121" t="s">
        <v>409</v>
      </c>
      <c r="G5" s="121" t="s">
        <v>410</v>
      </c>
    </row>
    <row r="6" spans="1:7" ht="40.5" customHeight="1">
      <c r="A6" s="120"/>
      <c r="B6" s="120"/>
      <c r="C6" s="120"/>
      <c r="D6" s="123"/>
      <c r="E6" s="124"/>
      <c r="F6" s="123" t="s">
        <v>32</v>
      </c>
      <c r="G6" s="123"/>
    </row>
    <row r="7" spans="1:7" ht="15" customHeight="1">
      <c r="A7" s="3">
        <v>1</v>
      </c>
      <c r="B7" s="3">
        <v>2</v>
      </c>
      <c r="C7" s="3">
        <v>3</v>
      </c>
      <c r="D7" s="3">
        <v>4</v>
      </c>
      <c r="E7" s="3">
        <v>5</v>
      </c>
      <c r="F7" s="3">
        <v>6</v>
      </c>
      <c r="G7" s="3">
        <v>7</v>
      </c>
    </row>
    <row r="8" spans="1:7" ht="21" customHeight="1">
      <c r="A8" s="4" t="s">
        <v>64</v>
      </c>
      <c r="B8" s="5"/>
      <c r="C8" s="5"/>
      <c r="D8" s="6"/>
      <c r="E8" s="7">
        <v>1600000</v>
      </c>
      <c r="F8" s="7"/>
      <c r="G8" s="7"/>
    </row>
    <row r="9" spans="1:7" ht="21" customHeight="1">
      <c r="A9" s="8" t="s">
        <v>64</v>
      </c>
      <c r="B9" s="4"/>
      <c r="C9" s="4"/>
      <c r="D9" s="9"/>
      <c r="E9" s="7">
        <v>1600000</v>
      </c>
      <c r="F9" s="7"/>
      <c r="G9" s="7"/>
    </row>
    <row r="10" spans="1:7" ht="21" customHeight="1">
      <c r="A10" s="10"/>
      <c r="B10" s="4" t="s">
        <v>411</v>
      </c>
      <c r="C10" s="4" t="s">
        <v>258</v>
      </c>
      <c r="D10" s="9" t="s">
        <v>412</v>
      </c>
      <c r="E10" s="7">
        <v>400000</v>
      </c>
      <c r="F10" s="7"/>
      <c r="G10" s="7"/>
    </row>
    <row r="11" spans="1:7" ht="21" customHeight="1">
      <c r="A11" s="10"/>
      <c r="B11" s="4" t="s">
        <v>411</v>
      </c>
      <c r="C11" s="4" t="s">
        <v>266</v>
      </c>
      <c r="D11" s="9" t="s">
        <v>412</v>
      </c>
      <c r="E11" s="7">
        <v>700000</v>
      </c>
      <c r="F11" s="7"/>
      <c r="G11" s="7"/>
    </row>
    <row r="12" spans="1:7" ht="21" customHeight="1">
      <c r="A12" s="10"/>
      <c r="B12" s="4" t="s">
        <v>411</v>
      </c>
      <c r="C12" s="4" t="s">
        <v>264</v>
      </c>
      <c r="D12" s="9" t="s">
        <v>412</v>
      </c>
      <c r="E12" s="7">
        <v>500000</v>
      </c>
      <c r="F12" s="7"/>
      <c r="G12" s="7"/>
    </row>
    <row r="13" spans="1:7" ht="21" customHeight="1">
      <c r="A13" s="205" t="s">
        <v>30</v>
      </c>
      <c r="B13" s="206" t="s">
        <v>413</v>
      </c>
      <c r="C13" s="206"/>
      <c r="D13" s="207"/>
      <c r="E13" s="7">
        <v>1600000</v>
      </c>
      <c r="F13" s="7"/>
      <c r="G13" s="7"/>
    </row>
  </sheetData>
  <mergeCells count="12">
    <mergeCell ref="A1:G1"/>
    <mergeCell ref="A2:G2"/>
    <mergeCell ref="A3:D3"/>
    <mergeCell ref="E4:G4"/>
    <mergeCell ref="A13:D13"/>
    <mergeCell ref="A4:A6"/>
    <mergeCell ref="B4:B6"/>
    <mergeCell ref="C4:C6"/>
    <mergeCell ref="D4:D6"/>
    <mergeCell ref="E5:E6"/>
    <mergeCell ref="F5:F6"/>
    <mergeCell ref="G5:G6"/>
  </mergeCells>
  <phoneticPr fontId="24"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outlinePr summaryRight="0"/>
  </sheetPr>
  <dimension ref="A1:S10"/>
  <sheetViews>
    <sheetView showZeros="0" workbookViewId="0">
      <selection activeCell="E14" sqref="E14"/>
    </sheetView>
  </sheetViews>
  <sheetFormatPr defaultColWidth="8.875" defaultRowHeight="15" customHeight="1"/>
  <cols>
    <col min="1" max="1" width="17.875" customWidth="1"/>
    <col min="2" max="2" width="53.125" customWidth="1"/>
    <col min="3" max="3" width="16.25" customWidth="1"/>
    <col min="4" max="4" width="16.375" customWidth="1"/>
    <col min="5" max="6" width="16.25" customWidth="1"/>
    <col min="7" max="11" width="16.375" customWidth="1"/>
    <col min="12" max="18" width="16.25" customWidth="1"/>
    <col min="19" max="19" width="16.375" customWidth="1"/>
  </cols>
  <sheetData>
    <row r="1" spans="1:19" ht="15" customHeight="1">
      <c r="A1" s="102" t="s">
        <v>26</v>
      </c>
      <c r="B1" s="102"/>
      <c r="C1" s="102"/>
      <c r="D1" s="102"/>
      <c r="E1" s="102"/>
      <c r="F1" s="102"/>
      <c r="G1" s="102"/>
      <c r="H1" s="102"/>
      <c r="I1" s="102"/>
      <c r="J1" s="102"/>
      <c r="K1" s="102"/>
      <c r="L1" s="102"/>
      <c r="M1" s="102"/>
      <c r="N1" s="102"/>
      <c r="O1" s="102"/>
      <c r="P1" s="102"/>
      <c r="Q1" s="102"/>
      <c r="R1" s="102"/>
      <c r="S1" s="102"/>
    </row>
    <row r="2" spans="1:19" ht="28.5" customHeight="1">
      <c r="A2" s="103" t="s">
        <v>27</v>
      </c>
      <c r="B2" s="103"/>
      <c r="C2" s="103"/>
      <c r="D2" s="103"/>
      <c r="E2" s="103"/>
      <c r="F2" s="103"/>
      <c r="G2" s="103"/>
      <c r="H2" s="103"/>
      <c r="I2" s="103"/>
      <c r="J2" s="103"/>
      <c r="K2" s="103"/>
      <c r="L2" s="103"/>
      <c r="M2" s="103"/>
      <c r="N2" s="103"/>
      <c r="O2" s="103"/>
      <c r="P2" s="103"/>
      <c r="Q2" s="103"/>
      <c r="R2" s="103"/>
      <c r="S2" s="103"/>
    </row>
    <row r="3" spans="1:19" ht="20.25" customHeight="1">
      <c r="A3" s="100" t="str">
        <f>"单位名称："&amp;"玉溪市商务局"</f>
        <v>单位名称：玉溪市商务局</v>
      </c>
      <c r="B3" s="100"/>
      <c r="C3" s="100"/>
      <c r="D3" s="100"/>
      <c r="E3" s="100"/>
      <c r="F3" s="100"/>
      <c r="G3" s="100"/>
      <c r="H3" s="100"/>
      <c r="I3" s="100"/>
      <c r="J3" s="100"/>
      <c r="K3" s="100"/>
      <c r="L3" s="104"/>
      <c r="M3" s="104"/>
      <c r="N3" s="104"/>
      <c r="O3" s="104"/>
      <c r="P3" s="104"/>
      <c r="Q3" s="104"/>
      <c r="R3" s="104"/>
      <c r="S3" s="74" t="s">
        <v>2</v>
      </c>
    </row>
    <row r="4" spans="1:19" ht="27" customHeight="1">
      <c r="A4" s="101" t="s">
        <v>28</v>
      </c>
      <c r="B4" s="101" t="s">
        <v>29</v>
      </c>
      <c r="C4" s="101" t="s">
        <v>30</v>
      </c>
      <c r="D4" s="101" t="s">
        <v>31</v>
      </c>
      <c r="E4" s="101"/>
      <c r="F4" s="101"/>
      <c r="G4" s="101"/>
      <c r="H4" s="101"/>
      <c r="I4" s="101"/>
      <c r="J4" s="101"/>
      <c r="K4" s="101"/>
      <c r="L4" s="101"/>
      <c r="M4" s="101"/>
      <c r="N4" s="101"/>
      <c r="O4" s="101" t="s">
        <v>20</v>
      </c>
      <c r="P4" s="101"/>
      <c r="Q4" s="101"/>
      <c r="R4" s="101"/>
      <c r="S4" s="101"/>
    </row>
    <row r="5" spans="1:19" ht="27" customHeight="1">
      <c r="A5" s="101"/>
      <c r="B5" s="101"/>
      <c r="C5" s="101"/>
      <c r="D5" s="101" t="s">
        <v>32</v>
      </c>
      <c r="E5" s="101" t="s">
        <v>33</v>
      </c>
      <c r="F5" s="101" t="s">
        <v>34</v>
      </c>
      <c r="G5" s="101" t="s">
        <v>35</v>
      </c>
      <c r="H5" s="101" t="s">
        <v>36</v>
      </c>
      <c r="I5" s="101" t="s">
        <v>37</v>
      </c>
      <c r="J5" s="101"/>
      <c r="K5" s="101"/>
      <c r="L5" s="101"/>
      <c r="M5" s="101"/>
      <c r="N5" s="101"/>
      <c r="O5" s="101" t="s">
        <v>32</v>
      </c>
      <c r="P5" s="101" t="s">
        <v>33</v>
      </c>
      <c r="Q5" s="101" t="s">
        <v>34</v>
      </c>
      <c r="R5" s="101" t="s">
        <v>35</v>
      </c>
      <c r="S5" s="101" t="s">
        <v>38</v>
      </c>
    </row>
    <row r="6" spans="1:19" ht="27" customHeight="1">
      <c r="A6" s="101"/>
      <c r="B6" s="101"/>
      <c r="C6" s="101"/>
      <c r="D6" s="101"/>
      <c r="E6" s="101"/>
      <c r="F6" s="101"/>
      <c r="G6" s="101"/>
      <c r="H6" s="101"/>
      <c r="I6" s="70" t="s">
        <v>32</v>
      </c>
      <c r="J6" s="70" t="s">
        <v>39</v>
      </c>
      <c r="K6" s="70" t="s">
        <v>40</v>
      </c>
      <c r="L6" s="70" t="s">
        <v>41</v>
      </c>
      <c r="M6" s="70" t="s">
        <v>42</v>
      </c>
      <c r="N6" s="70" t="s">
        <v>43</v>
      </c>
      <c r="O6" s="101"/>
      <c r="P6" s="101"/>
      <c r="Q6" s="101"/>
      <c r="R6" s="101"/>
      <c r="S6" s="101"/>
    </row>
    <row r="7" spans="1:19" ht="20.25" customHeight="1">
      <c r="A7" s="73" t="s">
        <v>44</v>
      </c>
      <c r="B7" s="73" t="s">
        <v>45</v>
      </c>
      <c r="C7" s="73" t="s">
        <v>46</v>
      </c>
      <c r="D7" s="73" t="s">
        <v>47</v>
      </c>
      <c r="E7" s="73" t="s">
        <v>48</v>
      </c>
      <c r="F7" s="73" t="s">
        <v>49</v>
      </c>
      <c r="G7" s="73" t="s">
        <v>50</v>
      </c>
      <c r="H7" s="73" t="s">
        <v>51</v>
      </c>
      <c r="I7" s="73" t="s">
        <v>52</v>
      </c>
      <c r="J7" s="73" t="s">
        <v>53</v>
      </c>
      <c r="K7" s="73" t="s">
        <v>54</v>
      </c>
      <c r="L7" s="73" t="s">
        <v>55</v>
      </c>
      <c r="M7" s="73" t="s">
        <v>56</v>
      </c>
      <c r="N7" s="73" t="s">
        <v>57</v>
      </c>
      <c r="O7" s="73" t="s">
        <v>58</v>
      </c>
      <c r="P7" s="73" t="s">
        <v>59</v>
      </c>
      <c r="Q7" s="73" t="s">
        <v>60</v>
      </c>
      <c r="R7" s="73" t="s">
        <v>61</v>
      </c>
      <c r="S7" s="73" t="s">
        <v>62</v>
      </c>
    </row>
    <row r="8" spans="1:19" ht="20.25" customHeight="1">
      <c r="A8" s="69" t="s">
        <v>63</v>
      </c>
      <c r="B8" s="69" t="s">
        <v>64</v>
      </c>
      <c r="C8" s="72">
        <v>13896198.720000001</v>
      </c>
      <c r="D8" s="72">
        <v>13896198.720000001</v>
      </c>
      <c r="E8" s="27">
        <v>13896198.720000001</v>
      </c>
      <c r="F8" s="27"/>
      <c r="G8" s="27"/>
      <c r="H8" s="27"/>
      <c r="I8" s="27"/>
      <c r="J8" s="27"/>
      <c r="K8" s="27"/>
      <c r="L8" s="27"/>
      <c r="M8" s="27"/>
      <c r="N8" s="27"/>
      <c r="O8" s="72"/>
      <c r="P8" s="72"/>
      <c r="Q8" s="72"/>
      <c r="R8" s="72"/>
      <c r="S8" s="72"/>
    </row>
    <row r="9" spans="1:19" ht="20.25" customHeight="1">
      <c r="A9" s="75" t="s">
        <v>65</v>
      </c>
      <c r="B9" s="75" t="s">
        <v>64</v>
      </c>
      <c r="C9" s="72">
        <v>13896198.720000001</v>
      </c>
      <c r="D9" s="72">
        <v>13896198.720000001</v>
      </c>
      <c r="E9" s="27">
        <v>13896198.720000001</v>
      </c>
      <c r="F9" s="27"/>
      <c r="G9" s="27"/>
      <c r="H9" s="27"/>
      <c r="I9" s="27"/>
      <c r="J9" s="27"/>
      <c r="K9" s="27"/>
      <c r="L9" s="27"/>
      <c r="M9" s="27"/>
      <c r="N9" s="27"/>
      <c r="O9" s="72"/>
      <c r="P9" s="72"/>
      <c r="Q9" s="72"/>
      <c r="R9" s="69"/>
      <c r="S9" s="72"/>
    </row>
    <row r="10" spans="1:19" ht="20.25" customHeight="1">
      <c r="A10" s="105" t="s">
        <v>30</v>
      </c>
      <c r="B10" s="100"/>
      <c r="C10" s="72">
        <v>13896198.720000001</v>
      </c>
      <c r="D10" s="72">
        <v>13896198.720000001</v>
      </c>
      <c r="E10" s="72">
        <v>13896198.720000001</v>
      </c>
      <c r="F10" s="72"/>
      <c r="G10" s="72"/>
      <c r="H10" s="72"/>
      <c r="I10" s="72"/>
      <c r="J10" s="72"/>
      <c r="K10" s="72"/>
      <c r="L10" s="72"/>
      <c r="M10" s="72"/>
      <c r="N10" s="72"/>
      <c r="O10" s="72"/>
      <c r="P10" s="72"/>
      <c r="Q10" s="72"/>
      <c r="R10" s="72"/>
      <c r="S10" s="72"/>
    </row>
  </sheetData>
  <mergeCells count="20">
    <mergeCell ref="O5:O6"/>
    <mergeCell ref="P5:P6"/>
    <mergeCell ref="Q5:Q6"/>
    <mergeCell ref="R5:R6"/>
    <mergeCell ref="S5:S6"/>
    <mergeCell ref="I5:N5"/>
    <mergeCell ref="A10:B10"/>
    <mergeCell ref="A4:A6"/>
    <mergeCell ref="B4:B6"/>
    <mergeCell ref="C4:C6"/>
    <mergeCell ref="D5:D6"/>
    <mergeCell ref="E5:E6"/>
    <mergeCell ref="F5:F6"/>
    <mergeCell ref="G5:G6"/>
    <mergeCell ref="H5:H6"/>
    <mergeCell ref="A1:S1"/>
    <mergeCell ref="A2:S2"/>
    <mergeCell ref="A3:R3"/>
    <mergeCell ref="D4:N4"/>
    <mergeCell ref="O4:S4"/>
  </mergeCells>
  <phoneticPr fontId="24" type="noConversion"/>
  <pageMargins left="0.75" right="0.75" top="1" bottom="1" header="0.5" footer="0.5"/>
  <pageSetup pageOrder="overThenDown" orientation="portrait"/>
</worksheet>
</file>

<file path=xl/worksheets/sheet3.xml><?xml version="1.0" encoding="utf-8"?>
<worksheet xmlns="http://schemas.openxmlformats.org/spreadsheetml/2006/main" xmlns:r="http://schemas.openxmlformats.org/officeDocument/2006/relationships">
  <sheetPr>
    <outlinePr summaryRight="0"/>
  </sheetPr>
  <dimension ref="A1:O31"/>
  <sheetViews>
    <sheetView showZeros="0" topLeftCell="A10" workbookViewId="0">
      <selection activeCell="E7" sqref="E24 E18 E13 E7"/>
    </sheetView>
  </sheetViews>
  <sheetFormatPr defaultColWidth="8.875" defaultRowHeight="15" customHeight="1"/>
  <cols>
    <col min="1" max="1" width="17.875" customWidth="1"/>
    <col min="2" max="2" width="53.125" customWidth="1"/>
    <col min="3" max="15" width="15.125" customWidth="1"/>
  </cols>
  <sheetData>
    <row r="1" spans="1:15" ht="15" customHeight="1">
      <c r="A1" s="102" t="s">
        <v>66</v>
      </c>
      <c r="B1" s="102"/>
      <c r="C1" s="102"/>
      <c r="D1" s="102"/>
      <c r="E1" s="102"/>
      <c r="F1" s="102"/>
      <c r="G1" s="102"/>
      <c r="H1" s="102"/>
      <c r="I1" s="102"/>
      <c r="J1" s="102"/>
      <c r="K1" s="102"/>
      <c r="L1" s="102"/>
      <c r="M1" s="102"/>
      <c r="N1" s="102"/>
      <c r="O1" s="102"/>
    </row>
    <row r="2" spans="1:15" ht="28.5" customHeight="1">
      <c r="A2" s="103" t="s">
        <v>67</v>
      </c>
      <c r="B2" s="103"/>
      <c r="C2" s="103"/>
      <c r="D2" s="103"/>
      <c r="E2" s="103"/>
      <c r="F2" s="103"/>
      <c r="G2" s="103"/>
      <c r="H2" s="103"/>
      <c r="I2" s="103"/>
      <c r="J2" s="103"/>
      <c r="K2" s="103"/>
      <c r="L2" s="103"/>
      <c r="M2" s="103"/>
      <c r="N2" s="103"/>
      <c r="O2" s="103"/>
    </row>
    <row r="3" spans="1:15" ht="20.25" customHeight="1">
      <c r="A3" s="100" t="str">
        <f>"单位名称："&amp;"玉溪市商务局"</f>
        <v>单位名称：玉溪市商务局</v>
      </c>
      <c r="B3" s="100"/>
      <c r="C3" s="100"/>
      <c r="D3" s="100"/>
      <c r="E3" s="100"/>
      <c r="F3" s="100"/>
      <c r="G3" s="100"/>
      <c r="H3" s="100"/>
      <c r="I3" s="100"/>
      <c r="J3" s="104"/>
      <c r="K3" s="104"/>
      <c r="L3" s="104"/>
      <c r="M3" s="104"/>
      <c r="N3" s="104"/>
      <c r="O3" s="74" t="s">
        <v>2</v>
      </c>
    </row>
    <row r="4" spans="1:15" ht="27" customHeight="1">
      <c r="A4" s="101" t="s">
        <v>68</v>
      </c>
      <c r="B4" s="101" t="s">
        <v>69</v>
      </c>
      <c r="C4" s="101" t="s">
        <v>30</v>
      </c>
      <c r="D4" s="101" t="s">
        <v>33</v>
      </c>
      <c r="E4" s="101"/>
      <c r="F4" s="101"/>
      <c r="G4" s="101" t="s">
        <v>34</v>
      </c>
      <c r="H4" s="101" t="s">
        <v>35</v>
      </c>
      <c r="I4" s="101" t="s">
        <v>70</v>
      </c>
      <c r="J4" s="101" t="s">
        <v>71</v>
      </c>
      <c r="K4" s="101"/>
      <c r="L4" s="101"/>
      <c r="M4" s="101"/>
      <c r="N4" s="101"/>
      <c r="O4" s="101"/>
    </row>
    <row r="5" spans="1:15" ht="27" customHeight="1">
      <c r="A5" s="101"/>
      <c r="B5" s="101"/>
      <c r="C5" s="101"/>
      <c r="D5" s="70" t="s">
        <v>32</v>
      </c>
      <c r="E5" s="70" t="s">
        <v>72</v>
      </c>
      <c r="F5" s="70" t="s">
        <v>73</v>
      </c>
      <c r="G5" s="101"/>
      <c r="H5" s="101"/>
      <c r="I5" s="101"/>
      <c r="J5" s="70" t="s">
        <v>32</v>
      </c>
      <c r="K5" s="70" t="s">
        <v>74</v>
      </c>
      <c r="L5" s="70" t="s">
        <v>75</v>
      </c>
      <c r="M5" s="70" t="s">
        <v>76</v>
      </c>
      <c r="N5" s="70" t="s">
        <v>77</v>
      </c>
      <c r="O5" s="70" t="s">
        <v>78</v>
      </c>
    </row>
    <row r="6" spans="1:15" ht="20.25" customHeight="1">
      <c r="A6" s="73" t="s">
        <v>44</v>
      </c>
      <c r="B6" s="73" t="s">
        <v>45</v>
      </c>
      <c r="C6" s="73" t="s">
        <v>46</v>
      </c>
      <c r="D6" s="73" t="s">
        <v>47</v>
      </c>
      <c r="E6" s="73" t="s">
        <v>48</v>
      </c>
      <c r="F6" s="73" t="s">
        <v>49</v>
      </c>
      <c r="G6" s="73" t="s">
        <v>50</v>
      </c>
      <c r="H6" s="73" t="s">
        <v>51</v>
      </c>
      <c r="I6" s="73" t="s">
        <v>52</v>
      </c>
      <c r="J6" s="73" t="s">
        <v>53</v>
      </c>
      <c r="K6" s="73" t="s">
        <v>54</v>
      </c>
      <c r="L6" s="73" t="s">
        <v>55</v>
      </c>
      <c r="M6" s="73" t="s">
        <v>56</v>
      </c>
      <c r="N6" s="73" t="s">
        <v>57</v>
      </c>
      <c r="O6" s="73" t="s">
        <v>58</v>
      </c>
    </row>
    <row r="7" spans="1:15" ht="20.25" customHeight="1">
      <c r="A7" s="69" t="s">
        <v>79</v>
      </c>
      <c r="B7" s="69" t="str">
        <f>"        "&amp;"一般公共服务支出"</f>
        <v>一般公共服务支出</v>
      </c>
      <c r="C7" s="27">
        <v>9474993.1300000008</v>
      </c>
      <c r="D7" s="27">
        <v>9865193.1300000008</v>
      </c>
      <c r="E7" s="27">
        <v>8274993.1299999999</v>
      </c>
      <c r="F7" s="27">
        <v>1200000</v>
      </c>
      <c r="G7" s="27"/>
      <c r="H7" s="27"/>
      <c r="I7" s="27"/>
      <c r="J7" s="27"/>
      <c r="K7" s="27"/>
      <c r="L7" s="27"/>
      <c r="M7" s="27"/>
      <c r="N7" s="27"/>
      <c r="O7" s="27"/>
    </row>
    <row r="8" spans="1:15" ht="20.25" customHeight="1">
      <c r="A8" s="75" t="s">
        <v>80</v>
      </c>
      <c r="B8" s="75" t="str">
        <f>"        "&amp;"商贸事务"</f>
        <v>商贸事务</v>
      </c>
      <c r="C8" s="27">
        <v>9474993.1300000008</v>
      </c>
      <c r="D8" s="27">
        <v>9474993.1300000008</v>
      </c>
      <c r="E8" s="27">
        <v>8274993.1299999999</v>
      </c>
      <c r="F8" s="27">
        <v>1200000</v>
      </c>
      <c r="G8" s="27"/>
      <c r="H8" s="27"/>
      <c r="I8" s="27"/>
      <c r="J8" s="27"/>
      <c r="K8" s="27"/>
      <c r="L8" s="27"/>
      <c r="M8" s="27"/>
      <c r="N8" s="27"/>
      <c r="O8" s="27"/>
    </row>
    <row r="9" spans="1:15" ht="20.25" customHeight="1">
      <c r="A9" s="76" t="s">
        <v>81</v>
      </c>
      <c r="B9" s="76" t="str">
        <f>"        "&amp;"行政运行"</f>
        <v>行政运行</v>
      </c>
      <c r="C9" s="27">
        <v>6201656.9199999999</v>
      </c>
      <c r="D9" s="27">
        <v>6201656.9199999999</v>
      </c>
      <c r="E9" s="27">
        <v>6201656.9199999999</v>
      </c>
      <c r="F9" s="27"/>
      <c r="G9" s="27"/>
      <c r="H9" s="27"/>
      <c r="I9" s="27"/>
      <c r="J9" s="27"/>
      <c r="K9" s="27"/>
      <c r="L9" s="27"/>
      <c r="M9" s="27"/>
      <c r="N9" s="27"/>
      <c r="O9" s="27"/>
    </row>
    <row r="10" spans="1:15" ht="20.25" customHeight="1">
      <c r="A10" s="76" t="s">
        <v>82</v>
      </c>
      <c r="B10" s="76" t="str">
        <f>"        "&amp;"一般行政管理事务"</f>
        <v>一般行政管理事务</v>
      </c>
      <c r="C10" s="27">
        <v>427900</v>
      </c>
      <c r="D10" s="27">
        <v>427900</v>
      </c>
      <c r="E10" s="27">
        <v>427900</v>
      </c>
      <c r="F10" s="27"/>
      <c r="G10" s="27"/>
      <c r="H10" s="27"/>
      <c r="I10" s="27"/>
      <c r="J10" s="27"/>
      <c r="K10" s="27"/>
      <c r="L10" s="27"/>
      <c r="M10" s="27"/>
      <c r="N10" s="27"/>
      <c r="O10" s="27"/>
    </row>
    <row r="11" spans="1:15" ht="20.25" customHeight="1">
      <c r="A11" s="76" t="s">
        <v>83</v>
      </c>
      <c r="B11" s="76" t="str">
        <f>"        "&amp;"国内贸易管理"</f>
        <v>国内贸易管理</v>
      </c>
      <c r="C11" s="27">
        <v>1700000</v>
      </c>
      <c r="D11" s="27">
        <v>1700000</v>
      </c>
      <c r="E11" s="27">
        <v>500000</v>
      </c>
      <c r="F11" s="27">
        <v>1200000</v>
      </c>
      <c r="G11" s="27"/>
      <c r="H11" s="27"/>
      <c r="I11" s="27"/>
      <c r="J11" s="27"/>
      <c r="K11" s="27"/>
      <c r="L11" s="27"/>
      <c r="M11" s="27"/>
      <c r="N11" s="27"/>
      <c r="O11" s="27"/>
    </row>
    <row r="12" spans="1:15" ht="20.25" customHeight="1">
      <c r="A12" s="76" t="s">
        <v>84</v>
      </c>
      <c r="B12" s="76" t="str">
        <f>"        "&amp;"事业运行"</f>
        <v>事业运行</v>
      </c>
      <c r="C12" s="27">
        <v>1145436.21</v>
      </c>
      <c r="D12" s="27">
        <v>1145436.21</v>
      </c>
      <c r="E12" s="27">
        <v>1145436.21</v>
      </c>
      <c r="F12" s="27"/>
      <c r="G12" s="27"/>
      <c r="H12" s="27"/>
      <c r="I12" s="27"/>
      <c r="J12" s="27"/>
      <c r="K12" s="27"/>
      <c r="L12" s="27"/>
      <c r="M12" s="27"/>
      <c r="N12" s="27"/>
      <c r="O12" s="27"/>
    </row>
    <row r="13" spans="1:15" ht="20.25" customHeight="1">
      <c r="A13" s="69" t="s">
        <v>85</v>
      </c>
      <c r="B13" s="69" t="str">
        <f>"        "&amp;"社会保障和就业支出"</f>
        <v>社会保障和就业支出</v>
      </c>
      <c r="C13" s="27">
        <v>2320515.36</v>
      </c>
      <c r="D13" s="27">
        <v>2320515.36</v>
      </c>
      <c r="E13" s="27">
        <v>2320515.36</v>
      </c>
      <c r="F13" s="27"/>
      <c r="G13" s="27"/>
      <c r="H13" s="27"/>
      <c r="I13" s="27"/>
      <c r="J13" s="27"/>
      <c r="K13" s="27"/>
      <c r="L13" s="27"/>
      <c r="M13" s="27"/>
      <c r="N13" s="27"/>
      <c r="O13" s="27"/>
    </row>
    <row r="14" spans="1:15" ht="20.25" customHeight="1">
      <c r="A14" s="75" t="s">
        <v>86</v>
      </c>
      <c r="B14" s="75" t="str">
        <f>"        "&amp;"行政事业单位养老支出"</f>
        <v>行政事业单位养老支出</v>
      </c>
      <c r="C14" s="27">
        <v>2320515.36</v>
      </c>
      <c r="D14" s="27">
        <v>2320515.36</v>
      </c>
      <c r="E14" s="27">
        <v>2320515.36</v>
      </c>
      <c r="F14" s="27"/>
      <c r="G14" s="27"/>
      <c r="H14" s="27"/>
      <c r="I14" s="27"/>
      <c r="J14" s="27"/>
      <c r="K14" s="27"/>
      <c r="L14" s="27"/>
      <c r="M14" s="27"/>
      <c r="N14" s="27"/>
      <c r="O14" s="27"/>
    </row>
    <row r="15" spans="1:15" ht="20.25" customHeight="1">
      <c r="A15" s="76" t="s">
        <v>87</v>
      </c>
      <c r="B15" s="76" t="str">
        <f>"        "&amp;"行政单位离退休"</f>
        <v>行政单位离退休</v>
      </c>
      <c r="C15" s="27">
        <v>1240200</v>
      </c>
      <c r="D15" s="27">
        <v>1240200</v>
      </c>
      <c r="E15" s="27">
        <v>1240200</v>
      </c>
      <c r="F15" s="27"/>
      <c r="G15" s="27"/>
      <c r="H15" s="27"/>
      <c r="I15" s="27"/>
      <c r="J15" s="27"/>
      <c r="K15" s="27"/>
      <c r="L15" s="27"/>
      <c r="M15" s="27"/>
      <c r="N15" s="27"/>
      <c r="O15" s="27"/>
    </row>
    <row r="16" spans="1:15" ht="20.25" customHeight="1">
      <c r="A16" s="76" t="s">
        <v>88</v>
      </c>
      <c r="B16" s="76" t="str">
        <f>"        "&amp;"机关事业单位基本养老保险缴费支出"</f>
        <v>机关事业单位基本养老保险缴费支出</v>
      </c>
      <c r="C16" s="27">
        <v>920315.36</v>
      </c>
      <c r="D16" s="27">
        <v>920315.36</v>
      </c>
      <c r="E16" s="27">
        <v>920315.36</v>
      </c>
      <c r="F16" s="27"/>
      <c r="G16" s="27"/>
      <c r="H16" s="27"/>
      <c r="I16" s="27"/>
      <c r="J16" s="27"/>
      <c r="K16" s="27"/>
      <c r="L16" s="27"/>
      <c r="M16" s="27"/>
      <c r="N16" s="27"/>
      <c r="O16" s="27"/>
    </row>
    <row r="17" spans="1:15" ht="20.25" customHeight="1">
      <c r="A17" s="76" t="s">
        <v>89</v>
      </c>
      <c r="B17" s="76" t="str">
        <f>"        "&amp;"机关事业单位职业年金缴费支出"</f>
        <v>机关事业单位职业年金缴费支出</v>
      </c>
      <c r="C17" s="27">
        <v>160000</v>
      </c>
      <c r="D17" s="27">
        <v>160000</v>
      </c>
      <c r="E17" s="27">
        <v>160000</v>
      </c>
      <c r="F17" s="27"/>
      <c r="G17" s="27"/>
      <c r="H17" s="27"/>
      <c r="I17" s="27"/>
      <c r="J17" s="27"/>
      <c r="K17" s="27"/>
      <c r="L17" s="27"/>
      <c r="M17" s="27"/>
      <c r="N17" s="27"/>
      <c r="O17" s="27"/>
    </row>
    <row r="18" spans="1:15" ht="20.25" customHeight="1">
      <c r="A18" s="69" t="s">
        <v>90</v>
      </c>
      <c r="B18" s="69" t="str">
        <f>"        "&amp;"卫生健康支出"</f>
        <v>卫生健康支出</v>
      </c>
      <c r="C18" s="27">
        <v>920438.23</v>
      </c>
      <c r="D18" s="27">
        <v>920438.23</v>
      </c>
      <c r="E18" s="27">
        <v>920438.23</v>
      </c>
      <c r="F18" s="27"/>
      <c r="G18" s="27"/>
      <c r="H18" s="27"/>
      <c r="I18" s="27"/>
      <c r="J18" s="27"/>
      <c r="K18" s="27"/>
      <c r="L18" s="27"/>
      <c r="M18" s="27"/>
      <c r="N18" s="27"/>
      <c r="O18" s="27"/>
    </row>
    <row r="19" spans="1:15" ht="20.25" customHeight="1">
      <c r="A19" s="75" t="s">
        <v>91</v>
      </c>
      <c r="B19" s="75" t="str">
        <f>"        "&amp;"行政事业单位医疗"</f>
        <v>行政事业单位医疗</v>
      </c>
      <c r="C19" s="27">
        <v>920438.23</v>
      </c>
      <c r="D19" s="27">
        <v>920438.23</v>
      </c>
      <c r="E19" s="27">
        <v>920438.23</v>
      </c>
      <c r="F19" s="27"/>
      <c r="G19" s="27"/>
      <c r="H19" s="27"/>
      <c r="I19" s="27"/>
      <c r="J19" s="27"/>
      <c r="K19" s="27"/>
      <c r="L19" s="27"/>
      <c r="M19" s="27"/>
      <c r="N19" s="27"/>
      <c r="O19" s="27"/>
    </row>
    <row r="20" spans="1:15" ht="20.25" customHeight="1">
      <c r="A20" s="76" t="s">
        <v>92</v>
      </c>
      <c r="B20" s="76" t="str">
        <f>"        "&amp;"行政单位医疗"</f>
        <v>行政单位医疗</v>
      </c>
      <c r="C20" s="27">
        <v>404291.26</v>
      </c>
      <c r="D20" s="27">
        <v>404291.26</v>
      </c>
      <c r="E20" s="27">
        <v>404291.26</v>
      </c>
      <c r="F20" s="27"/>
      <c r="G20" s="27"/>
      <c r="H20" s="27"/>
      <c r="I20" s="27"/>
      <c r="J20" s="27"/>
      <c r="K20" s="27"/>
      <c r="L20" s="27"/>
      <c r="M20" s="27"/>
      <c r="N20" s="27"/>
      <c r="O20" s="27"/>
    </row>
    <row r="21" spans="1:15" ht="20.25" customHeight="1">
      <c r="A21" s="76" t="s">
        <v>93</v>
      </c>
      <c r="B21" s="76" t="str">
        <f>"        "&amp;"事业单位医疗"</f>
        <v>事业单位医疗</v>
      </c>
      <c r="C21" s="27">
        <v>73122.34</v>
      </c>
      <c r="D21" s="27">
        <v>73122.34</v>
      </c>
      <c r="E21" s="27">
        <v>73122.34</v>
      </c>
      <c r="F21" s="27"/>
      <c r="G21" s="27"/>
      <c r="H21" s="27"/>
      <c r="I21" s="27"/>
      <c r="J21" s="27"/>
      <c r="K21" s="27"/>
      <c r="L21" s="27"/>
      <c r="M21" s="27"/>
      <c r="N21" s="27"/>
      <c r="O21" s="27"/>
    </row>
    <row r="22" spans="1:15" ht="20.25" customHeight="1">
      <c r="A22" s="76" t="s">
        <v>94</v>
      </c>
      <c r="B22" s="76" t="str">
        <f>"        "&amp;"公务员医疗补助"</f>
        <v>公务员医疗补助</v>
      </c>
      <c r="C22" s="27">
        <v>388401.55</v>
      </c>
      <c r="D22" s="27">
        <v>388401.55</v>
      </c>
      <c r="E22" s="27">
        <v>388401.55</v>
      </c>
      <c r="F22" s="27"/>
      <c r="G22" s="27"/>
      <c r="H22" s="27"/>
      <c r="I22" s="27"/>
      <c r="J22" s="27"/>
      <c r="K22" s="27"/>
      <c r="L22" s="27"/>
      <c r="M22" s="27"/>
      <c r="N22" s="27"/>
      <c r="O22" s="27"/>
    </row>
    <row r="23" spans="1:15" ht="20.25" customHeight="1">
      <c r="A23" s="76" t="s">
        <v>95</v>
      </c>
      <c r="B23" s="76" t="str">
        <f>"        "&amp;"其他行政事业单位医疗支出"</f>
        <v>其他行政事业单位医疗支出</v>
      </c>
      <c r="C23" s="27">
        <v>54623.08</v>
      </c>
      <c r="D23" s="27">
        <v>54623.08</v>
      </c>
      <c r="E23" s="27">
        <v>54623.08</v>
      </c>
      <c r="F23" s="27"/>
      <c r="G23" s="27"/>
      <c r="H23" s="27"/>
      <c r="I23" s="27"/>
      <c r="J23" s="27"/>
      <c r="K23" s="27"/>
      <c r="L23" s="27"/>
      <c r="M23" s="27"/>
      <c r="N23" s="27"/>
      <c r="O23" s="27"/>
    </row>
    <row r="24" spans="1:15" ht="20.25" customHeight="1">
      <c r="A24" s="69" t="s">
        <v>96</v>
      </c>
      <c r="B24" s="69" t="str">
        <f>"        "&amp;"住房保障支出"</f>
        <v>住房保障支出</v>
      </c>
      <c r="C24" s="27">
        <v>780252</v>
      </c>
      <c r="D24" s="27">
        <v>780252</v>
      </c>
      <c r="E24" s="27">
        <v>780252</v>
      </c>
      <c r="F24" s="27"/>
      <c r="G24" s="27"/>
      <c r="H24" s="27"/>
      <c r="I24" s="27"/>
      <c r="J24" s="27"/>
      <c r="K24" s="27"/>
      <c r="L24" s="27"/>
      <c r="M24" s="27"/>
      <c r="N24" s="27"/>
      <c r="O24" s="27"/>
    </row>
    <row r="25" spans="1:15" ht="20.25" customHeight="1">
      <c r="A25" s="75" t="s">
        <v>97</v>
      </c>
      <c r="B25" s="75" t="str">
        <f>"        "&amp;"住房改革支出"</f>
        <v>住房改革支出</v>
      </c>
      <c r="C25" s="27">
        <v>780252</v>
      </c>
      <c r="D25" s="27">
        <v>780252</v>
      </c>
      <c r="E25" s="27">
        <v>780252</v>
      </c>
      <c r="F25" s="27"/>
      <c r="G25" s="27"/>
      <c r="H25" s="27"/>
      <c r="I25" s="27"/>
      <c r="J25" s="27"/>
      <c r="K25" s="27"/>
      <c r="L25" s="27"/>
      <c r="M25" s="27"/>
      <c r="N25" s="27"/>
      <c r="O25" s="27"/>
    </row>
    <row r="26" spans="1:15" ht="20.25" customHeight="1">
      <c r="A26" s="76" t="s">
        <v>98</v>
      </c>
      <c r="B26" s="76" t="str">
        <f>"        "&amp;"住房公积金"</f>
        <v>住房公积金</v>
      </c>
      <c r="C26" s="27">
        <v>732480</v>
      </c>
      <c r="D26" s="27">
        <v>732480</v>
      </c>
      <c r="E26" s="27">
        <v>732480</v>
      </c>
      <c r="F26" s="27"/>
      <c r="G26" s="27"/>
      <c r="H26" s="27"/>
      <c r="I26" s="27"/>
      <c r="J26" s="27"/>
      <c r="K26" s="27"/>
      <c r="L26" s="27"/>
      <c r="M26" s="27"/>
      <c r="N26" s="27"/>
      <c r="O26" s="27"/>
    </row>
    <row r="27" spans="1:15" ht="20.25" customHeight="1">
      <c r="A27" s="76" t="s">
        <v>99</v>
      </c>
      <c r="B27" s="76" t="str">
        <f>"        "&amp;"购房补贴"</f>
        <v>购房补贴</v>
      </c>
      <c r="C27" s="27">
        <v>47772</v>
      </c>
      <c r="D27" s="27">
        <v>47772</v>
      </c>
      <c r="E27" s="27">
        <v>47772</v>
      </c>
      <c r="F27" s="27"/>
      <c r="G27" s="27"/>
      <c r="H27" s="27"/>
      <c r="I27" s="27"/>
      <c r="J27" s="27"/>
      <c r="K27" s="27"/>
      <c r="L27" s="27"/>
      <c r="M27" s="27"/>
      <c r="N27" s="27"/>
      <c r="O27" s="27"/>
    </row>
    <row r="28" spans="1:15" ht="20.25" customHeight="1">
      <c r="A28" s="69" t="s">
        <v>100</v>
      </c>
      <c r="B28" s="69" t="str">
        <f>"        "&amp;"粮油物资储备支出"</f>
        <v>粮油物资储备支出</v>
      </c>
      <c r="C28" s="27">
        <v>400000</v>
      </c>
      <c r="D28" s="27">
        <v>400000</v>
      </c>
      <c r="E28" s="27"/>
      <c r="F28" s="27">
        <v>400000</v>
      </c>
      <c r="G28" s="27"/>
      <c r="H28" s="27"/>
      <c r="I28" s="27"/>
      <c r="J28" s="27"/>
      <c r="K28" s="27"/>
      <c r="L28" s="27"/>
      <c r="M28" s="27"/>
      <c r="N28" s="27"/>
      <c r="O28" s="27"/>
    </row>
    <row r="29" spans="1:15" ht="20.25" customHeight="1">
      <c r="A29" s="75" t="s">
        <v>101</v>
      </c>
      <c r="B29" s="75" t="str">
        <f>"        "&amp;"重要商品储备"</f>
        <v>重要商品储备</v>
      </c>
      <c r="C29" s="27">
        <v>400000</v>
      </c>
      <c r="D29" s="27">
        <v>400000</v>
      </c>
      <c r="E29" s="27"/>
      <c r="F29" s="27">
        <v>400000</v>
      </c>
      <c r="G29" s="27"/>
      <c r="H29" s="27"/>
      <c r="I29" s="27"/>
      <c r="J29" s="27"/>
      <c r="K29" s="27"/>
      <c r="L29" s="27"/>
      <c r="M29" s="27"/>
      <c r="N29" s="27"/>
      <c r="O29" s="27"/>
    </row>
    <row r="30" spans="1:15" ht="20.25" customHeight="1">
      <c r="A30" s="76" t="s">
        <v>102</v>
      </c>
      <c r="B30" s="76" t="str">
        <f>"        "&amp;"肉类储备"</f>
        <v>肉类储备</v>
      </c>
      <c r="C30" s="27">
        <v>400000</v>
      </c>
      <c r="D30" s="27">
        <v>400000</v>
      </c>
      <c r="E30" s="27"/>
      <c r="F30" s="27">
        <v>400000</v>
      </c>
      <c r="G30" s="27"/>
      <c r="H30" s="27"/>
      <c r="I30" s="27"/>
      <c r="J30" s="27"/>
      <c r="K30" s="27"/>
      <c r="L30" s="27"/>
      <c r="M30" s="27"/>
      <c r="N30" s="27"/>
      <c r="O30" s="27"/>
    </row>
    <row r="31" spans="1:15" ht="20.25" customHeight="1">
      <c r="A31" s="105" t="s">
        <v>30</v>
      </c>
      <c r="B31" s="100"/>
      <c r="C31" s="72">
        <v>13896198.720000001</v>
      </c>
      <c r="D31" s="72">
        <v>13896198.720000001</v>
      </c>
      <c r="E31" s="72">
        <v>12296198.720000001</v>
      </c>
      <c r="F31" s="72">
        <v>1600000</v>
      </c>
      <c r="G31" s="72"/>
      <c r="H31" s="72"/>
      <c r="I31" s="72"/>
      <c r="J31" s="72"/>
      <c r="K31" s="72"/>
      <c r="L31" s="72"/>
      <c r="M31" s="72"/>
      <c r="N31" s="72"/>
      <c r="O31" s="72"/>
    </row>
  </sheetData>
  <mergeCells count="12">
    <mergeCell ref="A31:B31"/>
    <mergeCell ref="A4:A5"/>
    <mergeCell ref="B4:B5"/>
    <mergeCell ref="C4:C5"/>
    <mergeCell ref="G4:G5"/>
    <mergeCell ref="A1:O1"/>
    <mergeCell ref="A2:O2"/>
    <mergeCell ref="A3:N3"/>
    <mergeCell ref="D4:F4"/>
    <mergeCell ref="J4:O4"/>
    <mergeCell ref="H4:H5"/>
    <mergeCell ref="I4:I5"/>
  </mergeCells>
  <phoneticPr fontId="24" type="noConversion"/>
  <pageMargins left="0.75" right="0.75" top="1" bottom="1" header="0.5" footer="0.5"/>
  <pageSetup pageOrder="overThenDown" orientation="portrait"/>
</worksheet>
</file>

<file path=xl/worksheets/sheet4.xml><?xml version="1.0" encoding="utf-8"?>
<worksheet xmlns="http://schemas.openxmlformats.org/spreadsheetml/2006/main" xmlns:r="http://schemas.openxmlformats.org/officeDocument/2006/relationships">
  <sheetPr>
    <outlinePr summaryRight="0"/>
  </sheetPr>
  <dimension ref="A1:D15"/>
  <sheetViews>
    <sheetView showZeros="0" workbookViewId="0">
      <selection activeCell="D35" sqref="D35"/>
    </sheetView>
  </sheetViews>
  <sheetFormatPr defaultColWidth="8.875" defaultRowHeight="15" customHeight="1"/>
  <cols>
    <col min="1" max="2" width="28.625" customWidth="1"/>
    <col min="3" max="3" width="35.75" customWidth="1"/>
    <col min="4" max="4" width="28.625" customWidth="1"/>
  </cols>
  <sheetData>
    <row r="1" spans="1:4" ht="18.75" customHeight="1">
      <c r="A1" s="97" t="s">
        <v>103</v>
      </c>
      <c r="B1" s="98"/>
      <c r="C1" s="98"/>
      <c r="D1" s="98"/>
    </row>
    <row r="2" spans="1:4" ht="28.5" customHeight="1">
      <c r="A2" s="99" t="s">
        <v>104</v>
      </c>
      <c r="B2" s="99"/>
      <c r="C2" s="99"/>
      <c r="D2" s="99"/>
    </row>
    <row r="3" spans="1:4" ht="18.75" customHeight="1">
      <c r="A3" s="100" t="str">
        <f>"单位名称："&amp;"玉溪市商务局"</f>
        <v>单位名称：玉溪市商务局</v>
      </c>
      <c r="B3" s="100"/>
      <c r="C3" s="100"/>
      <c r="D3" s="68" t="s">
        <v>2</v>
      </c>
    </row>
    <row r="4" spans="1:4" ht="18.75" customHeight="1">
      <c r="A4" s="106" t="s">
        <v>3</v>
      </c>
      <c r="B4" s="106"/>
      <c r="C4" s="106" t="s">
        <v>4</v>
      </c>
      <c r="D4" s="106"/>
    </row>
    <row r="5" spans="1:4" ht="18.75" customHeight="1">
      <c r="A5" s="22" t="s">
        <v>5</v>
      </c>
      <c r="B5" s="22" t="s">
        <v>6</v>
      </c>
      <c r="C5" s="77" t="s">
        <v>105</v>
      </c>
      <c r="D5" s="78" t="s">
        <v>6</v>
      </c>
    </row>
    <row r="6" spans="1:4" ht="18.75" customHeight="1">
      <c r="A6" s="79" t="s">
        <v>106</v>
      </c>
      <c r="B6" s="80"/>
      <c r="C6" s="81" t="s">
        <v>107</v>
      </c>
      <c r="D6" s="82"/>
    </row>
    <row r="7" spans="1:4" ht="18.75" customHeight="1">
      <c r="A7" s="69" t="s">
        <v>108</v>
      </c>
      <c r="B7" s="83">
        <v>13896198.720000001</v>
      </c>
      <c r="C7" s="84" t="str">
        <f>"（一）"&amp;"一般公共服务支出"</f>
        <v>（一）一般公共服务支出</v>
      </c>
      <c r="D7" s="85">
        <v>9474993.1300000008</v>
      </c>
    </row>
    <row r="8" spans="1:4" ht="18.75" customHeight="1">
      <c r="A8" s="69" t="s">
        <v>109</v>
      </c>
      <c r="B8" s="83"/>
      <c r="C8" s="84" t="str">
        <f>"（二）"&amp;"社会保障和就业支出"</f>
        <v>（二）社会保障和就业支出</v>
      </c>
      <c r="D8" s="85">
        <v>2320515.36</v>
      </c>
    </row>
    <row r="9" spans="1:4" ht="18.75" customHeight="1">
      <c r="A9" s="69" t="s">
        <v>110</v>
      </c>
      <c r="B9" s="83"/>
      <c r="C9" s="84" t="str">
        <f>"（三）"&amp;"卫生健康支出"</f>
        <v>（三）卫生健康支出</v>
      </c>
      <c r="D9" s="85">
        <v>920438.23</v>
      </c>
    </row>
    <row r="10" spans="1:4" ht="18.75" customHeight="1">
      <c r="A10" s="69" t="s">
        <v>111</v>
      </c>
      <c r="B10" s="83"/>
      <c r="C10" s="84" t="str">
        <f>"（四）"&amp;"住房保障支出"</f>
        <v>（四）住房保障支出</v>
      </c>
      <c r="D10" s="85">
        <v>780252</v>
      </c>
    </row>
    <row r="11" spans="1:4" ht="18.75" customHeight="1">
      <c r="A11" s="24" t="s">
        <v>108</v>
      </c>
      <c r="B11" s="83"/>
      <c r="C11" s="84" t="str">
        <f>"（五）"&amp;"粮油物资储备支出"</f>
        <v>（五）粮油物资储备支出</v>
      </c>
      <c r="D11" s="85">
        <v>400000</v>
      </c>
    </row>
    <row r="12" spans="1:4" ht="18.75" customHeight="1">
      <c r="A12" s="24" t="s">
        <v>109</v>
      </c>
      <c r="B12" s="83"/>
      <c r="C12" s="86"/>
      <c r="D12" s="87"/>
    </row>
    <row r="13" spans="1:4" ht="18.75" customHeight="1">
      <c r="A13" s="24" t="s">
        <v>110</v>
      </c>
      <c r="B13" s="83"/>
      <c r="C13" s="88"/>
      <c r="D13" s="89"/>
    </row>
    <row r="14" spans="1:4" ht="18.75" customHeight="1">
      <c r="A14" s="69"/>
      <c r="B14" s="69"/>
      <c r="C14" s="88" t="s">
        <v>112</v>
      </c>
      <c r="D14" s="89"/>
    </row>
    <row r="15" spans="1:4" ht="18.75" customHeight="1">
      <c r="A15" s="90" t="s">
        <v>24</v>
      </c>
      <c r="B15" s="83">
        <v>13896198.720000001</v>
      </c>
      <c r="C15" s="91" t="s">
        <v>25</v>
      </c>
      <c r="D15" s="85">
        <v>13896198.720000001</v>
      </c>
    </row>
  </sheetData>
  <mergeCells count="5">
    <mergeCell ref="A1:D1"/>
    <mergeCell ref="A2:D2"/>
    <mergeCell ref="A3:C3"/>
    <mergeCell ref="A4:B4"/>
    <mergeCell ref="C4:D4"/>
  </mergeCells>
  <phoneticPr fontId="24" type="noConversion"/>
  <pageMargins left="0.75" right="0.75" top="1" bottom="1" header="0.5" footer="0.5"/>
  <pageSetup pageOrder="overThenDown" orientation="portrait"/>
</worksheet>
</file>

<file path=xl/worksheets/sheet5.xml><?xml version="1.0" encoding="utf-8"?>
<worksheet xmlns="http://schemas.openxmlformats.org/spreadsheetml/2006/main" xmlns:r="http://schemas.openxmlformats.org/officeDocument/2006/relationships">
  <sheetPr>
    <outlinePr summaryRight="0"/>
  </sheetPr>
  <dimension ref="A1:G31"/>
  <sheetViews>
    <sheetView showZeros="0" workbookViewId="0">
      <selection activeCell="C32" sqref="C32"/>
    </sheetView>
  </sheetViews>
  <sheetFormatPr defaultColWidth="8.875" defaultRowHeight="15" customHeight="1"/>
  <cols>
    <col min="1" max="1" width="17.875" customWidth="1"/>
    <col min="2" max="2" width="53.125" customWidth="1"/>
    <col min="3" max="7" width="15.125" customWidth="1"/>
  </cols>
  <sheetData>
    <row r="1" spans="1:7" ht="15" customHeight="1">
      <c r="A1" s="102" t="s">
        <v>113</v>
      </c>
      <c r="B1" s="102"/>
      <c r="C1" s="102"/>
      <c r="D1" s="102"/>
      <c r="E1" s="102"/>
      <c r="F1" s="102"/>
      <c r="G1" s="102"/>
    </row>
    <row r="2" spans="1:7" ht="28.5" customHeight="1">
      <c r="A2" s="103" t="s">
        <v>114</v>
      </c>
      <c r="B2" s="103"/>
      <c r="C2" s="103"/>
      <c r="D2" s="103"/>
      <c r="E2" s="103"/>
      <c r="F2" s="103"/>
      <c r="G2" s="103"/>
    </row>
    <row r="3" spans="1:7" ht="20.25" customHeight="1">
      <c r="A3" s="100" t="str">
        <f>"单位名称："&amp;"玉溪市商务局"</f>
        <v>单位名称：玉溪市商务局</v>
      </c>
      <c r="B3" s="100"/>
      <c r="C3" s="100"/>
      <c r="D3" s="100"/>
      <c r="E3" s="100"/>
      <c r="F3" s="100"/>
      <c r="G3" s="74" t="s">
        <v>2</v>
      </c>
    </row>
    <row r="4" spans="1:7" ht="27" customHeight="1">
      <c r="A4" s="101" t="s">
        <v>115</v>
      </c>
      <c r="B4" s="101"/>
      <c r="C4" s="101" t="s">
        <v>30</v>
      </c>
      <c r="D4" s="101" t="s">
        <v>33</v>
      </c>
      <c r="E4" s="101"/>
      <c r="F4" s="101"/>
      <c r="G4" s="101" t="s">
        <v>73</v>
      </c>
    </row>
    <row r="5" spans="1:7" ht="27" customHeight="1">
      <c r="A5" s="70" t="s">
        <v>68</v>
      </c>
      <c r="B5" s="70" t="s">
        <v>69</v>
      </c>
      <c r="C5" s="101"/>
      <c r="D5" s="70" t="s">
        <v>32</v>
      </c>
      <c r="E5" s="70" t="s">
        <v>116</v>
      </c>
      <c r="F5" s="70" t="s">
        <v>117</v>
      </c>
      <c r="G5" s="101"/>
    </row>
    <row r="6" spans="1:7" ht="20.25" customHeight="1">
      <c r="A6" s="73" t="s">
        <v>44</v>
      </c>
      <c r="B6" s="73" t="s">
        <v>45</v>
      </c>
      <c r="C6" s="73" t="s">
        <v>46</v>
      </c>
      <c r="D6" s="73" t="s">
        <v>47</v>
      </c>
      <c r="E6" s="73" t="s">
        <v>48</v>
      </c>
      <c r="F6" s="73" t="s">
        <v>49</v>
      </c>
      <c r="G6" s="73">
        <v>7</v>
      </c>
    </row>
    <row r="7" spans="1:7" ht="20.25" customHeight="1">
      <c r="A7" s="69" t="s">
        <v>79</v>
      </c>
      <c r="B7" s="69" t="str">
        <f>"        "&amp;"一般公共服务支出"</f>
        <v>一般公共服务支出</v>
      </c>
      <c r="C7" s="27">
        <v>9474993.1300000008</v>
      </c>
      <c r="D7" s="72">
        <v>8274993.1299999999</v>
      </c>
      <c r="E7" s="27">
        <v>6443340.5700000003</v>
      </c>
      <c r="F7" s="27">
        <v>1831652.56</v>
      </c>
      <c r="G7" s="27">
        <v>1200000</v>
      </c>
    </row>
    <row r="8" spans="1:7" ht="20.25" customHeight="1">
      <c r="A8" s="75" t="s">
        <v>80</v>
      </c>
      <c r="B8" s="75" t="str">
        <f>"        "&amp;"商贸事务"</f>
        <v>商贸事务</v>
      </c>
      <c r="C8" s="27">
        <v>9474993.1300000008</v>
      </c>
      <c r="D8" s="72">
        <v>8274993.1299999999</v>
      </c>
      <c r="E8" s="27">
        <v>6443340.5700000003</v>
      </c>
      <c r="F8" s="27">
        <v>1831652.56</v>
      </c>
      <c r="G8" s="27">
        <v>1200000</v>
      </c>
    </row>
    <row r="9" spans="1:7" ht="20.25" customHeight="1">
      <c r="A9" s="76" t="s">
        <v>81</v>
      </c>
      <c r="B9" s="76" t="str">
        <f>"        "&amp;"行政运行"</f>
        <v>行政运行</v>
      </c>
      <c r="C9" s="27">
        <v>6201656.9199999999</v>
      </c>
      <c r="D9" s="72">
        <v>6201656.9199999999</v>
      </c>
      <c r="E9" s="27">
        <v>5260031</v>
      </c>
      <c r="F9" s="27">
        <v>941625.92</v>
      </c>
      <c r="G9" s="27"/>
    </row>
    <row r="10" spans="1:7" ht="20.25" customHeight="1">
      <c r="A10" s="76" t="s">
        <v>82</v>
      </c>
      <c r="B10" s="76" t="str">
        <f>"        "&amp;"一般行政管理事务"</f>
        <v>一般行政管理事务</v>
      </c>
      <c r="C10" s="27">
        <v>427900</v>
      </c>
      <c r="D10" s="72">
        <v>427900</v>
      </c>
      <c r="E10" s="27">
        <v>144000</v>
      </c>
      <c r="F10" s="27">
        <v>283900</v>
      </c>
      <c r="G10" s="27"/>
    </row>
    <row r="11" spans="1:7" ht="20.25" customHeight="1">
      <c r="A11" s="76" t="s">
        <v>83</v>
      </c>
      <c r="B11" s="76" t="str">
        <f>"        "&amp;"国内贸易管理"</f>
        <v>国内贸易管理</v>
      </c>
      <c r="C11" s="27">
        <v>1700000</v>
      </c>
      <c r="D11" s="72">
        <v>500000</v>
      </c>
      <c r="E11" s="27"/>
      <c r="F11" s="27">
        <v>500000</v>
      </c>
      <c r="G11" s="27">
        <v>1200000</v>
      </c>
    </row>
    <row r="12" spans="1:7" ht="20.25" customHeight="1">
      <c r="A12" s="76" t="s">
        <v>84</v>
      </c>
      <c r="B12" s="76" t="str">
        <f>"        "&amp;"事业运行"</f>
        <v>事业运行</v>
      </c>
      <c r="C12" s="27">
        <v>1145436.21</v>
      </c>
      <c r="D12" s="72">
        <v>1145436.21</v>
      </c>
      <c r="E12" s="27">
        <v>1039309.57</v>
      </c>
      <c r="F12" s="27">
        <v>106126.64</v>
      </c>
      <c r="G12" s="27"/>
    </row>
    <row r="13" spans="1:7" ht="20.25" customHeight="1">
      <c r="A13" s="69" t="s">
        <v>85</v>
      </c>
      <c r="B13" s="69" t="str">
        <f>"        "&amp;"社会保障和就业支出"</f>
        <v>社会保障和就业支出</v>
      </c>
      <c r="C13" s="27">
        <v>2320515.36</v>
      </c>
      <c r="D13" s="72">
        <v>2320515.36</v>
      </c>
      <c r="E13" s="27">
        <v>2297115.36</v>
      </c>
      <c r="F13" s="27">
        <v>23400</v>
      </c>
      <c r="G13" s="27"/>
    </row>
    <row r="14" spans="1:7" ht="20.25" customHeight="1">
      <c r="A14" s="75" t="s">
        <v>86</v>
      </c>
      <c r="B14" s="75" t="str">
        <f>"        "&amp;"行政事业单位养老支出"</f>
        <v>行政事业单位养老支出</v>
      </c>
      <c r="C14" s="27">
        <v>2320515.36</v>
      </c>
      <c r="D14" s="72">
        <v>2320515.36</v>
      </c>
      <c r="E14" s="27">
        <v>2297115.36</v>
      </c>
      <c r="F14" s="27">
        <v>23400</v>
      </c>
      <c r="G14" s="27"/>
    </row>
    <row r="15" spans="1:7" ht="20.25" customHeight="1">
      <c r="A15" s="76" t="s">
        <v>87</v>
      </c>
      <c r="B15" s="76" t="str">
        <f>"        "&amp;"行政单位离退休"</f>
        <v>行政单位离退休</v>
      </c>
      <c r="C15" s="27">
        <v>1240200</v>
      </c>
      <c r="D15" s="72">
        <v>1240200</v>
      </c>
      <c r="E15" s="27">
        <v>1216800</v>
      </c>
      <c r="F15" s="27">
        <v>23400</v>
      </c>
      <c r="G15" s="27"/>
    </row>
    <row r="16" spans="1:7" ht="20.25" customHeight="1">
      <c r="A16" s="76" t="s">
        <v>88</v>
      </c>
      <c r="B16" s="76" t="str">
        <f>"        "&amp;"机关事业单位基本养老保险缴费支出"</f>
        <v>机关事业单位基本养老保险缴费支出</v>
      </c>
      <c r="C16" s="27">
        <v>920315.36</v>
      </c>
      <c r="D16" s="72">
        <v>920315.36</v>
      </c>
      <c r="E16" s="27">
        <v>920315.36</v>
      </c>
      <c r="F16" s="27"/>
      <c r="G16" s="27"/>
    </row>
    <row r="17" spans="1:7" ht="20.25" customHeight="1">
      <c r="A17" s="76" t="s">
        <v>89</v>
      </c>
      <c r="B17" s="76" t="str">
        <f>"        "&amp;"机关事业单位职业年金缴费支出"</f>
        <v>机关事业单位职业年金缴费支出</v>
      </c>
      <c r="C17" s="27">
        <v>160000</v>
      </c>
      <c r="D17" s="72">
        <v>160000</v>
      </c>
      <c r="E17" s="27">
        <v>160000</v>
      </c>
      <c r="F17" s="27"/>
      <c r="G17" s="27"/>
    </row>
    <row r="18" spans="1:7" ht="20.25" customHeight="1">
      <c r="A18" s="69" t="s">
        <v>90</v>
      </c>
      <c r="B18" s="69" t="str">
        <f>"        "&amp;"卫生健康支出"</f>
        <v>卫生健康支出</v>
      </c>
      <c r="C18" s="27">
        <v>920438.23</v>
      </c>
      <c r="D18" s="72">
        <v>920438.23</v>
      </c>
      <c r="E18" s="27">
        <v>920438.23</v>
      </c>
      <c r="F18" s="27"/>
      <c r="G18" s="27"/>
    </row>
    <row r="19" spans="1:7" ht="20.25" customHeight="1">
      <c r="A19" s="75" t="s">
        <v>91</v>
      </c>
      <c r="B19" s="75" t="str">
        <f>"        "&amp;"行政事业单位医疗"</f>
        <v>行政事业单位医疗</v>
      </c>
      <c r="C19" s="27">
        <v>920438.23</v>
      </c>
      <c r="D19" s="72">
        <v>920438.23</v>
      </c>
      <c r="E19" s="27">
        <v>920438.23</v>
      </c>
      <c r="F19" s="27"/>
      <c r="G19" s="27"/>
    </row>
    <row r="20" spans="1:7" ht="20.25" customHeight="1">
      <c r="A20" s="76" t="s">
        <v>92</v>
      </c>
      <c r="B20" s="76" t="str">
        <f>"        "&amp;"行政单位医疗"</f>
        <v>行政单位医疗</v>
      </c>
      <c r="C20" s="27">
        <v>404291.26</v>
      </c>
      <c r="D20" s="72">
        <v>404291.26</v>
      </c>
      <c r="E20" s="27">
        <v>404291.26</v>
      </c>
      <c r="F20" s="27"/>
      <c r="G20" s="27"/>
    </row>
    <row r="21" spans="1:7" ht="20.25" customHeight="1">
      <c r="A21" s="76" t="s">
        <v>93</v>
      </c>
      <c r="B21" s="76" t="str">
        <f>"        "&amp;"事业单位医疗"</f>
        <v>事业单位医疗</v>
      </c>
      <c r="C21" s="27">
        <v>73122.34</v>
      </c>
      <c r="D21" s="72">
        <v>73122.34</v>
      </c>
      <c r="E21" s="27">
        <v>73122.34</v>
      </c>
      <c r="F21" s="27"/>
      <c r="G21" s="27"/>
    </row>
    <row r="22" spans="1:7" ht="20.25" customHeight="1">
      <c r="A22" s="76" t="s">
        <v>94</v>
      </c>
      <c r="B22" s="76" t="str">
        <f>"        "&amp;"公务员医疗补助"</f>
        <v>公务员医疗补助</v>
      </c>
      <c r="C22" s="27">
        <v>388401.55</v>
      </c>
      <c r="D22" s="72">
        <v>388401.55</v>
      </c>
      <c r="E22" s="27">
        <v>388401.55</v>
      </c>
      <c r="F22" s="27"/>
      <c r="G22" s="27"/>
    </row>
    <row r="23" spans="1:7" ht="20.25" customHeight="1">
      <c r="A23" s="76" t="s">
        <v>95</v>
      </c>
      <c r="B23" s="76" t="str">
        <f>"        "&amp;"其他行政事业单位医疗支出"</f>
        <v>其他行政事业单位医疗支出</v>
      </c>
      <c r="C23" s="27">
        <v>54623.08</v>
      </c>
      <c r="D23" s="72">
        <v>54623.08</v>
      </c>
      <c r="E23" s="27">
        <v>54623.08</v>
      </c>
      <c r="F23" s="27"/>
      <c r="G23" s="27"/>
    </row>
    <row r="24" spans="1:7" ht="20.25" customHeight="1">
      <c r="A24" s="69" t="s">
        <v>96</v>
      </c>
      <c r="B24" s="69" t="str">
        <f>"        "&amp;"住房保障支出"</f>
        <v>住房保障支出</v>
      </c>
      <c r="C24" s="27">
        <v>780252</v>
      </c>
      <c r="D24" s="72">
        <v>780252</v>
      </c>
      <c r="E24" s="27">
        <v>780252</v>
      </c>
      <c r="F24" s="27"/>
      <c r="G24" s="27"/>
    </row>
    <row r="25" spans="1:7" ht="20.25" customHeight="1">
      <c r="A25" s="75" t="s">
        <v>97</v>
      </c>
      <c r="B25" s="75" t="str">
        <f>"        "&amp;"住房改革支出"</f>
        <v>住房改革支出</v>
      </c>
      <c r="C25" s="27">
        <v>780252</v>
      </c>
      <c r="D25" s="72">
        <v>780252</v>
      </c>
      <c r="E25" s="27">
        <v>780252</v>
      </c>
      <c r="F25" s="27"/>
      <c r="G25" s="27"/>
    </row>
    <row r="26" spans="1:7" ht="20.25" customHeight="1">
      <c r="A26" s="76" t="s">
        <v>98</v>
      </c>
      <c r="B26" s="76" t="str">
        <f>"        "&amp;"住房公积金"</f>
        <v>住房公积金</v>
      </c>
      <c r="C26" s="27">
        <v>732480</v>
      </c>
      <c r="D26" s="72">
        <v>732480</v>
      </c>
      <c r="E26" s="27">
        <v>732480</v>
      </c>
      <c r="F26" s="27"/>
      <c r="G26" s="27"/>
    </row>
    <row r="27" spans="1:7" ht="20.25" customHeight="1">
      <c r="A27" s="76" t="s">
        <v>99</v>
      </c>
      <c r="B27" s="76" t="str">
        <f>"        "&amp;"购房补贴"</f>
        <v>购房补贴</v>
      </c>
      <c r="C27" s="27">
        <v>47772</v>
      </c>
      <c r="D27" s="72">
        <v>47772</v>
      </c>
      <c r="E27" s="27">
        <v>47772</v>
      </c>
      <c r="F27" s="27"/>
      <c r="G27" s="27"/>
    </row>
    <row r="28" spans="1:7" ht="20.25" customHeight="1">
      <c r="A28" s="69" t="s">
        <v>100</v>
      </c>
      <c r="B28" s="69" t="str">
        <f>"        "&amp;"粮油物资储备支出"</f>
        <v>粮油物资储备支出</v>
      </c>
      <c r="C28" s="27">
        <v>400000</v>
      </c>
      <c r="D28" s="72"/>
      <c r="E28" s="27"/>
      <c r="F28" s="27"/>
      <c r="G28" s="27">
        <v>400000</v>
      </c>
    </row>
    <row r="29" spans="1:7" ht="20.25" customHeight="1">
      <c r="A29" s="75" t="s">
        <v>101</v>
      </c>
      <c r="B29" s="75" t="str">
        <f>"        "&amp;"重要商品储备"</f>
        <v>重要商品储备</v>
      </c>
      <c r="C29" s="27">
        <v>400000</v>
      </c>
      <c r="D29" s="72"/>
      <c r="E29" s="27"/>
      <c r="F29" s="27"/>
      <c r="G29" s="27">
        <v>400000</v>
      </c>
    </row>
    <row r="30" spans="1:7" ht="20.25" customHeight="1">
      <c r="A30" s="76" t="s">
        <v>102</v>
      </c>
      <c r="B30" s="76" t="str">
        <f>"        "&amp;"肉类储备"</f>
        <v>肉类储备</v>
      </c>
      <c r="C30" s="27">
        <v>400000</v>
      </c>
      <c r="D30" s="72"/>
      <c r="E30" s="27"/>
      <c r="F30" s="27"/>
      <c r="G30" s="27">
        <v>400000</v>
      </c>
    </row>
    <row r="31" spans="1:7" ht="20.25" customHeight="1">
      <c r="A31" s="105" t="s">
        <v>30</v>
      </c>
      <c r="B31" s="100"/>
      <c r="C31" s="72">
        <v>13896198.720000001</v>
      </c>
      <c r="D31" s="72">
        <v>12296198.720000001</v>
      </c>
      <c r="E31" s="72">
        <v>10441146.16</v>
      </c>
      <c r="F31" s="72">
        <v>1855052.56</v>
      </c>
      <c r="G31" s="72">
        <v>1600000</v>
      </c>
    </row>
  </sheetData>
  <mergeCells count="8">
    <mergeCell ref="A31:B31"/>
    <mergeCell ref="C4:C5"/>
    <mergeCell ref="G4:G5"/>
    <mergeCell ref="A1:G1"/>
    <mergeCell ref="A2:G2"/>
    <mergeCell ref="A3:F3"/>
    <mergeCell ref="A4:B4"/>
    <mergeCell ref="D4:F4"/>
  </mergeCells>
  <phoneticPr fontId="24" type="noConversion"/>
  <pageMargins left="0.75" right="0.75" top="1" bottom="1" header="0.5" footer="0.5"/>
  <pageSetup pageOrder="overThenDown" orientation="portrait"/>
</worksheet>
</file>

<file path=xl/worksheets/sheet6.xml><?xml version="1.0" encoding="utf-8"?>
<worksheet xmlns="http://schemas.openxmlformats.org/spreadsheetml/2006/main" xmlns:r="http://schemas.openxmlformats.org/officeDocument/2006/relationships">
  <sheetPr>
    <outlinePr summaryRight="0"/>
  </sheetPr>
  <dimension ref="A1:F7"/>
  <sheetViews>
    <sheetView showZeros="0" topLeftCell="A4" workbookViewId="0">
      <selection sqref="A1:F1"/>
    </sheetView>
  </sheetViews>
  <sheetFormatPr defaultColWidth="8.875" defaultRowHeight="15" customHeight="1"/>
  <cols>
    <col min="1" max="6" width="25.125" customWidth="1"/>
  </cols>
  <sheetData>
    <row r="1" spans="1:6" ht="15" customHeight="1">
      <c r="A1" s="97" t="s">
        <v>118</v>
      </c>
      <c r="B1" s="97"/>
      <c r="C1" s="97"/>
      <c r="D1" s="97"/>
      <c r="E1" s="97"/>
      <c r="F1" s="97"/>
    </row>
    <row r="2" spans="1:6" ht="28.5" customHeight="1">
      <c r="A2" s="103" t="s">
        <v>119</v>
      </c>
      <c r="B2" s="103"/>
      <c r="C2" s="103"/>
      <c r="D2" s="103"/>
      <c r="E2" s="103"/>
      <c r="F2" s="103"/>
    </row>
    <row r="3" spans="1:6" ht="20.25" customHeight="1">
      <c r="A3" s="100" t="str">
        <f>"单位名称："&amp;"玉溪市商务局"</f>
        <v>单位名称：玉溪市商务局</v>
      </c>
      <c r="B3" s="100"/>
      <c r="C3" s="100"/>
      <c r="D3" s="100"/>
      <c r="E3" s="100"/>
      <c r="F3" s="68" t="s">
        <v>2</v>
      </c>
    </row>
    <row r="4" spans="1:6" ht="20.25" customHeight="1">
      <c r="A4" s="101" t="s">
        <v>120</v>
      </c>
      <c r="B4" s="101" t="s">
        <v>121</v>
      </c>
      <c r="C4" s="101" t="s">
        <v>122</v>
      </c>
      <c r="D4" s="101"/>
      <c r="E4" s="101"/>
      <c r="F4" s="70"/>
    </row>
    <row r="5" spans="1:6" ht="35.25" customHeight="1">
      <c r="A5" s="101"/>
      <c r="B5" s="101"/>
      <c r="C5" s="70" t="s">
        <v>32</v>
      </c>
      <c r="D5" s="70" t="s">
        <v>123</v>
      </c>
      <c r="E5" s="70" t="s">
        <v>124</v>
      </c>
      <c r="F5" s="70" t="s">
        <v>125</v>
      </c>
    </row>
    <row r="6" spans="1:6" ht="20.25" customHeight="1">
      <c r="A6" s="73" t="s">
        <v>44</v>
      </c>
      <c r="B6" s="73">
        <v>2</v>
      </c>
      <c r="C6" s="73">
        <v>3</v>
      </c>
      <c r="D6" s="73">
        <v>4</v>
      </c>
      <c r="E6" s="73">
        <v>5</v>
      </c>
      <c r="F6" s="73">
        <v>6</v>
      </c>
    </row>
    <row r="7" spans="1:6" ht="20.25" customHeight="1">
      <c r="A7" s="27">
        <v>81000</v>
      </c>
      <c r="B7" s="27"/>
      <c r="C7" s="27">
        <v>26000</v>
      </c>
      <c r="D7" s="27"/>
      <c r="E7" s="72">
        <v>26000</v>
      </c>
      <c r="F7" s="27">
        <v>55000</v>
      </c>
    </row>
  </sheetData>
  <mergeCells count="6">
    <mergeCell ref="A1:F1"/>
    <mergeCell ref="A2:F2"/>
    <mergeCell ref="A3:E3"/>
    <mergeCell ref="C4:E4"/>
    <mergeCell ref="A4:A5"/>
    <mergeCell ref="B4:B5"/>
  </mergeCells>
  <phoneticPr fontId="24" type="noConversion"/>
  <pageMargins left="0.75" right="0.75" top="1" bottom="1" header="0.5" footer="0.5"/>
  <pageSetup pageOrder="overThenDown" orientation="portrait"/>
</worksheet>
</file>

<file path=xl/worksheets/sheet7.xml><?xml version="1.0" encoding="utf-8"?>
<worksheet xmlns="http://schemas.openxmlformats.org/spreadsheetml/2006/main" xmlns:r="http://schemas.openxmlformats.org/officeDocument/2006/relationships">
  <sheetPr>
    <outlinePr summaryRight="0"/>
  </sheetPr>
  <dimension ref="A1:W61"/>
  <sheetViews>
    <sheetView showZeros="0" topLeftCell="E38" workbookViewId="0">
      <selection sqref="A1:W1"/>
    </sheetView>
  </sheetViews>
  <sheetFormatPr defaultColWidth="8.875" defaultRowHeight="15" customHeight="1"/>
  <cols>
    <col min="1" max="1" width="27.25" customWidth="1"/>
    <col min="2" max="2" width="20.875" customWidth="1"/>
    <col min="3" max="3" width="22.75" customWidth="1"/>
    <col min="4" max="4" width="11.125" customWidth="1"/>
    <col min="5" max="5" width="22.75" customWidth="1"/>
    <col min="6" max="6" width="11.125" customWidth="1"/>
    <col min="7" max="7" width="22.75" customWidth="1"/>
    <col min="8" max="8" width="16.25" customWidth="1"/>
    <col min="9" max="9" width="16.375" customWidth="1"/>
    <col min="10" max="13" width="16.25" customWidth="1"/>
    <col min="14" max="16" width="16.375" customWidth="1"/>
    <col min="17" max="22" width="16.25" customWidth="1"/>
    <col min="23" max="23" width="16.375" customWidth="1"/>
  </cols>
  <sheetData>
    <row r="1" spans="1:23" ht="15" customHeight="1">
      <c r="A1" s="97" t="s">
        <v>126</v>
      </c>
      <c r="B1" s="97"/>
      <c r="C1" s="97"/>
      <c r="D1" s="97"/>
      <c r="E1" s="97"/>
      <c r="F1" s="97"/>
      <c r="G1" s="97"/>
      <c r="H1" s="97"/>
      <c r="I1" s="97"/>
      <c r="J1" s="97"/>
      <c r="K1" s="97"/>
      <c r="L1" s="97"/>
      <c r="M1" s="97"/>
      <c r="N1" s="97"/>
      <c r="O1" s="97"/>
      <c r="P1" s="97"/>
      <c r="Q1" s="97"/>
      <c r="R1" s="97"/>
      <c r="S1" s="97"/>
      <c r="T1" s="97"/>
      <c r="U1" s="97"/>
      <c r="V1" s="97"/>
      <c r="W1" s="97"/>
    </row>
    <row r="2" spans="1:23" ht="28.5" customHeight="1">
      <c r="A2" s="103" t="s">
        <v>127</v>
      </c>
      <c r="B2" s="103"/>
      <c r="C2" s="103" t="s">
        <v>128</v>
      </c>
      <c r="D2" s="103"/>
      <c r="E2" s="103"/>
      <c r="F2" s="103"/>
      <c r="G2" s="103"/>
      <c r="H2" s="103"/>
      <c r="I2" s="103"/>
      <c r="J2" s="103"/>
      <c r="K2" s="103"/>
      <c r="L2" s="103"/>
      <c r="M2" s="103"/>
      <c r="N2" s="103"/>
      <c r="O2" s="103"/>
      <c r="P2" s="103"/>
      <c r="Q2" s="103"/>
      <c r="R2" s="103"/>
      <c r="S2" s="103"/>
      <c r="T2" s="103"/>
      <c r="U2" s="103"/>
      <c r="V2" s="103"/>
      <c r="W2" s="103"/>
    </row>
    <row r="3" spans="1:23" ht="19.5" customHeight="1">
      <c r="A3" s="100" t="str">
        <f>"单位名称："&amp;"玉溪市商务局"</f>
        <v>单位名称：玉溪市商务局</v>
      </c>
      <c r="B3" s="100"/>
      <c r="C3" s="100"/>
      <c r="D3" s="100"/>
      <c r="E3" s="100"/>
      <c r="F3" s="100"/>
      <c r="G3" s="100"/>
      <c r="H3" s="100"/>
      <c r="I3" s="100"/>
      <c r="J3" s="100"/>
      <c r="K3" s="100"/>
      <c r="L3" s="100"/>
      <c r="M3" s="100"/>
      <c r="N3" s="100"/>
      <c r="O3" s="100"/>
      <c r="P3" s="100"/>
      <c r="Q3" s="100"/>
      <c r="R3" s="97"/>
      <c r="S3" s="97"/>
      <c r="T3" s="97"/>
      <c r="U3" s="97"/>
      <c r="V3" s="97"/>
      <c r="W3" s="68" t="s">
        <v>2</v>
      </c>
    </row>
    <row r="4" spans="1:23" ht="19.5" customHeight="1">
      <c r="A4" s="101" t="s">
        <v>129</v>
      </c>
      <c r="B4" s="101" t="s">
        <v>130</v>
      </c>
      <c r="C4" s="101" t="s">
        <v>131</v>
      </c>
      <c r="D4" s="101" t="s">
        <v>132</v>
      </c>
      <c r="E4" s="101" t="s">
        <v>133</v>
      </c>
      <c r="F4" s="101" t="s">
        <v>134</v>
      </c>
      <c r="G4" s="101" t="s">
        <v>135</v>
      </c>
      <c r="H4" s="101" t="s">
        <v>136</v>
      </c>
      <c r="I4" s="101"/>
      <c r="J4" s="101"/>
      <c r="K4" s="101"/>
      <c r="L4" s="101"/>
      <c r="M4" s="101"/>
      <c r="N4" s="101"/>
      <c r="O4" s="101"/>
      <c r="P4" s="101"/>
      <c r="Q4" s="101"/>
      <c r="R4" s="101"/>
      <c r="S4" s="101"/>
      <c r="T4" s="101"/>
      <c r="U4" s="101"/>
      <c r="V4" s="101"/>
      <c r="W4" s="101"/>
    </row>
    <row r="5" spans="1:23" ht="19.5" customHeight="1">
      <c r="A5" s="101"/>
      <c r="B5" s="101"/>
      <c r="C5" s="101"/>
      <c r="D5" s="101"/>
      <c r="E5" s="101"/>
      <c r="F5" s="101"/>
      <c r="G5" s="101"/>
      <c r="H5" s="101" t="s">
        <v>30</v>
      </c>
      <c r="I5" s="101" t="s">
        <v>33</v>
      </c>
      <c r="J5" s="101"/>
      <c r="K5" s="101"/>
      <c r="L5" s="101"/>
      <c r="M5" s="101"/>
      <c r="N5" s="101" t="s">
        <v>137</v>
      </c>
      <c r="O5" s="101"/>
      <c r="P5" s="101"/>
      <c r="Q5" s="101" t="s">
        <v>36</v>
      </c>
      <c r="R5" s="101" t="s">
        <v>71</v>
      </c>
      <c r="S5" s="101"/>
      <c r="T5" s="101"/>
      <c r="U5" s="101"/>
      <c r="V5" s="101"/>
      <c r="W5" s="101"/>
    </row>
    <row r="6" spans="1:23" ht="41.25" customHeight="1">
      <c r="A6" s="101"/>
      <c r="B6" s="101"/>
      <c r="C6" s="101"/>
      <c r="D6" s="101"/>
      <c r="E6" s="101"/>
      <c r="F6" s="101"/>
      <c r="G6" s="101"/>
      <c r="H6" s="101"/>
      <c r="I6" s="70" t="s">
        <v>138</v>
      </c>
      <c r="J6" s="70" t="s">
        <v>139</v>
      </c>
      <c r="K6" s="70" t="s">
        <v>140</v>
      </c>
      <c r="L6" s="70" t="s">
        <v>141</v>
      </c>
      <c r="M6" s="70" t="s">
        <v>142</v>
      </c>
      <c r="N6" s="70" t="s">
        <v>33</v>
      </c>
      <c r="O6" s="70" t="s">
        <v>34</v>
      </c>
      <c r="P6" s="70" t="s">
        <v>35</v>
      </c>
      <c r="Q6" s="101"/>
      <c r="R6" s="70" t="s">
        <v>32</v>
      </c>
      <c r="S6" s="70" t="s">
        <v>39</v>
      </c>
      <c r="T6" s="70" t="s">
        <v>143</v>
      </c>
      <c r="U6" s="70" t="s">
        <v>41</v>
      </c>
      <c r="V6" s="70" t="s">
        <v>42</v>
      </c>
      <c r="W6" s="70" t="s">
        <v>43</v>
      </c>
    </row>
    <row r="7" spans="1:23" ht="20.25" customHeight="1">
      <c r="A7" s="71" t="s">
        <v>44</v>
      </c>
      <c r="B7" s="71" t="s">
        <v>45</v>
      </c>
      <c r="C7" s="71" t="s">
        <v>46</v>
      </c>
      <c r="D7" s="71" t="s">
        <v>47</v>
      </c>
      <c r="E7" s="71" t="s">
        <v>48</v>
      </c>
      <c r="F7" s="71" t="s">
        <v>49</v>
      </c>
      <c r="G7" s="71" t="s">
        <v>50</v>
      </c>
      <c r="H7" s="71" t="s">
        <v>51</v>
      </c>
      <c r="I7" s="71" t="s">
        <v>52</v>
      </c>
      <c r="J7" s="71" t="s">
        <v>53</v>
      </c>
      <c r="K7" s="71" t="s">
        <v>54</v>
      </c>
      <c r="L7" s="71" t="s">
        <v>55</v>
      </c>
      <c r="M7" s="71" t="s">
        <v>56</v>
      </c>
      <c r="N7" s="71" t="s">
        <v>57</v>
      </c>
      <c r="O7" s="71" t="s">
        <v>58</v>
      </c>
      <c r="P7" s="71" t="s">
        <v>59</v>
      </c>
      <c r="Q7" s="71" t="s">
        <v>60</v>
      </c>
      <c r="R7" s="71" t="s">
        <v>61</v>
      </c>
      <c r="S7" s="71" t="s">
        <v>62</v>
      </c>
      <c r="T7" s="71" t="s">
        <v>144</v>
      </c>
      <c r="U7" s="71" t="s">
        <v>145</v>
      </c>
      <c r="V7" s="71" t="s">
        <v>146</v>
      </c>
      <c r="W7" s="71" t="s">
        <v>147</v>
      </c>
    </row>
    <row r="8" spans="1:23" ht="20.25" customHeight="1">
      <c r="A8" t="s">
        <v>64</v>
      </c>
      <c r="C8" s="69"/>
      <c r="D8" s="69"/>
      <c r="E8" s="69"/>
      <c r="G8" s="69"/>
      <c r="H8" s="72">
        <v>12296198.720000001</v>
      </c>
      <c r="I8" s="27">
        <v>12296198.720000001</v>
      </c>
      <c r="J8" s="27">
        <v>2493154.7999999998</v>
      </c>
      <c r="K8" s="27"/>
      <c r="L8" s="27">
        <v>9803043.9199999999</v>
      </c>
      <c r="M8" s="27"/>
      <c r="N8" s="27"/>
      <c r="O8" s="27"/>
      <c r="P8" s="27"/>
      <c r="Q8" s="27"/>
      <c r="R8" s="27"/>
      <c r="S8" s="27"/>
      <c r="T8" s="27"/>
      <c r="U8" s="27"/>
      <c r="V8" s="27"/>
      <c r="W8" s="27"/>
    </row>
    <row r="9" spans="1:23" ht="20.25" customHeight="1">
      <c r="A9" t="s">
        <v>64</v>
      </c>
      <c r="B9" s="69"/>
      <c r="C9" s="69"/>
      <c r="D9" s="69"/>
      <c r="E9" s="69"/>
      <c r="F9" s="69"/>
      <c r="G9" s="69"/>
      <c r="H9" s="72">
        <v>12296198.720000001</v>
      </c>
      <c r="I9" s="27">
        <v>12296198.720000001</v>
      </c>
      <c r="J9" s="27">
        <v>2493154.7999999998</v>
      </c>
      <c r="K9" s="27"/>
      <c r="L9" s="27">
        <v>9803043.9199999999</v>
      </c>
      <c r="M9" s="27"/>
      <c r="N9" s="27"/>
      <c r="O9" s="27"/>
      <c r="P9" s="27"/>
      <c r="Q9" s="27"/>
      <c r="R9" s="27"/>
      <c r="S9" s="27"/>
      <c r="T9" s="27"/>
      <c r="U9" s="27"/>
      <c r="V9" s="27"/>
      <c r="W9" s="27"/>
    </row>
    <row r="10" spans="1:23" ht="20.25" customHeight="1">
      <c r="A10" s="69" t="str">
        <f t="shared" ref="A10:A60" si="0">"       "&amp;"玉溪市商务局"</f>
        <v>玉溪市商务局</v>
      </c>
      <c r="B10" s="69" t="s">
        <v>148</v>
      </c>
      <c r="C10" s="69" t="s">
        <v>149</v>
      </c>
      <c r="D10" s="69" t="s">
        <v>81</v>
      </c>
      <c r="E10" s="69" t="s">
        <v>150</v>
      </c>
      <c r="F10" s="69" t="s">
        <v>151</v>
      </c>
      <c r="G10" s="69" t="s">
        <v>152</v>
      </c>
      <c r="H10" s="72">
        <v>1853844</v>
      </c>
      <c r="I10" s="27">
        <v>1853844</v>
      </c>
      <c r="J10" s="27">
        <v>463461</v>
      </c>
      <c r="K10" s="69"/>
      <c r="L10" s="27">
        <v>1390383</v>
      </c>
      <c r="M10" s="69"/>
      <c r="N10" s="27"/>
      <c r="O10" s="27"/>
      <c r="P10" s="69"/>
      <c r="Q10" s="27"/>
      <c r="R10" s="27"/>
      <c r="S10" s="27"/>
      <c r="T10" s="27"/>
      <c r="U10" s="27"/>
      <c r="V10" s="27"/>
      <c r="W10" s="27"/>
    </row>
    <row r="11" spans="1:23" ht="20.25" customHeight="1">
      <c r="A11" s="69" t="str">
        <f t="shared" si="0"/>
        <v>玉溪市商务局</v>
      </c>
      <c r="B11" s="69" t="s">
        <v>148</v>
      </c>
      <c r="C11" s="69" t="s">
        <v>149</v>
      </c>
      <c r="D11" s="69" t="s">
        <v>81</v>
      </c>
      <c r="E11" s="69" t="s">
        <v>150</v>
      </c>
      <c r="F11" s="69" t="s">
        <v>153</v>
      </c>
      <c r="G11" s="69" t="s">
        <v>154</v>
      </c>
      <c r="H11" s="72">
        <v>2071020</v>
      </c>
      <c r="I11" s="27">
        <v>2071020</v>
      </c>
      <c r="J11" s="27">
        <v>517755</v>
      </c>
      <c r="K11" s="69"/>
      <c r="L11" s="27">
        <v>1553265</v>
      </c>
      <c r="M11" s="69"/>
      <c r="N11" s="27"/>
      <c r="O11" s="27"/>
      <c r="P11" s="69"/>
      <c r="Q11" s="27"/>
      <c r="R11" s="27"/>
      <c r="S11" s="27"/>
      <c r="T11" s="27"/>
      <c r="U11" s="27"/>
      <c r="V11" s="27"/>
      <c r="W11" s="27"/>
    </row>
    <row r="12" spans="1:23" ht="20.25" customHeight="1">
      <c r="A12" s="69" t="str">
        <f t="shared" si="0"/>
        <v>玉溪市商务局</v>
      </c>
      <c r="B12" s="69" t="s">
        <v>148</v>
      </c>
      <c r="C12" s="69" t="s">
        <v>149</v>
      </c>
      <c r="D12" s="69" t="s">
        <v>99</v>
      </c>
      <c r="E12" s="69" t="s">
        <v>155</v>
      </c>
      <c r="F12" s="69" t="s">
        <v>153</v>
      </c>
      <c r="G12" s="69" t="s">
        <v>154</v>
      </c>
      <c r="H12" s="72">
        <v>30432</v>
      </c>
      <c r="I12" s="27">
        <v>30432</v>
      </c>
      <c r="J12" s="27">
        <v>7608</v>
      </c>
      <c r="K12" s="69"/>
      <c r="L12" s="27">
        <v>22824</v>
      </c>
      <c r="M12" s="69"/>
      <c r="N12" s="27"/>
      <c r="O12" s="27"/>
      <c r="P12" s="69"/>
      <c r="Q12" s="27"/>
      <c r="R12" s="27"/>
      <c r="S12" s="27"/>
      <c r="T12" s="27"/>
      <c r="U12" s="27"/>
      <c r="V12" s="27"/>
      <c r="W12" s="27"/>
    </row>
    <row r="13" spans="1:23" ht="20.25" customHeight="1">
      <c r="A13" s="69" t="str">
        <f t="shared" si="0"/>
        <v>玉溪市商务局</v>
      </c>
      <c r="B13" s="69" t="s">
        <v>156</v>
      </c>
      <c r="C13" s="69" t="s">
        <v>157</v>
      </c>
      <c r="D13" s="69" t="s">
        <v>84</v>
      </c>
      <c r="E13" s="69" t="s">
        <v>158</v>
      </c>
      <c r="F13" s="69" t="s">
        <v>151</v>
      </c>
      <c r="G13" s="69" t="s">
        <v>152</v>
      </c>
      <c r="H13" s="72">
        <v>313080</v>
      </c>
      <c r="I13" s="27">
        <v>313080</v>
      </c>
      <c r="J13" s="27">
        <v>78270</v>
      </c>
      <c r="K13" s="69"/>
      <c r="L13" s="27">
        <v>234810</v>
      </c>
      <c r="M13" s="69"/>
      <c r="N13" s="27"/>
      <c r="O13" s="27"/>
      <c r="P13" s="69"/>
      <c r="Q13" s="27"/>
      <c r="R13" s="27"/>
      <c r="S13" s="27"/>
      <c r="T13" s="27"/>
      <c r="U13" s="27"/>
      <c r="V13" s="27"/>
      <c r="W13" s="27"/>
    </row>
    <row r="14" spans="1:23" ht="20.25" customHeight="1">
      <c r="A14" s="69" t="str">
        <f t="shared" si="0"/>
        <v>玉溪市商务局</v>
      </c>
      <c r="B14" s="69" t="s">
        <v>156</v>
      </c>
      <c r="C14" s="69" t="s">
        <v>157</v>
      </c>
      <c r="D14" s="69" t="s">
        <v>84</v>
      </c>
      <c r="E14" s="69" t="s">
        <v>158</v>
      </c>
      <c r="F14" s="69" t="s">
        <v>159</v>
      </c>
      <c r="G14" s="69" t="s">
        <v>160</v>
      </c>
      <c r="H14" s="72">
        <v>124680</v>
      </c>
      <c r="I14" s="27">
        <v>124680</v>
      </c>
      <c r="J14" s="27">
        <v>31170</v>
      </c>
      <c r="K14" s="69"/>
      <c r="L14" s="27">
        <v>93510</v>
      </c>
      <c r="M14" s="69"/>
      <c r="N14" s="27"/>
      <c r="O14" s="27"/>
      <c r="P14" s="69"/>
      <c r="Q14" s="27"/>
      <c r="R14" s="27"/>
      <c r="S14" s="27"/>
      <c r="T14" s="27"/>
      <c r="U14" s="27"/>
      <c r="V14" s="27"/>
      <c r="W14" s="27"/>
    </row>
    <row r="15" spans="1:23" ht="20.25" customHeight="1">
      <c r="A15" s="69" t="str">
        <f t="shared" si="0"/>
        <v>玉溪市商务局</v>
      </c>
      <c r="B15" s="69" t="s">
        <v>156</v>
      </c>
      <c r="C15" s="69" t="s">
        <v>157</v>
      </c>
      <c r="D15" s="69" t="s">
        <v>99</v>
      </c>
      <c r="E15" s="69" t="s">
        <v>155</v>
      </c>
      <c r="F15" s="69" t="s">
        <v>153</v>
      </c>
      <c r="G15" s="69" t="s">
        <v>154</v>
      </c>
      <c r="H15" s="72">
        <v>17340</v>
      </c>
      <c r="I15" s="27">
        <v>17340</v>
      </c>
      <c r="J15" s="27">
        <v>4335</v>
      </c>
      <c r="K15" s="69"/>
      <c r="L15" s="27">
        <v>13005</v>
      </c>
      <c r="M15" s="69"/>
      <c r="N15" s="27"/>
      <c r="O15" s="27"/>
      <c r="P15" s="69"/>
      <c r="Q15" s="27"/>
      <c r="R15" s="27"/>
      <c r="S15" s="27"/>
      <c r="T15" s="27"/>
      <c r="U15" s="27"/>
      <c r="V15" s="27"/>
      <c r="W15" s="27"/>
    </row>
    <row r="16" spans="1:23" ht="20.25" customHeight="1">
      <c r="A16" s="69" t="str">
        <f t="shared" si="0"/>
        <v>玉溪市商务局</v>
      </c>
      <c r="B16" s="69" t="s">
        <v>161</v>
      </c>
      <c r="C16" s="69" t="s">
        <v>162</v>
      </c>
      <c r="D16" s="69" t="s">
        <v>84</v>
      </c>
      <c r="E16" s="69" t="s">
        <v>158</v>
      </c>
      <c r="F16" s="69" t="s">
        <v>163</v>
      </c>
      <c r="G16" s="69" t="s">
        <v>164</v>
      </c>
      <c r="H16" s="72">
        <v>6349.57</v>
      </c>
      <c r="I16" s="27">
        <v>6349.57</v>
      </c>
      <c r="J16" s="27">
        <v>1587.39</v>
      </c>
      <c r="K16" s="69"/>
      <c r="L16" s="27">
        <v>4762.18</v>
      </c>
      <c r="M16" s="69"/>
      <c r="N16" s="27"/>
      <c r="O16" s="27"/>
      <c r="P16" s="69"/>
      <c r="Q16" s="27"/>
      <c r="R16" s="27"/>
      <c r="S16" s="27"/>
      <c r="T16" s="27"/>
      <c r="U16" s="27"/>
      <c r="V16" s="27"/>
      <c r="W16" s="27"/>
    </row>
    <row r="17" spans="1:23" ht="20.25" customHeight="1">
      <c r="A17" s="69" t="str">
        <f t="shared" si="0"/>
        <v>玉溪市商务局</v>
      </c>
      <c r="B17" s="69" t="s">
        <v>161</v>
      </c>
      <c r="C17" s="69" t="s">
        <v>162</v>
      </c>
      <c r="D17" s="69" t="s">
        <v>88</v>
      </c>
      <c r="E17" s="69" t="s">
        <v>165</v>
      </c>
      <c r="F17" s="69" t="s">
        <v>166</v>
      </c>
      <c r="G17" s="69" t="s">
        <v>167</v>
      </c>
      <c r="H17" s="72">
        <v>920315.36</v>
      </c>
      <c r="I17" s="27">
        <v>920315.36</v>
      </c>
      <c r="J17" s="27">
        <v>230078.84</v>
      </c>
      <c r="K17" s="69"/>
      <c r="L17" s="27">
        <v>690236.52</v>
      </c>
      <c r="M17" s="69"/>
      <c r="N17" s="27"/>
      <c r="O17" s="27"/>
      <c r="P17" s="69"/>
      <c r="Q17" s="27"/>
      <c r="R17" s="27"/>
      <c r="S17" s="27"/>
      <c r="T17" s="27"/>
      <c r="U17" s="27"/>
      <c r="V17" s="27"/>
      <c r="W17" s="27"/>
    </row>
    <row r="18" spans="1:23" ht="20.25" customHeight="1">
      <c r="A18" s="69" t="str">
        <f t="shared" si="0"/>
        <v>玉溪市商务局</v>
      </c>
      <c r="B18" s="69" t="s">
        <v>161</v>
      </c>
      <c r="C18" s="69" t="s">
        <v>162</v>
      </c>
      <c r="D18" s="69" t="s">
        <v>92</v>
      </c>
      <c r="E18" s="69" t="s">
        <v>168</v>
      </c>
      <c r="F18" s="69" t="s">
        <v>169</v>
      </c>
      <c r="G18" s="69" t="s">
        <v>170</v>
      </c>
      <c r="H18" s="72">
        <v>404291.26</v>
      </c>
      <c r="I18" s="27">
        <v>404291.26</v>
      </c>
      <c r="J18" s="27">
        <v>101072.82</v>
      </c>
      <c r="K18" s="69"/>
      <c r="L18" s="27">
        <v>303218.44</v>
      </c>
      <c r="M18" s="69"/>
      <c r="N18" s="27"/>
      <c r="O18" s="27"/>
      <c r="P18" s="69"/>
      <c r="Q18" s="27"/>
      <c r="R18" s="27"/>
      <c r="S18" s="27"/>
      <c r="T18" s="27"/>
      <c r="U18" s="27"/>
      <c r="V18" s="27"/>
      <c r="W18" s="27"/>
    </row>
    <row r="19" spans="1:23" ht="20.25" customHeight="1">
      <c r="A19" s="69" t="str">
        <f t="shared" si="0"/>
        <v>玉溪市商务局</v>
      </c>
      <c r="B19" s="69" t="s">
        <v>161</v>
      </c>
      <c r="C19" s="69" t="s">
        <v>162</v>
      </c>
      <c r="D19" s="69" t="s">
        <v>93</v>
      </c>
      <c r="E19" s="69" t="s">
        <v>171</v>
      </c>
      <c r="F19" s="69" t="s">
        <v>169</v>
      </c>
      <c r="G19" s="69" t="s">
        <v>170</v>
      </c>
      <c r="H19" s="72">
        <v>73122.34</v>
      </c>
      <c r="I19" s="27">
        <v>73122.34</v>
      </c>
      <c r="J19" s="27">
        <v>18280.59</v>
      </c>
      <c r="K19" s="69"/>
      <c r="L19" s="27">
        <v>54841.75</v>
      </c>
      <c r="M19" s="69"/>
      <c r="N19" s="27"/>
      <c r="O19" s="27"/>
      <c r="P19" s="69"/>
      <c r="Q19" s="27"/>
      <c r="R19" s="27"/>
      <c r="S19" s="27"/>
      <c r="T19" s="27"/>
      <c r="U19" s="27"/>
      <c r="V19" s="27"/>
      <c r="W19" s="27"/>
    </row>
    <row r="20" spans="1:23" ht="20.25" customHeight="1">
      <c r="A20" s="69" t="str">
        <f t="shared" si="0"/>
        <v>玉溪市商务局</v>
      </c>
      <c r="B20" s="69" t="s">
        <v>161</v>
      </c>
      <c r="C20" s="69" t="s">
        <v>162</v>
      </c>
      <c r="D20" s="69" t="s">
        <v>94</v>
      </c>
      <c r="E20" s="69" t="s">
        <v>172</v>
      </c>
      <c r="F20" s="69" t="s">
        <v>173</v>
      </c>
      <c r="G20" s="69" t="s">
        <v>174</v>
      </c>
      <c r="H20" s="72">
        <v>388401.55</v>
      </c>
      <c r="I20" s="27">
        <v>388401.55</v>
      </c>
      <c r="J20" s="27">
        <v>97100.39</v>
      </c>
      <c r="K20" s="69"/>
      <c r="L20" s="27">
        <v>291301.15999999997</v>
      </c>
      <c r="M20" s="69"/>
      <c r="N20" s="27"/>
      <c r="O20" s="27"/>
      <c r="P20" s="69"/>
      <c r="Q20" s="27"/>
      <c r="R20" s="27"/>
      <c r="S20" s="27"/>
      <c r="T20" s="27"/>
      <c r="U20" s="27"/>
      <c r="V20" s="27"/>
      <c r="W20" s="27"/>
    </row>
    <row r="21" spans="1:23" ht="20.25" customHeight="1">
      <c r="A21" s="69" t="str">
        <f t="shared" si="0"/>
        <v>玉溪市商务局</v>
      </c>
      <c r="B21" s="69" t="s">
        <v>161</v>
      </c>
      <c r="C21" s="69" t="s">
        <v>162</v>
      </c>
      <c r="D21" s="69" t="s">
        <v>95</v>
      </c>
      <c r="E21" s="69" t="s">
        <v>175</v>
      </c>
      <c r="F21" s="69" t="s">
        <v>163</v>
      </c>
      <c r="G21" s="69" t="s">
        <v>164</v>
      </c>
      <c r="H21" s="72">
        <v>54623.08</v>
      </c>
      <c r="I21" s="27">
        <v>54623.08</v>
      </c>
      <c r="J21" s="27">
        <v>36935.769999999997</v>
      </c>
      <c r="K21" s="69"/>
      <c r="L21" s="27">
        <v>17687.310000000001</v>
      </c>
      <c r="M21" s="69"/>
      <c r="N21" s="27"/>
      <c r="O21" s="27"/>
      <c r="P21" s="69"/>
      <c r="Q21" s="27"/>
      <c r="R21" s="27"/>
      <c r="S21" s="27"/>
      <c r="T21" s="27"/>
      <c r="U21" s="27"/>
      <c r="V21" s="27"/>
      <c r="W21" s="27"/>
    </row>
    <row r="22" spans="1:23" ht="20.25" customHeight="1">
      <c r="A22" s="69" t="str">
        <f t="shared" si="0"/>
        <v>玉溪市商务局</v>
      </c>
      <c r="B22" s="69" t="s">
        <v>176</v>
      </c>
      <c r="C22" s="69" t="s">
        <v>177</v>
      </c>
      <c r="D22" s="69" t="s">
        <v>98</v>
      </c>
      <c r="E22" s="69" t="s">
        <v>177</v>
      </c>
      <c r="F22" s="69" t="s">
        <v>178</v>
      </c>
      <c r="G22" s="69" t="s">
        <v>177</v>
      </c>
      <c r="H22" s="72">
        <v>732480</v>
      </c>
      <c r="I22" s="27">
        <v>732480</v>
      </c>
      <c r="J22" s="27">
        <v>183120</v>
      </c>
      <c r="K22" s="69"/>
      <c r="L22" s="27">
        <v>549360</v>
      </c>
      <c r="M22" s="69"/>
      <c r="N22" s="27"/>
      <c r="O22" s="27"/>
      <c r="P22" s="69"/>
      <c r="Q22" s="27"/>
      <c r="R22" s="27"/>
      <c r="S22" s="27"/>
      <c r="T22" s="27"/>
      <c r="U22" s="27"/>
      <c r="V22" s="27"/>
      <c r="W22" s="27"/>
    </row>
    <row r="23" spans="1:23" ht="20.25" customHeight="1">
      <c r="A23" s="69" t="str">
        <f t="shared" si="0"/>
        <v>玉溪市商务局</v>
      </c>
      <c r="B23" s="69" t="s">
        <v>179</v>
      </c>
      <c r="C23" s="69" t="s">
        <v>180</v>
      </c>
      <c r="D23" s="69" t="s">
        <v>87</v>
      </c>
      <c r="E23" s="69" t="s">
        <v>181</v>
      </c>
      <c r="F23" s="69" t="s">
        <v>182</v>
      </c>
      <c r="G23" s="69" t="s">
        <v>183</v>
      </c>
      <c r="H23" s="72">
        <v>1216800</v>
      </c>
      <c r="I23" s="27">
        <v>1216800</v>
      </c>
      <c r="J23" s="27">
        <v>243360</v>
      </c>
      <c r="K23" s="69"/>
      <c r="L23" s="27">
        <v>973440</v>
      </c>
      <c r="M23" s="69"/>
      <c r="N23" s="27"/>
      <c r="O23" s="27"/>
      <c r="P23" s="69"/>
      <c r="Q23" s="27"/>
      <c r="R23" s="27"/>
      <c r="S23" s="27"/>
      <c r="T23" s="27"/>
      <c r="U23" s="27"/>
      <c r="V23" s="27"/>
      <c r="W23" s="27"/>
    </row>
    <row r="24" spans="1:23" ht="20.25" customHeight="1">
      <c r="A24" s="69" t="str">
        <f t="shared" si="0"/>
        <v>玉溪市商务局</v>
      </c>
      <c r="B24" s="69" t="s">
        <v>184</v>
      </c>
      <c r="C24" s="69" t="s">
        <v>185</v>
      </c>
      <c r="D24" s="69" t="s">
        <v>81</v>
      </c>
      <c r="E24" s="69" t="s">
        <v>150</v>
      </c>
      <c r="F24" s="69" t="s">
        <v>186</v>
      </c>
      <c r="G24" s="69" t="s">
        <v>187</v>
      </c>
      <c r="H24" s="72">
        <v>1180680</v>
      </c>
      <c r="I24" s="27">
        <v>1180680</v>
      </c>
      <c r="J24" s="27">
        <v>295170</v>
      </c>
      <c r="K24" s="69"/>
      <c r="L24" s="27">
        <v>885510</v>
      </c>
      <c r="M24" s="69"/>
      <c r="N24" s="27"/>
      <c r="O24" s="27"/>
      <c r="P24" s="69"/>
      <c r="Q24" s="27"/>
      <c r="R24" s="27"/>
      <c r="S24" s="27"/>
      <c r="T24" s="27"/>
      <c r="U24" s="27"/>
      <c r="V24" s="27"/>
      <c r="W24" s="27"/>
    </row>
    <row r="25" spans="1:23" ht="20.25" customHeight="1">
      <c r="A25" s="69" t="str">
        <f t="shared" si="0"/>
        <v>玉溪市商务局</v>
      </c>
      <c r="B25" s="69" t="s">
        <v>188</v>
      </c>
      <c r="C25" s="69" t="s">
        <v>189</v>
      </c>
      <c r="D25" s="69" t="s">
        <v>81</v>
      </c>
      <c r="E25" s="69" t="s">
        <v>150</v>
      </c>
      <c r="F25" s="69" t="s">
        <v>190</v>
      </c>
      <c r="G25" s="69" t="s">
        <v>191</v>
      </c>
      <c r="H25" s="72">
        <v>26000</v>
      </c>
      <c r="I25" s="27">
        <v>26000</v>
      </c>
      <c r="J25" s="27"/>
      <c r="K25" s="69"/>
      <c r="L25" s="27">
        <v>26000</v>
      </c>
      <c r="M25" s="69"/>
      <c r="N25" s="27"/>
      <c r="O25" s="27"/>
      <c r="P25" s="69"/>
      <c r="Q25" s="27"/>
      <c r="R25" s="27"/>
      <c r="S25" s="27"/>
      <c r="T25" s="27"/>
      <c r="U25" s="27"/>
      <c r="V25" s="27"/>
      <c r="W25" s="27"/>
    </row>
    <row r="26" spans="1:23" ht="20.25" customHeight="1">
      <c r="A26" s="69" t="str">
        <f t="shared" si="0"/>
        <v>玉溪市商务局</v>
      </c>
      <c r="B26" s="69" t="s">
        <v>192</v>
      </c>
      <c r="C26" s="69" t="s">
        <v>193</v>
      </c>
      <c r="D26" s="69" t="s">
        <v>81</v>
      </c>
      <c r="E26" s="69" t="s">
        <v>150</v>
      </c>
      <c r="F26" s="69" t="s">
        <v>194</v>
      </c>
      <c r="G26" s="69" t="s">
        <v>195</v>
      </c>
      <c r="H26" s="72">
        <v>340200</v>
      </c>
      <c r="I26" s="27">
        <v>340200</v>
      </c>
      <c r="J26" s="27">
        <v>85050</v>
      </c>
      <c r="K26" s="69"/>
      <c r="L26" s="27">
        <v>255150</v>
      </c>
      <c r="M26" s="69"/>
      <c r="N26" s="27"/>
      <c r="O26" s="27"/>
      <c r="P26" s="69"/>
      <c r="Q26" s="27"/>
      <c r="R26" s="27"/>
      <c r="S26" s="27"/>
      <c r="T26" s="27"/>
      <c r="U26" s="27"/>
      <c r="V26" s="27"/>
      <c r="W26" s="27"/>
    </row>
    <row r="27" spans="1:23" ht="20.25" customHeight="1">
      <c r="A27" s="69" t="str">
        <f t="shared" si="0"/>
        <v>玉溪市商务局</v>
      </c>
      <c r="B27" s="69" t="s">
        <v>196</v>
      </c>
      <c r="C27" s="69" t="s">
        <v>197</v>
      </c>
      <c r="D27" s="69" t="s">
        <v>81</v>
      </c>
      <c r="E27" s="69" t="s">
        <v>150</v>
      </c>
      <c r="F27" s="69" t="s">
        <v>198</v>
      </c>
      <c r="G27" s="69" t="s">
        <v>197</v>
      </c>
      <c r="H27" s="72">
        <v>79105.919999999998</v>
      </c>
      <c r="I27" s="27">
        <v>79105.919999999998</v>
      </c>
      <c r="J27" s="27"/>
      <c r="K27" s="69"/>
      <c r="L27" s="27">
        <v>79105.919999999998</v>
      </c>
      <c r="M27" s="69"/>
      <c r="N27" s="27"/>
      <c r="O27" s="27"/>
      <c r="P27" s="69"/>
      <c r="Q27" s="27"/>
      <c r="R27" s="27"/>
      <c r="S27" s="27"/>
      <c r="T27" s="27"/>
      <c r="U27" s="27"/>
      <c r="V27" s="27"/>
      <c r="W27" s="27"/>
    </row>
    <row r="28" spans="1:23" ht="20.25" customHeight="1">
      <c r="A28" s="69" t="str">
        <f t="shared" si="0"/>
        <v>玉溪市商务局</v>
      </c>
      <c r="B28" s="69" t="s">
        <v>196</v>
      </c>
      <c r="C28" s="69" t="s">
        <v>197</v>
      </c>
      <c r="D28" s="69" t="s">
        <v>84</v>
      </c>
      <c r="E28" s="69" t="s">
        <v>158</v>
      </c>
      <c r="F28" s="69" t="s">
        <v>198</v>
      </c>
      <c r="G28" s="69" t="s">
        <v>197</v>
      </c>
      <c r="H28" s="72">
        <v>14126.64</v>
      </c>
      <c r="I28" s="27">
        <v>14126.64</v>
      </c>
      <c r="J28" s="27"/>
      <c r="K28" s="69"/>
      <c r="L28" s="27">
        <v>14126.64</v>
      </c>
      <c r="M28" s="69"/>
      <c r="N28" s="27"/>
      <c r="O28" s="27"/>
      <c r="P28" s="69"/>
      <c r="Q28" s="27"/>
      <c r="R28" s="27"/>
      <c r="S28" s="27"/>
      <c r="T28" s="27"/>
      <c r="U28" s="27"/>
      <c r="V28" s="27"/>
      <c r="W28" s="27"/>
    </row>
    <row r="29" spans="1:23" ht="20.25" customHeight="1">
      <c r="A29" s="69" t="str">
        <f t="shared" si="0"/>
        <v>玉溪市商务局</v>
      </c>
      <c r="B29" s="69" t="s">
        <v>199</v>
      </c>
      <c r="C29" s="69" t="s">
        <v>200</v>
      </c>
      <c r="D29" s="69" t="s">
        <v>81</v>
      </c>
      <c r="E29" s="69" t="s">
        <v>150</v>
      </c>
      <c r="F29" s="69" t="s">
        <v>201</v>
      </c>
      <c r="G29" s="69" t="s">
        <v>202</v>
      </c>
      <c r="H29" s="72">
        <v>84300</v>
      </c>
      <c r="I29" s="27">
        <v>84300</v>
      </c>
      <c r="J29" s="27"/>
      <c r="K29" s="69"/>
      <c r="L29" s="27">
        <v>84300</v>
      </c>
      <c r="M29" s="69"/>
      <c r="N29" s="27"/>
      <c r="O29" s="27"/>
      <c r="P29" s="69"/>
      <c r="Q29" s="27"/>
      <c r="R29" s="27"/>
      <c r="S29" s="27"/>
      <c r="T29" s="27"/>
      <c r="U29" s="27"/>
      <c r="V29" s="27"/>
      <c r="W29" s="27"/>
    </row>
    <row r="30" spans="1:23" ht="20.25" customHeight="1">
      <c r="A30" s="69" t="str">
        <f t="shared" si="0"/>
        <v>玉溪市商务局</v>
      </c>
      <c r="B30" s="69" t="s">
        <v>199</v>
      </c>
      <c r="C30" s="69" t="s">
        <v>200</v>
      </c>
      <c r="D30" s="69" t="s">
        <v>81</v>
      </c>
      <c r="E30" s="69" t="s">
        <v>150</v>
      </c>
      <c r="F30" s="69" t="s">
        <v>203</v>
      </c>
      <c r="G30" s="69" t="s">
        <v>204</v>
      </c>
      <c r="H30" s="72">
        <v>130000</v>
      </c>
      <c r="I30" s="27">
        <v>130000</v>
      </c>
      <c r="J30" s="27"/>
      <c r="K30" s="69"/>
      <c r="L30" s="27">
        <v>130000</v>
      </c>
      <c r="M30" s="69"/>
      <c r="N30" s="27"/>
      <c r="O30" s="27"/>
      <c r="P30" s="69"/>
      <c r="Q30" s="27"/>
      <c r="R30" s="27"/>
      <c r="S30" s="27"/>
      <c r="T30" s="27"/>
      <c r="U30" s="27"/>
      <c r="V30" s="27"/>
      <c r="W30" s="27"/>
    </row>
    <row r="31" spans="1:23" ht="20.25" customHeight="1">
      <c r="A31" s="69" t="str">
        <f t="shared" si="0"/>
        <v>玉溪市商务局</v>
      </c>
      <c r="B31" s="69" t="s">
        <v>199</v>
      </c>
      <c r="C31" s="69" t="s">
        <v>200</v>
      </c>
      <c r="D31" s="69" t="s">
        <v>81</v>
      </c>
      <c r="E31" s="69" t="s">
        <v>150</v>
      </c>
      <c r="F31" s="69" t="s">
        <v>205</v>
      </c>
      <c r="G31" s="69" t="s">
        <v>206</v>
      </c>
      <c r="H31" s="72">
        <v>15000</v>
      </c>
      <c r="I31" s="27">
        <v>15000</v>
      </c>
      <c r="J31" s="27"/>
      <c r="K31" s="69"/>
      <c r="L31" s="27">
        <v>15000</v>
      </c>
      <c r="M31" s="69"/>
      <c r="N31" s="27"/>
      <c r="O31" s="27"/>
      <c r="P31" s="69"/>
      <c r="Q31" s="27"/>
      <c r="R31" s="27"/>
      <c r="S31" s="27"/>
      <c r="T31" s="27"/>
      <c r="U31" s="27"/>
      <c r="V31" s="27"/>
      <c r="W31" s="27"/>
    </row>
    <row r="32" spans="1:23" ht="20.25" customHeight="1">
      <c r="A32" s="69" t="str">
        <f t="shared" si="0"/>
        <v>玉溪市商务局</v>
      </c>
      <c r="B32" s="69" t="s">
        <v>199</v>
      </c>
      <c r="C32" s="69" t="s">
        <v>200</v>
      </c>
      <c r="D32" s="69" t="s">
        <v>81</v>
      </c>
      <c r="E32" s="69" t="s">
        <v>150</v>
      </c>
      <c r="F32" s="69" t="s">
        <v>207</v>
      </c>
      <c r="G32" s="69" t="s">
        <v>208</v>
      </c>
      <c r="H32" s="72">
        <v>10000</v>
      </c>
      <c r="I32" s="27">
        <v>10000</v>
      </c>
      <c r="J32" s="27"/>
      <c r="K32" s="69"/>
      <c r="L32" s="27">
        <v>10000</v>
      </c>
      <c r="M32" s="69"/>
      <c r="N32" s="27"/>
      <c r="O32" s="27"/>
      <c r="P32" s="69"/>
      <c r="Q32" s="27"/>
      <c r="R32" s="27"/>
      <c r="S32" s="27"/>
      <c r="T32" s="27"/>
      <c r="U32" s="27"/>
      <c r="V32" s="27"/>
      <c r="W32" s="27"/>
    </row>
    <row r="33" spans="1:23" ht="20.25" customHeight="1">
      <c r="A33" s="69" t="str">
        <f t="shared" si="0"/>
        <v>玉溪市商务局</v>
      </c>
      <c r="B33" s="69" t="s">
        <v>199</v>
      </c>
      <c r="C33" s="69" t="s">
        <v>200</v>
      </c>
      <c r="D33" s="69" t="s">
        <v>81</v>
      </c>
      <c r="E33" s="69" t="s">
        <v>150</v>
      </c>
      <c r="F33" s="69" t="s">
        <v>209</v>
      </c>
      <c r="G33" s="69" t="s">
        <v>210</v>
      </c>
      <c r="H33" s="72">
        <v>20000</v>
      </c>
      <c r="I33" s="27">
        <v>20000</v>
      </c>
      <c r="J33" s="27"/>
      <c r="K33" s="69"/>
      <c r="L33" s="27">
        <v>20000</v>
      </c>
      <c r="M33" s="69"/>
      <c r="N33" s="27"/>
      <c r="O33" s="27"/>
      <c r="P33" s="69"/>
      <c r="Q33" s="27"/>
      <c r="R33" s="27"/>
      <c r="S33" s="27"/>
      <c r="T33" s="27"/>
      <c r="U33" s="27"/>
      <c r="V33" s="27"/>
      <c r="W33" s="27"/>
    </row>
    <row r="34" spans="1:23" ht="20.25" customHeight="1">
      <c r="A34" s="69" t="str">
        <f t="shared" si="0"/>
        <v>玉溪市商务局</v>
      </c>
      <c r="B34" s="69" t="s">
        <v>199</v>
      </c>
      <c r="C34" s="69" t="s">
        <v>200</v>
      </c>
      <c r="D34" s="69" t="s">
        <v>81</v>
      </c>
      <c r="E34" s="69" t="s">
        <v>150</v>
      </c>
      <c r="F34" s="69" t="s">
        <v>211</v>
      </c>
      <c r="G34" s="69" t="s">
        <v>212</v>
      </c>
      <c r="H34" s="72">
        <v>50000</v>
      </c>
      <c r="I34" s="27">
        <v>50000</v>
      </c>
      <c r="J34" s="27"/>
      <c r="K34" s="69"/>
      <c r="L34" s="27">
        <v>50000</v>
      </c>
      <c r="M34" s="69"/>
      <c r="N34" s="27"/>
      <c r="O34" s="27"/>
      <c r="P34" s="69"/>
      <c r="Q34" s="27"/>
      <c r="R34" s="27"/>
      <c r="S34" s="27"/>
      <c r="T34" s="27"/>
      <c r="U34" s="27"/>
      <c r="V34" s="27"/>
      <c r="W34" s="27"/>
    </row>
    <row r="35" spans="1:23" ht="20.25" customHeight="1">
      <c r="A35" s="69" t="str">
        <f t="shared" si="0"/>
        <v>玉溪市商务局</v>
      </c>
      <c r="B35" s="69" t="s">
        <v>199</v>
      </c>
      <c r="C35" s="69" t="s">
        <v>200</v>
      </c>
      <c r="D35" s="69" t="s">
        <v>81</v>
      </c>
      <c r="E35" s="69" t="s">
        <v>150</v>
      </c>
      <c r="F35" s="69" t="s">
        <v>194</v>
      </c>
      <c r="G35" s="69" t="s">
        <v>195</v>
      </c>
      <c r="H35" s="72">
        <v>64020</v>
      </c>
      <c r="I35" s="27">
        <v>64020</v>
      </c>
      <c r="J35" s="27"/>
      <c r="K35" s="69"/>
      <c r="L35" s="27">
        <v>64020</v>
      </c>
      <c r="M35" s="69"/>
      <c r="N35" s="27"/>
      <c r="O35" s="27"/>
      <c r="P35" s="69"/>
      <c r="Q35" s="27"/>
      <c r="R35" s="27"/>
      <c r="S35" s="27"/>
      <c r="T35" s="27"/>
      <c r="U35" s="27"/>
      <c r="V35" s="27"/>
      <c r="W35" s="27"/>
    </row>
    <row r="36" spans="1:23" ht="20.25" customHeight="1">
      <c r="A36" s="69" t="str">
        <f t="shared" si="0"/>
        <v>玉溪市商务局</v>
      </c>
      <c r="B36" s="69" t="s">
        <v>199</v>
      </c>
      <c r="C36" s="69" t="s">
        <v>200</v>
      </c>
      <c r="D36" s="69" t="s">
        <v>81</v>
      </c>
      <c r="E36" s="69" t="s">
        <v>150</v>
      </c>
      <c r="F36" s="69" t="s">
        <v>213</v>
      </c>
      <c r="G36" s="69" t="s">
        <v>214</v>
      </c>
      <c r="H36" s="72">
        <v>93000</v>
      </c>
      <c r="I36" s="27">
        <v>93000</v>
      </c>
      <c r="J36" s="27"/>
      <c r="K36" s="69"/>
      <c r="L36" s="27">
        <v>93000</v>
      </c>
      <c r="M36" s="69"/>
      <c r="N36" s="27"/>
      <c r="O36" s="27"/>
      <c r="P36" s="69"/>
      <c r="Q36" s="27"/>
      <c r="R36" s="27"/>
      <c r="S36" s="27"/>
      <c r="T36" s="27"/>
      <c r="U36" s="27"/>
      <c r="V36" s="27"/>
      <c r="W36" s="27"/>
    </row>
    <row r="37" spans="1:23" ht="20.25" customHeight="1">
      <c r="A37" s="69" t="str">
        <f t="shared" si="0"/>
        <v>玉溪市商务局</v>
      </c>
      <c r="B37" s="69" t="s">
        <v>199</v>
      </c>
      <c r="C37" s="69" t="s">
        <v>200</v>
      </c>
      <c r="D37" s="69" t="s">
        <v>84</v>
      </c>
      <c r="E37" s="69" t="s">
        <v>158</v>
      </c>
      <c r="F37" s="69" t="s">
        <v>201</v>
      </c>
      <c r="G37" s="69" t="s">
        <v>202</v>
      </c>
      <c r="H37" s="72">
        <v>10000</v>
      </c>
      <c r="I37" s="27">
        <v>10000</v>
      </c>
      <c r="J37" s="27"/>
      <c r="K37" s="69"/>
      <c r="L37" s="27">
        <v>10000</v>
      </c>
      <c r="M37" s="69"/>
      <c r="N37" s="27"/>
      <c r="O37" s="27"/>
      <c r="P37" s="69"/>
      <c r="Q37" s="27"/>
      <c r="R37" s="27"/>
      <c r="S37" s="27"/>
      <c r="T37" s="27"/>
      <c r="U37" s="27"/>
      <c r="V37" s="27"/>
      <c r="W37" s="27"/>
    </row>
    <row r="38" spans="1:23" ht="20.25" customHeight="1">
      <c r="A38" s="69" t="str">
        <f t="shared" si="0"/>
        <v>玉溪市商务局</v>
      </c>
      <c r="B38" s="69" t="s">
        <v>199</v>
      </c>
      <c r="C38" s="69" t="s">
        <v>200</v>
      </c>
      <c r="D38" s="69" t="s">
        <v>84</v>
      </c>
      <c r="E38" s="69" t="s">
        <v>158</v>
      </c>
      <c r="F38" s="69" t="s">
        <v>215</v>
      </c>
      <c r="G38" s="69" t="s">
        <v>216</v>
      </c>
      <c r="H38" s="72">
        <v>10000</v>
      </c>
      <c r="I38" s="27">
        <v>10000</v>
      </c>
      <c r="J38" s="27"/>
      <c r="K38" s="69"/>
      <c r="L38" s="27">
        <v>10000</v>
      </c>
      <c r="M38" s="69"/>
      <c r="N38" s="27"/>
      <c r="O38" s="27"/>
      <c r="P38" s="69"/>
      <c r="Q38" s="27"/>
      <c r="R38" s="27"/>
      <c r="S38" s="27"/>
      <c r="T38" s="27"/>
      <c r="U38" s="27"/>
      <c r="V38" s="27"/>
      <c r="W38" s="27"/>
    </row>
    <row r="39" spans="1:23" ht="20.25" customHeight="1">
      <c r="A39" s="69" t="str">
        <f t="shared" si="0"/>
        <v>玉溪市商务局</v>
      </c>
      <c r="B39" s="69" t="s">
        <v>199</v>
      </c>
      <c r="C39" s="69" t="s">
        <v>200</v>
      </c>
      <c r="D39" s="69" t="s">
        <v>84</v>
      </c>
      <c r="E39" s="69" t="s">
        <v>158</v>
      </c>
      <c r="F39" s="69" t="s">
        <v>217</v>
      </c>
      <c r="G39" s="69" t="s">
        <v>218</v>
      </c>
      <c r="H39" s="72">
        <v>40000</v>
      </c>
      <c r="I39" s="27">
        <v>40000</v>
      </c>
      <c r="J39" s="27"/>
      <c r="K39" s="69"/>
      <c r="L39" s="27">
        <v>40000</v>
      </c>
      <c r="M39" s="69"/>
      <c r="N39" s="27"/>
      <c r="O39" s="27"/>
      <c r="P39" s="69"/>
      <c r="Q39" s="27"/>
      <c r="R39" s="27"/>
      <c r="S39" s="27"/>
      <c r="T39" s="27"/>
      <c r="U39" s="27"/>
      <c r="V39" s="27"/>
      <c r="W39" s="27"/>
    </row>
    <row r="40" spans="1:23" ht="20.25" customHeight="1">
      <c r="A40" s="69" t="str">
        <f t="shared" si="0"/>
        <v>玉溪市商务局</v>
      </c>
      <c r="B40" s="69" t="s">
        <v>199</v>
      </c>
      <c r="C40" s="69" t="s">
        <v>200</v>
      </c>
      <c r="D40" s="69" t="s">
        <v>84</v>
      </c>
      <c r="E40" s="69" t="s">
        <v>158</v>
      </c>
      <c r="F40" s="69" t="s">
        <v>219</v>
      </c>
      <c r="G40" s="69" t="s">
        <v>220</v>
      </c>
      <c r="H40" s="72">
        <v>21000</v>
      </c>
      <c r="I40" s="27">
        <v>21000</v>
      </c>
      <c r="J40" s="27"/>
      <c r="K40" s="69"/>
      <c r="L40" s="27">
        <v>21000</v>
      </c>
      <c r="M40" s="69"/>
      <c r="N40" s="27"/>
      <c r="O40" s="27"/>
      <c r="P40" s="69"/>
      <c r="Q40" s="27"/>
      <c r="R40" s="27"/>
      <c r="S40" s="27"/>
      <c r="T40" s="27"/>
      <c r="U40" s="27"/>
      <c r="V40" s="27"/>
      <c r="W40" s="27"/>
    </row>
    <row r="41" spans="1:23" ht="20.25" customHeight="1">
      <c r="A41" s="69" t="str">
        <f t="shared" si="0"/>
        <v>玉溪市商务局</v>
      </c>
      <c r="B41" s="69" t="s">
        <v>199</v>
      </c>
      <c r="C41" s="69" t="s">
        <v>200</v>
      </c>
      <c r="D41" s="69" t="s">
        <v>84</v>
      </c>
      <c r="E41" s="69" t="s">
        <v>158</v>
      </c>
      <c r="F41" s="69" t="s">
        <v>213</v>
      </c>
      <c r="G41" s="69" t="s">
        <v>214</v>
      </c>
      <c r="H41" s="72">
        <v>8000</v>
      </c>
      <c r="I41" s="27">
        <v>8000</v>
      </c>
      <c r="J41" s="27"/>
      <c r="K41" s="69"/>
      <c r="L41" s="27">
        <v>8000</v>
      </c>
      <c r="M41" s="69"/>
      <c r="N41" s="27"/>
      <c r="O41" s="27"/>
      <c r="P41" s="69"/>
      <c r="Q41" s="27"/>
      <c r="R41" s="27"/>
      <c r="S41" s="27"/>
      <c r="T41" s="27"/>
      <c r="U41" s="27"/>
      <c r="V41" s="27"/>
      <c r="W41" s="27"/>
    </row>
    <row r="42" spans="1:23" ht="20.25" customHeight="1">
      <c r="A42" s="69" t="str">
        <f t="shared" si="0"/>
        <v>玉溪市商务局</v>
      </c>
      <c r="B42" s="69" t="s">
        <v>199</v>
      </c>
      <c r="C42" s="69" t="s">
        <v>200</v>
      </c>
      <c r="D42" s="69" t="s">
        <v>84</v>
      </c>
      <c r="E42" s="69" t="s">
        <v>158</v>
      </c>
      <c r="F42" s="69" t="s">
        <v>221</v>
      </c>
      <c r="G42" s="69" t="s">
        <v>222</v>
      </c>
      <c r="H42" s="72">
        <v>3000</v>
      </c>
      <c r="I42" s="27">
        <v>3000</v>
      </c>
      <c r="J42" s="27"/>
      <c r="K42" s="69"/>
      <c r="L42" s="27">
        <v>3000</v>
      </c>
      <c r="M42" s="69"/>
      <c r="N42" s="27"/>
      <c r="O42" s="27"/>
      <c r="P42" s="69"/>
      <c r="Q42" s="27"/>
      <c r="R42" s="27"/>
      <c r="S42" s="27"/>
      <c r="T42" s="27"/>
      <c r="U42" s="27"/>
      <c r="V42" s="27"/>
      <c r="W42" s="27"/>
    </row>
    <row r="43" spans="1:23" ht="20.25" customHeight="1">
      <c r="A43" s="69" t="str">
        <f t="shared" si="0"/>
        <v>玉溪市商务局</v>
      </c>
      <c r="B43" s="69" t="s">
        <v>199</v>
      </c>
      <c r="C43" s="69" t="s">
        <v>200</v>
      </c>
      <c r="D43" s="69" t="s">
        <v>87</v>
      </c>
      <c r="E43" s="69" t="s">
        <v>181</v>
      </c>
      <c r="F43" s="69" t="s">
        <v>213</v>
      </c>
      <c r="G43" s="69" t="s">
        <v>214</v>
      </c>
      <c r="H43" s="72">
        <v>23400</v>
      </c>
      <c r="I43" s="27">
        <v>23400</v>
      </c>
      <c r="J43" s="27"/>
      <c r="K43" s="69"/>
      <c r="L43" s="27">
        <v>23400</v>
      </c>
      <c r="M43" s="69"/>
      <c r="N43" s="27"/>
      <c r="O43" s="27"/>
      <c r="P43" s="69"/>
      <c r="Q43" s="27"/>
      <c r="R43" s="27"/>
      <c r="S43" s="27"/>
      <c r="T43" s="27"/>
      <c r="U43" s="27"/>
      <c r="V43" s="27"/>
      <c r="W43" s="27"/>
    </row>
    <row r="44" spans="1:23" ht="20.25" customHeight="1">
      <c r="A44" s="69" t="str">
        <f t="shared" si="0"/>
        <v>玉溪市商务局</v>
      </c>
      <c r="B44" s="69" t="s">
        <v>223</v>
      </c>
      <c r="C44" s="69" t="s">
        <v>125</v>
      </c>
      <c r="D44" s="69" t="s">
        <v>81</v>
      </c>
      <c r="E44" s="69" t="s">
        <v>150</v>
      </c>
      <c r="F44" s="69" t="s">
        <v>224</v>
      </c>
      <c r="G44" s="69" t="s">
        <v>125</v>
      </c>
      <c r="H44" s="72">
        <v>30000</v>
      </c>
      <c r="I44" s="27">
        <v>30000</v>
      </c>
      <c r="J44" s="27"/>
      <c r="K44" s="69"/>
      <c r="L44" s="27">
        <v>30000</v>
      </c>
      <c r="M44" s="69"/>
      <c r="N44" s="27"/>
      <c r="O44" s="27"/>
      <c r="P44" s="69"/>
      <c r="Q44" s="27"/>
      <c r="R44" s="27"/>
      <c r="S44" s="27"/>
      <c r="T44" s="27"/>
      <c r="U44" s="27"/>
      <c r="V44" s="27"/>
      <c r="W44" s="27"/>
    </row>
    <row r="45" spans="1:23" ht="20.25" customHeight="1">
      <c r="A45" s="69" t="str">
        <f t="shared" si="0"/>
        <v>玉溪市商务局</v>
      </c>
      <c r="B45" s="69" t="s">
        <v>225</v>
      </c>
      <c r="C45" s="69" t="s">
        <v>226</v>
      </c>
      <c r="D45" s="69" t="s">
        <v>81</v>
      </c>
      <c r="E45" s="69" t="s">
        <v>150</v>
      </c>
      <c r="F45" s="69" t="s">
        <v>186</v>
      </c>
      <c r="G45" s="69" t="s">
        <v>187</v>
      </c>
      <c r="H45" s="72">
        <v>154487</v>
      </c>
      <c r="I45" s="27">
        <v>154487</v>
      </c>
      <c r="J45" s="27"/>
      <c r="K45" s="69"/>
      <c r="L45" s="27">
        <v>154487</v>
      </c>
      <c r="M45" s="69"/>
      <c r="N45" s="27"/>
      <c r="O45" s="27"/>
      <c r="P45" s="69"/>
      <c r="Q45" s="27"/>
      <c r="R45" s="27"/>
      <c r="S45" s="27"/>
      <c r="T45" s="27"/>
      <c r="U45" s="27"/>
      <c r="V45" s="27"/>
      <c r="W45" s="27"/>
    </row>
    <row r="46" spans="1:23" ht="20.25" customHeight="1">
      <c r="A46" s="69" t="str">
        <f t="shared" si="0"/>
        <v>玉溪市商务局</v>
      </c>
      <c r="B46" s="69" t="s">
        <v>227</v>
      </c>
      <c r="C46" s="69" t="s">
        <v>228</v>
      </c>
      <c r="D46" s="69" t="s">
        <v>84</v>
      </c>
      <c r="E46" s="69" t="s">
        <v>158</v>
      </c>
      <c r="F46" s="69" t="s">
        <v>159</v>
      </c>
      <c r="G46" s="69" t="s">
        <v>160</v>
      </c>
      <c r="H46" s="72">
        <v>395200</v>
      </c>
      <c r="I46" s="27">
        <v>395200</v>
      </c>
      <c r="J46" s="27">
        <v>98800</v>
      </c>
      <c r="K46" s="69"/>
      <c r="L46" s="27">
        <v>296400</v>
      </c>
      <c r="M46" s="69"/>
      <c r="N46" s="27"/>
      <c r="O46" s="27"/>
      <c r="P46" s="69"/>
      <c r="Q46" s="27"/>
      <c r="R46" s="27"/>
      <c r="S46" s="27"/>
      <c r="T46" s="27"/>
      <c r="U46" s="27"/>
      <c r="V46" s="27"/>
      <c r="W46" s="27"/>
    </row>
    <row r="47" spans="1:23" ht="20.25" customHeight="1">
      <c r="A47" s="69" t="str">
        <f t="shared" si="0"/>
        <v>玉溪市商务局</v>
      </c>
      <c r="B47" s="69" t="s">
        <v>229</v>
      </c>
      <c r="C47" s="69" t="s">
        <v>230</v>
      </c>
      <c r="D47" s="69" t="s">
        <v>82</v>
      </c>
      <c r="E47" s="69" t="s">
        <v>231</v>
      </c>
      <c r="F47" s="69" t="s">
        <v>203</v>
      </c>
      <c r="G47" s="69" t="s">
        <v>204</v>
      </c>
      <c r="H47" s="72">
        <v>260000</v>
      </c>
      <c r="I47" s="27">
        <v>260000</v>
      </c>
      <c r="J47" s="27"/>
      <c r="K47" s="69"/>
      <c r="L47" s="27">
        <v>260000</v>
      </c>
      <c r="M47" s="69"/>
      <c r="N47" s="27"/>
      <c r="O47" s="27"/>
      <c r="P47" s="69"/>
      <c r="Q47" s="27"/>
      <c r="R47" s="27"/>
      <c r="S47" s="27"/>
      <c r="T47" s="27"/>
      <c r="U47" s="27"/>
      <c r="V47" s="27"/>
      <c r="W47" s="27"/>
    </row>
    <row r="48" spans="1:23" ht="20.25" customHeight="1">
      <c r="A48" s="69" t="str">
        <f t="shared" si="0"/>
        <v>玉溪市商务局</v>
      </c>
      <c r="B48" s="69" t="s">
        <v>229</v>
      </c>
      <c r="C48" s="69" t="s">
        <v>230</v>
      </c>
      <c r="D48" s="69" t="s">
        <v>82</v>
      </c>
      <c r="E48" s="69" t="s">
        <v>231</v>
      </c>
      <c r="F48" s="69" t="s">
        <v>194</v>
      </c>
      <c r="G48" s="69" t="s">
        <v>195</v>
      </c>
      <c r="H48" s="72">
        <v>23900</v>
      </c>
      <c r="I48" s="27">
        <v>23900</v>
      </c>
      <c r="J48" s="27"/>
      <c r="K48" s="69"/>
      <c r="L48" s="27">
        <v>23900</v>
      </c>
      <c r="M48" s="69"/>
      <c r="N48" s="27"/>
      <c r="O48" s="27"/>
      <c r="P48" s="69"/>
      <c r="Q48" s="27"/>
      <c r="R48" s="27"/>
      <c r="S48" s="27"/>
      <c r="T48" s="27"/>
      <c r="U48" s="27"/>
      <c r="V48" s="27"/>
      <c r="W48" s="27"/>
    </row>
    <row r="49" spans="1:23" ht="20.25" customHeight="1">
      <c r="A49" s="69" t="str">
        <f t="shared" si="0"/>
        <v>玉溪市商务局</v>
      </c>
      <c r="B49" s="69" t="s">
        <v>232</v>
      </c>
      <c r="C49" s="69" t="s">
        <v>233</v>
      </c>
      <c r="D49" s="69" t="s">
        <v>84</v>
      </c>
      <c r="E49" s="69" t="s">
        <v>158</v>
      </c>
      <c r="F49" s="69" t="s">
        <v>159</v>
      </c>
      <c r="G49" s="69" t="s">
        <v>160</v>
      </c>
      <c r="H49" s="72">
        <v>200000</v>
      </c>
      <c r="I49" s="27">
        <v>200000</v>
      </c>
      <c r="J49" s="27"/>
      <c r="K49" s="69"/>
      <c r="L49" s="27">
        <v>200000</v>
      </c>
      <c r="M49" s="69"/>
      <c r="N49" s="27"/>
      <c r="O49" s="27"/>
      <c r="P49" s="69"/>
      <c r="Q49" s="27"/>
      <c r="R49" s="27"/>
      <c r="S49" s="27"/>
      <c r="T49" s="27"/>
      <c r="U49" s="27"/>
      <c r="V49" s="27"/>
      <c r="W49" s="27"/>
    </row>
    <row r="50" spans="1:23" ht="20.25" customHeight="1">
      <c r="A50" s="69" t="str">
        <f t="shared" si="0"/>
        <v>玉溪市商务局</v>
      </c>
      <c r="B50" s="69" t="s">
        <v>234</v>
      </c>
      <c r="C50" s="69" t="s">
        <v>235</v>
      </c>
      <c r="D50" s="69" t="s">
        <v>82</v>
      </c>
      <c r="E50" s="69" t="s">
        <v>231</v>
      </c>
      <c r="F50" s="69" t="s">
        <v>236</v>
      </c>
      <c r="G50" s="69" t="s">
        <v>185</v>
      </c>
      <c r="H50" s="72">
        <v>144000</v>
      </c>
      <c r="I50" s="27">
        <v>144000</v>
      </c>
      <c r="J50" s="27"/>
      <c r="K50" s="69"/>
      <c r="L50" s="27">
        <v>144000</v>
      </c>
      <c r="M50" s="69"/>
      <c r="N50" s="27"/>
      <c r="O50" s="27"/>
      <c r="P50" s="69"/>
      <c r="Q50" s="27"/>
      <c r="R50" s="27"/>
      <c r="S50" s="27"/>
      <c r="T50" s="27"/>
      <c r="U50" s="27"/>
      <c r="V50" s="27"/>
      <c r="W50" s="27"/>
    </row>
    <row r="51" spans="1:23" ht="20.25" customHeight="1">
      <c r="A51" s="69" t="str">
        <f t="shared" si="0"/>
        <v>玉溪市商务局</v>
      </c>
      <c r="B51" s="69" t="s">
        <v>237</v>
      </c>
      <c r="C51" s="69" t="s">
        <v>238</v>
      </c>
      <c r="D51" s="69" t="s">
        <v>89</v>
      </c>
      <c r="E51" s="69" t="s">
        <v>239</v>
      </c>
      <c r="F51" s="69" t="s">
        <v>240</v>
      </c>
      <c r="G51" s="69" t="s">
        <v>241</v>
      </c>
      <c r="H51" s="72">
        <v>160000</v>
      </c>
      <c r="I51" s="27">
        <v>160000</v>
      </c>
      <c r="J51" s="27"/>
      <c r="K51" s="69"/>
      <c r="L51" s="27">
        <v>160000</v>
      </c>
      <c r="M51" s="69"/>
      <c r="N51" s="27"/>
      <c r="O51" s="27"/>
      <c r="P51" s="69"/>
      <c r="Q51" s="27"/>
      <c r="R51" s="27"/>
      <c r="S51" s="27"/>
      <c r="T51" s="27"/>
      <c r="U51" s="27"/>
      <c r="V51" s="27"/>
      <c r="W51" s="27"/>
    </row>
    <row r="52" spans="1:23" ht="20.25" customHeight="1">
      <c r="A52" s="69" t="str">
        <f t="shared" si="0"/>
        <v>玉溪市商务局</v>
      </c>
      <c r="B52" s="69" t="s">
        <v>242</v>
      </c>
      <c r="C52" s="69" t="s">
        <v>243</v>
      </c>
      <c r="D52" s="69" t="s">
        <v>83</v>
      </c>
      <c r="E52" s="69" t="s">
        <v>244</v>
      </c>
      <c r="F52" s="69" t="s">
        <v>201</v>
      </c>
      <c r="G52" s="69" t="s">
        <v>202</v>
      </c>
      <c r="H52" s="72">
        <v>45460</v>
      </c>
      <c r="I52" s="27">
        <v>45460</v>
      </c>
      <c r="J52" s="27"/>
      <c r="K52" s="69"/>
      <c r="L52" s="27">
        <v>45460</v>
      </c>
      <c r="M52" s="69"/>
      <c r="N52" s="27"/>
      <c r="O52" s="27"/>
      <c r="P52" s="69"/>
      <c r="Q52" s="27"/>
      <c r="R52" s="27"/>
      <c r="S52" s="27"/>
      <c r="T52" s="27"/>
      <c r="U52" s="27"/>
      <c r="V52" s="27"/>
      <c r="W52" s="27"/>
    </row>
    <row r="53" spans="1:23" ht="20.25" customHeight="1">
      <c r="A53" s="69" t="str">
        <f t="shared" si="0"/>
        <v>玉溪市商务局</v>
      </c>
      <c r="B53" s="69" t="s">
        <v>242</v>
      </c>
      <c r="C53" s="69" t="s">
        <v>243</v>
      </c>
      <c r="D53" s="69" t="s">
        <v>83</v>
      </c>
      <c r="E53" s="69" t="s">
        <v>244</v>
      </c>
      <c r="F53" s="69" t="s">
        <v>245</v>
      </c>
      <c r="G53" s="69" t="s">
        <v>246</v>
      </c>
      <c r="H53" s="72">
        <v>10000</v>
      </c>
      <c r="I53" s="27">
        <v>10000</v>
      </c>
      <c r="J53" s="27"/>
      <c r="K53" s="69"/>
      <c r="L53" s="27">
        <v>10000</v>
      </c>
      <c r="M53" s="69"/>
      <c r="N53" s="27"/>
      <c r="O53" s="27"/>
      <c r="P53" s="69"/>
      <c r="Q53" s="27"/>
      <c r="R53" s="27"/>
      <c r="S53" s="27"/>
      <c r="T53" s="27"/>
      <c r="U53" s="27"/>
      <c r="V53" s="27"/>
      <c r="W53" s="27"/>
    </row>
    <row r="54" spans="1:23" ht="20.25" customHeight="1">
      <c r="A54" s="69" t="str">
        <f t="shared" si="0"/>
        <v>玉溪市商务局</v>
      </c>
      <c r="B54" s="69" t="s">
        <v>242</v>
      </c>
      <c r="C54" s="69" t="s">
        <v>243</v>
      </c>
      <c r="D54" s="69" t="s">
        <v>83</v>
      </c>
      <c r="E54" s="69" t="s">
        <v>244</v>
      </c>
      <c r="F54" s="69" t="s">
        <v>203</v>
      </c>
      <c r="G54" s="69" t="s">
        <v>204</v>
      </c>
      <c r="H54" s="72">
        <v>221000</v>
      </c>
      <c r="I54" s="27">
        <v>221000</v>
      </c>
      <c r="J54" s="27"/>
      <c r="K54" s="69"/>
      <c r="L54" s="27">
        <v>221000</v>
      </c>
      <c r="M54" s="69"/>
      <c r="N54" s="27"/>
      <c r="O54" s="27"/>
      <c r="P54" s="69"/>
      <c r="Q54" s="27"/>
      <c r="R54" s="27"/>
      <c r="S54" s="27"/>
      <c r="T54" s="27"/>
      <c r="U54" s="27"/>
      <c r="V54" s="27"/>
      <c r="W54" s="27"/>
    </row>
    <row r="55" spans="1:23" ht="20.25" customHeight="1">
      <c r="A55" s="69" t="str">
        <f t="shared" si="0"/>
        <v>玉溪市商务局</v>
      </c>
      <c r="B55" s="69" t="s">
        <v>242</v>
      </c>
      <c r="C55" s="69" t="s">
        <v>243</v>
      </c>
      <c r="D55" s="69" t="s">
        <v>83</v>
      </c>
      <c r="E55" s="69" t="s">
        <v>244</v>
      </c>
      <c r="F55" s="69" t="s">
        <v>247</v>
      </c>
      <c r="G55" s="69" t="s">
        <v>248</v>
      </c>
      <c r="H55" s="72">
        <v>114000</v>
      </c>
      <c r="I55" s="27">
        <v>114000</v>
      </c>
      <c r="J55" s="27"/>
      <c r="K55" s="69"/>
      <c r="L55" s="27">
        <v>114000</v>
      </c>
      <c r="M55" s="69"/>
      <c r="N55" s="27"/>
      <c r="O55" s="27"/>
      <c r="P55" s="69"/>
      <c r="Q55" s="27"/>
      <c r="R55" s="27"/>
      <c r="S55" s="27"/>
      <c r="T55" s="27"/>
      <c r="U55" s="27"/>
      <c r="V55" s="27"/>
      <c r="W55" s="27"/>
    </row>
    <row r="56" spans="1:23" ht="20.25" customHeight="1">
      <c r="A56" s="69" t="str">
        <f t="shared" si="0"/>
        <v>玉溪市商务局</v>
      </c>
      <c r="B56" s="69" t="s">
        <v>242</v>
      </c>
      <c r="C56" s="69" t="s">
        <v>243</v>
      </c>
      <c r="D56" s="69" t="s">
        <v>83</v>
      </c>
      <c r="E56" s="69" t="s">
        <v>244</v>
      </c>
      <c r="F56" s="69" t="s">
        <v>207</v>
      </c>
      <c r="G56" s="69" t="s">
        <v>208</v>
      </c>
      <c r="H56" s="72">
        <v>10000</v>
      </c>
      <c r="I56" s="27">
        <v>10000</v>
      </c>
      <c r="J56" s="27"/>
      <c r="K56" s="69"/>
      <c r="L56" s="27">
        <v>10000</v>
      </c>
      <c r="M56" s="69"/>
      <c r="N56" s="27"/>
      <c r="O56" s="27"/>
      <c r="P56" s="69"/>
      <c r="Q56" s="27"/>
      <c r="R56" s="27"/>
      <c r="S56" s="27"/>
      <c r="T56" s="27"/>
      <c r="U56" s="27"/>
      <c r="V56" s="27"/>
      <c r="W56" s="27"/>
    </row>
    <row r="57" spans="1:23" ht="20.25" customHeight="1">
      <c r="A57" s="69" t="str">
        <f t="shared" si="0"/>
        <v>玉溪市商务局</v>
      </c>
      <c r="B57" s="69" t="s">
        <v>242</v>
      </c>
      <c r="C57" s="69" t="s">
        <v>243</v>
      </c>
      <c r="D57" s="69" t="s">
        <v>83</v>
      </c>
      <c r="E57" s="69" t="s">
        <v>244</v>
      </c>
      <c r="F57" s="69" t="s">
        <v>211</v>
      </c>
      <c r="G57" s="69" t="s">
        <v>212</v>
      </c>
      <c r="H57" s="72">
        <v>20000</v>
      </c>
      <c r="I57" s="27">
        <v>20000</v>
      </c>
      <c r="J57" s="27"/>
      <c r="K57" s="69"/>
      <c r="L57" s="27">
        <v>20000</v>
      </c>
      <c r="M57" s="69"/>
      <c r="N57" s="27"/>
      <c r="O57" s="27"/>
      <c r="P57" s="69"/>
      <c r="Q57" s="27"/>
      <c r="R57" s="27"/>
      <c r="S57" s="27"/>
      <c r="T57" s="27"/>
      <c r="U57" s="27"/>
      <c r="V57" s="27"/>
      <c r="W57" s="27"/>
    </row>
    <row r="58" spans="1:23" ht="20.25" customHeight="1">
      <c r="A58" s="69" t="str">
        <f t="shared" si="0"/>
        <v>玉溪市商务局</v>
      </c>
      <c r="B58" s="69" t="s">
        <v>242</v>
      </c>
      <c r="C58" s="69" t="s">
        <v>243</v>
      </c>
      <c r="D58" s="69" t="s">
        <v>83</v>
      </c>
      <c r="E58" s="69" t="s">
        <v>244</v>
      </c>
      <c r="F58" s="69" t="s">
        <v>194</v>
      </c>
      <c r="G58" s="69" t="s">
        <v>195</v>
      </c>
      <c r="H58" s="72">
        <v>50000</v>
      </c>
      <c r="I58" s="27">
        <v>50000</v>
      </c>
      <c r="J58" s="27"/>
      <c r="K58" s="69"/>
      <c r="L58" s="27">
        <v>50000</v>
      </c>
      <c r="M58" s="69"/>
      <c r="N58" s="27"/>
      <c r="O58" s="27"/>
      <c r="P58" s="69"/>
      <c r="Q58" s="27"/>
      <c r="R58" s="27"/>
      <c r="S58" s="27"/>
      <c r="T58" s="27"/>
      <c r="U58" s="27"/>
      <c r="V58" s="27"/>
      <c r="W58" s="27"/>
    </row>
    <row r="59" spans="1:23" ht="20.25" customHeight="1">
      <c r="A59" s="69" t="str">
        <f t="shared" si="0"/>
        <v>玉溪市商务局</v>
      </c>
      <c r="B59" s="69" t="s">
        <v>242</v>
      </c>
      <c r="C59" s="69" t="s">
        <v>243</v>
      </c>
      <c r="D59" s="69" t="s">
        <v>83</v>
      </c>
      <c r="E59" s="69" t="s">
        <v>244</v>
      </c>
      <c r="F59" s="69" t="s">
        <v>221</v>
      </c>
      <c r="G59" s="69" t="s">
        <v>222</v>
      </c>
      <c r="H59" s="72">
        <v>4540</v>
      </c>
      <c r="I59" s="27">
        <v>4540</v>
      </c>
      <c r="J59" s="27"/>
      <c r="K59" s="69"/>
      <c r="L59" s="27">
        <v>4540</v>
      </c>
      <c r="M59" s="69"/>
      <c r="N59" s="27"/>
      <c r="O59" s="27"/>
      <c r="P59" s="69"/>
      <c r="Q59" s="27"/>
      <c r="R59" s="27"/>
      <c r="S59" s="27"/>
      <c r="T59" s="27"/>
      <c r="U59" s="27"/>
      <c r="V59" s="27"/>
      <c r="W59" s="27"/>
    </row>
    <row r="60" spans="1:23" ht="20.25" customHeight="1">
      <c r="A60" s="69" t="str">
        <f t="shared" si="0"/>
        <v>玉溪市商务局</v>
      </c>
      <c r="B60" s="69" t="s">
        <v>249</v>
      </c>
      <c r="C60" s="69" t="s">
        <v>250</v>
      </c>
      <c r="D60" s="69" t="s">
        <v>83</v>
      </c>
      <c r="E60" s="69" t="s">
        <v>244</v>
      </c>
      <c r="F60" s="69" t="s">
        <v>224</v>
      </c>
      <c r="G60" s="69" t="s">
        <v>125</v>
      </c>
      <c r="H60" s="72">
        <v>25000</v>
      </c>
      <c r="I60" s="27">
        <v>25000</v>
      </c>
      <c r="J60" s="27"/>
      <c r="K60" s="69"/>
      <c r="L60" s="27">
        <v>25000</v>
      </c>
      <c r="M60" s="69"/>
      <c r="N60" s="27"/>
      <c r="O60" s="27"/>
      <c r="P60" s="69"/>
      <c r="Q60" s="27"/>
      <c r="R60" s="27"/>
      <c r="S60" s="27"/>
      <c r="T60" s="27"/>
      <c r="U60" s="27"/>
      <c r="V60" s="27"/>
      <c r="W60" s="27"/>
    </row>
    <row r="61" spans="1:23" ht="20.25" customHeight="1">
      <c r="A61" s="105" t="s">
        <v>30</v>
      </c>
      <c r="B61" s="105"/>
      <c r="C61" s="105"/>
      <c r="D61" s="105"/>
      <c r="E61" s="105"/>
      <c r="F61" s="105"/>
      <c r="G61" s="105"/>
      <c r="H61" s="27">
        <v>12296198.720000001</v>
      </c>
      <c r="I61" s="27">
        <v>12296198.720000001</v>
      </c>
      <c r="J61" s="27">
        <v>2493154.7999999998</v>
      </c>
      <c r="K61" s="27"/>
      <c r="L61" s="27">
        <v>9803043.9199999999</v>
      </c>
      <c r="M61" s="27"/>
      <c r="N61" s="27"/>
      <c r="O61" s="27"/>
      <c r="P61" s="27"/>
      <c r="Q61" s="27"/>
      <c r="R61" s="27"/>
      <c r="S61" s="27"/>
      <c r="T61" s="27"/>
      <c r="U61" s="27"/>
      <c r="V61" s="27"/>
      <c r="W61" s="27"/>
    </row>
  </sheetData>
  <mergeCells count="17">
    <mergeCell ref="A61:G61"/>
    <mergeCell ref="A4:A6"/>
    <mergeCell ref="B4:B6"/>
    <mergeCell ref="C4:C6"/>
    <mergeCell ref="D4:D6"/>
    <mergeCell ref="E4:E6"/>
    <mergeCell ref="F4:F6"/>
    <mergeCell ref="G4:G6"/>
    <mergeCell ref="A1:W1"/>
    <mergeCell ref="A2:W2"/>
    <mergeCell ref="A3:V3"/>
    <mergeCell ref="H4:W4"/>
    <mergeCell ref="I5:M5"/>
    <mergeCell ref="N5:P5"/>
    <mergeCell ref="R5:W5"/>
    <mergeCell ref="H5:H6"/>
    <mergeCell ref="Q5:Q6"/>
  </mergeCells>
  <phoneticPr fontId="24" type="noConversion"/>
  <pageMargins left="0.75" right="0.75" top="1" bottom="1" header="0.5" footer="0.5"/>
  <pageSetup pageOrder="overThenDown" orientation="portrait"/>
</worksheet>
</file>

<file path=xl/worksheets/sheet8.xml><?xml version="1.0" encoding="utf-8"?>
<worksheet xmlns="http://schemas.openxmlformats.org/spreadsheetml/2006/main" xmlns:r="http://schemas.openxmlformats.org/officeDocument/2006/relationships">
  <sheetPr>
    <outlinePr summaryRight="0"/>
  </sheetPr>
  <dimension ref="A1:W14"/>
  <sheetViews>
    <sheetView showZeros="0" topLeftCell="H1" workbookViewId="0">
      <selection activeCell="N16" sqref="N16"/>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spans="1:23" ht="13.5" customHeight="1">
      <c r="B1" s="57"/>
      <c r="E1" s="63"/>
      <c r="F1" s="63"/>
      <c r="G1" s="63"/>
      <c r="H1" s="63"/>
      <c r="K1" s="57"/>
      <c r="N1" s="57"/>
      <c r="O1" s="57"/>
      <c r="P1" s="57"/>
      <c r="U1" s="64"/>
      <c r="W1" s="58" t="s">
        <v>251</v>
      </c>
    </row>
    <row r="2" spans="1:23" ht="27.75" customHeight="1">
      <c r="A2" s="107" t="s">
        <v>252</v>
      </c>
      <c r="B2" s="107"/>
      <c r="C2" s="107"/>
      <c r="D2" s="107"/>
      <c r="E2" s="107"/>
      <c r="F2" s="107"/>
      <c r="G2" s="107"/>
      <c r="H2" s="107"/>
      <c r="I2" s="107"/>
      <c r="J2" s="107"/>
      <c r="K2" s="107"/>
      <c r="L2" s="107"/>
      <c r="M2" s="107"/>
      <c r="N2" s="107"/>
      <c r="O2" s="107"/>
      <c r="P2" s="107"/>
      <c r="Q2" s="107"/>
      <c r="R2" s="107"/>
      <c r="S2" s="107"/>
      <c r="T2" s="107"/>
      <c r="U2" s="107"/>
      <c r="V2" s="107"/>
      <c r="W2" s="107"/>
    </row>
    <row r="3" spans="1:23" ht="13.5" customHeight="1">
      <c r="A3" s="108" t="str">
        <f>"单位名称："&amp;"玉溪市商务局"</f>
        <v>单位名称：玉溪市商务局</v>
      </c>
      <c r="B3" s="109" t="str">
        <f>"单位名称："&amp;"玉溪市商务局"</f>
        <v>单位名称：玉溪市商务局</v>
      </c>
      <c r="C3" s="109"/>
      <c r="D3" s="109"/>
      <c r="E3" s="109"/>
      <c r="F3" s="109"/>
      <c r="G3" s="109"/>
      <c r="H3" s="109"/>
      <c r="I3" s="109"/>
      <c r="J3" s="1"/>
      <c r="K3" s="1"/>
      <c r="L3" s="1"/>
      <c r="M3" s="1"/>
      <c r="N3" s="1"/>
      <c r="O3" s="1"/>
      <c r="P3" s="1"/>
      <c r="Q3" s="1"/>
      <c r="U3" s="64"/>
      <c r="W3" s="59" t="s">
        <v>2</v>
      </c>
    </row>
    <row r="4" spans="1:23" ht="21.75" customHeight="1">
      <c r="A4" s="118" t="s">
        <v>253</v>
      </c>
      <c r="B4" s="118" t="s">
        <v>130</v>
      </c>
      <c r="C4" s="118" t="s">
        <v>131</v>
      </c>
      <c r="D4" s="118" t="s">
        <v>254</v>
      </c>
      <c r="E4" s="121" t="s">
        <v>132</v>
      </c>
      <c r="F4" s="121" t="s">
        <v>133</v>
      </c>
      <c r="G4" s="121" t="s">
        <v>134</v>
      </c>
      <c r="H4" s="121" t="s">
        <v>135</v>
      </c>
      <c r="I4" s="110" t="s">
        <v>30</v>
      </c>
      <c r="J4" s="110" t="s">
        <v>255</v>
      </c>
      <c r="K4" s="110"/>
      <c r="L4" s="110"/>
      <c r="M4" s="110"/>
      <c r="N4" s="110" t="s">
        <v>137</v>
      </c>
      <c r="O4" s="110"/>
      <c r="P4" s="110"/>
      <c r="Q4" s="121" t="s">
        <v>36</v>
      </c>
      <c r="R4" s="111" t="s">
        <v>256</v>
      </c>
      <c r="S4" s="112"/>
      <c r="T4" s="112"/>
      <c r="U4" s="112"/>
      <c r="V4" s="112"/>
      <c r="W4" s="113"/>
    </row>
    <row r="5" spans="1:23" ht="21.75" customHeight="1">
      <c r="A5" s="119"/>
      <c r="B5" s="119"/>
      <c r="C5" s="119"/>
      <c r="D5" s="119"/>
      <c r="E5" s="122"/>
      <c r="F5" s="122"/>
      <c r="G5" s="122"/>
      <c r="H5" s="122"/>
      <c r="I5" s="110"/>
      <c r="J5" s="114" t="s">
        <v>33</v>
      </c>
      <c r="K5" s="114"/>
      <c r="L5" s="114" t="s">
        <v>34</v>
      </c>
      <c r="M5" s="114" t="s">
        <v>35</v>
      </c>
      <c r="N5" s="121" t="s">
        <v>33</v>
      </c>
      <c r="O5" s="121" t="s">
        <v>34</v>
      </c>
      <c r="P5" s="121" t="s">
        <v>35</v>
      </c>
      <c r="Q5" s="122"/>
      <c r="R5" s="121" t="s">
        <v>32</v>
      </c>
      <c r="S5" s="121" t="s">
        <v>39</v>
      </c>
      <c r="T5" s="121" t="s">
        <v>143</v>
      </c>
      <c r="U5" s="121" t="s">
        <v>41</v>
      </c>
      <c r="V5" s="121" t="s">
        <v>42</v>
      </c>
      <c r="W5" s="121" t="s">
        <v>43</v>
      </c>
    </row>
    <row r="6" spans="1:23" ht="40.5" customHeight="1">
      <c r="A6" s="120"/>
      <c r="B6" s="120"/>
      <c r="C6" s="120"/>
      <c r="D6" s="120"/>
      <c r="E6" s="123"/>
      <c r="F6" s="123"/>
      <c r="G6" s="123"/>
      <c r="H6" s="123"/>
      <c r="I6" s="110"/>
      <c r="J6" s="65" t="s">
        <v>32</v>
      </c>
      <c r="K6" s="65" t="s">
        <v>257</v>
      </c>
      <c r="L6" s="114"/>
      <c r="M6" s="114"/>
      <c r="N6" s="123"/>
      <c r="O6" s="123"/>
      <c r="P6" s="123"/>
      <c r="Q6" s="123"/>
      <c r="R6" s="123"/>
      <c r="S6" s="123"/>
      <c r="T6" s="123"/>
      <c r="U6" s="124"/>
      <c r="V6" s="123"/>
      <c r="W6" s="123"/>
    </row>
    <row r="7" spans="1:23" ht="15" customHeight="1">
      <c r="A7" s="66">
        <v>1</v>
      </c>
      <c r="B7" s="66">
        <v>2</v>
      </c>
      <c r="C7" s="66">
        <v>3</v>
      </c>
      <c r="D7" s="66">
        <v>4</v>
      </c>
      <c r="E7" s="66">
        <v>5</v>
      </c>
      <c r="F7" s="66">
        <v>6</v>
      </c>
      <c r="G7" s="66">
        <v>7</v>
      </c>
      <c r="H7" s="66">
        <v>8</v>
      </c>
      <c r="I7" s="66">
        <v>9</v>
      </c>
      <c r="J7" s="66">
        <v>10</v>
      </c>
      <c r="K7" s="66">
        <v>11</v>
      </c>
      <c r="L7" s="66">
        <v>12</v>
      </c>
      <c r="M7" s="66">
        <v>13</v>
      </c>
      <c r="N7" s="66">
        <v>14</v>
      </c>
      <c r="O7" s="66">
        <v>15</v>
      </c>
      <c r="P7" s="66">
        <v>16</v>
      </c>
      <c r="Q7" s="66">
        <v>17</v>
      </c>
      <c r="R7" s="66">
        <v>18</v>
      </c>
      <c r="S7" s="66">
        <v>19</v>
      </c>
      <c r="T7" s="66">
        <v>20</v>
      </c>
      <c r="U7" s="66">
        <v>21</v>
      </c>
      <c r="V7" s="66">
        <v>22</v>
      </c>
      <c r="W7" s="66">
        <v>23</v>
      </c>
    </row>
    <row r="8" spans="1:23" ht="32.85" customHeight="1">
      <c r="A8" s="10"/>
      <c r="B8" s="67"/>
      <c r="C8" s="10" t="s">
        <v>258</v>
      </c>
      <c r="D8" s="10"/>
      <c r="E8" s="10"/>
      <c r="F8" s="10"/>
      <c r="G8" s="10"/>
      <c r="H8" s="10"/>
      <c r="I8" s="21">
        <v>400000</v>
      </c>
      <c r="J8" s="21">
        <v>400000</v>
      </c>
      <c r="K8" s="21">
        <v>400000</v>
      </c>
      <c r="L8" s="21"/>
      <c r="M8" s="21"/>
      <c r="N8" s="21"/>
      <c r="O8" s="21"/>
      <c r="P8" s="21"/>
      <c r="Q8" s="21"/>
      <c r="R8" s="21"/>
      <c r="S8" s="21"/>
      <c r="T8" s="21"/>
      <c r="U8" s="21"/>
      <c r="V8" s="21"/>
      <c r="W8" s="21"/>
    </row>
    <row r="9" spans="1:23" ht="32.85" customHeight="1">
      <c r="A9" s="10" t="s">
        <v>259</v>
      </c>
      <c r="B9" s="67" t="s">
        <v>260</v>
      </c>
      <c r="C9" s="10" t="s">
        <v>258</v>
      </c>
      <c r="D9" s="10" t="s">
        <v>64</v>
      </c>
      <c r="E9" s="10" t="s">
        <v>102</v>
      </c>
      <c r="F9" s="10" t="s">
        <v>261</v>
      </c>
      <c r="G9" s="10" t="s">
        <v>262</v>
      </c>
      <c r="H9" s="10" t="s">
        <v>263</v>
      </c>
      <c r="I9" s="21">
        <v>400000</v>
      </c>
      <c r="J9" s="21">
        <v>400000</v>
      </c>
      <c r="K9" s="21">
        <v>400000</v>
      </c>
      <c r="L9" s="21"/>
      <c r="M9" s="21"/>
      <c r="N9" s="21"/>
      <c r="O9" s="21"/>
      <c r="P9" s="21"/>
      <c r="Q9" s="21"/>
      <c r="R9" s="21"/>
      <c r="S9" s="21"/>
      <c r="T9" s="21"/>
      <c r="U9" s="21"/>
      <c r="V9" s="21"/>
      <c r="W9" s="21"/>
    </row>
    <row r="10" spans="1:23" ht="32.85" customHeight="1">
      <c r="A10" s="10"/>
      <c r="B10" s="10"/>
      <c r="C10" s="10" t="s">
        <v>264</v>
      </c>
      <c r="D10" s="10"/>
      <c r="E10" s="10"/>
      <c r="F10" s="10"/>
      <c r="G10" s="10"/>
      <c r="H10" s="10"/>
      <c r="I10" s="21">
        <v>500000</v>
      </c>
      <c r="J10" s="21">
        <v>500000</v>
      </c>
      <c r="K10" s="21">
        <v>500000</v>
      </c>
      <c r="L10" s="21"/>
      <c r="M10" s="21"/>
      <c r="N10" s="21"/>
      <c r="O10" s="21"/>
      <c r="P10" s="21"/>
      <c r="Q10" s="21"/>
      <c r="R10" s="21"/>
      <c r="S10" s="21"/>
      <c r="T10" s="21"/>
      <c r="U10" s="21"/>
      <c r="V10" s="21"/>
      <c r="W10" s="21"/>
    </row>
    <row r="11" spans="1:23" ht="32.85" customHeight="1">
      <c r="A11" s="10" t="s">
        <v>259</v>
      </c>
      <c r="B11" s="67" t="s">
        <v>265</v>
      </c>
      <c r="C11" s="10" t="s">
        <v>264</v>
      </c>
      <c r="D11" s="10" t="s">
        <v>64</v>
      </c>
      <c r="E11" s="10" t="s">
        <v>83</v>
      </c>
      <c r="F11" s="10" t="s">
        <v>244</v>
      </c>
      <c r="G11" s="10" t="s">
        <v>211</v>
      </c>
      <c r="H11" s="10" t="s">
        <v>212</v>
      </c>
      <c r="I11" s="21">
        <v>500000</v>
      </c>
      <c r="J11" s="21">
        <v>500000</v>
      </c>
      <c r="K11" s="21">
        <v>500000</v>
      </c>
      <c r="L11" s="21"/>
      <c r="M11" s="21"/>
      <c r="N11" s="21"/>
      <c r="O11" s="21"/>
      <c r="P11" s="21"/>
      <c r="Q11" s="21"/>
      <c r="R11" s="21"/>
      <c r="S11" s="21"/>
      <c r="T11" s="21"/>
      <c r="U11" s="21"/>
      <c r="V11" s="21"/>
      <c r="W11" s="21"/>
    </row>
    <row r="12" spans="1:23" ht="32.85" customHeight="1">
      <c r="A12" s="10"/>
      <c r="B12" s="10"/>
      <c r="C12" s="10" t="s">
        <v>266</v>
      </c>
      <c r="D12" s="10"/>
      <c r="E12" s="10"/>
      <c r="F12" s="10"/>
      <c r="G12" s="10"/>
      <c r="H12" s="10"/>
      <c r="I12" s="21">
        <v>700000</v>
      </c>
      <c r="J12" s="21">
        <v>700000</v>
      </c>
      <c r="K12" s="21">
        <v>700000</v>
      </c>
      <c r="L12" s="21"/>
      <c r="M12" s="21"/>
      <c r="N12" s="21"/>
      <c r="O12" s="21"/>
      <c r="P12" s="21"/>
      <c r="Q12" s="21"/>
      <c r="R12" s="21"/>
      <c r="S12" s="21"/>
      <c r="T12" s="21"/>
      <c r="U12" s="21"/>
      <c r="V12" s="21"/>
      <c r="W12" s="21"/>
    </row>
    <row r="13" spans="1:23" ht="32.85" customHeight="1">
      <c r="A13" s="10" t="s">
        <v>259</v>
      </c>
      <c r="B13" s="67" t="s">
        <v>267</v>
      </c>
      <c r="C13" s="10" t="s">
        <v>266</v>
      </c>
      <c r="D13" s="10" t="s">
        <v>64</v>
      </c>
      <c r="E13" s="10" t="s">
        <v>83</v>
      </c>
      <c r="F13" s="10" t="s">
        <v>244</v>
      </c>
      <c r="G13" s="10" t="s">
        <v>262</v>
      </c>
      <c r="H13" s="10" t="s">
        <v>263</v>
      </c>
      <c r="I13" s="21">
        <v>700000</v>
      </c>
      <c r="J13" s="21">
        <v>700000</v>
      </c>
      <c r="K13" s="21">
        <v>700000</v>
      </c>
      <c r="L13" s="21"/>
      <c r="M13" s="21"/>
      <c r="N13" s="21"/>
      <c r="O13" s="21"/>
      <c r="P13" s="21"/>
      <c r="Q13" s="21"/>
      <c r="R13" s="21"/>
      <c r="S13" s="21"/>
      <c r="T13" s="21"/>
      <c r="U13" s="21"/>
      <c r="V13" s="21"/>
      <c r="W13" s="21"/>
    </row>
    <row r="14" spans="1:23" ht="18.75" customHeight="1">
      <c r="A14" s="115" t="s">
        <v>268</v>
      </c>
      <c r="B14" s="116"/>
      <c r="C14" s="116"/>
      <c r="D14" s="116"/>
      <c r="E14" s="116"/>
      <c r="F14" s="116"/>
      <c r="G14" s="116"/>
      <c r="H14" s="117"/>
      <c r="I14" s="21">
        <v>1600000</v>
      </c>
      <c r="J14" s="21">
        <v>1600000</v>
      </c>
      <c r="K14" s="21">
        <v>1600000</v>
      </c>
      <c r="L14" s="21"/>
      <c r="M14" s="21"/>
      <c r="N14" s="21"/>
      <c r="O14" s="21"/>
      <c r="P14" s="21"/>
      <c r="Q14" s="21"/>
      <c r="R14" s="21"/>
      <c r="S14" s="21"/>
      <c r="T14" s="21"/>
      <c r="U14" s="21"/>
      <c r="V14" s="21"/>
      <c r="W14" s="21"/>
    </row>
  </sheetData>
  <mergeCells count="28">
    <mergeCell ref="L5:L6"/>
    <mergeCell ref="M5:M6"/>
    <mergeCell ref="N5:N6"/>
    <mergeCell ref="O5:O6"/>
    <mergeCell ref="P5:P6"/>
    <mergeCell ref="J5:K5"/>
    <mergeCell ref="A14:H14"/>
    <mergeCell ref="A4:A6"/>
    <mergeCell ref="B4:B6"/>
    <mergeCell ref="C4:C6"/>
    <mergeCell ref="D4:D6"/>
    <mergeCell ref="E4:E6"/>
    <mergeCell ref="F4:F6"/>
    <mergeCell ref="G4:G6"/>
    <mergeCell ref="H4:H6"/>
    <mergeCell ref="I4:I6"/>
    <mergeCell ref="A2:W2"/>
    <mergeCell ref="A3:I3"/>
    <mergeCell ref="J4:M4"/>
    <mergeCell ref="N4:P4"/>
    <mergeCell ref="R4:W4"/>
    <mergeCell ref="Q4:Q6"/>
    <mergeCell ref="R5:R6"/>
    <mergeCell ref="S5:S6"/>
    <mergeCell ref="T5:T6"/>
    <mergeCell ref="U5:U6"/>
    <mergeCell ref="V5:V6"/>
    <mergeCell ref="W5:W6"/>
  </mergeCells>
  <phoneticPr fontId="24"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sheetPr>
    <outlinePr summaryRight="0"/>
  </sheetPr>
  <dimension ref="A1:J23"/>
  <sheetViews>
    <sheetView showZeros="0" topLeftCell="A11" workbookViewId="0"/>
  </sheetViews>
  <sheetFormatPr defaultColWidth="9.125" defaultRowHeight="12" customHeight="1"/>
  <cols>
    <col min="1" max="1" width="34.25" customWidth="1"/>
    <col min="2" max="2" width="29"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38.5" customWidth="1"/>
  </cols>
  <sheetData>
    <row r="1" spans="1:10" ht="12" customHeight="1">
      <c r="J1" s="61" t="s">
        <v>269</v>
      </c>
    </row>
    <row r="2" spans="1:10" ht="28.5" customHeight="1">
      <c r="A2" s="125" t="s">
        <v>270</v>
      </c>
      <c r="B2" s="107"/>
      <c r="C2" s="107"/>
      <c r="D2" s="107"/>
      <c r="E2" s="107"/>
      <c r="F2" s="126"/>
      <c r="G2" s="107"/>
      <c r="H2" s="126"/>
      <c r="I2" s="126"/>
      <c r="J2" s="107"/>
    </row>
    <row r="3" spans="1:10" ht="15" customHeight="1">
      <c r="A3" s="108" t="str">
        <f>"单位名称："&amp;"玉溪市商务局"</f>
        <v>单位名称：玉溪市商务局</v>
      </c>
      <c r="B3" s="127"/>
      <c r="C3" s="127"/>
      <c r="D3" s="127"/>
      <c r="E3" s="127"/>
      <c r="F3" s="127"/>
      <c r="G3" s="127"/>
      <c r="H3" s="127"/>
    </row>
    <row r="4" spans="1:10" ht="14.25" customHeight="1">
      <c r="A4" s="28" t="s">
        <v>271</v>
      </c>
      <c r="B4" s="28" t="s">
        <v>272</v>
      </c>
      <c r="C4" s="28" t="s">
        <v>273</v>
      </c>
      <c r="D4" s="28" t="s">
        <v>274</v>
      </c>
      <c r="E4" s="28" t="s">
        <v>275</v>
      </c>
      <c r="F4" s="18" t="s">
        <v>276</v>
      </c>
      <c r="G4" s="28" t="s">
        <v>277</v>
      </c>
      <c r="H4" s="18" t="s">
        <v>278</v>
      </c>
      <c r="I4" s="18" t="s">
        <v>279</v>
      </c>
      <c r="J4" s="28" t="s">
        <v>280</v>
      </c>
    </row>
    <row r="5" spans="1:10" ht="14.25" customHeight="1">
      <c r="A5" s="28">
        <v>1</v>
      </c>
      <c r="B5" s="28">
        <v>2</v>
      </c>
      <c r="C5" s="28">
        <v>3</v>
      </c>
      <c r="D5" s="28">
        <v>4</v>
      </c>
      <c r="E5" s="28">
        <v>5</v>
      </c>
      <c r="F5" s="18">
        <v>6</v>
      </c>
      <c r="G5" s="28">
        <v>7</v>
      </c>
      <c r="H5" s="18">
        <v>8</v>
      </c>
      <c r="I5" s="18">
        <v>9</v>
      </c>
      <c r="J5" s="28">
        <v>10</v>
      </c>
    </row>
    <row r="6" spans="1:10" ht="15" customHeight="1">
      <c r="A6" s="10" t="s">
        <v>64</v>
      </c>
      <c r="B6" s="29"/>
      <c r="C6" s="29"/>
      <c r="D6" s="29"/>
      <c r="E6" s="30"/>
      <c r="F6" s="31"/>
      <c r="G6" s="30"/>
      <c r="H6" s="31"/>
      <c r="I6" s="31"/>
      <c r="J6" s="30"/>
    </row>
    <row r="7" spans="1:10" ht="33.75" customHeight="1">
      <c r="A7" s="62" t="s">
        <v>64</v>
      </c>
      <c r="B7" s="10"/>
      <c r="C7" s="10"/>
      <c r="D7" s="10"/>
      <c r="E7" s="10"/>
      <c r="F7" s="10"/>
      <c r="G7" s="19"/>
      <c r="H7" s="10"/>
      <c r="I7" s="10"/>
      <c r="J7" s="10"/>
    </row>
    <row r="8" spans="1:10" ht="33.75" customHeight="1">
      <c r="A8" s="128" t="s">
        <v>258</v>
      </c>
      <c r="B8" s="128" t="s">
        <v>281</v>
      </c>
      <c r="C8" s="10" t="s">
        <v>282</v>
      </c>
      <c r="D8" s="10" t="s">
        <v>283</v>
      </c>
      <c r="E8" s="10" t="s">
        <v>284</v>
      </c>
      <c r="F8" s="10" t="s">
        <v>285</v>
      </c>
      <c r="G8" s="19" t="s">
        <v>286</v>
      </c>
      <c r="H8" s="10" t="s">
        <v>287</v>
      </c>
      <c r="I8" s="10" t="s">
        <v>288</v>
      </c>
      <c r="J8" s="10" t="s">
        <v>289</v>
      </c>
    </row>
    <row r="9" spans="1:10" ht="33.75" customHeight="1">
      <c r="A9" s="128" t="s">
        <v>258</v>
      </c>
      <c r="B9" s="128" t="s">
        <v>281</v>
      </c>
      <c r="C9" s="10" t="s">
        <v>282</v>
      </c>
      <c r="D9" s="10" t="s">
        <v>290</v>
      </c>
      <c r="E9" s="10" t="s">
        <v>291</v>
      </c>
      <c r="F9" s="10" t="s">
        <v>285</v>
      </c>
      <c r="G9" s="19" t="s">
        <v>292</v>
      </c>
      <c r="H9" s="10" t="s">
        <v>293</v>
      </c>
      <c r="I9" s="10" t="s">
        <v>288</v>
      </c>
      <c r="J9" s="10" t="s">
        <v>294</v>
      </c>
    </row>
    <row r="10" spans="1:10" ht="33.75" customHeight="1">
      <c r="A10" s="128" t="s">
        <v>258</v>
      </c>
      <c r="B10" s="128" t="s">
        <v>281</v>
      </c>
      <c r="C10" s="10" t="s">
        <v>282</v>
      </c>
      <c r="D10" s="10" t="s">
        <v>295</v>
      </c>
      <c r="E10" s="10" t="s">
        <v>296</v>
      </c>
      <c r="F10" s="10" t="s">
        <v>285</v>
      </c>
      <c r="G10" s="19" t="s">
        <v>297</v>
      </c>
      <c r="H10" s="10" t="s">
        <v>298</v>
      </c>
      <c r="I10" s="10" t="s">
        <v>288</v>
      </c>
      <c r="J10" s="10" t="s">
        <v>299</v>
      </c>
    </row>
    <row r="11" spans="1:10" ht="33.75" customHeight="1">
      <c r="A11" s="128" t="s">
        <v>258</v>
      </c>
      <c r="B11" s="128" t="s">
        <v>281</v>
      </c>
      <c r="C11" s="10" t="s">
        <v>300</v>
      </c>
      <c r="D11" s="10" t="s">
        <v>301</v>
      </c>
      <c r="E11" s="10" t="s">
        <v>302</v>
      </c>
      <c r="F11" s="10" t="s">
        <v>303</v>
      </c>
      <c r="G11" s="19" t="s">
        <v>304</v>
      </c>
      <c r="H11" s="10" t="s">
        <v>305</v>
      </c>
      <c r="I11" s="10" t="s">
        <v>288</v>
      </c>
      <c r="J11" s="10" t="s">
        <v>306</v>
      </c>
    </row>
    <row r="12" spans="1:10" ht="33.75" customHeight="1">
      <c r="A12" s="128" t="s">
        <v>258</v>
      </c>
      <c r="B12" s="128" t="s">
        <v>281</v>
      </c>
      <c r="C12" s="10" t="s">
        <v>300</v>
      </c>
      <c r="D12" s="10" t="s">
        <v>307</v>
      </c>
      <c r="E12" s="10" t="s">
        <v>308</v>
      </c>
      <c r="F12" s="10" t="s">
        <v>285</v>
      </c>
      <c r="G12" s="19" t="s">
        <v>309</v>
      </c>
      <c r="H12" s="10"/>
      <c r="I12" s="10" t="s">
        <v>310</v>
      </c>
      <c r="J12" s="10" t="s">
        <v>311</v>
      </c>
    </row>
    <row r="13" spans="1:10" ht="33.75" customHeight="1">
      <c r="A13" s="128" t="s">
        <v>266</v>
      </c>
      <c r="B13" s="128" t="s">
        <v>312</v>
      </c>
      <c r="C13" s="10" t="s">
        <v>282</v>
      </c>
      <c r="D13" s="10" t="s">
        <v>283</v>
      </c>
      <c r="E13" s="10" t="s">
        <v>313</v>
      </c>
      <c r="F13" s="10" t="s">
        <v>314</v>
      </c>
      <c r="G13" s="19" t="s">
        <v>51</v>
      </c>
      <c r="H13" s="10" t="s">
        <v>315</v>
      </c>
      <c r="I13" s="10" t="s">
        <v>288</v>
      </c>
      <c r="J13" s="10" t="s">
        <v>316</v>
      </c>
    </row>
    <row r="14" spans="1:10" ht="33.75" customHeight="1">
      <c r="A14" s="128" t="s">
        <v>266</v>
      </c>
      <c r="B14" s="128" t="s">
        <v>312</v>
      </c>
      <c r="C14" s="10" t="s">
        <v>282</v>
      </c>
      <c r="D14" s="10" t="s">
        <v>290</v>
      </c>
      <c r="E14" s="10" t="s">
        <v>317</v>
      </c>
      <c r="F14" s="10" t="s">
        <v>285</v>
      </c>
      <c r="G14" s="19" t="s">
        <v>318</v>
      </c>
      <c r="H14" s="10"/>
      <c r="I14" s="10" t="s">
        <v>310</v>
      </c>
      <c r="J14" s="10" t="s">
        <v>319</v>
      </c>
    </row>
    <row r="15" spans="1:10" ht="33.75" customHeight="1">
      <c r="A15" s="128" t="s">
        <v>266</v>
      </c>
      <c r="B15" s="128" t="s">
        <v>312</v>
      </c>
      <c r="C15" s="10" t="s">
        <v>300</v>
      </c>
      <c r="D15" s="10" t="s">
        <v>320</v>
      </c>
      <c r="E15" s="10" t="s">
        <v>321</v>
      </c>
      <c r="F15" s="10" t="s">
        <v>314</v>
      </c>
      <c r="G15" s="19" t="s">
        <v>48</v>
      </c>
      <c r="H15" s="10" t="s">
        <v>293</v>
      </c>
      <c r="I15" s="10" t="s">
        <v>288</v>
      </c>
      <c r="J15" s="10" t="s">
        <v>322</v>
      </c>
    </row>
    <row r="16" spans="1:10" ht="33.75" customHeight="1">
      <c r="A16" s="128" t="s">
        <v>266</v>
      </c>
      <c r="B16" s="128" t="s">
        <v>312</v>
      </c>
      <c r="C16" s="10" t="s">
        <v>300</v>
      </c>
      <c r="D16" s="10" t="s">
        <v>307</v>
      </c>
      <c r="E16" s="10" t="s">
        <v>323</v>
      </c>
      <c r="F16" s="10" t="s">
        <v>285</v>
      </c>
      <c r="G16" s="19" t="s">
        <v>324</v>
      </c>
      <c r="H16" s="10"/>
      <c r="I16" s="10" t="s">
        <v>310</v>
      </c>
      <c r="J16" s="10" t="s">
        <v>325</v>
      </c>
    </row>
    <row r="17" spans="1:10" ht="33.75" customHeight="1">
      <c r="A17" s="128" t="s">
        <v>266</v>
      </c>
      <c r="B17" s="128" t="s">
        <v>312</v>
      </c>
      <c r="C17" s="10" t="s">
        <v>326</v>
      </c>
      <c r="D17" s="10" t="s">
        <v>327</v>
      </c>
      <c r="E17" s="10" t="s">
        <v>328</v>
      </c>
      <c r="F17" s="10" t="s">
        <v>314</v>
      </c>
      <c r="G17" s="19" t="s">
        <v>329</v>
      </c>
      <c r="H17" s="10" t="s">
        <v>293</v>
      </c>
      <c r="I17" s="10" t="s">
        <v>288</v>
      </c>
      <c r="J17" s="10" t="s">
        <v>330</v>
      </c>
    </row>
    <row r="18" spans="1:10" ht="33.75" customHeight="1">
      <c r="A18" s="128" t="s">
        <v>264</v>
      </c>
      <c r="B18" s="128" t="s">
        <v>331</v>
      </c>
      <c r="C18" s="10" t="s">
        <v>282</v>
      </c>
      <c r="D18" s="10" t="s">
        <v>283</v>
      </c>
      <c r="E18" s="10" t="s">
        <v>332</v>
      </c>
      <c r="F18" s="10" t="s">
        <v>314</v>
      </c>
      <c r="G18" s="19" t="s">
        <v>333</v>
      </c>
      <c r="H18" s="10" t="s">
        <v>315</v>
      </c>
      <c r="I18" s="10" t="s">
        <v>288</v>
      </c>
      <c r="J18" s="10" t="s">
        <v>334</v>
      </c>
    </row>
    <row r="19" spans="1:10" ht="33.75" customHeight="1">
      <c r="A19" s="128" t="s">
        <v>264</v>
      </c>
      <c r="B19" s="128" t="s">
        <v>331</v>
      </c>
      <c r="C19" s="10" t="s">
        <v>282</v>
      </c>
      <c r="D19" s="10" t="s">
        <v>283</v>
      </c>
      <c r="E19" s="10" t="s">
        <v>335</v>
      </c>
      <c r="F19" s="10" t="s">
        <v>285</v>
      </c>
      <c r="G19" s="19" t="s">
        <v>297</v>
      </c>
      <c r="H19" s="10" t="s">
        <v>336</v>
      </c>
      <c r="I19" s="10" t="s">
        <v>288</v>
      </c>
      <c r="J19" s="10" t="s">
        <v>337</v>
      </c>
    </row>
    <row r="20" spans="1:10" ht="33.75" customHeight="1">
      <c r="A20" s="128" t="s">
        <v>264</v>
      </c>
      <c r="B20" s="128" t="s">
        <v>331</v>
      </c>
      <c r="C20" s="10" t="s">
        <v>282</v>
      </c>
      <c r="D20" s="10" t="s">
        <v>283</v>
      </c>
      <c r="E20" s="10" t="s">
        <v>338</v>
      </c>
      <c r="F20" s="10" t="s">
        <v>285</v>
      </c>
      <c r="G20" s="19" t="s">
        <v>46</v>
      </c>
      <c r="H20" s="10" t="s">
        <v>339</v>
      </c>
      <c r="I20" s="10" t="s">
        <v>288</v>
      </c>
      <c r="J20" s="10" t="s">
        <v>340</v>
      </c>
    </row>
    <row r="21" spans="1:10" ht="33.75" customHeight="1">
      <c r="A21" s="128" t="s">
        <v>264</v>
      </c>
      <c r="B21" s="128" t="s">
        <v>331</v>
      </c>
      <c r="C21" s="10" t="s">
        <v>300</v>
      </c>
      <c r="D21" s="10" t="s">
        <v>301</v>
      </c>
      <c r="E21" s="10" t="s">
        <v>341</v>
      </c>
      <c r="F21" s="10" t="s">
        <v>314</v>
      </c>
      <c r="G21" s="19" t="s">
        <v>53</v>
      </c>
      <c r="H21" s="10" t="s">
        <v>293</v>
      </c>
      <c r="I21" s="10" t="s">
        <v>288</v>
      </c>
      <c r="J21" s="10" t="s">
        <v>342</v>
      </c>
    </row>
    <row r="22" spans="1:10" ht="33.75" customHeight="1">
      <c r="A22" s="128" t="s">
        <v>264</v>
      </c>
      <c r="B22" s="128" t="s">
        <v>331</v>
      </c>
      <c r="C22" s="10" t="s">
        <v>300</v>
      </c>
      <c r="D22" s="10" t="s">
        <v>301</v>
      </c>
      <c r="E22" s="10" t="s">
        <v>343</v>
      </c>
      <c r="F22" s="10" t="s">
        <v>285</v>
      </c>
      <c r="G22" s="19" t="s">
        <v>344</v>
      </c>
      <c r="H22" s="10"/>
      <c r="I22" s="10" t="s">
        <v>310</v>
      </c>
      <c r="J22" s="10" t="s">
        <v>345</v>
      </c>
    </row>
    <row r="23" spans="1:10" ht="33.75" customHeight="1">
      <c r="A23" s="128" t="s">
        <v>264</v>
      </c>
      <c r="B23" s="128" t="s">
        <v>331</v>
      </c>
      <c r="C23" s="10" t="s">
        <v>300</v>
      </c>
      <c r="D23" s="10" t="s">
        <v>307</v>
      </c>
      <c r="E23" s="10" t="s">
        <v>346</v>
      </c>
      <c r="F23" s="10" t="s">
        <v>285</v>
      </c>
      <c r="G23" s="19" t="s">
        <v>297</v>
      </c>
      <c r="H23" s="10" t="s">
        <v>336</v>
      </c>
      <c r="I23" s="10" t="s">
        <v>288</v>
      </c>
      <c r="J23" s="10" t="s">
        <v>347</v>
      </c>
    </row>
  </sheetData>
  <mergeCells count="8">
    <mergeCell ref="A2:J2"/>
    <mergeCell ref="A3:H3"/>
    <mergeCell ref="A8:A12"/>
    <mergeCell ref="A13:A17"/>
    <mergeCell ref="A18:A23"/>
    <mergeCell ref="B8:B12"/>
    <mergeCell ref="B13:B17"/>
    <mergeCell ref="B18:B23"/>
  </mergeCells>
  <phoneticPr fontId="2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2026-02-02T02:35:15Z</dcterms:created>
  <dcterms:modified xsi:type="dcterms:W3CDTF">2026-02-09T03:15:11Z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D05D99C9ADDE4A0A9D1BAD7DF920E88E_12</vt:lpwstr>
  </property>
  <property fmtid="{D5CDD505-2E9C-101B-9397-08002B2CF9AE}" pid="3" name="KSOProductBuildVer">
    <vt:lpwstr>2052-12.1.0.24034</vt:lpwstr>
  </property>
  <property fmtid="{D5CDD505-2E9C-101B-9397-08002B2CF9AE}" pid="4" name="CalculationRule">
    <vt:i4>0</vt:i4>
  </property>
</Properties>
</file>