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<sst xmlns="http://schemas.openxmlformats.org/spreadsheetml/2006/main" count="961" uniqueCount="417">
  <si>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</si>
  <si>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</si>
  <si>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</si>
  <si>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</si>
  <si>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</si>
  <si>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</si>
  <si>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</si>
  <si>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</si>
  <si>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</si>
  <si>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</si>
  <si>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</si>
  <si>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</si>
  <si>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</si>
  <si>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</si>
  <si>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</si>
  <si>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</si>
  <si>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</si>
  <si>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</si>
  <si>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</si>
  <si>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</si>
  <si>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</si>
  <si>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</si>
  <si>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</si>
  <si>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</si>
  <si>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</si>
  <si>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</si>
  <si>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</si>
  <si>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</si>
  <si>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</si>
  <si>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</si>
  <si>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</si>
  <si>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</si>
  <si>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</si>
  <si>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</si>
  <si>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</si>
  <si>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</si>
  <si>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</si>
  <si>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</si>
  <si>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</si>
  <si>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</si>
  <si>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</si>
  <si>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</si>
  <si>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</si>
  <si>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</si>
  <si>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</si>
  <si>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</si>
  <si>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</si>
  <si>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</si>
  <si>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</si>
  <si>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</si>
  <si>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</si>
  <si>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</si>
  <si>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</si>
  <si>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</si>
  <si>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</si>
  <si>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</si>
  <si>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</si>
  <si>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</si>
  <si>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</si>
  <si>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</si>
  <si>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</si>
  <si>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</si>
  <si>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</si>
  <si>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295</t>
  </si>
  <si>
    <t>玉溪市人民政府国有资产监督管理委员会</t>
  </si>
  <si>
    <t>295001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</si>
  <si>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</si>
  <si>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</si>
  <si>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</si>
  <si>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</si>
  <si>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</si>
  <si>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</si>
  <si>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</si>
  <si>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</si>
  <si>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</si>
  <si>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</si>
  <si>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</si>
  <si>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</si>
  <si>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</si>
  <si>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</si>
  <si>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</si>
  <si>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2080501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</si>
  <si>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</si>
  <si>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</si>
  <si>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</si>
  <si>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</si>
  <si>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</si>
  <si>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</si>
  <si>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</si>
  <si>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</si>
  <si>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21208</t>
  </si>
  <si>
    <t>2120806</t>
  </si>
  <si>
    <t>215</t>
  </si>
  <si>
    <t>21507</t>
  </si>
  <si>
    <t>2150701</t>
  </si>
  <si>
    <t>2150702</t>
  </si>
  <si>
    <t>2150703</t>
  </si>
  <si>
    <t>221</t>
  </si>
  <si>
    <t>22102</t>
  </si>
  <si>
    <t>2210201</t>
  </si>
  <si>
    <t>2210203</t>
  </si>
  <si>
    <t>223</t>
  </si>
  <si>
    <t>22399</t>
  </si>
  <si>
    <t>2239999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</si>
  <si>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</si>
  <si>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</si>
  <si>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</si>
  <si>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</si>
  <si>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</si>
  <si>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</si>
  <si>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</si>
  <si>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</si>
  <si>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</si>
  <si>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</si>
  <si>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</si>
  <si>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</si>
  <si>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</si>
  <si>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</si>
  <si>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</si>
  <si>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</si>
  <si>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</si>
  <si>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</si>
  <si>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</si>
  <si>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</si>
  <si>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</si>
  <si>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</si>
  <si>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</si>
  <si>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</si>
  <si>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</si>
  <si>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</si>
  <si>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</si>
  <si>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</si>
  <si>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</si>
  <si>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</si>
  <si>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</si>
  <si>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</si>
  <si>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</si>
  <si>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</si>
  <si>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</si>
  <si>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</si>
  <si>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</si>
  <si>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</si>
  <si>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</si>
  <si>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</si>
  <si>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</si>
  <si>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</si>
  <si>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</si>
  <si>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</si>
  <si>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</si>
  <si>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530400210000000630687</t>
  </si>
  <si>
    <t>行政人员工资支出</t>
  </si>
  <si>
    <t>行政运行</t>
  </si>
  <si>
    <t>30101</t>
  </si>
  <si>
    <t>基本工资</t>
  </si>
  <si>
    <t>30102</t>
  </si>
  <si>
    <t>津贴补贴</t>
  </si>
  <si>
    <t>购房补贴</t>
  </si>
  <si>
    <t>530400210000000630689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</si>
  <si>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</si>
  <si>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</si>
  <si>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</si>
  <si>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</si>
  <si>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</si>
  <si>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</si>
  <si>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</si>
  <si>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</si>
  <si>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</si>
  <si>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</si>
  <si>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</si>
  <si>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</si>
  <si>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</si>
  <si>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</si>
  <si>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机关服务</t>
  </si>
  <si>
    <t>530400210000000630690</t>
  </si>
  <si>
    <t>住房公积金</t>
  </si>
  <si>
    <t>30113</t>
  </si>
  <si>
    <t>530400210000000630691</t>
  </si>
  <si>
    <t>其他工资福利支出</t>
  </si>
  <si>
    <t>30103</t>
  </si>
  <si>
    <t>奖金</t>
  </si>
  <si>
    <t>530400210000000630693</t>
  </si>
  <si>
    <t>公车购置及运维费</t>
  </si>
  <si>
    <t>30231</t>
  </si>
  <si>
    <t>公务用车运行维护费</t>
  </si>
  <si>
    <t>530400210000000630694</t>
  </si>
  <si>
    <t>行政人员公务交通补贴</t>
  </si>
  <si>
    <t>30239</t>
  </si>
  <si>
    <t>其他交通费用</t>
  </si>
  <si>
    <t>530400210000000630695</t>
  </si>
  <si>
    <t>工会经费</t>
  </si>
  <si>
    <t>30228</t>
  </si>
  <si>
    <t>530400210000000630697</t>
  </si>
  <si>
    <t>一般公用经费</t>
  </si>
  <si>
    <t>行政单位离退休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</si>
  <si>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</si>
  <si>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</si>
  <si>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</si>
  <si>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</si>
  <si>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</si>
  <si>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</si>
  <si>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</si>
  <si>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</si>
  <si>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</si>
  <si>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</si>
  <si>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</si>
  <si>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</si>
  <si>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</si>
  <si>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</si>
  <si>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</si>
  <si>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</si>
  <si>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530400221100000564570</t>
  </si>
  <si>
    <t>30217</t>
  </si>
  <si>
    <t>530400221100000564623</t>
  </si>
  <si>
    <t>事业人员工资支出</t>
  </si>
  <si>
    <t>30107</t>
  </si>
  <si>
    <t>绩效工资</t>
  </si>
  <si>
    <t>530400221100000564624</t>
  </si>
  <si>
    <t>对个人和家庭的补助</t>
  </si>
  <si>
    <t>30305</t>
  </si>
  <si>
    <t>生活补助</t>
  </si>
  <si>
    <t>530400241100002131739</t>
  </si>
  <si>
    <t>年终一次性奖金</t>
  </si>
  <si>
    <t>530400251100003843318</t>
  </si>
  <si>
    <t>物业管理费</t>
  </si>
  <si>
    <t>30209</t>
  </si>
  <si>
    <t>530400261100004873808</t>
  </si>
  <si>
    <t>奖励性绩效工资（工资部分）经费</t>
  </si>
  <si>
    <t>530400261100004873864</t>
  </si>
  <si>
    <t>奖励性绩效工资（高于部分）经费</t>
  </si>
  <si>
    <t>530400261100004873914</t>
  </si>
  <si>
    <t>机关后勤购买服务经费</t>
  </si>
  <si>
    <t>一般行政管理事务</t>
  </si>
  <si>
    <t>30227</t>
  </si>
  <si>
    <t>委托业务费</t>
  </si>
  <si>
    <t>530400261100004882121</t>
  </si>
  <si>
    <t>编外临聘人员经费</t>
  </si>
  <si>
    <t>30199</t>
  </si>
  <si>
    <t>530400261100004882193</t>
  </si>
  <si>
    <t>工作业务经费</t>
  </si>
  <si>
    <t>30213</t>
  </si>
  <si>
    <t>维修（护）费</t>
  </si>
  <si>
    <t>30216</t>
  </si>
  <si>
    <t>培训费</t>
  </si>
  <si>
    <t>30226</t>
  </si>
  <si>
    <t>劳务费</t>
  </si>
  <si>
    <t>31002</t>
  </si>
  <si>
    <t>办公设备购置</t>
  </si>
  <si>
    <t>530400261100005142171</t>
  </si>
  <si>
    <t>全市化债专班工作经费</t>
  </si>
  <si>
    <t>30214</t>
  </si>
  <si>
    <t>租赁费</t>
  </si>
  <si>
    <t>530400261100005142262</t>
  </si>
  <si>
    <t>全市化债专班公务接待经费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</si>
  <si>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</si>
  <si>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</si>
  <si>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</si>
  <si>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</si>
  <si>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</si>
  <si>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</si>
  <si>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</si>
  <si>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市属国有企业内部审计项目国资预算经费</t>
  </si>
  <si>
    <t>专项业务类</t>
  </si>
  <si>
    <t>530400261100005117288</t>
  </si>
  <si>
    <t>其他国有资本经营预算支出</t>
  </si>
  <si>
    <t>注资玉溪融合文旅产业发展有限公司项目经费</t>
  </si>
  <si>
    <t>530400261100005162666</t>
  </si>
  <si>
    <t>土地出让业务支出</t>
  </si>
  <si>
    <t>31201</t>
  </si>
  <si>
    <t>资本金注入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</si>
  <si>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</si>
  <si>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</si>
  <si>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</si>
  <si>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</si>
  <si>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</si>
  <si>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</si>
  <si>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</si>
  <si>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</si>
  <si>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</si>
  <si>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</si>
  <si>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</si>
  <si>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</si>
  <si>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</si>
  <si>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（一）计划于2026年2月完成公司人员选配方案。通过组织选调、双向选择、公开招聘等方式，逐步完成玉溪文旅公司干部员工的选配工作。
（二）计划于2026年6月完成第一批资产资源整合。通过股权划转、资产划转、受让经营权等方式分阶段分批次注入新设公司，并完成相应的股权工商变更，产权变更等工作。
（三）计划于2026年12月完成经营体系搭建。以集团管控为主，实现文体旅资源资产统一调度、统一规划、统一管理。根据战略规划考虑新设文化体育旅游投资运营、酒店管理公司等二级子公司。</t>
  </si>
  <si>
    <t>产出指标</t>
  </si>
  <si>
    <t>数量指标</t>
  </si>
  <si>
    <t>研究公司增加注册资本金会议次数</t>
  </si>
  <si>
    <t>&gt;=</t>
  </si>
  <si>
    <t>个</t>
  </si>
  <si>
    <t>定量指标</t>
  </si>
  <si>
    <t>反映玉溪文旅公司内部部门设置情况。</t>
  </si>
  <si>
    <t>招聘人数</t>
  </si>
  <si>
    <t>&lt;=</t>
  </si>
  <si>
    <t>50</t>
  </si>
  <si>
    <t>人</t>
  </si>
  <si>
    <t>反映玉溪文旅公司人员配置情况。</t>
  </si>
  <si>
    <t>质量指标</t>
  </si>
  <si>
    <t>公司章程设置情况</t>
  </si>
  <si>
    <t>=</t>
  </si>
  <si>
    <t>100</t>
  </si>
  <si>
    <t>%</t>
  </si>
  <si>
    <t>反映公司实质化运营开展情况。</t>
  </si>
  <si>
    <t>时效指标</t>
  </si>
  <si>
    <t>产权变动登记及时率</t>
  </si>
  <si>
    <t>月</t>
  </si>
  <si>
    <t>反映玉溪文旅公司人员配置完成情况。</t>
  </si>
  <si>
    <t>资产配置完成时间</t>
  </si>
  <si>
    <t>反映玉溪文旅公司资产配置完成情况。</t>
  </si>
  <si>
    <t>效益指标</t>
  </si>
  <si>
    <t>可持续影响</t>
  </si>
  <si>
    <t>推动玉溪文旅产业融合发展情况</t>
  </si>
  <si>
    <t>年</t>
  </si>
  <si>
    <t>反映玉溪文旅公司推动玉溪文体旅产业融合发展情况，打造文化、体育、旅游三大核心业务板块。</t>
  </si>
  <si>
    <t>满意度指标</t>
  </si>
  <si>
    <t>服务对象满意度</t>
  </si>
  <si>
    <t>95</t>
  </si>
  <si>
    <t>反映玉溪文旅公司员工满意度</t>
  </si>
  <si>
    <t>完成2026年市国资委委托第三方配合开展对市属国有企业的审计工作，形成市国资委关于对监管企业内部审计工作的监督指导意见，并反馈至企业，企业根据指导意见，堵住漏洞，健全制度保障。</t>
  </si>
  <si>
    <t>审计报告数量</t>
  </si>
  <si>
    <t>1.00</t>
  </si>
  <si>
    <t>份</t>
  </si>
  <si>
    <t>形成最终审计报告个数。</t>
  </si>
  <si>
    <t>审计报告总字数</t>
  </si>
  <si>
    <t>5000</t>
  </si>
  <si>
    <t>字</t>
  </si>
  <si>
    <t>完成调研、课题、政策研究和规划等政策研究成果报告的总字数。</t>
  </si>
  <si>
    <t>验收通过率</t>
  </si>
  <si>
    <t>反映研究成果验收通过情况。</t>
  </si>
  <si>
    <t>社会效益</t>
  </si>
  <si>
    <t>审计结果整改率</t>
  </si>
  <si>
    <t>90</t>
  </si>
  <si>
    <t>审计查出的问题被整改的情况。</t>
  </si>
  <si>
    <t>服务对象满意率</t>
  </si>
  <si>
    <t>反映服务对象对审计督导工作的整体满意情况。</t>
  </si>
  <si>
    <t>预算06表</t>
  </si>
  <si>
    <t>2026年部门政府性基金预算支出预算表</t>
  </si>
  <si>
    <t>单位:元</t>
  </si>
  <si>
    <t>政府性基金预算支出</t>
  </si>
  <si>
    <t>城乡社区支出</t>
  </si>
  <si>
    <t>国有土地使用权出让收入安排的支出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</si>
  <si>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</si>
  <si>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</si>
  <si>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</si>
  <si>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</si>
  <si>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</si>
  <si>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</si>
  <si>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</si>
  <si>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</si>
  <si>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</si>
  <si>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</si>
  <si>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</si>
  <si>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</si>
  <si>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印刷服务</t>
  </si>
  <si>
    <t>次</t>
  </si>
  <si>
    <t>复印纸</t>
  </si>
  <si>
    <t>箱</t>
  </si>
  <si>
    <t>录音笔</t>
  </si>
  <si>
    <t>元</t>
  </si>
  <si>
    <t>涉密复印机</t>
  </si>
  <si>
    <t>涉密电脑</t>
  </si>
  <si>
    <t>台</t>
  </si>
  <si>
    <t>会议椅</t>
  </si>
  <si>
    <t>把</t>
  </si>
  <si>
    <t>空调</t>
  </si>
  <si>
    <t>预算08表</t>
  </si>
  <si>
    <t>2026年部门政府购买服务预算表</t>
  </si>
  <si>
    <t>政府购买服务项目</t>
  </si>
  <si>
    <t>政府购买服务目录</t>
  </si>
  <si>
    <t>市国资委对市属国有企业内部审计项目</t>
  </si>
  <si>
    <t>B0302 审计服务</t>
  </si>
  <si>
    <t>机关购买餐饮服务</t>
  </si>
  <si>
    <t>B1105 餐饮服务</t>
  </si>
  <si>
    <t>物业管理服务</t>
  </si>
  <si>
    <t>B1102 物业管理服务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</si>
  <si>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</si>
  <si>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</si>
  <si>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</si>
  <si>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</si>
  <si>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</si>
  <si>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</si>
  <si>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</si>
  <si>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</si>
  <si>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</si>
  <si>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</si>
  <si>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</si>
  <si>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</si>
  <si>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</si>
  <si>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</si>
  <si>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</si>
  <si>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备注：市国资委2026年无对下转移支付，该表为空表。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</si>
  <si>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</si>
  <si>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</si>
  <si>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</si>
  <si>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</si>
  <si>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</si>
  <si>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</si>
  <si>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</si>
  <si>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</si>
  <si>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</si>
  <si>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</si>
  <si>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</si>
  <si>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</si>
  <si>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A02091209 录音外围设备</t>
  </si>
  <si>
    <t>A02061804 空调机</t>
  </si>
  <si>
    <t>家具和用品</t>
  </si>
  <si>
    <t>A05010303 会议椅</t>
  </si>
  <si>
    <t>预算11表</t>
  </si>
  <si>
    <t>2026年上级补助项目支出预算表</t>
  </si>
  <si>
    <t>上级补助</t>
  </si>
  <si>
    <t>备注：市国资委2026年无上级补助项目支出预算，该表为空表。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</si>
  <si>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</si>
  <si>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</si>
  <si>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</si>
  <si>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</si>
  <si>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</si>
  <si>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</si>
  <si>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</si>
  <si>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备注：市国资委2026年无部门项目支出中期规划，该表为空表。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</si>
</sst>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74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49" fontId="11" fillId="0" borderId="7" xfId="0" applyNumberFormat="1" applyFont="1" applyBorder="1" applyAlignment="1">
      <alignment horizontal="left" vertical="center" wrapText="1" indent="2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3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4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49" fontId="7" fillId="0" borderId="7" xfId="50" applyNumberFormat="1" applyFont="1" applyBorder="1" applyAlignment="1">
      <alignment horizontal="left" vertical="center" wrapText="1" indent="1"/>
    </xf>
    <xf numFmtId="49" fontId="7" fillId="0" borderId="7" xfId="50" applyNumberFormat="1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0" fontId="0" fillId="0" borderId="15" xfId="0" applyFont="1" applyBorder="1">
      <alignment vertical="top"/>
    </xf>
    <xf numFmtId="176" fontId="11" fillId="0" borderId="7" xfId="50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1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opLeftCell="A3" workbookViewId="0">
      <selection activeCell="E18" sqref="E18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4" t="s">
        <v>0</v>
      </c>
      <c r="B1" s="166"/>
      <c r="C1" s="166"/>
      <c r="D1" s="166"/>
    </row>
    <row r="2" ht="28.5" customHeight="1" spans="1:4">
      <c r="A2" s="167" t="s">
        <v>1</v>
      </c>
      <c r="B2" s="167"/>
      <c r="C2" s="167"/>
      <c r="D2" s="167"/>
    </row>
    <row r="3" ht="18.75" customHeight="1" spans="1:4">
      <c r="A3" s="156" t="str">
        <f>"单位名称："&amp;"玉溪市人民政府国有资产监督管理委员会"</f>
        <v>单位名称：玉溪市人民政府国有资产监督管理委员会</v>
      </c>
      <c r="B3" s="156"/>
      <c r="C3" s="156"/>
      <c r="D3" s="154" t="s">
        <v>2</v>
      </c>
    </row>
    <row r="4" ht="18.75" customHeight="1" spans="1:4">
      <c r="A4" s="157" t="s">
        <v>3</v>
      </c>
      <c r="B4" s="157"/>
      <c r="C4" s="157" t="s">
        <v>4</v>
      </c>
      <c r="D4" s="157"/>
    </row>
    <row r="5" ht="18.75" customHeight="1" spans="1:4">
      <c r="A5" s="157" t="s">
        <v>5</v>
      </c>
      <c r="B5" s="157" t="s">
        <v>6</v>
      </c>
      <c r="C5" s="157" t="s">
        <v>7</v>
      </c>
      <c r="D5" s="157" t="s">
        <v>6</v>
      </c>
    </row>
    <row r="6" ht="18.75" customHeight="1" spans="1:4">
      <c r="A6" s="156" t="s">
        <v>8</v>
      </c>
      <c r="B6" s="171">
        <v>5896937.24</v>
      </c>
      <c r="C6" s="172" t="str">
        <f>"一"&amp;"、"&amp;"社会保障和就业支出"</f>
        <v>一、社会保障和就业支出</v>
      </c>
      <c r="D6" s="171">
        <v>623144.32</v>
      </c>
    </row>
    <row r="7" ht="18.75" customHeight="1" spans="1:4">
      <c r="A7" s="156" t="s">
        <v>9</v>
      </c>
      <c r="B7" s="171">
        <v>19000000</v>
      </c>
      <c r="C7" s="172" t="str">
        <f>"二"&amp;"、"&amp;"卫生健康支出"</f>
        <v>二、卫生健康支出</v>
      </c>
      <c r="D7" s="171">
        <v>390609.43</v>
      </c>
    </row>
    <row r="8" ht="18.75" customHeight="1" spans="1:4">
      <c r="A8" s="156" t="s">
        <v>10</v>
      </c>
      <c r="B8" s="171">
        <v>50000</v>
      </c>
      <c r="C8" s="172" t="str">
        <f>"三"&amp;"、"&amp;"城乡社区支出"</f>
        <v>三、城乡社区支出</v>
      </c>
      <c r="D8" s="171">
        <v>19000000</v>
      </c>
    </row>
    <row r="9" ht="18.75" customHeight="1" spans="1:4">
      <c r="A9" s="156" t="s">
        <v>11</v>
      </c>
      <c r="B9" s="171"/>
      <c r="C9" s="172" t="str">
        <f>"四"&amp;"、"&amp;"资源勘探工业信息等支出"</f>
        <v>四、资源勘探工业信息等支出</v>
      </c>
      <c r="D9" s="171">
        <v>4505483.49</v>
      </c>
    </row>
    <row r="10" ht="18.75" customHeight="1" spans="1:4">
      <c r="A10" s="156" t="s">
        <v>12</v>
      </c>
      <c r="B10" s="171"/>
      <c r="C10" s="172" t="str">
        <f>"五"&amp;"、"&amp;"住房保障支出"</f>
        <v>五、住房保障支出</v>
      </c>
      <c r="D10" s="171">
        <v>377700</v>
      </c>
    </row>
    <row r="11" ht="18.75" customHeight="1" spans="1:4">
      <c r="A11" s="156" t="s">
        <v>13</v>
      </c>
      <c r="B11" s="171"/>
      <c r="C11" s="172" t="str">
        <f>"六"&amp;"、"&amp;"国有资本经营预算支出"</f>
        <v>六、国有资本经营预算支出</v>
      </c>
      <c r="D11" s="171">
        <v>50000</v>
      </c>
    </row>
    <row r="12" ht="18.75" customHeight="1" spans="1:4">
      <c r="A12" s="156" t="s">
        <v>14</v>
      </c>
      <c r="B12" s="171"/>
      <c r="C12" s="156"/>
      <c r="D12" s="156"/>
    </row>
    <row r="13" ht="18.75" customHeight="1" spans="1:4">
      <c r="A13" s="156" t="s">
        <v>15</v>
      </c>
      <c r="B13" s="171"/>
      <c r="C13" s="156"/>
      <c r="D13" s="156"/>
    </row>
    <row r="14" ht="18.75" customHeight="1" spans="1:4">
      <c r="A14" s="156" t="s">
        <v>16</v>
      </c>
      <c r="B14" s="171"/>
      <c r="C14" s="156"/>
      <c r="D14" s="156"/>
    </row>
    <row r="15" ht="18.75" customHeight="1" spans="1:4">
      <c r="A15" s="156" t="s">
        <v>17</v>
      </c>
      <c r="B15" s="171"/>
      <c r="C15" s="156"/>
      <c r="D15" s="156"/>
    </row>
    <row r="16" ht="18.75" customHeight="1" spans="1:4">
      <c r="A16" s="173" t="s">
        <v>18</v>
      </c>
      <c r="B16" s="171">
        <v>24946937.24</v>
      </c>
      <c r="C16" s="173" t="s">
        <v>19</v>
      </c>
      <c r="D16" s="171">
        <v>24946937.24</v>
      </c>
    </row>
    <row r="17" ht="18.75" customHeight="1" spans="1:4">
      <c r="A17" s="168" t="s">
        <v>20</v>
      </c>
      <c r="B17" s="156"/>
      <c r="C17" s="168" t="s">
        <v>21</v>
      </c>
      <c r="D17" s="156"/>
    </row>
    <row r="18" ht="18.75" customHeight="1" spans="1:4">
      <c r="A18" s="59" t="s">
        <v>22</v>
      </c>
      <c r="B18" s="171"/>
      <c r="C18" s="59" t="s">
        <v>22</v>
      </c>
      <c r="D18" s="171"/>
    </row>
    <row r="19" ht="18.75" customHeight="1" spans="1:4">
      <c r="A19" s="59" t="s">
        <v>23</v>
      </c>
      <c r="B19" s="171"/>
      <c r="C19" s="59" t="s">
        <v>23</v>
      </c>
      <c r="D19" s="171"/>
    </row>
    <row r="20" ht="18.75" customHeight="1" spans="1:4">
      <c r="A20" s="173" t="s">
        <v>24</v>
      </c>
      <c r="B20" s="171">
        <v>24946937.24</v>
      </c>
      <c r="C20" s="173" t="s">
        <v>25</v>
      </c>
      <c r="D20" s="171">
        <v>24946937.24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C18" sqref="C18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4"/>
      <c r="F1" s="135" t="s">
        <v>333</v>
      </c>
    </row>
    <row r="2" ht="28.5" customHeight="1" spans="1:6">
      <c r="A2" s="31" t="s">
        <v>334</v>
      </c>
      <c r="B2" s="31"/>
      <c r="C2" s="31"/>
      <c r="D2" s="31"/>
      <c r="E2" s="31"/>
      <c r="F2" s="31"/>
    </row>
    <row r="3" ht="15" customHeight="1" spans="1:6">
      <c r="A3" s="136" t="str">
        <f>"单位名称："&amp;"玉溪市人民政府国有资产监督管理委员会"</f>
        <v>单位名称：玉溪市人民政府国有资产监督管理委员会</v>
      </c>
      <c r="B3" s="137"/>
      <c r="C3" s="137"/>
      <c r="D3" s="74"/>
      <c r="E3" s="74"/>
      <c r="F3" s="138" t="s">
        <v>335</v>
      </c>
    </row>
    <row r="4" ht="18.75" customHeight="1" spans="1:6">
      <c r="A4" s="33" t="s">
        <v>130</v>
      </c>
      <c r="B4" s="33" t="s">
        <v>68</v>
      </c>
      <c r="C4" s="33" t="s">
        <v>69</v>
      </c>
      <c r="D4" s="34" t="s">
        <v>336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72</v>
      </c>
      <c r="F5" s="41" t="s">
        <v>73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 t="s">
        <v>64</v>
      </c>
      <c r="B7" s="42"/>
      <c r="C7" s="42"/>
      <c r="D7" s="24">
        <v>19000000</v>
      </c>
      <c r="E7" s="139"/>
      <c r="F7" s="139">
        <v>19000000</v>
      </c>
    </row>
    <row r="8" ht="25" customHeight="1" spans="1:6">
      <c r="A8" s="140" t="s">
        <v>64</v>
      </c>
      <c r="B8" s="42" t="s">
        <v>89</v>
      </c>
      <c r="C8" s="42" t="s">
        <v>337</v>
      </c>
      <c r="D8" s="24">
        <v>19000000</v>
      </c>
      <c r="E8" s="139"/>
      <c r="F8" s="139">
        <v>19000000</v>
      </c>
    </row>
    <row r="9" ht="25" customHeight="1" spans="1:6">
      <c r="A9" s="140" t="s">
        <v>64</v>
      </c>
      <c r="B9" s="140" t="s">
        <v>90</v>
      </c>
      <c r="C9" s="140" t="s">
        <v>338</v>
      </c>
      <c r="D9" s="24">
        <v>19000000</v>
      </c>
      <c r="E9" s="139"/>
      <c r="F9" s="139">
        <v>19000000</v>
      </c>
    </row>
    <row r="10" ht="25" customHeight="1" spans="1:6">
      <c r="A10" s="140" t="s">
        <v>64</v>
      </c>
      <c r="B10" s="141" t="s">
        <v>91</v>
      </c>
      <c r="C10" s="141" t="s">
        <v>266</v>
      </c>
      <c r="D10" s="24">
        <v>19000000</v>
      </c>
      <c r="E10" s="139"/>
      <c r="F10" s="139">
        <v>19000000</v>
      </c>
    </row>
    <row r="11" ht="17.25" customHeight="1" spans="1:6">
      <c r="A11" s="142" t="s">
        <v>269</v>
      </c>
      <c r="B11" s="143"/>
      <c r="C11" s="143" t="s">
        <v>269</v>
      </c>
      <c r="D11" s="139">
        <v>19000000</v>
      </c>
      <c r="E11" s="139"/>
      <c r="F11" s="139">
        <v>19000000</v>
      </c>
    </row>
  </sheetData>
  <mergeCells count="7">
    <mergeCell ref="A2:F2"/>
    <mergeCell ref="A3:E3"/>
    <mergeCell ref="D4:F4"/>
    <mergeCell ref="A11:C11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topLeftCell="D5" workbookViewId="0">
      <selection activeCell="C21" sqref="C2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339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2" t="s">
        <v>340</v>
      </c>
      <c r="B2" s="31"/>
      <c r="C2" s="31"/>
      <c r="D2" s="31"/>
      <c r="E2" s="31"/>
      <c r="F2" s="31"/>
      <c r="G2" s="31"/>
      <c r="H2" s="31"/>
      <c r="I2" s="31"/>
      <c r="J2" s="31"/>
      <c r="K2" s="103"/>
      <c r="L2" s="31"/>
      <c r="M2" s="31"/>
      <c r="N2" s="31"/>
      <c r="O2" s="103"/>
      <c r="P2" s="103"/>
      <c r="Q2" s="31"/>
    </row>
    <row r="3" ht="18.75" customHeight="1" spans="1:17">
      <c r="A3" s="112" t="str">
        <f>"单位名称："&amp;"玉溪市人民政府国有资产监督管理委员会"</f>
        <v>单位名称：玉溪市人民政府国有资产监督管理委员会</v>
      </c>
      <c r="B3" s="7"/>
      <c r="C3" s="7"/>
      <c r="D3" s="7"/>
      <c r="E3" s="7"/>
      <c r="F3" s="7"/>
      <c r="G3" s="7"/>
      <c r="H3" s="7"/>
      <c r="I3" s="7"/>
      <c r="J3" s="7"/>
      <c r="O3" s="79"/>
      <c r="P3" s="79"/>
      <c r="Q3" s="132" t="s">
        <v>2</v>
      </c>
    </row>
    <row r="4" ht="15.75" customHeight="1" spans="1:17">
      <c r="A4" s="33" t="s">
        <v>341</v>
      </c>
      <c r="B4" s="113" t="s">
        <v>342</v>
      </c>
      <c r="C4" s="113" t="s">
        <v>343</v>
      </c>
      <c r="D4" s="113" t="s">
        <v>344</v>
      </c>
      <c r="E4" s="113" t="s">
        <v>345</v>
      </c>
      <c r="F4" s="113" t="s">
        <v>346</v>
      </c>
      <c r="G4" s="114" t="s">
        <v>137</v>
      </c>
      <c r="H4" s="114"/>
      <c r="I4" s="114"/>
      <c r="J4" s="114"/>
      <c r="K4" s="124"/>
      <c r="L4" s="114"/>
      <c r="M4" s="114"/>
      <c r="N4" s="114"/>
      <c r="O4" s="125"/>
      <c r="P4" s="124"/>
      <c r="Q4" s="133"/>
    </row>
    <row r="5" ht="17.25" customHeight="1" spans="1:17">
      <c r="A5" s="36"/>
      <c r="B5" s="115"/>
      <c r="C5" s="115"/>
      <c r="D5" s="115"/>
      <c r="E5" s="115"/>
      <c r="F5" s="115"/>
      <c r="G5" s="115" t="s">
        <v>30</v>
      </c>
      <c r="H5" s="115" t="s">
        <v>33</v>
      </c>
      <c r="I5" s="115" t="s">
        <v>347</v>
      </c>
      <c r="J5" s="115" t="s">
        <v>348</v>
      </c>
      <c r="K5" s="126" t="s">
        <v>349</v>
      </c>
      <c r="L5" s="127" t="s">
        <v>350</v>
      </c>
      <c r="M5" s="127"/>
      <c r="N5" s="127"/>
      <c r="O5" s="128"/>
      <c r="P5" s="129"/>
      <c r="Q5" s="116"/>
    </row>
    <row r="6" ht="54" customHeight="1" spans="1:17">
      <c r="A6" s="39"/>
      <c r="B6" s="116"/>
      <c r="C6" s="116"/>
      <c r="D6" s="116"/>
      <c r="E6" s="116"/>
      <c r="F6" s="116"/>
      <c r="G6" s="116"/>
      <c r="H6" s="116" t="s">
        <v>32</v>
      </c>
      <c r="I6" s="116"/>
      <c r="J6" s="116"/>
      <c r="K6" s="130"/>
      <c r="L6" s="116" t="s">
        <v>32</v>
      </c>
      <c r="M6" s="116" t="s">
        <v>39</v>
      </c>
      <c r="N6" s="116" t="s">
        <v>144</v>
      </c>
      <c r="O6" s="131" t="s">
        <v>41</v>
      </c>
      <c r="P6" s="130" t="s">
        <v>42</v>
      </c>
      <c r="Q6" s="116" t="s">
        <v>43</v>
      </c>
    </row>
    <row r="7" ht="15" customHeight="1" spans="1:17">
      <c r="A7" s="40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23" customHeight="1" spans="1:17">
      <c r="A8" s="95" t="s">
        <v>64</v>
      </c>
      <c r="B8" s="96"/>
      <c r="C8" s="96"/>
      <c r="D8" s="96"/>
      <c r="E8" s="119"/>
      <c r="F8" s="120">
        <v>93060</v>
      </c>
      <c r="G8" s="44">
        <v>93060</v>
      </c>
      <c r="H8" s="44">
        <v>93060</v>
      </c>
      <c r="I8" s="44"/>
      <c r="J8" s="44"/>
      <c r="K8" s="44"/>
      <c r="L8" s="44"/>
      <c r="M8" s="44"/>
      <c r="N8" s="44"/>
      <c r="O8" s="44"/>
      <c r="P8" s="44"/>
      <c r="Q8" s="44"/>
    </row>
    <row r="9" ht="24" customHeight="1" spans="1:17">
      <c r="A9" s="121" t="s">
        <v>64</v>
      </c>
      <c r="B9" s="96"/>
      <c r="C9" s="96"/>
      <c r="D9" s="122"/>
      <c r="E9" s="123"/>
      <c r="F9" s="120">
        <v>93060</v>
      </c>
      <c r="G9" s="44">
        <v>93060</v>
      </c>
      <c r="H9" s="44">
        <v>93060</v>
      </c>
      <c r="I9" s="44"/>
      <c r="J9" s="44"/>
      <c r="K9" s="44"/>
      <c r="L9" s="44"/>
      <c r="M9" s="44"/>
      <c r="N9" s="44"/>
      <c r="O9" s="44"/>
      <c r="P9" s="44"/>
      <c r="Q9" s="44"/>
    </row>
    <row r="10" ht="23" customHeight="1" spans="1:17">
      <c r="A10" s="95" t="str">
        <f>"      "&amp;"一般公用经费"</f>
        <v>      一般公用经费</v>
      </c>
      <c r="B10" s="96" t="s">
        <v>351</v>
      </c>
      <c r="C10" s="96" t="str">
        <f>"C2309019901"&amp;"  "&amp;"公文用纸、资料汇编、信封印刷服务"</f>
        <v>C2309019901  公文用纸、资料汇编、信封印刷服务</v>
      </c>
      <c r="D10" s="122" t="s">
        <v>352</v>
      </c>
      <c r="E10" s="123">
        <v>1</v>
      </c>
      <c r="F10" s="24">
        <v>9000</v>
      </c>
      <c r="G10" s="44">
        <v>9000</v>
      </c>
      <c r="H10" s="44">
        <v>9000</v>
      </c>
      <c r="I10" s="44"/>
      <c r="J10" s="44"/>
      <c r="K10" s="44"/>
      <c r="L10" s="44"/>
      <c r="M10" s="44"/>
      <c r="N10" s="44"/>
      <c r="O10" s="44"/>
      <c r="P10" s="44"/>
      <c r="Q10" s="44"/>
    </row>
    <row r="11" ht="23" customHeight="1" spans="1:17">
      <c r="A11" s="95" t="str">
        <f>"      "&amp;"一般公用经费"</f>
        <v>      一般公用经费</v>
      </c>
      <c r="B11" s="96" t="s">
        <v>353</v>
      </c>
      <c r="C11" s="96" t="str">
        <f>"A05040101"&amp;"  "&amp;"复印纸"</f>
        <v>A05040101  复印纸</v>
      </c>
      <c r="D11" s="122" t="s">
        <v>354</v>
      </c>
      <c r="E11" s="123">
        <v>70</v>
      </c>
      <c r="F11" s="24">
        <v>10500</v>
      </c>
      <c r="G11" s="44">
        <v>10500</v>
      </c>
      <c r="H11" s="44">
        <v>10500</v>
      </c>
      <c r="I11" s="44"/>
      <c r="J11" s="44"/>
      <c r="K11" s="44"/>
      <c r="L11" s="44"/>
      <c r="M11" s="44"/>
      <c r="N11" s="44"/>
      <c r="O11" s="44"/>
      <c r="P11" s="44"/>
      <c r="Q11" s="44"/>
    </row>
    <row r="12" ht="23" customHeight="1" spans="1:17">
      <c r="A12" s="95" t="str">
        <f>"      "&amp;"全市化债专班工作经费"</f>
        <v>      全市化债专班工作经费</v>
      </c>
      <c r="B12" s="96" t="s">
        <v>355</v>
      </c>
      <c r="C12" s="96" t="str">
        <f>"A02091209"&amp;"  "&amp;"录音外围设备"</f>
        <v>A02091209  录音外围设备</v>
      </c>
      <c r="D12" s="122" t="s">
        <v>356</v>
      </c>
      <c r="E12" s="123">
        <v>1</v>
      </c>
      <c r="F12" s="24">
        <v>4000</v>
      </c>
      <c r="G12" s="44">
        <v>4000</v>
      </c>
      <c r="H12" s="44">
        <v>4000</v>
      </c>
      <c r="I12" s="44"/>
      <c r="J12" s="44"/>
      <c r="K12" s="44"/>
      <c r="L12" s="44"/>
      <c r="M12" s="44"/>
      <c r="N12" s="44"/>
      <c r="O12" s="44"/>
      <c r="P12" s="44"/>
      <c r="Q12" s="44"/>
    </row>
    <row r="13" ht="23" customHeight="1" spans="1:17">
      <c r="A13" s="95" t="str">
        <f>"      "&amp;"全市化债专班工作经费"</f>
        <v>      全市化债专班工作经费</v>
      </c>
      <c r="B13" s="96" t="s">
        <v>357</v>
      </c>
      <c r="C13" s="96" t="str">
        <f>"A02020100"&amp;"  "&amp;"复印机"</f>
        <v>A02020100  复印机</v>
      </c>
      <c r="D13" s="122" t="s">
        <v>356</v>
      </c>
      <c r="E13" s="123">
        <v>1</v>
      </c>
      <c r="F13" s="24">
        <v>40000</v>
      </c>
      <c r="G13" s="44">
        <v>40000</v>
      </c>
      <c r="H13" s="44">
        <v>40000</v>
      </c>
      <c r="I13" s="44"/>
      <c r="J13" s="44"/>
      <c r="K13" s="44"/>
      <c r="L13" s="44"/>
      <c r="M13" s="44"/>
      <c r="N13" s="44"/>
      <c r="O13" s="44"/>
      <c r="P13" s="44"/>
      <c r="Q13" s="44"/>
    </row>
    <row r="14" ht="23" customHeight="1" spans="1:17">
      <c r="A14" s="95" t="str">
        <f>"      "&amp;"工作业务经费"</f>
        <v>      工作业务经费</v>
      </c>
      <c r="B14" s="96" t="s">
        <v>358</v>
      </c>
      <c r="C14" s="96" t="str">
        <f>"A02010105"&amp;"  "&amp;"台式计算机"</f>
        <v>A02010105  台式计算机</v>
      </c>
      <c r="D14" s="122" t="s">
        <v>359</v>
      </c>
      <c r="E14" s="123">
        <v>2</v>
      </c>
      <c r="F14" s="24">
        <v>20000</v>
      </c>
      <c r="G14" s="44">
        <v>20000</v>
      </c>
      <c r="H14" s="44">
        <v>20000</v>
      </c>
      <c r="I14" s="44"/>
      <c r="J14" s="44"/>
      <c r="K14" s="44"/>
      <c r="L14" s="44"/>
      <c r="M14" s="44"/>
      <c r="N14" s="44"/>
      <c r="O14" s="44"/>
      <c r="P14" s="44"/>
      <c r="Q14" s="44"/>
    </row>
    <row r="15" ht="23" customHeight="1" spans="1:17">
      <c r="A15" s="95" t="str">
        <f>"      "&amp;"工作业务经费"</f>
        <v>      工作业务经费</v>
      </c>
      <c r="B15" s="96" t="s">
        <v>360</v>
      </c>
      <c r="C15" s="96" t="str">
        <f>"A05010303"&amp;"  "&amp;"会议椅"</f>
        <v>A05010303  会议椅</v>
      </c>
      <c r="D15" s="122" t="s">
        <v>361</v>
      </c>
      <c r="E15" s="123">
        <v>10</v>
      </c>
      <c r="F15" s="24">
        <v>5800</v>
      </c>
      <c r="G15" s="44">
        <v>5800</v>
      </c>
      <c r="H15" s="44">
        <v>5800</v>
      </c>
      <c r="I15" s="44"/>
      <c r="J15" s="44"/>
      <c r="K15" s="44"/>
      <c r="L15" s="44"/>
      <c r="M15" s="44"/>
      <c r="N15" s="44"/>
      <c r="O15" s="44"/>
      <c r="P15" s="44"/>
      <c r="Q15" s="44"/>
    </row>
    <row r="16" ht="23" customHeight="1" spans="1:17">
      <c r="A16" s="95" t="str">
        <f>"      "&amp;"工作业务经费"</f>
        <v>      工作业务经费</v>
      </c>
      <c r="B16" s="96" t="s">
        <v>362</v>
      </c>
      <c r="C16" s="96" t="str">
        <f>"A02061804"&amp;"  "&amp;"空调机"</f>
        <v>A02061804  空调机</v>
      </c>
      <c r="D16" s="122" t="s">
        <v>359</v>
      </c>
      <c r="E16" s="123">
        <v>1</v>
      </c>
      <c r="F16" s="24">
        <v>3760</v>
      </c>
      <c r="G16" s="44">
        <v>3760</v>
      </c>
      <c r="H16" s="44">
        <v>3760</v>
      </c>
      <c r="I16" s="44"/>
      <c r="J16" s="44"/>
      <c r="K16" s="44"/>
      <c r="L16" s="44"/>
      <c r="M16" s="44"/>
      <c r="N16" s="44"/>
      <c r="O16" s="44"/>
      <c r="P16" s="44"/>
      <c r="Q16" s="44"/>
    </row>
    <row r="17" ht="23" customHeight="1" spans="1:17">
      <c r="A17" s="98" t="s">
        <v>269</v>
      </c>
      <c r="B17" s="99"/>
      <c r="C17" s="99"/>
      <c r="D17" s="99"/>
      <c r="E17" s="119"/>
      <c r="F17" s="120">
        <v>93060</v>
      </c>
      <c r="G17" s="44">
        <v>93060</v>
      </c>
      <c r="H17" s="44">
        <v>93060</v>
      </c>
      <c r="I17" s="44"/>
      <c r="J17" s="44"/>
      <c r="K17" s="44"/>
      <c r="L17" s="44"/>
      <c r="M17" s="44"/>
      <c r="N17" s="44"/>
      <c r="O17" s="44"/>
      <c r="P17" s="44"/>
      <c r="Q17" s="44"/>
    </row>
  </sheetData>
  <mergeCells count="17">
    <mergeCell ref="A1:Q1"/>
    <mergeCell ref="A2:Q2"/>
    <mergeCell ref="A3:E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showZeros="0" topLeftCell="D1" workbookViewId="0">
      <selection activeCell="G19" sqref="G19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80" t="s">
        <v>363</v>
      </c>
      <c r="B1" s="80"/>
      <c r="C1" s="80"/>
      <c r="D1" s="80"/>
      <c r="E1" s="80"/>
      <c r="F1" s="80"/>
      <c r="G1" s="80"/>
      <c r="H1" s="81"/>
      <c r="I1" s="80"/>
      <c r="J1" s="80"/>
      <c r="K1" s="80"/>
      <c r="L1" s="101"/>
      <c r="M1" s="81"/>
      <c r="N1" s="102"/>
    </row>
    <row r="2" ht="27.75" customHeight="1" spans="1:14">
      <c r="A2" s="72" t="s">
        <v>364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103"/>
      <c r="M2" s="83"/>
      <c r="N2" s="82"/>
    </row>
    <row r="3" ht="18.75" customHeight="1" spans="1:14">
      <c r="A3" s="73" t="str">
        <f>"单位名称："&amp;"玉溪市人民政府国有资产监督管理委员会"</f>
        <v>单位名称：玉溪市人民政府国有资产监督管理委员会</v>
      </c>
      <c r="B3" s="74"/>
      <c r="C3" s="74"/>
      <c r="D3" s="74"/>
      <c r="E3" s="74"/>
      <c r="F3" s="74"/>
      <c r="G3" s="74"/>
      <c r="H3" s="84"/>
      <c r="I3" s="76"/>
      <c r="J3" s="76"/>
      <c r="K3" s="76"/>
      <c r="L3" s="79"/>
      <c r="M3" s="104"/>
      <c r="N3" s="105" t="s">
        <v>2</v>
      </c>
    </row>
    <row r="4" ht="15.75" customHeight="1" spans="1:14">
      <c r="A4" s="85" t="s">
        <v>341</v>
      </c>
      <c r="B4" s="86" t="s">
        <v>365</v>
      </c>
      <c r="C4" s="86" t="s">
        <v>366</v>
      </c>
      <c r="D4" s="87" t="s">
        <v>137</v>
      </c>
      <c r="E4" s="87"/>
      <c r="F4" s="87"/>
      <c r="G4" s="87"/>
      <c r="H4" s="88"/>
      <c r="I4" s="87"/>
      <c r="J4" s="87"/>
      <c r="K4" s="87"/>
      <c r="L4" s="106"/>
      <c r="M4" s="88"/>
      <c r="N4" s="107"/>
    </row>
    <row r="5" ht="17.25" customHeight="1" spans="1:14">
      <c r="A5" s="89"/>
      <c r="B5" s="90"/>
      <c r="C5" s="90"/>
      <c r="D5" s="90" t="s">
        <v>30</v>
      </c>
      <c r="E5" s="90" t="s">
        <v>33</v>
      </c>
      <c r="F5" s="90" t="s">
        <v>347</v>
      </c>
      <c r="G5" s="90" t="s">
        <v>348</v>
      </c>
      <c r="H5" s="91" t="s">
        <v>349</v>
      </c>
      <c r="I5" s="108" t="s">
        <v>350</v>
      </c>
      <c r="J5" s="108"/>
      <c r="K5" s="108"/>
      <c r="L5" s="109"/>
      <c r="M5" s="110"/>
      <c r="N5" s="93"/>
    </row>
    <row r="6" ht="54" customHeight="1" spans="1:14">
      <c r="A6" s="92"/>
      <c r="B6" s="93"/>
      <c r="C6" s="93"/>
      <c r="D6" s="93"/>
      <c r="E6" s="93"/>
      <c r="F6" s="93"/>
      <c r="G6" s="93"/>
      <c r="H6" s="94"/>
      <c r="I6" s="93" t="s">
        <v>32</v>
      </c>
      <c r="J6" s="93" t="s">
        <v>39</v>
      </c>
      <c r="K6" s="93" t="s">
        <v>144</v>
      </c>
      <c r="L6" s="111" t="s">
        <v>41</v>
      </c>
      <c r="M6" s="94" t="s">
        <v>42</v>
      </c>
      <c r="N6" s="93" t="s">
        <v>43</v>
      </c>
    </row>
    <row r="7" ht="15" customHeight="1" spans="1:14">
      <c r="A7" s="92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4" customHeight="1" spans="1:14">
      <c r="A8" s="95" t="s">
        <v>64</v>
      </c>
      <c r="B8" s="96"/>
      <c r="C8" s="96"/>
      <c r="D8" s="44">
        <v>261300</v>
      </c>
      <c r="E8" s="44">
        <v>211300</v>
      </c>
      <c r="F8" s="44"/>
      <c r="G8" s="44">
        <v>50000</v>
      </c>
      <c r="H8" s="44"/>
      <c r="I8" s="44"/>
      <c r="J8" s="44"/>
      <c r="K8" s="44"/>
      <c r="L8" s="44"/>
      <c r="M8" s="44"/>
      <c r="N8" s="44"/>
    </row>
    <row r="9" ht="24" customHeight="1" spans="1:14">
      <c r="A9" s="97" t="s">
        <v>64</v>
      </c>
      <c r="B9" s="96"/>
      <c r="C9" s="96"/>
      <c r="D9" s="44">
        <v>261300</v>
      </c>
      <c r="E9" s="44">
        <v>211300</v>
      </c>
      <c r="F9" s="44"/>
      <c r="G9" s="44">
        <v>50000</v>
      </c>
      <c r="H9" s="44"/>
      <c r="I9" s="44"/>
      <c r="J9" s="44"/>
      <c r="K9" s="44"/>
      <c r="L9" s="44"/>
      <c r="M9" s="44"/>
      <c r="N9" s="44"/>
    </row>
    <row r="10" ht="24" customHeight="1" spans="1:14">
      <c r="A10" s="95" t="str">
        <f>"    "&amp;"市属国有企业内部审计项目国资预算经费"</f>
        <v>    市属国有企业内部审计项目国资预算经费</v>
      </c>
      <c r="B10" s="96" t="s">
        <v>367</v>
      </c>
      <c r="C10" s="96" t="s">
        <v>368</v>
      </c>
      <c r="D10" s="44">
        <v>50000</v>
      </c>
      <c r="E10" s="44"/>
      <c r="F10" s="44"/>
      <c r="G10" s="44">
        <v>50000</v>
      </c>
      <c r="H10" s="44"/>
      <c r="I10" s="44"/>
      <c r="J10" s="44"/>
      <c r="K10" s="44"/>
      <c r="L10" s="44"/>
      <c r="M10" s="44"/>
      <c r="N10" s="44"/>
    </row>
    <row r="11" ht="24" customHeight="1" spans="1:14">
      <c r="A11" s="95" t="str">
        <f>"    "&amp;"机关后勤购买服务经费"</f>
        <v>    机关后勤购买服务经费</v>
      </c>
      <c r="B11" s="96" t="s">
        <v>369</v>
      </c>
      <c r="C11" s="96" t="s">
        <v>370</v>
      </c>
      <c r="D11" s="44">
        <v>72000</v>
      </c>
      <c r="E11" s="44">
        <v>72000</v>
      </c>
      <c r="F11" s="44"/>
      <c r="G11" s="44"/>
      <c r="H11" s="44"/>
      <c r="I11" s="44"/>
      <c r="J11" s="44"/>
      <c r="K11" s="44"/>
      <c r="L11" s="44"/>
      <c r="M11" s="44"/>
      <c r="N11" s="44"/>
    </row>
    <row r="12" ht="24" customHeight="1" spans="1:14">
      <c r="A12" s="95" t="str">
        <f>"    "&amp;"物业管理费"</f>
        <v>    物业管理费</v>
      </c>
      <c r="B12" s="96" t="s">
        <v>371</v>
      </c>
      <c r="C12" s="96" t="s">
        <v>372</v>
      </c>
      <c r="D12" s="44">
        <v>139300</v>
      </c>
      <c r="E12" s="44">
        <v>139300</v>
      </c>
      <c r="F12" s="44"/>
      <c r="G12" s="44"/>
      <c r="H12" s="44"/>
      <c r="I12" s="44"/>
      <c r="J12" s="44"/>
      <c r="K12" s="44"/>
      <c r="L12" s="44"/>
      <c r="M12" s="44"/>
      <c r="N12" s="44"/>
    </row>
    <row r="13" ht="21" customHeight="1" spans="1:14">
      <c r="A13" s="98" t="s">
        <v>269</v>
      </c>
      <c r="B13" s="99"/>
      <c r="C13" s="100"/>
      <c r="D13" s="44">
        <v>261300</v>
      </c>
      <c r="E13" s="44">
        <v>211300</v>
      </c>
      <c r="F13" s="44"/>
      <c r="G13" s="44">
        <v>50000</v>
      </c>
      <c r="H13" s="44"/>
      <c r="I13" s="44"/>
      <c r="J13" s="44"/>
      <c r="K13" s="44"/>
      <c r="L13" s="44"/>
      <c r="M13" s="44"/>
      <c r="N13" s="44"/>
    </row>
  </sheetData>
  <mergeCells count="14">
    <mergeCell ref="A1:N1"/>
    <mergeCell ref="A2:N2"/>
    <mergeCell ref="A3:C3"/>
    <mergeCell ref="D4:N4"/>
    <mergeCell ref="I5:N5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topLeftCell="C1" workbookViewId="0">
      <selection activeCell="E21" sqref="E21"/>
    </sheetView>
  </sheetViews>
  <sheetFormatPr defaultColWidth="9.14166666666667" defaultRowHeight="14.25" customHeight="1"/>
  <cols>
    <col min="1" max="14" width="15.625" customWidth="1"/>
  </cols>
  <sheetData>
    <row r="1" ht="13.5" customHeight="1" spans="1:14">
      <c r="A1" s="29" t="s">
        <v>373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2" t="s">
        <v>374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3" t="str">
        <f>"单位名称："&amp;"玉溪市人民政府国有资产监督管理委员会"</f>
        <v>单位名称：玉溪市人民政府国有资产监督管理委员会</v>
      </c>
      <c r="B3" s="74"/>
      <c r="C3" s="74"/>
      <c r="D3" s="75"/>
      <c r="E3" s="76"/>
      <c r="F3" s="76"/>
      <c r="G3" s="76"/>
      <c r="H3" s="76"/>
      <c r="I3" s="76"/>
      <c r="N3" s="79" t="s">
        <v>2</v>
      </c>
    </row>
    <row r="4" ht="19.5" customHeight="1" spans="1:14">
      <c r="A4" s="34" t="s">
        <v>375</v>
      </c>
      <c r="B4" s="50" t="s">
        <v>137</v>
      </c>
      <c r="C4" s="51"/>
      <c r="D4" s="51"/>
      <c r="E4" s="77" t="s">
        <v>376</v>
      </c>
      <c r="F4" s="77"/>
      <c r="G4" s="77"/>
      <c r="H4" s="77"/>
      <c r="I4" s="77"/>
      <c r="J4" s="77"/>
      <c r="K4" s="77"/>
      <c r="L4" s="77"/>
      <c r="M4" s="77"/>
      <c r="N4" s="77"/>
    </row>
    <row r="5" ht="40.5" customHeight="1" spans="1:14">
      <c r="A5" s="40"/>
      <c r="B5" s="37" t="s">
        <v>30</v>
      </c>
      <c r="C5" s="33" t="s">
        <v>33</v>
      </c>
      <c r="D5" s="78" t="s">
        <v>377</v>
      </c>
      <c r="E5" s="41" t="s">
        <v>378</v>
      </c>
      <c r="F5" s="41" t="s">
        <v>379</v>
      </c>
      <c r="G5" s="41" t="s">
        <v>380</v>
      </c>
      <c r="H5" s="41" t="s">
        <v>381</v>
      </c>
      <c r="I5" s="41" t="s">
        <v>382</v>
      </c>
      <c r="J5" s="41" t="s">
        <v>383</v>
      </c>
      <c r="K5" s="41" t="s">
        <v>384</v>
      </c>
      <c r="L5" s="41" t="s">
        <v>385</v>
      </c>
      <c r="M5" s="41" t="s">
        <v>386</v>
      </c>
      <c r="N5" s="41" t="s">
        <v>387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70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customHeight="1" spans="1:9">
      <c r="A10" s="73" t="s">
        <v>388</v>
      </c>
      <c r="B10" s="74"/>
      <c r="C10" s="74"/>
      <c r="D10" s="75"/>
      <c r="E10" s="76"/>
      <c r="F10" s="76"/>
      <c r="G10" s="76"/>
      <c r="H10" s="76"/>
      <c r="I10" s="76"/>
    </row>
  </sheetData>
  <mergeCells count="7">
    <mergeCell ref="A1:N1"/>
    <mergeCell ref="A2:N2"/>
    <mergeCell ref="A3:I3"/>
    <mergeCell ref="B4:D4"/>
    <mergeCell ref="E4:N4"/>
    <mergeCell ref="A10:I10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G23" sqref="G23"/>
    </sheetView>
  </sheetViews>
  <sheetFormatPr defaultColWidth="9.14166666666667" defaultRowHeight="12" customHeight="1" outlineLevelRow="7"/>
  <cols>
    <col min="1" max="10" width="15.625" customWidth="1"/>
  </cols>
  <sheetData>
    <row r="1" customHeight="1" spans="1:10">
      <c r="A1" s="29" t="s">
        <v>389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4" t="s">
        <v>390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5" t="str">
        <f>"单位名称："&amp;"玉溪市人民政府国有资产监督管理委员会"</f>
        <v>单位名称：玉溪市人民政府国有资产监督管理委员会</v>
      </c>
    </row>
    <row r="4" ht="14.25" customHeight="1" spans="1:10">
      <c r="A4" s="67" t="s">
        <v>272</v>
      </c>
      <c r="B4" s="67" t="s">
        <v>273</v>
      </c>
      <c r="C4" s="67" t="s">
        <v>274</v>
      </c>
      <c r="D4" s="67" t="s">
        <v>275</v>
      </c>
      <c r="E4" s="67" t="s">
        <v>276</v>
      </c>
      <c r="F4" s="53" t="s">
        <v>277</v>
      </c>
      <c r="G4" s="67" t="s">
        <v>278</v>
      </c>
      <c r="H4" s="53" t="s">
        <v>279</v>
      </c>
      <c r="I4" s="53" t="s">
        <v>280</v>
      </c>
      <c r="J4" s="67" t="s">
        <v>281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3">
        <v>6</v>
      </c>
      <c r="G5" s="67">
        <v>7</v>
      </c>
      <c r="H5" s="53">
        <v>8</v>
      </c>
      <c r="I5" s="53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2"/>
      <c r="H7" s="68"/>
      <c r="I7" s="68"/>
      <c r="J7" s="68"/>
    </row>
    <row r="8" ht="16" customHeight="1" spans="1:1">
      <c r="A8" s="5" t="s">
        <v>388</v>
      </c>
    </row>
  </sheetData>
  <mergeCells count="4">
    <mergeCell ref="A1:J1"/>
    <mergeCell ref="A2:J2"/>
    <mergeCell ref="A3:H3"/>
    <mergeCell ref="A8:H8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selection activeCell="D21" sqref="D2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391</v>
      </c>
      <c r="B1" s="54"/>
      <c r="C1" s="54"/>
      <c r="D1" s="54"/>
      <c r="E1" s="54"/>
      <c r="F1" s="54"/>
      <c r="G1" s="54"/>
      <c r="H1" s="54" t="s">
        <v>391</v>
      </c>
    </row>
    <row r="2" ht="28.5" customHeight="1" spans="1:8">
      <c r="A2" s="55" t="s">
        <v>392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"单位名称："&amp;"玉溪市人民政府国有资产监督管理委员会"</f>
        <v>单位名称：玉溪市人民政府国有资产监督管理委员会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130</v>
      </c>
      <c r="B4" s="57" t="s">
        <v>393</v>
      </c>
      <c r="C4" s="57" t="s">
        <v>394</v>
      </c>
      <c r="D4" s="57" t="s">
        <v>395</v>
      </c>
      <c r="E4" s="57" t="s">
        <v>396</v>
      </c>
      <c r="F4" s="57" t="s">
        <v>397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345</v>
      </c>
      <c r="G5" s="57" t="s">
        <v>398</v>
      </c>
      <c r="H5" s="57" t="s">
        <v>399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/>
      <c r="C7" s="59"/>
      <c r="D7" s="59"/>
      <c r="E7" s="60"/>
      <c r="F7" s="61">
        <v>12</v>
      </c>
      <c r="G7" s="62">
        <v>8340</v>
      </c>
      <c r="H7" s="62">
        <v>13560</v>
      </c>
    </row>
    <row r="8" ht="18" customHeight="1" spans="1:8">
      <c r="A8" s="63" t="s">
        <v>64</v>
      </c>
      <c r="B8" s="59" t="s">
        <v>400</v>
      </c>
      <c r="C8" s="59" t="s">
        <v>401</v>
      </c>
      <c r="D8" s="59" t="s">
        <v>355</v>
      </c>
      <c r="E8" s="60" t="s">
        <v>287</v>
      </c>
      <c r="F8" s="61">
        <v>1</v>
      </c>
      <c r="G8" s="62">
        <v>4000</v>
      </c>
      <c r="H8" s="62">
        <v>4000</v>
      </c>
    </row>
    <row r="9" ht="18" customHeight="1" spans="1:8">
      <c r="A9" s="63" t="s">
        <v>64</v>
      </c>
      <c r="B9" s="59" t="s">
        <v>400</v>
      </c>
      <c r="C9" s="59" t="s">
        <v>402</v>
      </c>
      <c r="D9" s="59" t="s">
        <v>362</v>
      </c>
      <c r="E9" s="60" t="s">
        <v>359</v>
      </c>
      <c r="F9" s="61">
        <v>1</v>
      </c>
      <c r="G9" s="62">
        <v>3760</v>
      </c>
      <c r="H9" s="62">
        <v>3760</v>
      </c>
    </row>
    <row r="10" ht="18" customHeight="1" spans="1:8">
      <c r="A10" s="63" t="s">
        <v>64</v>
      </c>
      <c r="B10" s="59" t="s">
        <v>403</v>
      </c>
      <c r="C10" s="59" t="s">
        <v>404</v>
      </c>
      <c r="D10" s="59" t="s">
        <v>360</v>
      </c>
      <c r="E10" s="60" t="s">
        <v>361</v>
      </c>
      <c r="F10" s="61">
        <v>10</v>
      </c>
      <c r="G10" s="62">
        <v>580</v>
      </c>
      <c r="H10" s="62">
        <v>5800</v>
      </c>
    </row>
    <row r="11" ht="18" customHeight="1" spans="1:8">
      <c r="A11" s="60" t="s">
        <v>30</v>
      </c>
      <c r="B11" s="60"/>
      <c r="C11" s="60"/>
      <c r="D11" s="60"/>
      <c r="E11" s="60"/>
      <c r="F11" s="61">
        <v>12</v>
      </c>
      <c r="G11" s="62"/>
      <c r="H11" s="62">
        <v>13560</v>
      </c>
    </row>
  </sheetData>
  <mergeCells count="10">
    <mergeCell ref="A1:H1"/>
    <mergeCell ref="A2:H2"/>
    <mergeCell ref="A3:H3"/>
    <mergeCell ref="F4:H4"/>
    <mergeCell ref="A11:E11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21" sqref="E21"/>
    </sheetView>
  </sheetViews>
  <sheetFormatPr defaultColWidth="9.14166666666667" defaultRowHeight="14.25" customHeight="1"/>
  <cols>
    <col min="1" max="11" width="14.625" customWidth="1"/>
  </cols>
  <sheetData>
    <row r="1" ht="13.5" customHeight="1" spans="1:11">
      <c r="A1" s="29" t="s">
        <v>405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406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"单位名称："&amp;"玉溪市人民政府国有资产监督管理委员会"</f>
        <v>单位名称：玉溪市人民政府国有资产监督管理委员会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255</v>
      </c>
      <c r="B4" s="32" t="s">
        <v>132</v>
      </c>
      <c r="C4" s="32" t="s">
        <v>256</v>
      </c>
      <c r="D4" s="33" t="s">
        <v>133</v>
      </c>
      <c r="E4" s="33" t="s">
        <v>134</v>
      </c>
      <c r="F4" s="33" t="s">
        <v>135</v>
      </c>
      <c r="G4" s="33" t="s">
        <v>136</v>
      </c>
      <c r="H4" s="34" t="s">
        <v>30</v>
      </c>
      <c r="I4" s="50" t="s">
        <v>407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269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customHeight="1" spans="1:7">
      <c r="A11" s="5" t="s">
        <v>408</v>
      </c>
      <c r="B11" s="6"/>
      <c r="C11" s="6"/>
      <c r="D11" s="6"/>
      <c r="E11" s="6"/>
      <c r="F11" s="6"/>
      <c r="G11" s="6"/>
    </row>
  </sheetData>
  <mergeCells count="17">
    <mergeCell ref="A1:K1"/>
    <mergeCell ref="A2:K2"/>
    <mergeCell ref="A3:G3"/>
    <mergeCell ref="I4:K4"/>
    <mergeCell ref="A10:G10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I16" sqref="I16"/>
    </sheetView>
  </sheetViews>
  <sheetFormatPr defaultColWidth="9.14166666666667" defaultRowHeight="14.25" customHeight="1" outlineLevelCol="6"/>
  <cols>
    <col min="1" max="7" width="14.625" customWidth="1"/>
  </cols>
  <sheetData>
    <row r="1" ht="13.5" customHeight="1" spans="1:7">
      <c r="A1" s="1" t="s">
        <v>409</v>
      </c>
      <c r="B1" s="1"/>
      <c r="C1" s="1"/>
      <c r="D1" s="2"/>
      <c r="E1" s="1"/>
      <c r="F1" s="1"/>
      <c r="G1" s="3"/>
    </row>
    <row r="2" ht="27.75" customHeight="1" spans="1:7">
      <c r="A2" s="4" t="s">
        <v>410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"单位名称："&amp;"玉溪市人民政府国有资产监督管理委员会"</f>
        <v>单位名称：玉溪市人民政府国有资产监督管理委员会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256</v>
      </c>
      <c r="B4" s="9" t="s">
        <v>255</v>
      </c>
      <c r="C4" s="9" t="s">
        <v>132</v>
      </c>
      <c r="D4" s="10" t="s">
        <v>411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412</v>
      </c>
      <c r="F5" s="10" t="s">
        <v>413</v>
      </c>
      <c r="G5" s="10" t="s">
        <v>414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415</v>
      </c>
      <c r="C10" s="27"/>
      <c r="D10" s="28"/>
      <c r="E10" s="24"/>
      <c r="F10" s="24"/>
      <c r="G10" s="24"/>
    </row>
    <row r="11" customHeight="1" spans="1:4">
      <c r="A11" s="5" t="s">
        <v>416</v>
      </c>
      <c r="B11" s="6"/>
      <c r="C11" s="6"/>
      <c r="D11" s="6"/>
    </row>
  </sheetData>
  <mergeCells count="13">
    <mergeCell ref="A1:G1"/>
    <mergeCell ref="A2:G2"/>
    <mergeCell ref="A3:D3"/>
    <mergeCell ref="E4:G4"/>
    <mergeCell ref="A10:D10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I1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62" t="s">
        <v>26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ht="28.5" customHeight="1" spans="1:19">
      <c r="A2" s="155" t="s">
        <v>27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ht="20.25" customHeight="1" spans="1:19">
      <c r="A3" s="156" t="str">
        <f>"单位名称："&amp;"玉溪市人民政府国有资产监督管理委员会"</f>
        <v>单位名称：玉溪市人民政府国有资产监督管理委员会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3"/>
      <c r="M3" s="163"/>
      <c r="N3" s="163"/>
      <c r="O3" s="163"/>
      <c r="P3" s="163"/>
      <c r="Q3" s="163"/>
      <c r="R3" s="163"/>
      <c r="S3" s="163" t="s">
        <v>2</v>
      </c>
    </row>
    <row r="4" ht="27" customHeight="1" spans="1:19">
      <c r="A4" s="157" t="s">
        <v>28</v>
      </c>
      <c r="B4" s="157" t="s">
        <v>29</v>
      </c>
      <c r="C4" s="157" t="s">
        <v>30</v>
      </c>
      <c r="D4" s="157" t="s">
        <v>31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 t="s">
        <v>20</v>
      </c>
      <c r="P4" s="157"/>
      <c r="Q4" s="157"/>
      <c r="R4" s="157"/>
      <c r="S4" s="157"/>
    </row>
    <row r="5" ht="27" customHeight="1" spans="1:19">
      <c r="A5" s="157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7" t="s">
        <v>37</v>
      </c>
      <c r="J5" s="157"/>
      <c r="K5" s="157"/>
      <c r="L5" s="157"/>
      <c r="M5" s="157"/>
      <c r="N5" s="157"/>
      <c r="O5" s="157" t="s">
        <v>32</v>
      </c>
      <c r="P5" s="157" t="s">
        <v>33</v>
      </c>
      <c r="Q5" s="157" t="s">
        <v>34</v>
      </c>
      <c r="R5" s="157" t="s">
        <v>35</v>
      </c>
      <c r="S5" s="157" t="s">
        <v>38</v>
      </c>
    </row>
    <row r="6" ht="27" customHeight="1" spans="1:19">
      <c r="A6" s="157"/>
      <c r="B6" s="157"/>
      <c r="C6" s="157"/>
      <c r="D6" s="157"/>
      <c r="E6" s="157"/>
      <c r="F6" s="157"/>
      <c r="G6" s="157"/>
      <c r="H6" s="157"/>
      <c r="I6" s="157" t="s">
        <v>32</v>
      </c>
      <c r="J6" s="157" t="s">
        <v>39</v>
      </c>
      <c r="K6" s="157" t="s">
        <v>40</v>
      </c>
      <c r="L6" s="157" t="s">
        <v>41</v>
      </c>
      <c r="M6" s="157" t="s">
        <v>42</v>
      </c>
      <c r="N6" s="157" t="s">
        <v>43</v>
      </c>
      <c r="O6" s="157"/>
      <c r="P6" s="157"/>
      <c r="Q6" s="157"/>
      <c r="R6" s="157"/>
      <c r="S6" s="157"/>
    </row>
    <row r="7" ht="20.25" customHeight="1" spans="1:19">
      <c r="A7" s="161" t="s">
        <v>44</v>
      </c>
      <c r="B7" s="161" t="s">
        <v>45</v>
      </c>
      <c r="C7" s="161" t="s">
        <v>46</v>
      </c>
      <c r="D7" s="161" t="s">
        <v>47</v>
      </c>
      <c r="E7" s="161" t="s">
        <v>48</v>
      </c>
      <c r="F7" s="161" t="s">
        <v>49</v>
      </c>
      <c r="G7" s="161" t="s">
        <v>50</v>
      </c>
      <c r="H7" s="161" t="s">
        <v>51</v>
      </c>
      <c r="I7" s="161" t="s">
        <v>52</v>
      </c>
      <c r="J7" s="161" t="s">
        <v>53</v>
      </c>
      <c r="K7" s="161" t="s">
        <v>54</v>
      </c>
      <c r="L7" s="161" t="s">
        <v>55</v>
      </c>
      <c r="M7" s="161" t="s">
        <v>56</v>
      </c>
      <c r="N7" s="161" t="s">
        <v>57</v>
      </c>
      <c r="O7" s="161" t="s">
        <v>58</v>
      </c>
      <c r="P7" s="161" t="s">
        <v>59</v>
      </c>
      <c r="Q7" s="161" t="s">
        <v>60</v>
      </c>
      <c r="R7" s="161" t="s">
        <v>61</v>
      </c>
      <c r="S7" s="161" t="s">
        <v>62</v>
      </c>
    </row>
    <row r="8" ht="20.25" customHeight="1" spans="1:19">
      <c r="A8" s="156" t="s">
        <v>63</v>
      </c>
      <c r="B8" s="156" t="s">
        <v>64</v>
      </c>
      <c r="C8" s="160">
        <v>24946937.24</v>
      </c>
      <c r="D8" s="160">
        <v>24946937.24</v>
      </c>
      <c r="E8" s="62">
        <v>5896937.24</v>
      </c>
      <c r="F8" s="62">
        <v>19000000</v>
      </c>
      <c r="G8" s="62">
        <v>50000</v>
      </c>
      <c r="H8" s="62"/>
      <c r="I8" s="62"/>
      <c r="J8" s="62"/>
      <c r="K8" s="62"/>
      <c r="L8" s="62"/>
      <c r="M8" s="62"/>
      <c r="N8" s="62"/>
      <c r="O8" s="160"/>
      <c r="P8" s="160"/>
      <c r="Q8" s="160"/>
      <c r="R8" s="160"/>
      <c r="S8" s="160"/>
    </row>
    <row r="9" ht="20.25" customHeight="1" spans="1:19">
      <c r="A9" s="164" t="s">
        <v>65</v>
      </c>
      <c r="B9" s="164" t="s">
        <v>64</v>
      </c>
      <c r="C9" s="160">
        <v>24946937.24</v>
      </c>
      <c r="D9" s="160">
        <v>24946937.24</v>
      </c>
      <c r="E9" s="62">
        <v>5896937.24</v>
      </c>
      <c r="F9" s="62">
        <v>19000000</v>
      </c>
      <c r="G9" s="62">
        <v>50000</v>
      </c>
      <c r="H9" s="62"/>
      <c r="I9" s="62"/>
      <c r="J9" s="62"/>
      <c r="K9" s="62"/>
      <c r="L9" s="62"/>
      <c r="M9" s="62"/>
      <c r="N9" s="62"/>
      <c r="O9" s="160"/>
      <c r="P9" s="160"/>
      <c r="Q9" s="160"/>
      <c r="R9" s="156"/>
      <c r="S9" s="160"/>
    </row>
    <row r="10" ht="20.25" customHeight="1" spans="1:19">
      <c r="A10" s="158" t="s">
        <v>30</v>
      </c>
      <c r="B10" s="156"/>
      <c r="C10" s="160">
        <v>24946937.24</v>
      </c>
      <c r="D10" s="160">
        <v>24946937.24</v>
      </c>
      <c r="E10" s="160">
        <v>5896937.24</v>
      </c>
      <c r="F10" s="160">
        <v>19000000</v>
      </c>
      <c r="G10" s="160">
        <v>50000</v>
      </c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</row>
  </sheetData>
  <mergeCells count="20">
    <mergeCell ref="A1:S1"/>
    <mergeCell ref="A2:S2"/>
    <mergeCell ref="A3:R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topLeftCell="D1" workbookViewId="0">
      <selection activeCell="B37" sqref="B37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62" t="s">
        <v>66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ht="28.5" customHeight="1" spans="1:15">
      <c r="A2" s="155" t="s">
        <v>67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ht="20.25" customHeight="1" spans="1:15">
      <c r="A3" s="156" t="str">
        <f>"单位名称："&amp;"玉溪市人民政府国有资产监督管理委员会"</f>
        <v>单位名称：玉溪市人民政府国有资产监督管理委员会</v>
      </c>
      <c r="B3" s="156"/>
      <c r="C3" s="156"/>
      <c r="D3" s="156"/>
      <c r="E3" s="156"/>
      <c r="F3" s="156"/>
      <c r="G3" s="156"/>
      <c r="H3" s="156"/>
      <c r="I3" s="156"/>
      <c r="J3" s="163"/>
      <c r="K3" s="163"/>
      <c r="L3" s="163"/>
      <c r="M3" s="163"/>
      <c r="N3" s="163"/>
      <c r="O3" s="163" t="s">
        <v>2</v>
      </c>
    </row>
    <row r="4" ht="27" customHeight="1" spans="1:15">
      <c r="A4" s="157" t="s">
        <v>68</v>
      </c>
      <c r="B4" s="157" t="s">
        <v>69</v>
      </c>
      <c r="C4" s="157" t="s">
        <v>30</v>
      </c>
      <c r="D4" s="157" t="s">
        <v>33</v>
      </c>
      <c r="E4" s="157"/>
      <c r="F4" s="157"/>
      <c r="G4" s="157" t="s">
        <v>34</v>
      </c>
      <c r="H4" s="157" t="s">
        <v>35</v>
      </c>
      <c r="I4" s="157" t="s">
        <v>70</v>
      </c>
      <c r="J4" s="157" t="s">
        <v>71</v>
      </c>
      <c r="K4" s="157"/>
      <c r="L4" s="157"/>
      <c r="M4" s="157"/>
      <c r="N4" s="157"/>
      <c r="O4" s="157"/>
    </row>
    <row r="5" ht="27" customHeight="1" spans="1:15">
      <c r="A5" s="157"/>
      <c r="B5" s="157"/>
      <c r="C5" s="157"/>
      <c r="D5" s="157" t="s">
        <v>32</v>
      </c>
      <c r="E5" s="157" t="s">
        <v>72</v>
      </c>
      <c r="F5" s="157" t="s">
        <v>73</v>
      </c>
      <c r="G5" s="157"/>
      <c r="H5" s="157"/>
      <c r="I5" s="157"/>
      <c r="J5" s="157" t="s">
        <v>32</v>
      </c>
      <c r="K5" s="157" t="s">
        <v>74</v>
      </c>
      <c r="L5" s="157" t="s">
        <v>75</v>
      </c>
      <c r="M5" s="157" t="s">
        <v>76</v>
      </c>
      <c r="N5" s="157" t="s">
        <v>77</v>
      </c>
      <c r="O5" s="157" t="s">
        <v>78</v>
      </c>
    </row>
    <row r="6" ht="20.25" customHeight="1" spans="1:15">
      <c r="A6" s="161" t="s">
        <v>44</v>
      </c>
      <c r="B6" s="161" t="s">
        <v>45</v>
      </c>
      <c r="C6" s="161" t="s">
        <v>46</v>
      </c>
      <c r="D6" s="161" t="s">
        <v>47</v>
      </c>
      <c r="E6" s="161" t="s">
        <v>48</v>
      </c>
      <c r="F6" s="161" t="s">
        <v>49</v>
      </c>
      <c r="G6" s="161" t="s">
        <v>50</v>
      </c>
      <c r="H6" s="161" t="s">
        <v>51</v>
      </c>
      <c r="I6" s="161" t="s">
        <v>52</v>
      </c>
      <c r="J6" s="161" t="s">
        <v>53</v>
      </c>
      <c r="K6" s="161" t="s">
        <v>54</v>
      </c>
      <c r="L6" s="161" t="s">
        <v>55</v>
      </c>
      <c r="M6" s="161" t="s">
        <v>56</v>
      </c>
      <c r="N6" s="161" t="s">
        <v>57</v>
      </c>
      <c r="O6" s="161" t="s">
        <v>58</v>
      </c>
    </row>
    <row r="7" ht="20.25" customHeight="1" spans="1:15">
      <c r="A7" s="156" t="s">
        <v>79</v>
      </c>
      <c r="B7" s="156" t="str">
        <f>"        "&amp;"社会保障和就业支出"</f>
        <v>        社会保障和就业支出</v>
      </c>
      <c r="C7" s="62">
        <v>623144.32</v>
      </c>
      <c r="D7" s="62">
        <v>623144.32</v>
      </c>
      <c r="E7" s="62">
        <v>623144.32</v>
      </c>
      <c r="F7" s="62"/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64" t="s">
        <v>80</v>
      </c>
      <c r="B8" s="164" t="str">
        <f>"        "&amp;"行政事业单位养老支出"</f>
        <v>        行政事业单位养老支出</v>
      </c>
      <c r="C8" s="62">
        <v>623144.32</v>
      </c>
      <c r="D8" s="62">
        <v>623144.32</v>
      </c>
      <c r="E8" s="62">
        <v>623144.32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65" t="s">
        <v>81</v>
      </c>
      <c r="B9" s="165" t="str">
        <f>"        "&amp;"行政单位离退休"</f>
        <v>        行政单位离退休</v>
      </c>
      <c r="C9" s="62">
        <v>190800</v>
      </c>
      <c r="D9" s="62">
        <v>190800</v>
      </c>
      <c r="E9" s="62">
        <v>190800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65" t="s">
        <v>82</v>
      </c>
      <c r="B10" s="165" t="str">
        <f>"        "&amp;"机关事业单位基本养老保险缴费支出"</f>
        <v>        机关事业单位基本养老保险缴费支出</v>
      </c>
      <c r="C10" s="62">
        <v>432344.32</v>
      </c>
      <c r="D10" s="62">
        <v>432344.32</v>
      </c>
      <c r="E10" s="62">
        <v>432344.32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6" t="s">
        <v>83</v>
      </c>
      <c r="B11" s="156" t="str">
        <f>"        "&amp;"卫生健康支出"</f>
        <v>        卫生健康支出</v>
      </c>
      <c r="C11" s="62">
        <v>390609.43</v>
      </c>
      <c r="D11" s="62">
        <v>390609.43</v>
      </c>
      <c r="E11" s="62">
        <v>390609.43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64" t="s">
        <v>84</v>
      </c>
      <c r="B12" s="164" t="str">
        <f>"        "&amp;"行政事业单位医疗"</f>
        <v>        行政事业单位医疗</v>
      </c>
      <c r="C12" s="62">
        <v>390609.43</v>
      </c>
      <c r="D12" s="62">
        <v>390609.43</v>
      </c>
      <c r="E12" s="62">
        <v>390609.43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65" t="s">
        <v>85</v>
      </c>
      <c r="B13" s="165" t="str">
        <f>"        "&amp;"行政单位医疗"</f>
        <v>        行政单位医疗</v>
      </c>
      <c r="C13" s="62">
        <v>128874.76</v>
      </c>
      <c r="D13" s="62">
        <v>128874.76</v>
      </c>
      <c r="E13" s="62">
        <v>128874.76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65" t="s">
        <v>86</v>
      </c>
      <c r="B14" s="165" t="str">
        <f>"        "&amp;"事业单位医疗"</f>
        <v>        事业单位医疗</v>
      </c>
      <c r="C14" s="62">
        <v>95403.85</v>
      </c>
      <c r="D14" s="62">
        <v>95403.85</v>
      </c>
      <c r="E14" s="62">
        <v>95403.85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65" t="s">
        <v>87</v>
      </c>
      <c r="B15" s="165" t="str">
        <f>"        "&amp;"公务员医疗补助"</f>
        <v>        公务员医疗补助</v>
      </c>
      <c r="C15" s="62">
        <v>144776</v>
      </c>
      <c r="D15" s="62">
        <v>144776</v>
      </c>
      <c r="E15" s="62">
        <v>144776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65" t="s">
        <v>88</v>
      </c>
      <c r="B16" s="165" t="str">
        <f>"        "&amp;"其他行政事业单位医疗支出"</f>
        <v>        其他行政事业单位医疗支出</v>
      </c>
      <c r="C16" s="62">
        <v>21554.82</v>
      </c>
      <c r="D16" s="62">
        <v>21554.82</v>
      </c>
      <c r="E16" s="62">
        <v>21554.82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56" t="s">
        <v>89</v>
      </c>
      <c r="B17" s="156" t="str">
        <f>"        "&amp;"城乡社区支出"</f>
        <v>        城乡社区支出</v>
      </c>
      <c r="C17" s="62">
        <v>19000000</v>
      </c>
      <c r="D17" s="62"/>
      <c r="E17" s="62"/>
      <c r="F17" s="62"/>
      <c r="G17" s="62">
        <v>19000000</v>
      </c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64" t="s">
        <v>90</v>
      </c>
      <c r="B18" s="164" t="str">
        <f>"        "&amp;"国有土地使用权出让收入安排的支出"</f>
        <v>        国有土地使用权出让收入安排的支出</v>
      </c>
      <c r="C18" s="62">
        <v>19000000</v>
      </c>
      <c r="D18" s="62"/>
      <c r="E18" s="62"/>
      <c r="F18" s="62"/>
      <c r="G18" s="62">
        <v>19000000</v>
      </c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65" t="s">
        <v>91</v>
      </c>
      <c r="B19" s="165" t="str">
        <f>"        "&amp;"土地出让业务支出"</f>
        <v>        土地出让业务支出</v>
      </c>
      <c r="C19" s="62">
        <v>19000000</v>
      </c>
      <c r="D19" s="62"/>
      <c r="E19" s="62"/>
      <c r="F19" s="62"/>
      <c r="G19" s="62">
        <v>19000000</v>
      </c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56" t="s">
        <v>92</v>
      </c>
      <c r="B20" s="156" t="str">
        <f>"        "&amp;"资源勘探工业信息等支出"</f>
        <v>        资源勘探工业信息等支出</v>
      </c>
      <c r="C20" s="62">
        <v>4505483.49</v>
      </c>
      <c r="D20" s="62">
        <v>4505483.49</v>
      </c>
      <c r="E20" s="62">
        <v>4505483.49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64" t="s">
        <v>93</v>
      </c>
      <c r="B21" s="164" t="str">
        <f>"        "&amp;"国有资产监管"</f>
        <v>        国有资产监管</v>
      </c>
      <c r="C21" s="62">
        <v>4505483.49</v>
      </c>
      <c r="D21" s="62">
        <v>4505483.49</v>
      </c>
      <c r="E21" s="62">
        <v>4505483.49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65" t="s">
        <v>94</v>
      </c>
      <c r="B22" s="165" t="str">
        <f>"        "&amp;"行政运行"</f>
        <v>        行政运行</v>
      </c>
      <c r="C22" s="62">
        <v>2217167.04</v>
      </c>
      <c r="D22" s="62">
        <v>2217167.04</v>
      </c>
      <c r="E22" s="62">
        <v>2217167.04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65" t="s">
        <v>95</v>
      </c>
      <c r="B23" s="165" t="str">
        <f>"        "&amp;"一般行政管理事务"</f>
        <v>        一般行政管理事务</v>
      </c>
      <c r="C23" s="62">
        <v>777000</v>
      </c>
      <c r="D23" s="62">
        <v>777000</v>
      </c>
      <c r="E23" s="62">
        <v>777000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65" t="s">
        <v>96</v>
      </c>
      <c r="B24" s="165" t="str">
        <f>"        "&amp;"机关服务"</f>
        <v>        机关服务</v>
      </c>
      <c r="C24" s="62">
        <v>1511316.45</v>
      </c>
      <c r="D24" s="62">
        <v>1511316.45</v>
      </c>
      <c r="E24" s="62">
        <v>1511316.45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6" t="s">
        <v>97</v>
      </c>
      <c r="B25" s="156" t="str">
        <f>"        "&amp;"住房保障支出"</f>
        <v>        住房保障支出</v>
      </c>
      <c r="C25" s="62">
        <v>377700</v>
      </c>
      <c r="D25" s="62">
        <v>377700</v>
      </c>
      <c r="E25" s="62">
        <v>377700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64" t="s">
        <v>98</v>
      </c>
      <c r="B26" s="164" t="str">
        <f>"        "&amp;"住房改革支出"</f>
        <v>        住房改革支出</v>
      </c>
      <c r="C26" s="62">
        <v>377700</v>
      </c>
      <c r="D26" s="62">
        <v>377700</v>
      </c>
      <c r="E26" s="62">
        <v>377700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65" t="s">
        <v>99</v>
      </c>
      <c r="B27" s="165" t="str">
        <f>"        "&amp;"住房公积金"</f>
        <v>        住房公积金</v>
      </c>
      <c r="C27" s="62">
        <v>352488</v>
      </c>
      <c r="D27" s="62">
        <v>352488</v>
      </c>
      <c r="E27" s="62">
        <v>352488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ht="20.25" customHeight="1" spans="1:15">
      <c r="A28" s="165" t="s">
        <v>100</v>
      </c>
      <c r="B28" s="165" t="str">
        <f>"        "&amp;"购房补贴"</f>
        <v>        购房补贴</v>
      </c>
      <c r="C28" s="62">
        <v>25212</v>
      </c>
      <c r="D28" s="62">
        <v>25212</v>
      </c>
      <c r="E28" s="62">
        <v>25212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ht="20.25" customHeight="1" spans="1:15">
      <c r="A29" s="156" t="s">
        <v>101</v>
      </c>
      <c r="B29" s="156" t="str">
        <f>"        "&amp;"国有资本经营预算支出"</f>
        <v>        国有资本经营预算支出</v>
      </c>
      <c r="C29" s="62">
        <v>50000</v>
      </c>
      <c r="D29" s="62"/>
      <c r="E29" s="62"/>
      <c r="F29" s="62"/>
      <c r="G29" s="62"/>
      <c r="H29" s="62">
        <v>50000</v>
      </c>
      <c r="I29" s="62"/>
      <c r="J29" s="62"/>
      <c r="K29" s="62"/>
      <c r="L29" s="62"/>
      <c r="M29" s="62"/>
      <c r="N29" s="62"/>
      <c r="O29" s="62"/>
    </row>
    <row r="30" ht="20.25" customHeight="1" spans="1:15">
      <c r="A30" s="164" t="s">
        <v>102</v>
      </c>
      <c r="B30" s="164" t="str">
        <f>"        "&amp;"其他国有资本经营预算支出"</f>
        <v>        其他国有资本经营预算支出</v>
      </c>
      <c r="C30" s="62">
        <v>50000</v>
      </c>
      <c r="D30" s="62"/>
      <c r="E30" s="62"/>
      <c r="F30" s="62"/>
      <c r="G30" s="62"/>
      <c r="H30" s="62">
        <v>50000</v>
      </c>
      <c r="I30" s="62"/>
      <c r="J30" s="62"/>
      <c r="K30" s="62"/>
      <c r="L30" s="62"/>
      <c r="M30" s="62"/>
      <c r="N30" s="62"/>
      <c r="O30" s="62"/>
    </row>
    <row r="31" ht="20.25" customHeight="1" spans="1:15">
      <c r="A31" s="165" t="s">
        <v>103</v>
      </c>
      <c r="B31" s="165" t="str">
        <f>"        "&amp;"其他国有资本经营预算支出"</f>
        <v>        其他国有资本经营预算支出</v>
      </c>
      <c r="C31" s="62">
        <v>50000</v>
      </c>
      <c r="D31" s="62"/>
      <c r="E31" s="62"/>
      <c r="F31" s="62"/>
      <c r="G31" s="62"/>
      <c r="H31" s="62">
        <v>50000</v>
      </c>
      <c r="I31" s="62"/>
      <c r="J31" s="62"/>
      <c r="K31" s="62"/>
      <c r="L31" s="62"/>
      <c r="M31" s="62"/>
      <c r="N31" s="62"/>
      <c r="O31" s="62"/>
    </row>
    <row r="32" ht="20.25" customHeight="1" spans="1:15">
      <c r="A32" s="158" t="s">
        <v>30</v>
      </c>
      <c r="B32" s="156"/>
      <c r="C32" s="160">
        <v>24946937.24</v>
      </c>
      <c r="D32" s="160">
        <v>5896937.24</v>
      </c>
      <c r="E32" s="160">
        <v>5896937.24</v>
      </c>
      <c r="F32" s="160"/>
      <c r="G32" s="160">
        <v>19000000</v>
      </c>
      <c r="H32" s="160"/>
      <c r="I32" s="160"/>
      <c r="J32" s="160"/>
      <c r="K32" s="160"/>
      <c r="L32" s="160"/>
      <c r="M32" s="160"/>
      <c r="N32" s="160"/>
      <c r="O32" s="160"/>
    </row>
  </sheetData>
  <mergeCells count="12">
    <mergeCell ref="A1:O1"/>
    <mergeCell ref="A2:O2"/>
    <mergeCell ref="A3:N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C22" sqref="C22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54" t="s">
        <v>104</v>
      </c>
      <c r="B1" s="166"/>
      <c r="C1" s="166"/>
      <c r="D1" s="166"/>
    </row>
    <row r="2" ht="28.5" customHeight="1" spans="1:4">
      <c r="A2" s="167" t="s">
        <v>105</v>
      </c>
      <c r="B2" s="167"/>
      <c r="C2" s="167"/>
      <c r="D2" s="167"/>
    </row>
    <row r="3" ht="18.75" customHeight="1" spans="1:4">
      <c r="A3" s="156" t="str">
        <f>"单位名称："&amp;"玉溪市人民政府国有资产监督管理委员会"</f>
        <v>单位名称：玉溪市人民政府国有资产监督管理委员会</v>
      </c>
      <c r="B3" s="156"/>
      <c r="C3" s="156"/>
      <c r="D3" s="154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106</v>
      </c>
      <c r="D5" s="57" t="s">
        <v>6</v>
      </c>
    </row>
    <row r="6" ht="18.75" customHeight="1" spans="1:4">
      <c r="A6" s="168" t="s">
        <v>107</v>
      </c>
      <c r="B6" s="169"/>
      <c r="C6" s="170" t="s">
        <v>108</v>
      </c>
      <c r="D6" s="169"/>
    </row>
    <row r="7" ht="18.75" customHeight="1" spans="1:4">
      <c r="A7" s="156" t="s">
        <v>109</v>
      </c>
      <c r="B7" s="171">
        <v>5896937.24</v>
      </c>
      <c r="C7" s="172" t="str">
        <f>"（一）"&amp;"社会保障和就业支出"</f>
        <v>（一）社会保障和就业支出</v>
      </c>
      <c r="D7" s="171">
        <v>623144.32</v>
      </c>
    </row>
    <row r="8" ht="18.75" customHeight="1" spans="1:4">
      <c r="A8" s="156" t="s">
        <v>110</v>
      </c>
      <c r="B8" s="171">
        <v>19000000</v>
      </c>
      <c r="C8" s="172" t="str">
        <f>"（二）"&amp;"卫生健康支出"</f>
        <v>（二）卫生健康支出</v>
      </c>
      <c r="D8" s="171">
        <v>390609.43</v>
      </c>
    </row>
    <row r="9" ht="18.75" customHeight="1" spans="1:4">
      <c r="A9" s="156" t="s">
        <v>111</v>
      </c>
      <c r="B9" s="171">
        <v>50000</v>
      </c>
      <c r="C9" s="172" t="str">
        <f>"（三）"&amp;"城乡社区支出"</f>
        <v>（三）城乡社区支出</v>
      </c>
      <c r="D9" s="171">
        <v>19000000</v>
      </c>
    </row>
    <row r="10" ht="18.75" customHeight="1" spans="1:4">
      <c r="A10" s="156" t="s">
        <v>112</v>
      </c>
      <c r="B10" s="171"/>
      <c r="C10" s="172" t="str">
        <f>"（四）"&amp;"资源勘探工业信息等支出"</f>
        <v>（四）资源勘探工业信息等支出</v>
      </c>
      <c r="D10" s="171">
        <v>4505483.49</v>
      </c>
    </row>
    <row r="11" ht="18.75" customHeight="1" spans="1:4">
      <c r="A11" s="59" t="s">
        <v>109</v>
      </c>
      <c r="B11" s="171"/>
      <c r="C11" s="172" t="str">
        <f>"（五）"&amp;"住房保障支出"</f>
        <v>（五）住房保障支出</v>
      </c>
      <c r="D11" s="171">
        <v>377700</v>
      </c>
    </row>
    <row r="12" ht="18.75" customHeight="1" spans="1:4">
      <c r="A12" s="59" t="s">
        <v>110</v>
      </c>
      <c r="B12" s="171"/>
      <c r="C12" s="172" t="str">
        <f>"（六）"&amp;"国有资本经营预算支出"</f>
        <v>（六）国有资本经营预算支出</v>
      </c>
      <c r="D12" s="171">
        <v>50000</v>
      </c>
    </row>
    <row r="13" ht="18.75" customHeight="1" spans="1:4">
      <c r="A13" s="59" t="s">
        <v>111</v>
      </c>
      <c r="B13" s="171"/>
      <c r="C13" s="156"/>
      <c r="D13" s="156"/>
    </row>
    <row r="14" ht="18.75" customHeight="1" spans="1:4">
      <c r="A14" s="156"/>
      <c r="B14" s="156"/>
      <c r="C14" s="156" t="s">
        <v>113</v>
      </c>
      <c r="D14" s="156"/>
    </row>
    <row r="15" ht="18.75" customHeight="1" spans="1:4">
      <c r="A15" s="173" t="s">
        <v>24</v>
      </c>
      <c r="B15" s="171">
        <v>24946937.24</v>
      </c>
      <c r="C15" s="173" t="s">
        <v>25</v>
      </c>
      <c r="D15" s="171">
        <v>24946937.24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topLeftCell="A13" workbookViewId="0">
      <selection activeCell="F26" sqref="F26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2" t="s">
        <v>114</v>
      </c>
      <c r="B1" s="162"/>
      <c r="C1" s="162"/>
      <c r="D1" s="162"/>
      <c r="E1" s="162"/>
      <c r="F1" s="162"/>
      <c r="G1" s="162"/>
    </row>
    <row r="2" ht="28.5" customHeight="1" spans="1:7">
      <c r="A2" s="155" t="s">
        <v>115</v>
      </c>
      <c r="B2" s="155"/>
      <c r="C2" s="155"/>
      <c r="D2" s="155"/>
      <c r="E2" s="155"/>
      <c r="F2" s="155"/>
      <c r="G2" s="155"/>
    </row>
    <row r="3" ht="20.25" customHeight="1" spans="1:7">
      <c r="A3" s="156" t="str">
        <f>"单位名称："&amp;"玉溪市人民政府国有资产监督管理委员会"</f>
        <v>单位名称：玉溪市人民政府国有资产监督管理委员会</v>
      </c>
      <c r="B3" s="156"/>
      <c r="C3" s="156"/>
      <c r="D3" s="156"/>
      <c r="E3" s="156"/>
      <c r="F3" s="156"/>
      <c r="G3" s="163" t="s">
        <v>2</v>
      </c>
    </row>
    <row r="4" ht="27" customHeight="1" spans="1:7">
      <c r="A4" s="157" t="s">
        <v>116</v>
      </c>
      <c r="B4" s="157"/>
      <c r="C4" s="157" t="s">
        <v>30</v>
      </c>
      <c r="D4" s="157" t="s">
        <v>33</v>
      </c>
      <c r="E4" s="157"/>
      <c r="F4" s="157"/>
      <c r="G4" s="157" t="s">
        <v>73</v>
      </c>
    </row>
    <row r="5" ht="27" customHeight="1" spans="1:7">
      <c r="A5" s="157" t="s">
        <v>68</v>
      </c>
      <c r="B5" s="157" t="s">
        <v>69</v>
      </c>
      <c r="C5" s="157"/>
      <c r="D5" s="157" t="s">
        <v>32</v>
      </c>
      <c r="E5" s="157" t="s">
        <v>117</v>
      </c>
      <c r="F5" s="157" t="s">
        <v>118</v>
      </c>
      <c r="G5" s="157"/>
    </row>
    <row r="6" ht="20.25" customHeight="1" spans="1:7">
      <c r="A6" s="161" t="s">
        <v>44</v>
      </c>
      <c r="B6" s="161" t="s">
        <v>45</v>
      </c>
      <c r="C6" s="161" t="s">
        <v>46</v>
      </c>
      <c r="D6" s="161" t="s">
        <v>47</v>
      </c>
      <c r="E6" s="161" t="s">
        <v>48</v>
      </c>
      <c r="F6" s="161" t="s">
        <v>49</v>
      </c>
      <c r="G6" s="161">
        <v>7</v>
      </c>
    </row>
    <row r="7" ht="20.25" customHeight="1" spans="1:7">
      <c r="A7" s="156" t="s">
        <v>79</v>
      </c>
      <c r="B7" s="156" t="str">
        <f>"        "&amp;"社会保障和就业支出"</f>
        <v>        社会保障和就业支出</v>
      </c>
      <c r="C7" s="62">
        <v>623144.32</v>
      </c>
      <c r="D7" s="160">
        <v>623144.32</v>
      </c>
      <c r="E7" s="62">
        <v>619544.32</v>
      </c>
      <c r="F7" s="62">
        <v>3600</v>
      </c>
      <c r="G7" s="62"/>
    </row>
    <row r="8" ht="20.25" customHeight="1" spans="1:7">
      <c r="A8" s="164" t="s">
        <v>80</v>
      </c>
      <c r="B8" s="164" t="str">
        <f>"        "&amp;"行政事业单位养老支出"</f>
        <v>        行政事业单位养老支出</v>
      </c>
      <c r="C8" s="62">
        <v>623144.32</v>
      </c>
      <c r="D8" s="160">
        <v>623144.32</v>
      </c>
      <c r="E8" s="62">
        <v>619544.32</v>
      </c>
      <c r="F8" s="62">
        <v>3600</v>
      </c>
      <c r="G8" s="62"/>
    </row>
    <row r="9" ht="20.25" customHeight="1" spans="1:7">
      <c r="A9" s="165" t="s">
        <v>81</v>
      </c>
      <c r="B9" s="165" t="str">
        <f>"        "&amp;"行政单位离退休"</f>
        <v>        行政单位离退休</v>
      </c>
      <c r="C9" s="62">
        <v>190800</v>
      </c>
      <c r="D9" s="160">
        <v>190800</v>
      </c>
      <c r="E9" s="62">
        <v>187200</v>
      </c>
      <c r="F9" s="62">
        <v>3600</v>
      </c>
      <c r="G9" s="62"/>
    </row>
    <row r="10" ht="20.25" customHeight="1" spans="1:7">
      <c r="A10" s="165" t="s">
        <v>82</v>
      </c>
      <c r="B10" s="165" t="str">
        <f>"        "&amp;"机关事业单位基本养老保险缴费支出"</f>
        <v>        机关事业单位基本养老保险缴费支出</v>
      </c>
      <c r="C10" s="62">
        <v>432344.32</v>
      </c>
      <c r="D10" s="160">
        <v>432344.32</v>
      </c>
      <c r="E10" s="62">
        <v>432344.32</v>
      </c>
      <c r="F10" s="62"/>
      <c r="G10" s="62"/>
    </row>
    <row r="11" ht="20.25" customHeight="1" spans="1:7">
      <c r="A11" s="156" t="s">
        <v>83</v>
      </c>
      <c r="B11" s="156" t="str">
        <f>"        "&amp;"卫生健康支出"</f>
        <v>        卫生健康支出</v>
      </c>
      <c r="C11" s="62">
        <v>390609.43</v>
      </c>
      <c r="D11" s="160">
        <v>390609.43</v>
      </c>
      <c r="E11" s="62">
        <v>390609.43</v>
      </c>
      <c r="F11" s="62"/>
      <c r="G11" s="62"/>
    </row>
    <row r="12" ht="20.25" customHeight="1" spans="1:7">
      <c r="A12" s="164" t="s">
        <v>84</v>
      </c>
      <c r="B12" s="164" t="str">
        <f>"        "&amp;"行政事业单位医疗"</f>
        <v>        行政事业单位医疗</v>
      </c>
      <c r="C12" s="62">
        <v>390609.43</v>
      </c>
      <c r="D12" s="160">
        <v>390609.43</v>
      </c>
      <c r="E12" s="62">
        <v>390609.43</v>
      </c>
      <c r="F12" s="62"/>
      <c r="G12" s="62"/>
    </row>
    <row r="13" ht="20.25" customHeight="1" spans="1:7">
      <c r="A13" s="165" t="s">
        <v>85</v>
      </c>
      <c r="B13" s="165" t="str">
        <f>"        "&amp;"行政单位医疗"</f>
        <v>        行政单位医疗</v>
      </c>
      <c r="C13" s="62">
        <v>128874.76</v>
      </c>
      <c r="D13" s="160">
        <v>128874.76</v>
      </c>
      <c r="E13" s="62">
        <v>128874.76</v>
      </c>
      <c r="F13" s="62"/>
      <c r="G13" s="62"/>
    </row>
    <row r="14" ht="20.25" customHeight="1" spans="1:7">
      <c r="A14" s="165" t="s">
        <v>86</v>
      </c>
      <c r="B14" s="165" t="str">
        <f>"        "&amp;"事业单位医疗"</f>
        <v>        事业单位医疗</v>
      </c>
      <c r="C14" s="62">
        <v>95403.85</v>
      </c>
      <c r="D14" s="160">
        <v>95403.85</v>
      </c>
      <c r="E14" s="62">
        <v>95403.85</v>
      </c>
      <c r="F14" s="62"/>
      <c r="G14" s="62"/>
    </row>
    <row r="15" ht="20.25" customHeight="1" spans="1:7">
      <c r="A15" s="165" t="s">
        <v>87</v>
      </c>
      <c r="B15" s="165" t="str">
        <f>"        "&amp;"公务员医疗补助"</f>
        <v>        公务员医疗补助</v>
      </c>
      <c r="C15" s="62">
        <v>144776</v>
      </c>
      <c r="D15" s="160">
        <v>144776</v>
      </c>
      <c r="E15" s="62">
        <v>144776</v>
      </c>
      <c r="F15" s="62"/>
      <c r="G15" s="62"/>
    </row>
    <row r="16" ht="20.25" customHeight="1" spans="1:7">
      <c r="A16" s="165" t="s">
        <v>88</v>
      </c>
      <c r="B16" s="165" t="str">
        <f>"        "&amp;"其他行政事业单位医疗支出"</f>
        <v>        其他行政事业单位医疗支出</v>
      </c>
      <c r="C16" s="62">
        <v>21554.82</v>
      </c>
      <c r="D16" s="160">
        <v>21554.82</v>
      </c>
      <c r="E16" s="62">
        <v>21554.82</v>
      </c>
      <c r="F16" s="62"/>
      <c r="G16" s="62"/>
    </row>
    <row r="17" ht="20.25" customHeight="1" spans="1:7">
      <c r="A17" s="156" t="s">
        <v>92</v>
      </c>
      <c r="B17" s="156" t="str">
        <f>"        "&amp;"资源勘探工业信息等支出"</f>
        <v>        资源勘探工业信息等支出</v>
      </c>
      <c r="C17" s="62">
        <v>4505483.49</v>
      </c>
      <c r="D17" s="160">
        <v>4505483.49</v>
      </c>
      <c r="E17" s="62">
        <v>3133388.05</v>
      </c>
      <c r="F17" s="62">
        <v>1372095.44</v>
      </c>
      <c r="G17" s="62"/>
    </row>
    <row r="18" ht="20.25" customHeight="1" spans="1:7">
      <c r="A18" s="164" t="s">
        <v>93</v>
      </c>
      <c r="B18" s="164" t="str">
        <f>"        "&amp;"国有资产监管"</f>
        <v>        国有资产监管</v>
      </c>
      <c r="C18" s="62">
        <v>4505483.49</v>
      </c>
      <c r="D18" s="160">
        <v>4505483.49</v>
      </c>
      <c r="E18" s="62">
        <v>3133388.05</v>
      </c>
      <c r="F18" s="62">
        <v>1372095.44</v>
      </c>
      <c r="G18" s="62"/>
    </row>
    <row r="19" ht="20.25" customHeight="1" spans="1:7">
      <c r="A19" s="165" t="s">
        <v>94</v>
      </c>
      <c r="B19" s="165" t="str">
        <f>"        "&amp;"行政运行"</f>
        <v>        行政运行</v>
      </c>
      <c r="C19" s="62">
        <v>2217167.04</v>
      </c>
      <c r="D19" s="160">
        <v>2217167.04</v>
      </c>
      <c r="E19" s="62">
        <v>1766724</v>
      </c>
      <c r="F19" s="62">
        <v>450443.04</v>
      </c>
      <c r="G19" s="62"/>
    </row>
    <row r="20" ht="20.25" customHeight="1" spans="1:7">
      <c r="A20" s="165" t="s">
        <v>95</v>
      </c>
      <c r="B20" s="165" t="str">
        <f>"        "&amp;"一般行政管理事务"</f>
        <v>        一般行政管理事务</v>
      </c>
      <c r="C20" s="62">
        <v>777000</v>
      </c>
      <c r="D20" s="160">
        <v>777000</v>
      </c>
      <c r="E20" s="62"/>
      <c r="F20" s="62">
        <v>777000</v>
      </c>
      <c r="G20" s="62"/>
    </row>
    <row r="21" ht="20.25" customHeight="1" spans="1:7">
      <c r="A21" s="165" t="s">
        <v>96</v>
      </c>
      <c r="B21" s="165" t="str">
        <f>"        "&amp;"机关服务"</f>
        <v>        机关服务</v>
      </c>
      <c r="C21" s="62">
        <v>1511316.45</v>
      </c>
      <c r="D21" s="160">
        <v>1511316.45</v>
      </c>
      <c r="E21" s="62">
        <v>1366664.05</v>
      </c>
      <c r="F21" s="62">
        <v>144652.4</v>
      </c>
      <c r="G21" s="62"/>
    </row>
    <row r="22" ht="20.25" customHeight="1" spans="1:7">
      <c r="A22" s="156" t="s">
        <v>97</v>
      </c>
      <c r="B22" s="156" t="str">
        <f>"        "&amp;"住房保障支出"</f>
        <v>        住房保障支出</v>
      </c>
      <c r="C22" s="62">
        <v>377700</v>
      </c>
      <c r="D22" s="160">
        <v>377700</v>
      </c>
      <c r="E22" s="62">
        <v>377700</v>
      </c>
      <c r="F22" s="62"/>
      <c r="G22" s="62"/>
    </row>
    <row r="23" ht="20.25" customHeight="1" spans="1:7">
      <c r="A23" s="164" t="s">
        <v>98</v>
      </c>
      <c r="B23" s="164" t="str">
        <f>"        "&amp;"住房改革支出"</f>
        <v>        住房改革支出</v>
      </c>
      <c r="C23" s="62">
        <v>377700</v>
      </c>
      <c r="D23" s="160">
        <v>377700</v>
      </c>
      <c r="E23" s="62">
        <v>377700</v>
      </c>
      <c r="F23" s="62"/>
      <c r="G23" s="62"/>
    </row>
    <row r="24" ht="20.25" customHeight="1" spans="1:7">
      <c r="A24" s="165" t="s">
        <v>99</v>
      </c>
      <c r="B24" s="165" t="str">
        <f>"        "&amp;"住房公积金"</f>
        <v>        住房公积金</v>
      </c>
      <c r="C24" s="62">
        <v>352488</v>
      </c>
      <c r="D24" s="160">
        <v>352488</v>
      </c>
      <c r="E24" s="62">
        <v>352488</v>
      </c>
      <c r="F24" s="62"/>
      <c r="G24" s="62"/>
    </row>
    <row r="25" ht="20.25" customHeight="1" spans="1:7">
      <c r="A25" s="165" t="s">
        <v>100</v>
      </c>
      <c r="B25" s="165" t="str">
        <f>"        "&amp;"购房补贴"</f>
        <v>        购房补贴</v>
      </c>
      <c r="C25" s="62">
        <v>25212</v>
      </c>
      <c r="D25" s="160">
        <v>25212</v>
      </c>
      <c r="E25" s="62">
        <v>25212</v>
      </c>
      <c r="F25" s="62"/>
      <c r="G25" s="62"/>
    </row>
    <row r="26" ht="20.25" customHeight="1" spans="1:7">
      <c r="A26" s="158" t="s">
        <v>30</v>
      </c>
      <c r="B26" s="156"/>
      <c r="C26" s="160">
        <v>5896937.24</v>
      </c>
      <c r="D26" s="160">
        <v>5896937.24</v>
      </c>
      <c r="E26" s="160">
        <v>4521241.8</v>
      </c>
      <c r="F26" s="160">
        <v>1375695.44</v>
      </c>
      <c r="G26" s="160"/>
    </row>
  </sheetData>
  <mergeCells count="8">
    <mergeCell ref="A1:G1"/>
    <mergeCell ref="A2:G2"/>
    <mergeCell ref="A3:F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G3" sqref="G3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54" t="s">
        <v>119</v>
      </c>
      <c r="B1" s="154"/>
      <c r="C1" s="154"/>
      <c r="D1" s="154"/>
      <c r="E1" s="154"/>
      <c r="F1" s="154"/>
    </row>
    <row r="2" ht="28.5" customHeight="1" spans="1:6">
      <c r="A2" s="155" t="s">
        <v>120</v>
      </c>
      <c r="B2" s="155"/>
      <c r="C2" s="155"/>
      <c r="D2" s="155"/>
      <c r="E2" s="155"/>
      <c r="F2" s="155"/>
    </row>
    <row r="3" ht="20.25" customHeight="1" spans="1:6">
      <c r="A3" s="156" t="str">
        <f>"单位名称："&amp;"玉溪市人民政府国有资产监督管理委员会"</f>
        <v>单位名称：玉溪市人民政府国有资产监督管理委员会</v>
      </c>
      <c r="B3" s="156"/>
      <c r="C3" s="156"/>
      <c r="D3" s="156"/>
      <c r="E3" s="156"/>
      <c r="F3" s="154" t="s">
        <v>2</v>
      </c>
    </row>
    <row r="4" ht="20.25" customHeight="1" spans="1:6">
      <c r="A4" s="157" t="s">
        <v>121</v>
      </c>
      <c r="B4" s="157" t="s">
        <v>122</v>
      </c>
      <c r="C4" s="157" t="s">
        <v>123</v>
      </c>
      <c r="D4" s="157"/>
      <c r="E4" s="157"/>
      <c r="F4" s="157"/>
    </row>
    <row r="5" ht="35.25" customHeight="1" spans="1:6">
      <c r="A5" s="157"/>
      <c r="B5" s="157"/>
      <c r="C5" s="157" t="s">
        <v>32</v>
      </c>
      <c r="D5" s="157" t="s">
        <v>124</v>
      </c>
      <c r="E5" s="157" t="s">
        <v>125</v>
      </c>
      <c r="F5" s="157" t="s">
        <v>126</v>
      </c>
    </row>
    <row r="6" ht="20.25" customHeight="1" spans="1:6">
      <c r="A6" s="161" t="s">
        <v>44</v>
      </c>
      <c r="B6" s="161">
        <v>2</v>
      </c>
      <c r="C6" s="161">
        <v>3</v>
      </c>
      <c r="D6" s="161">
        <v>4</v>
      </c>
      <c r="E6" s="161">
        <v>5</v>
      </c>
      <c r="F6" s="161">
        <v>6</v>
      </c>
    </row>
    <row r="7" ht="20.25" customHeight="1" spans="1:6">
      <c r="A7" s="62">
        <v>48300</v>
      </c>
      <c r="B7" s="62"/>
      <c r="C7" s="62">
        <v>26000</v>
      </c>
      <c r="D7" s="62"/>
      <c r="E7" s="160">
        <v>26000</v>
      </c>
      <c r="F7" s="62">
        <v>22300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3"/>
  <sheetViews>
    <sheetView showZeros="0" topLeftCell="E48" workbookViewId="0">
      <selection activeCell="B8" sqref="B8"/>
    </sheetView>
  </sheetViews>
  <sheetFormatPr defaultColWidth="8.85" defaultRowHeight="15" customHeight="1"/>
  <cols>
    <col min="1" max="1" width="36.125" customWidth="1"/>
    <col min="2" max="2" width="20.8416666666667" customWidth="1"/>
    <col min="3" max="3" width="26" customWidth="1"/>
    <col min="4" max="4" width="11.1333333333333" customWidth="1"/>
    <col min="5" max="5" width="26.5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54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2" ht="28.5" customHeight="1" spans="1:23">
      <c r="A2" s="155" t="s">
        <v>128</v>
      </c>
      <c r="B2" s="155"/>
      <c r="C2" s="155" t="s">
        <v>129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9.5" customHeight="1" spans="1:23">
      <c r="A3" s="156" t="str">
        <f>"单位名称："&amp;"玉溪市人民政府国有资产监督管理委员会"</f>
        <v>单位名称：玉溪市人民政府国有资产监督管理委员会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4"/>
      <c r="S3" s="154"/>
      <c r="T3" s="154"/>
      <c r="U3" s="154"/>
      <c r="V3" s="154"/>
      <c r="W3" s="154" t="s">
        <v>2</v>
      </c>
    </row>
    <row r="4" ht="19.5" customHeight="1" spans="1:23">
      <c r="A4" s="157" t="s">
        <v>130</v>
      </c>
      <c r="B4" s="157" t="s">
        <v>131</v>
      </c>
      <c r="C4" s="157" t="s">
        <v>132</v>
      </c>
      <c r="D4" s="157" t="s">
        <v>133</v>
      </c>
      <c r="E4" s="157" t="s">
        <v>134</v>
      </c>
      <c r="F4" s="157" t="s">
        <v>135</v>
      </c>
      <c r="G4" s="157" t="s">
        <v>136</v>
      </c>
      <c r="H4" s="157" t="s">
        <v>137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19.5" customHeight="1" spans="1:23">
      <c r="A5" s="157"/>
      <c r="B5" s="157"/>
      <c r="C5" s="157"/>
      <c r="D5" s="157"/>
      <c r="E5" s="157"/>
      <c r="F5" s="157"/>
      <c r="G5" s="157"/>
      <c r="H5" s="157" t="s">
        <v>30</v>
      </c>
      <c r="I5" s="157" t="s">
        <v>33</v>
      </c>
      <c r="J5" s="157"/>
      <c r="K5" s="157"/>
      <c r="L5" s="157"/>
      <c r="M5" s="157"/>
      <c r="N5" s="157" t="s">
        <v>138</v>
      </c>
      <c r="O5" s="157"/>
      <c r="P5" s="157"/>
      <c r="Q5" s="157" t="s">
        <v>36</v>
      </c>
      <c r="R5" s="157" t="s">
        <v>71</v>
      </c>
      <c r="S5" s="157"/>
      <c r="T5" s="157"/>
      <c r="U5" s="157"/>
      <c r="V5" s="157"/>
      <c r="W5" s="157"/>
    </row>
    <row r="6" ht="41.25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139</v>
      </c>
      <c r="J6" s="157" t="s">
        <v>140</v>
      </c>
      <c r="K6" s="157" t="s">
        <v>141</v>
      </c>
      <c r="L6" s="157" t="s">
        <v>142</v>
      </c>
      <c r="M6" s="157" t="s">
        <v>143</v>
      </c>
      <c r="N6" s="157" t="s">
        <v>33</v>
      </c>
      <c r="O6" s="157" t="s">
        <v>34</v>
      </c>
      <c r="P6" s="157" t="s">
        <v>35</v>
      </c>
      <c r="Q6" s="157"/>
      <c r="R6" s="157" t="s">
        <v>32</v>
      </c>
      <c r="S6" s="157" t="s">
        <v>39</v>
      </c>
      <c r="T6" s="157" t="s">
        <v>144</v>
      </c>
      <c r="U6" s="157" t="s">
        <v>41</v>
      </c>
      <c r="V6" s="157" t="s">
        <v>42</v>
      </c>
      <c r="W6" s="157" t="s">
        <v>43</v>
      </c>
    </row>
    <row r="7" ht="20.25" customHeight="1" spans="1:23">
      <c r="A7" s="158" t="s">
        <v>44</v>
      </c>
      <c r="B7" s="158" t="s">
        <v>45</v>
      </c>
      <c r="C7" s="158" t="s">
        <v>46</v>
      </c>
      <c r="D7" s="158" t="s">
        <v>47</v>
      </c>
      <c r="E7" s="158" t="s">
        <v>48</v>
      </c>
      <c r="F7" s="158" t="s">
        <v>49</v>
      </c>
      <c r="G7" s="158" t="s">
        <v>50</v>
      </c>
      <c r="H7" s="158" t="s">
        <v>51</v>
      </c>
      <c r="I7" s="158" t="s">
        <v>52</v>
      </c>
      <c r="J7" s="158" t="s">
        <v>53</v>
      </c>
      <c r="K7" s="158" t="s">
        <v>54</v>
      </c>
      <c r="L7" s="158" t="s">
        <v>55</v>
      </c>
      <c r="M7" s="158" t="s">
        <v>56</v>
      </c>
      <c r="N7" s="158" t="s">
        <v>57</v>
      </c>
      <c r="O7" s="158" t="s">
        <v>58</v>
      </c>
      <c r="P7" s="158" t="s">
        <v>59</v>
      </c>
      <c r="Q7" s="158" t="s">
        <v>60</v>
      </c>
      <c r="R7" s="158" t="s">
        <v>61</v>
      </c>
      <c r="S7" s="158" t="s">
        <v>62</v>
      </c>
      <c r="T7" s="158" t="s">
        <v>145</v>
      </c>
      <c r="U7" s="158" t="s">
        <v>146</v>
      </c>
      <c r="V7" s="158" t="s">
        <v>147</v>
      </c>
      <c r="W7" s="158" t="s">
        <v>148</v>
      </c>
    </row>
    <row r="8" ht="20.25" customHeight="1" spans="1:23">
      <c r="A8" s="159" t="s">
        <v>64</v>
      </c>
      <c r="C8" s="156"/>
      <c r="D8" s="156"/>
      <c r="E8" s="156"/>
      <c r="G8" s="156"/>
      <c r="H8" s="160">
        <v>5896937.24</v>
      </c>
      <c r="I8" s="62">
        <v>5896937.24</v>
      </c>
      <c r="J8" s="62">
        <v>1052763.45</v>
      </c>
      <c r="K8" s="62"/>
      <c r="L8" s="62">
        <v>4844173.79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t="s">
        <v>64</v>
      </c>
      <c r="B9" s="156"/>
      <c r="C9" s="156"/>
      <c r="D9" s="156"/>
      <c r="E9" s="156"/>
      <c r="F9" s="156"/>
      <c r="G9" s="156"/>
      <c r="H9" s="160">
        <v>5896937.24</v>
      </c>
      <c r="I9" s="62">
        <v>5896937.24</v>
      </c>
      <c r="J9" s="62">
        <v>1052763.45</v>
      </c>
      <c r="K9" s="62"/>
      <c r="L9" s="62">
        <v>4844173.79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56" t="str">
        <f t="shared" ref="A10:A62" si="0">"       "&amp;"玉溪市人民政府国有资产监督管理委员会"</f>
        <v>       玉溪市人民政府国有资产监督管理委员会</v>
      </c>
      <c r="B10" s="156" t="s">
        <v>149</v>
      </c>
      <c r="C10" s="156" t="s">
        <v>150</v>
      </c>
      <c r="D10" s="156" t="s">
        <v>94</v>
      </c>
      <c r="E10" s="156" t="s">
        <v>151</v>
      </c>
      <c r="F10" s="156" t="s">
        <v>152</v>
      </c>
      <c r="G10" s="156" t="s">
        <v>153</v>
      </c>
      <c r="H10" s="160">
        <v>602112</v>
      </c>
      <c r="I10" s="62">
        <v>602112</v>
      </c>
      <c r="J10" s="62">
        <v>150528</v>
      </c>
      <c r="K10" s="156"/>
      <c r="L10" s="62">
        <v>451584</v>
      </c>
      <c r="M10" s="156"/>
      <c r="N10" s="62"/>
      <c r="O10" s="62"/>
      <c r="P10" s="156"/>
      <c r="Q10" s="62"/>
      <c r="R10" s="62"/>
      <c r="S10" s="62"/>
      <c r="T10" s="62"/>
      <c r="U10" s="62"/>
      <c r="V10" s="62"/>
      <c r="W10" s="62"/>
    </row>
    <row r="11" ht="20.25" customHeight="1" spans="1:23">
      <c r="A11" s="156" t="str">
        <f t="shared" si="0"/>
        <v>       玉溪市人民政府国有资产监督管理委员会</v>
      </c>
      <c r="B11" s="156" t="s">
        <v>149</v>
      </c>
      <c r="C11" s="156" t="s">
        <v>150</v>
      </c>
      <c r="D11" s="156" t="s">
        <v>94</v>
      </c>
      <c r="E11" s="156" t="s">
        <v>151</v>
      </c>
      <c r="F11" s="156" t="s">
        <v>154</v>
      </c>
      <c r="G11" s="156" t="s">
        <v>155</v>
      </c>
      <c r="H11" s="160">
        <v>662004</v>
      </c>
      <c r="I11" s="62">
        <v>662004</v>
      </c>
      <c r="J11" s="62">
        <v>165501</v>
      </c>
      <c r="K11" s="156"/>
      <c r="L11" s="62">
        <v>496503</v>
      </c>
      <c r="M11" s="156"/>
      <c r="N11" s="62"/>
      <c r="O11" s="62"/>
      <c r="P11" s="156"/>
      <c r="Q11" s="62"/>
      <c r="R11" s="62"/>
      <c r="S11" s="62"/>
      <c r="T11" s="62"/>
      <c r="U11" s="62"/>
      <c r="V11" s="62"/>
      <c r="W11" s="62"/>
    </row>
    <row r="12" ht="20.25" customHeight="1" spans="1:23">
      <c r="A12" s="156" t="str">
        <f t="shared" si="0"/>
        <v>       玉溪市人民政府国有资产监督管理委员会</v>
      </c>
      <c r="B12" s="156" t="s">
        <v>149</v>
      </c>
      <c r="C12" s="156" t="s">
        <v>150</v>
      </c>
      <c r="D12" s="156" t="s">
        <v>100</v>
      </c>
      <c r="E12" s="156" t="s">
        <v>156</v>
      </c>
      <c r="F12" s="156" t="s">
        <v>154</v>
      </c>
      <c r="G12" s="156" t="s">
        <v>155</v>
      </c>
      <c r="H12" s="160">
        <v>3036</v>
      </c>
      <c r="I12" s="62">
        <v>3036</v>
      </c>
      <c r="J12" s="62">
        <v>759</v>
      </c>
      <c r="K12" s="156"/>
      <c r="L12" s="62">
        <v>2277</v>
      </c>
      <c r="M12" s="156"/>
      <c r="N12" s="62"/>
      <c r="O12" s="62"/>
      <c r="P12" s="156"/>
      <c r="Q12" s="62"/>
      <c r="R12" s="62"/>
      <c r="S12" s="62"/>
      <c r="T12" s="62"/>
      <c r="U12" s="62"/>
      <c r="V12" s="62"/>
      <c r="W12" s="62"/>
    </row>
    <row r="13" ht="20.25" customHeight="1" spans="1:23">
      <c r="A13" s="156" t="str">
        <f t="shared" si="0"/>
        <v>       玉溪市人民政府国有资产监督管理委员会</v>
      </c>
      <c r="B13" s="156" t="s">
        <v>157</v>
      </c>
      <c r="C13" s="156" t="s">
        <v>158</v>
      </c>
      <c r="D13" s="156" t="s">
        <v>82</v>
      </c>
      <c r="E13" s="156" t="s">
        <v>159</v>
      </c>
      <c r="F13" s="156" t="s">
        <v>160</v>
      </c>
      <c r="G13" s="156" t="s">
        <v>161</v>
      </c>
      <c r="H13" s="160">
        <v>432344.32</v>
      </c>
      <c r="I13" s="62">
        <v>432344.32</v>
      </c>
      <c r="J13" s="62">
        <v>108086.08</v>
      </c>
      <c r="K13" s="156"/>
      <c r="L13" s="62">
        <v>324258.24</v>
      </c>
      <c r="M13" s="156"/>
      <c r="N13" s="62"/>
      <c r="O13" s="62"/>
      <c r="P13" s="156"/>
      <c r="Q13" s="62"/>
      <c r="R13" s="62"/>
      <c r="S13" s="62"/>
      <c r="T13" s="62"/>
      <c r="U13" s="62"/>
      <c r="V13" s="62"/>
      <c r="W13" s="62"/>
    </row>
    <row r="14" ht="20.25" customHeight="1" spans="1:23">
      <c r="A14" s="156" t="str">
        <f t="shared" si="0"/>
        <v>       玉溪市人民政府国有资产监督管理委员会</v>
      </c>
      <c r="B14" s="156" t="s">
        <v>157</v>
      </c>
      <c r="C14" s="156" t="s">
        <v>158</v>
      </c>
      <c r="D14" s="156" t="s">
        <v>85</v>
      </c>
      <c r="E14" s="156" t="s">
        <v>162</v>
      </c>
      <c r="F14" s="156" t="s">
        <v>163</v>
      </c>
      <c r="G14" s="156" t="s">
        <v>164</v>
      </c>
      <c r="H14" s="160">
        <v>128874.76</v>
      </c>
      <c r="I14" s="62">
        <v>128874.76</v>
      </c>
      <c r="J14" s="62">
        <v>32218.69</v>
      </c>
      <c r="K14" s="156"/>
      <c r="L14" s="62">
        <v>96656.07</v>
      </c>
      <c r="M14" s="156"/>
      <c r="N14" s="62"/>
      <c r="O14" s="62"/>
      <c r="P14" s="156"/>
      <c r="Q14" s="62"/>
      <c r="R14" s="62"/>
      <c r="S14" s="62"/>
      <c r="T14" s="62"/>
      <c r="U14" s="62"/>
      <c r="V14" s="62"/>
      <c r="W14" s="62"/>
    </row>
    <row r="15" ht="20.25" customHeight="1" spans="1:23">
      <c r="A15" s="156" t="str">
        <f t="shared" si="0"/>
        <v>       玉溪市人民政府国有资产监督管理委员会</v>
      </c>
      <c r="B15" s="156" t="s">
        <v>157</v>
      </c>
      <c r="C15" s="156" t="s">
        <v>158</v>
      </c>
      <c r="D15" s="156" t="s">
        <v>86</v>
      </c>
      <c r="E15" s="156" t="s">
        <v>165</v>
      </c>
      <c r="F15" s="156" t="s">
        <v>163</v>
      </c>
      <c r="G15" s="156" t="s">
        <v>164</v>
      </c>
      <c r="H15" s="160">
        <v>95403.85</v>
      </c>
      <c r="I15" s="62">
        <v>95403.85</v>
      </c>
      <c r="J15" s="62">
        <v>23850.96</v>
      </c>
      <c r="K15" s="156"/>
      <c r="L15" s="62">
        <v>71552.89</v>
      </c>
      <c r="M15" s="156"/>
      <c r="N15" s="62"/>
      <c r="O15" s="62"/>
      <c r="P15" s="156"/>
      <c r="Q15" s="62"/>
      <c r="R15" s="62"/>
      <c r="S15" s="62"/>
      <c r="T15" s="62"/>
      <c r="U15" s="62"/>
      <c r="V15" s="62"/>
      <c r="W15" s="62"/>
    </row>
    <row r="16" ht="20.25" customHeight="1" spans="1:23">
      <c r="A16" s="156" t="str">
        <f t="shared" si="0"/>
        <v>       玉溪市人民政府国有资产监督管理委员会</v>
      </c>
      <c r="B16" s="156" t="s">
        <v>157</v>
      </c>
      <c r="C16" s="156" t="s">
        <v>158</v>
      </c>
      <c r="D16" s="156" t="s">
        <v>87</v>
      </c>
      <c r="E16" s="156" t="s">
        <v>166</v>
      </c>
      <c r="F16" s="156" t="s">
        <v>167</v>
      </c>
      <c r="G16" s="156" t="s">
        <v>168</v>
      </c>
      <c r="H16" s="160">
        <v>144776</v>
      </c>
      <c r="I16" s="62">
        <v>144776</v>
      </c>
      <c r="J16" s="62">
        <v>36194</v>
      </c>
      <c r="K16" s="156"/>
      <c r="L16" s="62">
        <v>108582</v>
      </c>
      <c r="M16" s="156"/>
      <c r="N16" s="62"/>
      <c r="O16" s="62"/>
      <c r="P16" s="156"/>
      <c r="Q16" s="62"/>
      <c r="R16" s="62"/>
      <c r="S16" s="62"/>
      <c r="T16" s="62"/>
      <c r="U16" s="62"/>
      <c r="V16" s="62"/>
      <c r="W16" s="62"/>
    </row>
    <row r="17" ht="20.25" customHeight="1" spans="1:23">
      <c r="A17" s="156" t="str">
        <f t="shared" si="0"/>
        <v>       玉溪市人民政府国有资产监督管理委员会</v>
      </c>
      <c r="B17" s="156" t="s">
        <v>157</v>
      </c>
      <c r="C17" s="156" t="s">
        <v>158</v>
      </c>
      <c r="D17" s="156" t="s">
        <v>88</v>
      </c>
      <c r="E17" s="156" t="s">
        <v>169</v>
      </c>
      <c r="F17" s="156" t="s">
        <v>170</v>
      </c>
      <c r="G17" s="156" t="s">
        <v>171</v>
      </c>
      <c r="H17" s="160">
        <v>21554.82</v>
      </c>
      <c r="I17" s="62">
        <v>21554.82</v>
      </c>
      <c r="J17" s="62">
        <v>13245.71</v>
      </c>
      <c r="K17" s="156"/>
      <c r="L17" s="62">
        <v>8309.11</v>
      </c>
      <c r="M17" s="156"/>
      <c r="N17" s="62"/>
      <c r="O17" s="62"/>
      <c r="P17" s="156"/>
      <c r="Q17" s="62"/>
      <c r="R17" s="62"/>
      <c r="S17" s="62"/>
      <c r="T17" s="62"/>
      <c r="U17" s="62"/>
      <c r="V17" s="62"/>
      <c r="W17" s="62"/>
    </row>
    <row r="18" ht="20.25" customHeight="1" spans="1:23">
      <c r="A18" s="156" t="str">
        <f t="shared" si="0"/>
        <v>       玉溪市人民政府国有资产监督管理委员会</v>
      </c>
      <c r="B18" s="156" t="s">
        <v>157</v>
      </c>
      <c r="C18" s="156" t="s">
        <v>158</v>
      </c>
      <c r="D18" s="156" t="s">
        <v>96</v>
      </c>
      <c r="E18" s="156" t="s">
        <v>172</v>
      </c>
      <c r="F18" s="156" t="s">
        <v>170</v>
      </c>
      <c r="G18" s="156" t="s">
        <v>171</v>
      </c>
      <c r="H18" s="160">
        <v>8264.05</v>
      </c>
      <c r="I18" s="62">
        <v>8264.05</v>
      </c>
      <c r="J18" s="62">
        <v>2066.01</v>
      </c>
      <c r="K18" s="156"/>
      <c r="L18" s="62">
        <v>6198.04</v>
      </c>
      <c r="M18" s="156"/>
      <c r="N18" s="62"/>
      <c r="O18" s="62"/>
      <c r="P18" s="156"/>
      <c r="Q18" s="62"/>
      <c r="R18" s="62"/>
      <c r="S18" s="62"/>
      <c r="T18" s="62"/>
      <c r="U18" s="62"/>
      <c r="V18" s="62"/>
      <c r="W18" s="62"/>
    </row>
    <row r="19" ht="20.25" customHeight="1" spans="1:23">
      <c r="A19" s="156" t="str">
        <f t="shared" si="0"/>
        <v>       玉溪市人民政府国有资产监督管理委员会</v>
      </c>
      <c r="B19" s="156" t="s">
        <v>173</v>
      </c>
      <c r="C19" s="156" t="s">
        <v>174</v>
      </c>
      <c r="D19" s="156" t="s">
        <v>99</v>
      </c>
      <c r="E19" s="156" t="s">
        <v>174</v>
      </c>
      <c r="F19" s="156" t="s">
        <v>175</v>
      </c>
      <c r="G19" s="156" t="s">
        <v>174</v>
      </c>
      <c r="H19" s="160">
        <v>352488</v>
      </c>
      <c r="I19" s="62">
        <v>352488</v>
      </c>
      <c r="J19" s="62">
        <v>88122</v>
      </c>
      <c r="K19" s="156"/>
      <c r="L19" s="62">
        <v>264366</v>
      </c>
      <c r="M19" s="156"/>
      <c r="N19" s="62"/>
      <c r="O19" s="62"/>
      <c r="P19" s="156"/>
      <c r="Q19" s="62"/>
      <c r="R19" s="62"/>
      <c r="S19" s="62"/>
      <c r="T19" s="62"/>
      <c r="U19" s="62"/>
      <c r="V19" s="62"/>
      <c r="W19" s="62"/>
    </row>
    <row r="20" ht="20.25" customHeight="1" spans="1:23">
      <c r="A20" s="156" t="str">
        <f t="shared" si="0"/>
        <v>       玉溪市人民政府国有资产监督管理委员会</v>
      </c>
      <c r="B20" s="156" t="s">
        <v>176</v>
      </c>
      <c r="C20" s="156" t="s">
        <v>177</v>
      </c>
      <c r="D20" s="156" t="s">
        <v>94</v>
      </c>
      <c r="E20" s="156" t="s">
        <v>151</v>
      </c>
      <c r="F20" s="156" t="s">
        <v>178</v>
      </c>
      <c r="G20" s="156" t="s">
        <v>179</v>
      </c>
      <c r="H20" s="160">
        <v>356432</v>
      </c>
      <c r="I20" s="62">
        <v>356432</v>
      </c>
      <c r="J20" s="62">
        <v>89108</v>
      </c>
      <c r="K20" s="156"/>
      <c r="L20" s="62">
        <v>267324</v>
      </c>
      <c r="M20" s="156"/>
      <c r="N20" s="62"/>
      <c r="O20" s="62"/>
      <c r="P20" s="156"/>
      <c r="Q20" s="62"/>
      <c r="R20" s="62"/>
      <c r="S20" s="62"/>
      <c r="T20" s="62"/>
      <c r="U20" s="62"/>
      <c r="V20" s="62"/>
      <c r="W20" s="62"/>
    </row>
    <row r="21" ht="20.25" customHeight="1" spans="1:23">
      <c r="A21" s="156" t="str">
        <f t="shared" si="0"/>
        <v>       玉溪市人民政府国有资产监督管理委员会</v>
      </c>
      <c r="B21" s="156" t="s">
        <v>180</v>
      </c>
      <c r="C21" s="156" t="s">
        <v>181</v>
      </c>
      <c r="D21" s="156" t="s">
        <v>94</v>
      </c>
      <c r="E21" s="156" t="s">
        <v>151</v>
      </c>
      <c r="F21" s="156" t="s">
        <v>182</v>
      </c>
      <c r="G21" s="156" t="s">
        <v>183</v>
      </c>
      <c r="H21" s="160">
        <v>13100</v>
      </c>
      <c r="I21" s="62">
        <v>13100</v>
      </c>
      <c r="J21" s="62"/>
      <c r="K21" s="156"/>
      <c r="L21" s="62">
        <v>13100</v>
      </c>
      <c r="M21" s="156"/>
      <c r="N21" s="62"/>
      <c r="O21" s="62"/>
      <c r="P21" s="156"/>
      <c r="Q21" s="62"/>
      <c r="R21" s="62"/>
      <c r="S21" s="62"/>
      <c r="T21" s="62"/>
      <c r="U21" s="62"/>
      <c r="V21" s="62"/>
      <c r="W21" s="62"/>
    </row>
    <row r="22" ht="20.25" customHeight="1" spans="1:23">
      <c r="A22" s="156" t="str">
        <f t="shared" si="0"/>
        <v>       玉溪市人民政府国有资产监督管理委员会</v>
      </c>
      <c r="B22" s="156" t="s">
        <v>180</v>
      </c>
      <c r="C22" s="156" t="s">
        <v>181</v>
      </c>
      <c r="D22" s="156" t="s">
        <v>96</v>
      </c>
      <c r="E22" s="156" t="s">
        <v>172</v>
      </c>
      <c r="F22" s="156" t="s">
        <v>182</v>
      </c>
      <c r="G22" s="156" t="s">
        <v>183</v>
      </c>
      <c r="H22" s="160">
        <v>12900</v>
      </c>
      <c r="I22" s="62">
        <v>12900</v>
      </c>
      <c r="J22" s="62"/>
      <c r="K22" s="156"/>
      <c r="L22" s="62">
        <v>12900</v>
      </c>
      <c r="M22" s="156"/>
      <c r="N22" s="62"/>
      <c r="O22" s="62"/>
      <c r="P22" s="156"/>
      <c r="Q22" s="62"/>
      <c r="R22" s="62"/>
      <c r="S22" s="62"/>
      <c r="T22" s="62"/>
      <c r="U22" s="62"/>
      <c r="V22" s="62"/>
      <c r="W22" s="62"/>
    </row>
    <row r="23" ht="20.25" customHeight="1" spans="1:23">
      <c r="A23" s="156" t="str">
        <f t="shared" si="0"/>
        <v>       玉溪市人民政府国有资产监督管理委员会</v>
      </c>
      <c r="B23" s="156" t="s">
        <v>184</v>
      </c>
      <c r="C23" s="156" t="s">
        <v>185</v>
      </c>
      <c r="D23" s="156" t="s">
        <v>94</v>
      </c>
      <c r="E23" s="156" t="s">
        <v>151</v>
      </c>
      <c r="F23" s="156" t="s">
        <v>186</v>
      </c>
      <c r="G23" s="156" t="s">
        <v>187</v>
      </c>
      <c r="H23" s="160">
        <v>117000</v>
      </c>
      <c r="I23" s="62">
        <v>117000</v>
      </c>
      <c r="J23" s="62">
        <v>29250</v>
      </c>
      <c r="K23" s="156"/>
      <c r="L23" s="62">
        <v>87750</v>
      </c>
      <c r="M23" s="156"/>
      <c r="N23" s="62"/>
      <c r="O23" s="62"/>
      <c r="P23" s="156"/>
      <c r="Q23" s="62"/>
      <c r="R23" s="62"/>
      <c r="S23" s="62"/>
      <c r="T23" s="62"/>
      <c r="U23" s="62"/>
      <c r="V23" s="62"/>
      <c r="W23" s="62"/>
    </row>
    <row r="24" ht="20.25" customHeight="1" spans="1:23">
      <c r="A24" s="156" t="str">
        <f t="shared" si="0"/>
        <v>       玉溪市人民政府国有资产监督管理委员会</v>
      </c>
      <c r="B24" s="156" t="s">
        <v>188</v>
      </c>
      <c r="C24" s="156" t="s">
        <v>189</v>
      </c>
      <c r="D24" s="156" t="s">
        <v>94</v>
      </c>
      <c r="E24" s="156" t="s">
        <v>151</v>
      </c>
      <c r="F24" s="156" t="s">
        <v>190</v>
      </c>
      <c r="G24" s="156" t="s">
        <v>189</v>
      </c>
      <c r="H24" s="160">
        <v>25343.04</v>
      </c>
      <c r="I24" s="62">
        <v>25343.04</v>
      </c>
      <c r="J24" s="62"/>
      <c r="K24" s="156"/>
      <c r="L24" s="62">
        <v>25343.04</v>
      </c>
      <c r="M24" s="156"/>
      <c r="N24" s="62"/>
      <c r="O24" s="62"/>
      <c r="P24" s="156"/>
      <c r="Q24" s="62"/>
      <c r="R24" s="62"/>
      <c r="S24" s="62"/>
      <c r="T24" s="62"/>
      <c r="U24" s="62"/>
      <c r="V24" s="62"/>
      <c r="W24" s="62"/>
    </row>
    <row r="25" ht="20.25" customHeight="1" spans="1:23">
      <c r="A25" s="156" t="str">
        <f t="shared" si="0"/>
        <v>       玉溪市人民政府国有资产监督管理委员会</v>
      </c>
      <c r="B25" s="156" t="s">
        <v>188</v>
      </c>
      <c r="C25" s="156" t="s">
        <v>189</v>
      </c>
      <c r="D25" s="156" t="s">
        <v>96</v>
      </c>
      <c r="E25" s="156" t="s">
        <v>172</v>
      </c>
      <c r="F25" s="156" t="s">
        <v>190</v>
      </c>
      <c r="G25" s="156" t="s">
        <v>189</v>
      </c>
      <c r="H25" s="160">
        <v>18152.4</v>
      </c>
      <c r="I25" s="62">
        <v>18152.4</v>
      </c>
      <c r="J25" s="62"/>
      <c r="K25" s="156"/>
      <c r="L25" s="62">
        <v>18152.4</v>
      </c>
      <c r="M25" s="156"/>
      <c r="N25" s="62"/>
      <c r="O25" s="62"/>
      <c r="P25" s="156"/>
      <c r="Q25" s="62"/>
      <c r="R25" s="62"/>
      <c r="S25" s="62"/>
      <c r="T25" s="62"/>
      <c r="U25" s="62"/>
      <c r="V25" s="62"/>
      <c r="W25" s="62"/>
    </row>
    <row r="26" ht="20.25" customHeight="1" spans="1:23">
      <c r="A26" s="156" t="str">
        <f t="shared" si="0"/>
        <v>       玉溪市人民政府国有资产监督管理委员会</v>
      </c>
      <c r="B26" s="156" t="s">
        <v>191</v>
      </c>
      <c r="C26" s="156" t="s">
        <v>192</v>
      </c>
      <c r="D26" s="156" t="s">
        <v>81</v>
      </c>
      <c r="E26" s="156" t="s">
        <v>193</v>
      </c>
      <c r="F26" s="156" t="s">
        <v>194</v>
      </c>
      <c r="G26" s="156" t="s">
        <v>195</v>
      </c>
      <c r="H26" s="160">
        <v>3600</v>
      </c>
      <c r="I26" s="62">
        <v>3600</v>
      </c>
      <c r="J26" s="62"/>
      <c r="K26" s="156"/>
      <c r="L26" s="62">
        <v>3600</v>
      </c>
      <c r="M26" s="156"/>
      <c r="N26" s="62"/>
      <c r="O26" s="62"/>
      <c r="P26" s="156"/>
      <c r="Q26" s="62"/>
      <c r="R26" s="62"/>
      <c r="S26" s="62"/>
      <c r="T26" s="62"/>
      <c r="U26" s="62"/>
      <c r="V26" s="62"/>
      <c r="W26" s="62"/>
    </row>
    <row r="27" ht="20.25" customHeight="1" spans="1:23">
      <c r="A27" s="156" t="str">
        <f t="shared" si="0"/>
        <v>       玉溪市人民政府国有资产监督管理委员会</v>
      </c>
      <c r="B27" s="156" t="s">
        <v>191</v>
      </c>
      <c r="C27" s="156" t="s">
        <v>192</v>
      </c>
      <c r="D27" s="156" t="s">
        <v>94</v>
      </c>
      <c r="E27" s="156" t="s">
        <v>151</v>
      </c>
      <c r="F27" s="156" t="s">
        <v>196</v>
      </c>
      <c r="G27" s="156" t="s">
        <v>197</v>
      </c>
      <c r="H27" s="160">
        <v>14700</v>
      </c>
      <c r="I27" s="62">
        <v>14700</v>
      </c>
      <c r="J27" s="62"/>
      <c r="K27" s="156"/>
      <c r="L27" s="62">
        <v>14700</v>
      </c>
      <c r="M27" s="156"/>
      <c r="N27" s="62"/>
      <c r="O27" s="62"/>
      <c r="P27" s="156"/>
      <c r="Q27" s="62"/>
      <c r="R27" s="62"/>
      <c r="S27" s="62"/>
      <c r="T27" s="62"/>
      <c r="U27" s="62"/>
      <c r="V27" s="62"/>
      <c r="W27" s="62"/>
    </row>
    <row r="28" ht="20.25" customHeight="1" spans="1:23">
      <c r="A28" s="156" t="str">
        <f t="shared" si="0"/>
        <v>       玉溪市人民政府国有资产监督管理委员会</v>
      </c>
      <c r="B28" s="156" t="s">
        <v>191</v>
      </c>
      <c r="C28" s="156" t="s">
        <v>192</v>
      </c>
      <c r="D28" s="156" t="s">
        <v>94</v>
      </c>
      <c r="E28" s="156" t="s">
        <v>151</v>
      </c>
      <c r="F28" s="156" t="s">
        <v>198</v>
      </c>
      <c r="G28" s="156" t="s">
        <v>199</v>
      </c>
      <c r="H28" s="160">
        <v>9000</v>
      </c>
      <c r="I28" s="62">
        <v>9000</v>
      </c>
      <c r="J28" s="62"/>
      <c r="K28" s="156"/>
      <c r="L28" s="62">
        <v>9000</v>
      </c>
      <c r="M28" s="156"/>
      <c r="N28" s="62"/>
      <c r="O28" s="62"/>
      <c r="P28" s="156"/>
      <c r="Q28" s="62"/>
      <c r="R28" s="62"/>
      <c r="S28" s="62"/>
      <c r="T28" s="62"/>
      <c r="U28" s="62"/>
      <c r="V28" s="62"/>
      <c r="W28" s="62"/>
    </row>
    <row r="29" ht="20.25" customHeight="1" spans="1:23">
      <c r="A29" s="156" t="str">
        <f t="shared" si="0"/>
        <v>       玉溪市人民政府国有资产监督管理委员会</v>
      </c>
      <c r="B29" s="156" t="s">
        <v>191</v>
      </c>
      <c r="C29" s="156" t="s">
        <v>192</v>
      </c>
      <c r="D29" s="156" t="s">
        <v>94</v>
      </c>
      <c r="E29" s="156" t="s">
        <v>151</v>
      </c>
      <c r="F29" s="156" t="s">
        <v>200</v>
      </c>
      <c r="G29" s="156" t="s">
        <v>201</v>
      </c>
      <c r="H29" s="160">
        <v>8500</v>
      </c>
      <c r="I29" s="62">
        <v>8500</v>
      </c>
      <c r="J29" s="62"/>
      <c r="K29" s="156"/>
      <c r="L29" s="62">
        <v>8500</v>
      </c>
      <c r="M29" s="156"/>
      <c r="N29" s="62"/>
      <c r="O29" s="62"/>
      <c r="P29" s="156"/>
      <c r="Q29" s="62"/>
      <c r="R29" s="62"/>
      <c r="S29" s="62"/>
      <c r="T29" s="62"/>
      <c r="U29" s="62"/>
      <c r="V29" s="62"/>
      <c r="W29" s="62"/>
    </row>
    <row r="30" ht="20.25" customHeight="1" spans="1:23">
      <c r="A30" s="156" t="str">
        <f t="shared" si="0"/>
        <v>       玉溪市人民政府国有资产监督管理委员会</v>
      </c>
      <c r="B30" s="156" t="s">
        <v>191</v>
      </c>
      <c r="C30" s="156" t="s">
        <v>192</v>
      </c>
      <c r="D30" s="156" t="s">
        <v>94</v>
      </c>
      <c r="E30" s="156" t="s">
        <v>151</v>
      </c>
      <c r="F30" s="156" t="s">
        <v>202</v>
      </c>
      <c r="G30" s="156" t="s">
        <v>203</v>
      </c>
      <c r="H30" s="160">
        <v>21000</v>
      </c>
      <c r="I30" s="62">
        <v>21000</v>
      </c>
      <c r="J30" s="62"/>
      <c r="K30" s="156"/>
      <c r="L30" s="62">
        <v>21000</v>
      </c>
      <c r="M30" s="156"/>
      <c r="N30" s="62"/>
      <c r="O30" s="62"/>
      <c r="P30" s="156"/>
      <c r="Q30" s="62"/>
      <c r="R30" s="62"/>
      <c r="S30" s="62"/>
      <c r="T30" s="62"/>
      <c r="U30" s="62"/>
      <c r="V30" s="62"/>
      <c r="W30" s="62"/>
    </row>
    <row r="31" ht="20.25" customHeight="1" spans="1:23">
      <c r="A31" s="156" t="str">
        <f t="shared" si="0"/>
        <v>       玉溪市人民政府国有资产监督管理委员会</v>
      </c>
      <c r="B31" s="156" t="s">
        <v>191</v>
      </c>
      <c r="C31" s="156" t="s">
        <v>192</v>
      </c>
      <c r="D31" s="156" t="s">
        <v>94</v>
      </c>
      <c r="E31" s="156" t="s">
        <v>151</v>
      </c>
      <c r="F31" s="156" t="s">
        <v>204</v>
      </c>
      <c r="G31" s="156" t="s">
        <v>205</v>
      </c>
      <c r="H31" s="160">
        <v>8500</v>
      </c>
      <c r="I31" s="62">
        <v>8500</v>
      </c>
      <c r="J31" s="62"/>
      <c r="K31" s="156"/>
      <c r="L31" s="62">
        <v>8500</v>
      </c>
      <c r="M31" s="156"/>
      <c r="N31" s="62"/>
      <c r="O31" s="62"/>
      <c r="P31" s="156"/>
      <c r="Q31" s="62"/>
      <c r="R31" s="62"/>
      <c r="S31" s="62"/>
      <c r="T31" s="62"/>
      <c r="U31" s="62"/>
      <c r="V31" s="62"/>
      <c r="W31" s="62"/>
    </row>
    <row r="32" ht="20.25" customHeight="1" spans="1:23">
      <c r="A32" s="156" t="str">
        <f t="shared" si="0"/>
        <v>       玉溪市人民政府国有资产监督管理委员会</v>
      </c>
      <c r="B32" s="156" t="s">
        <v>191</v>
      </c>
      <c r="C32" s="156" t="s">
        <v>192</v>
      </c>
      <c r="D32" s="156" t="s">
        <v>94</v>
      </c>
      <c r="E32" s="156" t="s">
        <v>151</v>
      </c>
      <c r="F32" s="156" t="s">
        <v>206</v>
      </c>
      <c r="G32" s="156" t="s">
        <v>207</v>
      </c>
      <c r="H32" s="160">
        <v>60000</v>
      </c>
      <c r="I32" s="62">
        <v>60000</v>
      </c>
      <c r="J32" s="62"/>
      <c r="K32" s="156"/>
      <c r="L32" s="62">
        <v>60000</v>
      </c>
      <c r="M32" s="156"/>
      <c r="N32" s="62"/>
      <c r="O32" s="62"/>
      <c r="P32" s="156"/>
      <c r="Q32" s="62"/>
      <c r="R32" s="62"/>
      <c r="S32" s="62"/>
      <c r="T32" s="62"/>
      <c r="U32" s="62"/>
      <c r="V32" s="62"/>
      <c r="W32" s="62"/>
    </row>
    <row r="33" ht="20.25" customHeight="1" spans="1:23">
      <c r="A33" s="156" t="str">
        <f t="shared" si="0"/>
        <v>       玉溪市人民政府国有资产监督管理委员会</v>
      </c>
      <c r="B33" s="156" t="s">
        <v>191</v>
      </c>
      <c r="C33" s="156" t="s">
        <v>192</v>
      </c>
      <c r="D33" s="156" t="s">
        <v>94</v>
      </c>
      <c r="E33" s="156" t="s">
        <v>151</v>
      </c>
      <c r="F33" s="156" t="s">
        <v>208</v>
      </c>
      <c r="G33" s="156" t="s">
        <v>209</v>
      </c>
      <c r="H33" s="160">
        <v>10000</v>
      </c>
      <c r="I33" s="62">
        <v>10000</v>
      </c>
      <c r="J33" s="62"/>
      <c r="K33" s="156"/>
      <c r="L33" s="62">
        <v>10000</v>
      </c>
      <c r="M33" s="156"/>
      <c r="N33" s="62"/>
      <c r="O33" s="62"/>
      <c r="P33" s="156"/>
      <c r="Q33" s="62"/>
      <c r="R33" s="62"/>
      <c r="S33" s="62"/>
      <c r="T33" s="62"/>
      <c r="U33" s="62"/>
      <c r="V33" s="62"/>
      <c r="W33" s="62"/>
    </row>
    <row r="34" ht="20.25" customHeight="1" spans="1:23">
      <c r="A34" s="156" t="str">
        <f t="shared" si="0"/>
        <v>       玉溪市人民政府国有资产监督管理委员会</v>
      </c>
      <c r="B34" s="156" t="s">
        <v>191</v>
      </c>
      <c r="C34" s="156" t="s">
        <v>192</v>
      </c>
      <c r="D34" s="156" t="s">
        <v>94</v>
      </c>
      <c r="E34" s="156" t="s">
        <v>151</v>
      </c>
      <c r="F34" s="156" t="s">
        <v>186</v>
      </c>
      <c r="G34" s="156" t="s">
        <v>187</v>
      </c>
      <c r="H34" s="160">
        <v>11700</v>
      </c>
      <c r="I34" s="62">
        <v>11700</v>
      </c>
      <c r="J34" s="62"/>
      <c r="K34" s="156"/>
      <c r="L34" s="62">
        <v>11700</v>
      </c>
      <c r="M34" s="156"/>
      <c r="N34" s="62"/>
      <c r="O34" s="62"/>
      <c r="P34" s="156"/>
      <c r="Q34" s="62"/>
      <c r="R34" s="62"/>
      <c r="S34" s="62"/>
      <c r="T34" s="62"/>
      <c r="U34" s="62"/>
      <c r="V34" s="62"/>
      <c r="W34" s="62"/>
    </row>
    <row r="35" ht="20.25" customHeight="1" spans="1:23">
      <c r="A35" s="156" t="str">
        <f t="shared" si="0"/>
        <v>       玉溪市人民政府国有资产监督管理委员会</v>
      </c>
      <c r="B35" s="156" t="s">
        <v>191</v>
      </c>
      <c r="C35" s="156" t="s">
        <v>192</v>
      </c>
      <c r="D35" s="156" t="s">
        <v>94</v>
      </c>
      <c r="E35" s="156" t="s">
        <v>151</v>
      </c>
      <c r="F35" s="156" t="s">
        <v>194</v>
      </c>
      <c r="G35" s="156" t="s">
        <v>195</v>
      </c>
      <c r="H35" s="160">
        <v>10000</v>
      </c>
      <c r="I35" s="62">
        <v>10000</v>
      </c>
      <c r="J35" s="62"/>
      <c r="K35" s="156"/>
      <c r="L35" s="62">
        <v>10000</v>
      </c>
      <c r="M35" s="156"/>
      <c r="N35" s="62"/>
      <c r="O35" s="62"/>
      <c r="P35" s="156"/>
      <c r="Q35" s="62"/>
      <c r="R35" s="62"/>
      <c r="S35" s="62"/>
      <c r="T35" s="62"/>
      <c r="U35" s="62"/>
      <c r="V35" s="62"/>
      <c r="W35" s="62"/>
    </row>
    <row r="36" ht="20.25" customHeight="1" spans="1:23">
      <c r="A36" s="156" t="str">
        <f t="shared" si="0"/>
        <v>       玉溪市人民政府国有资产监督管理委员会</v>
      </c>
      <c r="B36" s="156" t="s">
        <v>191</v>
      </c>
      <c r="C36" s="156" t="s">
        <v>192</v>
      </c>
      <c r="D36" s="156" t="s">
        <v>96</v>
      </c>
      <c r="E36" s="156" t="s">
        <v>172</v>
      </c>
      <c r="F36" s="156" t="s">
        <v>196</v>
      </c>
      <c r="G36" s="156" t="s">
        <v>197</v>
      </c>
      <c r="H36" s="160">
        <v>70600</v>
      </c>
      <c r="I36" s="62">
        <v>70600</v>
      </c>
      <c r="J36" s="62"/>
      <c r="K36" s="156"/>
      <c r="L36" s="62">
        <v>70600</v>
      </c>
      <c r="M36" s="156"/>
      <c r="N36" s="62"/>
      <c r="O36" s="62"/>
      <c r="P36" s="156"/>
      <c r="Q36" s="62"/>
      <c r="R36" s="62"/>
      <c r="S36" s="62"/>
      <c r="T36" s="62"/>
      <c r="U36" s="62"/>
      <c r="V36" s="62"/>
      <c r="W36" s="62"/>
    </row>
    <row r="37" ht="20.25" customHeight="1" spans="1:23">
      <c r="A37" s="156" t="str">
        <f t="shared" si="0"/>
        <v>       玉溪市人民政府国有资产监督管理委员会</v>
      </c>
      <c r="B37" s="156" t="s">
        <v>191</v>
      </c>
      <c r="C37" s="156" t="s">
        <v>192</v>
      </c>
      <c r="D37" s="156" t="s">
        <v>96</v>
      </c>
      <c r="E37" s="156" t="s">
        <v>172</v>
      </c>
      <c r="F37" s="156" t="s">
        <v>194</v>
      </c>
      <c r="G37" s="156" t="s">
        <v>195</v>
      </c>
      <c r="H37" s="160">
        <v>43000</v>
      </c>
      <c r="I37" s="62">
        <v>43000</v>
      </c>
      <c r="J37" s="62"/>
      <c r="K37" s="156"/>
      <c r="L37" s="62">
        <v>43000</v>
      </c>
      <c r="M37" s="156"/>
      <c r="N37" s="62"/>
      <c r="O37" s="62"/>
      <c r="P37" s="156"/>
      <c r="Q37" s="62"/>
      <c r="R37" s="62"/>
      <c r="S37" s="62"/>
      <c r="T37" s="62"/>
      <c r="U37" s="62"/>
      <c r="V37" s="62"/>
      <c r="W37" s="62"/>
    </row>
    <row r="38" ht="20.25" customHeight="1" spans="1:23">
      <c r="A38" s="156" t="str">
        <f t="shared" si="0"/>
        <v>       玉溪市人民政府国有资产监督管理委员会</v>
      </c>
      <c r="B38" s="156" t="s">
        <v>210</v>
      </c>
      <c r="C38" s="156" t="s">
        <v>126</v>
      </c>
      <c r="D38" s="156" t="s">
        <v>94</v>
      </c>
      <c r="E38" s="156" t="s">
        <v>151</v>
      </c>
      <c r="F38" s="156" t="s">
        <v>211</v>
      </c>
      <c r="G38" s="156" t="s">
        <v>126</v>
      </c>
      <c r="H38" s="160">
        <v>2300</v>
      </c>
      <c r="I38" s="62">
        <v>2300</v>
      </c>
      <c r="J38" s="62"/>
      <c r="K38" s="156"/>
      <c r="L38" s="62">
        <v>2300</v>
      </c>
      <c r="M38" s="156"/>
      <c r="N38" s="62"/>
      <c r="O38" s="62"/>
      <c r="P38" s="156"/>
      <c r="Q38" s="62"/>
      <c r="R38" s="62"/>
      <c r="S38" s="62"/>
      <c r="T38" s="62"/>
      <c r="U38" s="62"/>
      <c r="V38" s="62"/>
      <c r="W38" s="62"/>
    </row>
    <row r="39" ht="20.25" customHeight="1" spans="1:23">
      <c r="A39" s="156" t="str">
        <f t="shared" si="0"/>
        <v>       玉溪市人民政府国有资产监督管理委员会</v>
      </c>
      <c r="B39" s="156" t="s">
        <v>212</v>
      </c>
      <c r="C39" s="156" t="s">
        <v>213</v>
      </c>
      <c r="D39" s="156" t="s">
        <v>96</v>
      </c>
      <c r="E39" s="156" t="s">
        <v>172</v>
      </c>
      <c r="F39" s="156" t="s">
        <v>152</v>
      </c>
      <c r="G39" s="156" t="s">
        <v>153</v>
      </c>
      <c r="H39" s="160">
        <v>373620</v>
      </c>
      <c r="I39" s="62">
        <v>373620</v>
      </c>
      <c r="J39" s="62">
        <v>93405</v>
      </c>
      <c r="K39" s="156"/>
      <c r="L39" s="62">
        <v>280215</v>
      </c>
      <c r="M39" s="156"/>
      <c r="N39" s="62"/>
      <c r="O39" s="62"/>
      <c r="P39" s="156"/>
      <c r="Q39" s="62"/>
      <c r="R39" s="62"/>
      <c r="S39" s="62"/>
      <c r="T39" s="62"/>
      <c r="U39" s="62"/>
      <c r="V39" s="62"/>
      <c r="W39" s="62"/>
    </row>
    <row r="40" ht="20.25" customHeight="1" spans="1:23">
      <c r="A40" s="156" t="str">
        <f t="shared" si="0"/>
        <v>       玉溪市人民政府国有资产监督管理委员会</v>
      </c>
      <c r="B40" s="156" t="s">
        <v>212</v>
      </c>
      <c r="C40" s="156" t="s">
        <v>213</v>
      </c>
      <c r="D40" s="156" t="s">
        <v>96</v>
      </c>
      <c r="E40" s="156" t="s">
        <v>172</v>
      </c>
      <c r="F40" s="156" t="s">
        <v>214</v>
      </c>
      <c r="G40" s="156" t="s">
        <v>215</v>
      </c>
      <c r="H40" s="160">
        <v>166380</v>
      </c>
      <c r="I40" s="62">
        <v>166380</v>
      </c>
      <c r="J40" s="62">
        <v>41595</v>
      </c>
      <c r="K40" s="156"/>
      <c r="L40" s="62">
        <v>124785</v>
      </c>
      <c r="M40" s="156"/>
      <c r="N40" s="62"/>
      <c r="O40" s="62"/>
      <c r="P40" s="156"/>
      <c r="Q40" s="62"/>
      <c r="R40" s="62"/>
      <c r="S40" s="62"/>
      <c r="T40" s="62"/>
      <c r="U40" s="62"/>
      <c r="V40" s="62"/>
      <c r="W40" s="62"/>
    </row>
    <row r="41" ht="20.25" customHeight="1" spans="1:23">
      <c r="A41" s="156" t="str">
        <f t="shared" si="0"/>
        <v>       玉溪市人民政府国有资产监督管理委员会</v>
      </c>
      <c r="B41" s="156" t="s">
        <v>212</v>
      </c>
      <c r="C41" s="156" t="s">
        <v>213</v>
      </c>
      <c r="D41" s="156" t="s">
        <v>100</v>
      </c>
      <c r="E41" s="156" t="s">
        <v>156</v>
      </c>
      <c r="F41" s="156" t="s">
        <v>154</v>
      </c>
      <c r="G41" s="156" t="s">
        <v>155</v>
      </c>
      <c r="H41" s="160">
        <v>22176</v>
      </c>
      <c r="I41" s="62">
        <v>22176</v>
      </c>
      <c r="J41" s="62">
        <v>5544</v>
      </c>
      <c r="K41" s="156"/>
      <c r="L41" s="62">
        <v>16632</v>
      </c>
      <c r="M41" s="156"/>
      <c r="N41" s="62"/>
      <c r="O41" s="62"/>
      <c r="P41" s="156"/>
      <c r="Q41" s="62"/>
      <c r="R41" s="62"/>
      <c r="S41" s="62"/>
      <c r="T41" s="62"/>
      <c r="U41" s="62"/>
      <c r="V41" s="62"/>
      <c r="W41" s="62"/>
    </row>
    <row r="42" ht="20.25" customHeight="1" spans="1:23">
      <c r="A42" s="156" t="str">
        <f t="shared" si="0"/>
        <v>       玉溪市人民政府国有资产监督管理委员会</v>
      </c>
      <c r="B42" s="156" t="s">
        <v>216</v>
      </c>
      <c r="C42" s="156" t="s">
        <v>217</v>
      </c>
      <c r="D42" s="156" t="s">
        <v>81</v>
      </c>
      <c r="E42" s="156" t="s">
        <v>193</v>
      </c>
      <c r="F42" s="156" t="s">
        <v>218</v>
      </c>
      <c r="G42" s="156" t="s">
        <v>219</v>
      </c>
      <c r="H42" s="160">
        <v>187200</v>
      </c>
      <c r="I42" s="62">
        <v>187200</v>
      </c>
      <c r="J42" s="62">
        <v>37440</v>
      </c>
      <c r="K42" s="156"/>
      <c r="L42" s="62">
        <v>149760</v>
      </c>
      <c r="M42" s="156"/>
      <c r="N42" s="62"/>
      <c r="O42" s="62"/>
      <c r="P42" s="156"/>
      <c r="Q42" s="62"/>
      <c r="R42" s="62"/>
      <c r="S42" s="62"/>
      <c r="T42" s="62"/>
      <c r="U42" s="62"/>
      <c r="V42" s="62"/>
      <c r="W42" s="62"/>
    </row>
    <row r="43" ht="20.25" customHeight="1" spans="1:23">
      <c r="A43" s="156" t="str">
        <f t="shared" si="0"/>
        <v>       玉溪市人民政府国有资产监督管理委员会</v>
      </c>
      <c r="B43" s="156" t="s">
        <v>220</v>
      </c>
      <c r="C43" s="156" t="s">
        <v>221</v>
      </c>
      <c r="D43" s="156" t="s">
        <v>94</v>
      </c>
      <c r="E43" s="156" t="s">
        <v>151</v>
      </c>
      <c r="F43" s="156" t="s">
        <v>178</v>
      </c>
      <c r="G43" s="156" t="s">
        <v>179</v>
      </c>
      <c r="H43" s="160">
        <v>50176</v>
      </c>
      <c r="I43" s="62">
        <v>50176</v>
      </c>
      <c r="J43" s="62"/>
      <c r="K43" s="156"/>
      <c r="L43" s="62">
        <v>50176</v>
      </c>
      <c r="M43" s="156"/>
      <c r="N43" s="62"/>
      <c r="O43" s="62"/>
      <c r="P43" s="156"/>
      <c r="Q43" s="62"/>
      <c r="R43" s="62"/>
      <c r="S43" s="62"/>
      <c r="T43" s="62"/>
      <c r="U43" s="62"/>
      <c r="V43" s="62"/>
      <c r="W43" s="62"/>
    </row>
    <row r="44" ht="20.25" customHeight="1" spans="1:23">
      <c r="A44" s="156" t="str">
        <f t="shared" si="0"/>
        <v>       玉溪市人民政府国有资产监督管理委员会</v>
      </c>
      <c r="B44" s="156" t="s">
        <v>222</v>
      </c>
      <c r="C44" s="156" t="s">
        <v>223</v>
      </c>
      <c r="D44" s="156" t="s">
        <v>94</v>
      </c>
      <c r="E44" s="156" t="s">
        <v>151</v>
      </c>
      <c r="F44" s="156" t="s">
        <v>224</v>
      </c>
      <c r="G44" s="156" t="s">
        <v>223</v>
      </c>
      <c r="H44" s="160">
        <v>139300</v>
      </c>
      <c r="I44" s="62">
        <v>139300</v>
      </c>
      <c r="J44" s="62"/>
      <c r="K44" s="156"/>
      <c r="L44" s="62">
        <v>139300</v>
      </c>
      <c r="M44" s="156"/>
      <c r="N44" s="62"/>
      <c r="O44" s="62"/>
      <c r="P44" s="156"/>
      <c r="Q44" s="62"/>
      <c r="R44" s="62"/>
      <c r="S44" s="62"/>
      <c r="T44" s="62"/>
      <c r="U44" s="62"/>
      <c r="V44" s="62"/>
      <c r="W44" s="62"/>
    </row>
    <row r="45" ht="20.25" customHeight="1" spans="1:23">
      <c r="A45" s="156" t="str">
        <f t="shared" si="0"/>
        <v>       玉溪市人民政府国有资产监督管理委员会</v>
      </c>
      <c r="B45" s="156" t="s">
        <v>225</v>
      </c>
      <c r="C45" s="156" t="s">
        <v>226</v>
      </c>
      <c r="D45" s="156" t="s">
        <v>96</v>
      </c>
      <c r="E45" s="156" t="s">
        <v>172</v>
      </c>
      <c r="F45" s="156" t="s">
        <v>214</v>
      </c>
      <c r="G45" s="156" t="s">
        <v>215</v>
      </c>
      <c r="H45" s="160">
        <v>543400</v>
      </c>
      <c r="I45" s="62">
        <v>543400</v>
      </c>
      <c r="J45" s="62">
        <v>135850</v>
      </c>
      <c r="K45" s="156"/>
      <c r="L45" s="62">
        <v>407550</v>
      </c>
      <c r="M45" s="156"/>
      <c r="N45" s="62"/>
      <c r="O45" s="62"/>
      <c r="P45" s="156"/>
      <c r="Q45" s="62"/>
      <c r="R45" s="62"/>
      <c r="S45" s="62"/>
      <c r="T45" s="62"/>
      <c r="U45" s="62"/>
      <c r="V45" s="62"/>
      <c r="W45" s="62"/>
    </row>
    <row r="46" ht="20.25" customHeight="1" spans="1:23">
      <c r="A46" s="156" t="str">
        <f t="shared" si="0"/>
        <v>       玉溪市人民政府国有资产监督管理委员会</v>
      </c>
      <c r="B46" s="156" t="s">
        <v>227</v>
      </c>
      <c r="C46" s="156" t="s">
        <v>228</v>
      </c>
      <c r="D46" s="156" t="s">
        <v>96</v>
      </c>
      <c r="E46" s="156" t="s">
        <v>172</v>
      </c>
      <c r="F46" s="156" t="s">
        <v>214</v>
      </c>
      <c r="G46" s="156" t="s">
        <v>215</v>
      </c>
      <c r="H46" s="160">
        <v>275000</v>
      </c>
      <c r="I46" s="62">
        <v>275000</v>
      </c>
      <c r="J46" s="62"/>
      <c r="K46" s="156"/>
      <c r="L46" s="62">
        <v>275000</v>
      </c>
      <c r="M46" s="156"/>
      <c r="N46" s="62"/>
      <c r="O46" s="62"/>
      <c r="P46" s="156"/>
      <c r="Q46" s="62"/>
      <c r="R46" s="62"/>
      <c r="S46" s="62"/>
      <c r="T46" s="62"/>
      <c r="U46" s="62"/>
      <c r="V46" s="62"/>
      <c r="W46" s="62"/>
    </row>
    <row r="47" ht="20.25" customHeight="1" spans="1:23">
      <c r="A47" s="156" t="str">
        <f t="shared" si="0"/>
        <v>       玉溪市人民政府国有资产监督管理委员会</v>
      </c>
      <c r="B47" s="156" t="s">
        <v>229</v>
      </c>
      <c r="C47" s="156" t="s">
        <v>230</v>
      </c>
      <c r="D47" s="156" t="s">
        <v>95</v>
      </c>
      <c r="E47" s="156" t="s">
        <v>231</v>
      </c>
      <c r="F47" s="156" t="s">
        <v>232</v>
      </c>
      <c r="G47" s="156" t="s">
        <v>233</v>
      </c>
      <c r="H47" s="160">
        <v>72000</v>
      </c>
      <c r="I47" s="62">
        <v>72000</v>
      </c>
      <c r="J47" s="62"/>
      <c r="K47" s="156"/>
      <c r="L47" s="62">
        <v>72000</v>
      </c>
      <c r="M47" s="156"/>
      <c r="N47" s="62"/>
      <c r="O47" s="62"/>
      <c r="P47" s="156"/>
      <c r="Q47" s="62"/>
      <c r="R47" s="62"/>
      <c r="S47" s="62"/>
      <c r="T47" s="62"/>
      <c r="U47" s="62"/>
      <c r="V47" s="62"/>
      <c r="W47" s="62"/>
    </row>
    <row r="48" ht="20.25" customHeight="1" spans="1:23">
      <c r="A48" s="156" t="str">
        <f t="shared" si="0"/>
        <v>       玉溪市人民政府国有资产监督管理委员会</v>
      </c>
      <c r="B48" s="156" t="s">
        <v>234</v>
      </c>
      <c r="C48" s="156" t="s">
        <v>235</v>
      </c>
      <c r="D48" s="156" t="s">
        <v>94</v>
      </c>
      <c r="E48" s="156" t="s">
        <v>151</v>
      </c>
      <c r="F48" s="156" t="s">
        <v>236</v>
      </c>
      <c r="G48" s="156" t="s">
        <v>177</v>
      </c>
      <c r="H48" s="160">
        <v>96000</v>
      </c>
      <c r="I48" s="62">
        <v>96000</v>
      </c>
      <c r="J48" s="62"/>
      <c r="K48" s="156"/>
      <c r="L48" s="62">
        <v>96000</v>
      </c>
      <c r="M48" s="156"/>
      <c r="N48" s="62"/>
      <c r="O48" s="62"/>
      <c r="P48" s="156"/>
      <c r="Q48" s="62"/>
      <c r="R48" s="62"/>
      <c r="S48" s="62"/>
      <c r="T48" s="62"/>
      <c r="U48" s="62"/>
      <c r="V48" s="62"/>
      <c r="W48" s="62"/>
    </row>
    <row r="49" ht="20.25" customHeight="1" spans="1:23">
      <c r="A49" s="156" t="str">
        <f t="shared" si="0"/>
        <v>       玉溪市人民政府国有资产监督管理委员会</v>
      </c>
      <c r="B49" s="156" t="s">
        <v>237</v>
      </c>
      <c r="C49" s="156" t="s">
        <v>238</v>
      </c>
      <c r="D49" s="156" t="s">
        <v>95</v>
      </c>
      <c r="E49" s="156" t="s">
        <v>231</v>
      </c>
      <c r="F49" s="156" t="s">
        <v>196</v>
      </c>
      <c r="G49" s="156" t="s">
        <v>197</v>
      </c>
      <c r="H49" s="160">
        <v>41428</v>
      </c>
      <c r="I49" s="62">
        <v>41428</v>
      </c>
      <c r="J49" s="62"/>
      <c r="K49" s="156"/>
      <c r="L49" s="62">
        <v>41428</v>
      </c>
      <c r="M49" s="156"/>
      <c r="N49" s="62"/>
      <c r="O49" s="62"/>
      <c r="P49" s="156"/>
      <c r="Q49" s="62"/>
      <c r="R49" s="62"/>
      <c r="S49" s="62"/>
      <c r="T49" s="62"/>
      <c r="U49" s="62"/>
      <c r="V49" s="62"/>
      <c r="W49" s="62"/>
    </row>
    <row r="50" ht="20.25" customHeight="1" spans="1:23">
      <c r="A50" s="156" t="str">
        <f t="shared" si="0"/>
        <v>       玉溪市人民政府国有资产监督管理委员会</v>
      </c>
      <c r="B50" s="156" t="s">
        <v>237</v>
      </c>
      <c r="C50" s="156" t="s">
        <v>238</v>
      </c>
      <c r="D50" s="156" t="s">
        <v>95</v>
      </c>
      <c r="E50" s="156" t="s">
        <v>231</v>
      </c>
      <c r="F50" s="156" t="s">
        <v>239</v>
      </c>
      <c r="G50" s="156" t="s">
        <v>240</v>
      </c>
      <c r="H50" s="160">
        <v>10000</v>
      </c>
      <c r="I50" s="62">
        <v>10000</v>
      </c>
      <c r="J50" s="62"/>
      <c r="K50" s="156"/>
      <c r="L50" s="62">
        <v>10000</v>
      </c>
      <c r="M50" s="156"/>
      <c r="N50" s="62"/>
      <c r="O50" s="62"/>
      <c r="P50" s="156"/>
      <c r="Q50" s="62"/>
      <c r="R50" s="62"/>
      <c r="S50" s="62"/>
      <c r="T50" s="62"/>
      <c r="U50" s="62"/>
      <c r="V50" s="62"/>
      <c r="W50" s="62"/>
    </row>
    <row r="51" ht="20.25" customHeight="1" spans="1:23">
      <c r="A51" s="156" t="str">
        <f t="shared" si="0"/>
        <v>       玉溪市人民政府国有资产监督管理委员会</v>
      </c>
      <c r="B51" s="156" t="s">
        <v>237</v>
      </c>
      <c r="C51" s="156" t="s">
        <v>238</v>
      </c>
      <c r="D51" s="156" t="s">
        <v>95</v>
      </c>
      <c r="E51" s="156" t="s">
        <v>231</v>
      </c>
      <c r="F51" s="156" t="s">
        <v>241</v>
      </c>
      <c r="G51" s="156" t="s">
        <v>242</v>
      </c>
      <c r="H51" s="160">
        <v>160000</v>
      </c>
      <c r="I51" s="62">
        <v>160000</v>
      </c>
      <c r="J51" s="62"/>
      <c r="K51" s="156"/>
      <c r="L51" s="62">
        <v>160000</v>
      </c>
      <c r="M51" s="156"/>
      <c r="N51" s="62"/>
      <c r="O51" s="62"/>
      <c r="P51" s="156"/>
      <c r="Q51" s="62"/>
      <c r="R51" s="62"/>
      <c r="S51" s="62"/>
      <c r="T51" s="62"/>
      <c r="U51" s="62"/>
      <c r="V51" s="62"/>
      <c r="W51" s="62"/>
    </row>
    <row r="52" ht="20.25" customHeight="1" spans="1:23">
      <c r="A52" s="156" t="str">
        <f t="shared" si="0"/>
        <v>       玉溪市人民政府国有资产监督管理委员会</v>
      </c>
      <c r="B52" s="156" t="s">
        <v>237</v>
      </c>
      <c r="C52" s="156" t="s">
        <v>238</v>
      </c>
      <c r="D52" s="156" t="s">
        <v>95</v>
      </c>
      <c r="E52" s="156" t="s">
        <v>231</v>
      </c>
      <c r="F52" s="156" t="s">
        <v>243</v>
      </c>
      <c r="G52" s="156" t="s">
        <v>244</v>
      </c>
      <c r="H52" s="160">
        <v>63572</v>
      </c>
      <c r="I52" s="62">
        <v>63572</v>
      </c>
      <c r="J52" s="62"/>
      <c r="K52" s="156"/>
      <c r="L52" s="62">
        <v>63572</v>
      </c>
      <c r="M52" s="156"/>
      <c r="N52" s="62"/>
      <c r="O52" s="62"/>
      <c r="P52" s="156"/>
      <c r="Q52" s="62"/>
      <c r="R52" s="62"/>
      <c r="S52" s="62"/>
      <c r="T52" s="62"/>
      <c r="U52" s="62"/>
      <c r="V52" s="62"/>
      <c r="W52" s="62"/>
    </row>
    <row r="53" ht="20.25" customHeight="1" spans="1:23">
      <c r="A53" s="156" t="str">
        <f t="shared" si="0"/>
        <v>       玉溪市人民政府国有资产监督管理委员会</v>
      </c>
      <c r="B53" s="156" t="s">
        <v>237</v>
      </c>
      <c r="C53" s="156" t="s">
        <v>238</v>
      </c>
      <c r="D53" s="156" t="s">
        <v>95</v>
      </c>
      <c r="E53" s="156" t="s">
        <v>231</v>
      </c>
      <c r="F53" s="156" t="s">
        <v>232</v>
      </c>
      <c r="G53" s="156" t="s">
        <v>233</v>
      </c>
      <c r="H53" s="160">
        <v>100000</v>
      </c>
      <c r="I53" s="62">
        <v>100000</v>
      </c>
      <c r="J53" s="62"/>
      <c r="K53" s="156"/>
      <c r="L53" s="62">
        <v>100000</v>
      </c>
      <c r="M53" s="156"/>
      <c r="N53" s="62"/>
      <c r="O53" s="62"/>
      <c r="P53" s="156"/>
      <c r="Q53" s="62"/>
      <c r="R53" s="62"/>
      <c r="S53" s="62"/>
      <c r="T53" s="62"/>
      <c r="U53" s="62"/>
      <c r="V53" s="62"/>
      <c r="W53" s="62"/>
    </row>
    <row r="54" ht="20.25" customHeight="1" spans="1:23">
      <c r="A54" s="156" t="str">
        <f t="shared" si="0"/>
        <v>       玉溪市人民政府国有资产监督管理委员会</v>
      </c>
      <c r="B54" s="156" t="s">
        <v>237</v>
      </c>
      <c r="C54" s="156" t="s">
        <v>238</v>
      </c>
      <c r="D54" s="156" t="s">
        <v>95</v>
      </c>
      <c r="E54" s="156" t="s">
        <v>231</v>
      </c>
      <c r="F54" s="156" t="s">
        <v>245</v>
      </c>
      <c r="G54" s="156" t="s">
        <v>246</v>
      </c>
      <c r="H54" s="160">
        <v>30000</v>
      </c>
      <c r="I54" s="62">
        <v>30000</v>
      </c>
      <c r="J54" s="62"/>
      <c r="K54" s="156"/>
      <c r="L54" s="62">
        <v>30000</v>
      </c>
      <c r="M54" s="156"/>
      <c r="N54" s="62"/>
      <c r="O54" s="62"/>
      <c r="P54" s="156"/>
      <c r="Q54" s="62"/>
      <c r="R54" s="62"/>
      <c r="S54" s="62"/>
      <c r="T54" s="62"/>
      <c r="U54" s="62"/>
      <c r="V54" s="62"/>
      <c r="W54" s="62"/>
    </row>
    <row r="55" ht="20.25" customHeight="1" spans="1:23">
      <c r="A55" s="156" t="str">
        <f t="shared" si="0"/>
        <v>       玉溪市人民政府国有资产监督管理委员会</v>
      </c>
      <c r="B55" s="156" t="s">
        <v>247</v>
      </c>
      <c r="C55" s="156" t="s">
        <v>248</v>
      </c>
      <c r="D55" s="156" t="s">
        <v>95</v>
      </c>
      <c r="E55" s="156" t="s">
        <v>231</v>
      </c>
      <c r="F55" s="156" t="s">
        <v>196</v>
      </c>
      <c r="G55" s="156" t="s">
        <v>197</v>
      </c>
      <c r="H55" s="160">
        <v>30000</v>
      </c>
      <c r="I55" s="62">
        <v>30000</v>
      </c>
      <c r="J55" s="62"/>
      <c r="K55" s="156"/>
      <c r="L55" s="62">
        <v>30000</v>
      </c>
      <c r="M55" s="156"/>
      <c r="N55" s="62"/>
      <c r="O55" s="62"/>
      <c r="P55" s="156"/>
      <c r="Q55" s="62"/>
      <c r="R55" s="62"/>
      <c r="S55" s="62"/>
      <c r="T55" s="62"/>
      <c r="U55" s="62"/>
      <c r="V55" s="62"/>
      <c r="W55" s="62"/>
    </row>
    <row r="56" ht="20.25" customHeight="1" spans="1:23">
      <c r="A56" s="156" t="str">
        <f t="shared" si="0"/>
        <v>       玉溪市人民政府国有资产监督管理委员会</v>
      </c>
      <c r="B56" s="156" t="s">
        <v>247</v>
      </c>
      <c r="C56" s="156" t="s">
        <v>248</v>
      </c>
      <c r="D56" s="156" t="s">
        <v>95</v>
      </c>
      <c r="E56" s="156" t="s">
        <v>231</v>
      </c>
      <c r="F56" s="156" t="s">
        <v>206</v>
      </c>
      <c r="G56" s="156" t="s">
        <v>207</v>
      </c>
      <c r="H56" s="160">
        <v>65000</v>
      </c>
      <c r="I56" s="62">
        <v>65000</v>
      </c>
      <c r="J56" s="62"/>
      <c r="K56" s="156"/>
      <c r="L56" s="62">
        <v>65000</v>
      </c>
      <c r="M56" s="156"/>
      <c r="N56" s="62"/>
      <c r="O56" s="62"/>
      <c r="P56" s="156"/>
      <c r="Q56" s="62"/>
      <c r="R56" s="62"/>
      <c r="S56" s="62"/>
      <c r="T56" s="62"/>
      <c r="U56" s="62"/>
      <c r="V56" s="62"/>
      <c r="W56" s="62"/>
    </row>
    <row r="57" ht="20.25" customHeight="1" spans="1:23">
      <c r="A57" s="156" t="str">
        <f t="shared" si="0"/>
        <v>       玉溪市人民政府国有资产监督管理委员会</v>
      </c>
      <c r="B57" s="156" t="s">
        <v>247</v>
      </c>
      <c r="C57" s="156" t="s">
        <v>248</v>
      </c>
      <c r="D57" s="156" t="s">
        <v>95</v>
      </c>
      <c r="E57" s="156" t="s">
        <v>231</v>
      </c>
      <c r="F57" s="156" t="s">
        <v>249</v>
      </c>
      <c r="G57" s="156" t="s">
        <v>250</v>
      </c>
      <c r="H57" s="160">
        <v>40000</v>
      </c>
      <c r="I57" s="62">
        <v>40000</v>
      </c>
      <c r="J57" s="62"/>
      <c r="K57" s="156"/>
      <c r="L57" s="62">
        <v>40000</v>
      </c>
      <c r="M57" s="156"/>
      <c r="N57" s="62"/>
      <c r="O57" s="62"/>
      <c r="P57" s="156"/>
      <c r="Q57" s="62"/>
      <c r="R57" s="62"/>
      <c r="S57" s="62"/>
      <c r="T57" s="62"/>
      <c r="U57" s="62"/>
      <c r="V57" s="62"/>
      <c r="W57" s="62"/>
    </row>
    <row r="58" ht="20.25" customHeight="1" spans="1:23">
      <c r="A58" s="156" t="str">
        <f t="shared" si="0"/>
        <v>       玉溪市人民政府国有资产监督管理委员会</v>
      </c>
      <c r="B58" s="156" t="s">
        <v>247</v>
      </c>
      <c r="C58" s="156" t="s">
        <v>248</v>
      </c>
      <c r="D58" s="156" t="s">
        <v>95</v>
      </c>
      <c r="E58" s="156" t="s">
        <v>231</v>
      </c>
      <c r="F58" s="156" t="s">
        <v>208</v>
      </c>
      <c r="G58" s="156" t="s">
        <v>209</v>
      </c>
      <c r="H58" s="160">
        <v>35000</v>
      </c>
      <c r="I58" s="62">
        <v>35000</v>
      </c>
      <c r="J58" s="62"/>
      <c r="K58" s="156"/>
      <c r="L58" s="62">
        <v>35000</v>
      </c>
      <c r="M58" s="156"/>
      <c r="N58" s="62"/>
      <c r="O58" s="62"/>
      <c r="P58" s="156"/>
      <c r="Q58" s="62"/>
      <c r="R58" s="62"/>
      <c r="S58" s="62"/>
      <c r="T58" s="62"/>
      <c r="U58" s="62"/>
      <c r="V58" s="62"/>
      <c r="W58" s="62"/>
    </row>
    <row r="59" ht="20.25" customHeight="1" spans="1:23">
      <c r="A59" s="156" t="str">
        <f t="shared" si="0"/>
        <v>       玉溪市人民政府国有资产监督管理委员会</v>
      </c>
      <c r="B59" s="156" t="s">
        <v>247</v>
      </c>
      <c r="C59" s="156" t="s">
        <v>248</v>
      </c>
      <c r="D59" s="156" t="s">
        <v>95</v>
      </c>
      <c r="E59" s="156" t="s">
        <v>231</v>
      </c>
      <c r="F59" s="156" t="s">
        <v>241</v>
      </c>
      <c r="G59" s="156" t="s">
        <v>242</v>
      </c>
      <c r="H59" s="160">
        <v>20000</v>
      </c>
      <c r="I59" s="62">
        <v>20000</v>
      </c>
      <c r="J59" s="62"/>
      <c r="K59" s="156"/>
      <c r="L59" s="62">
        <v>20000</v>
      </c>
      <c r="M59" s="156"/>
      <c r="N59" s="62"/>
      <c r="O59" s="62"/>
      <c r="P59" s="156"/>
      <c r="Q59" s="62"/>
      <c r="R59" s="62"/>
      <c r="S59" s="62"/>
      <c r="T59" s="62"/>
      <c r="U59" s="62"/>
      <c r="V59" s="62"/>
      <c r="W59" s="62"/>
    </row>
    <row r="60" ht="20.25" customHeight="1" spans="1:23">
      <c r="A60" s="156" t="str">
        <f t="shared" si="0"/>
        <v>       玉溪市人民政府国有资产监督管理委员会</v>
      </c>
      <c r="B60" s="156" t="s">
        <v>247</v>
      </c>
      <c r="C60" s="156" t="s">
        <v>248</v>
      </c>
      <c r="D60" s="156" t="s">
        <v>95</v>
      </c>
      <c r="E60" s="156" t="s">
        <v>231</v>
      </c>
      <c r="F60" s="156" t="s">
        <v>186</v>
      </c>
      <c r="G60" s="156" t="s">
        <v>187</v>
      </c>
      <c r="H60" s="160">
        <v>40000</v>
      </c>
      <c r="I60" s="62">
        <v>40000</v>
      </c>
      <c r="J60" s="62"/>
      <c r="K60" s="156"/>
      <c r="L60" s="62">
        <v>40000</v>
      </c>
      <c r="M60" s="156"/>
      <c r="N60" s="62"/>
      <c r="O60" s="62"/>
      <c r="P60" s="156"/>
      <c r="Q60" s="62"/>
      <c r="R60" s="62"/>
      <c r="S60" s="62"/>
      <c r="T60" s="62"/>
      <c r="U60" s="62"/>
      <c r="V60" s="62"/>
      <c r="W60" s="62"/>
    </row>
    <row r="61" ht="20.25" customHeight="1" spans="1:23">
      <c r="A61" s="156" t="str">
        <f t="shared" si="0"/>
        <v>       玉溪市人民政府国有资产监督管理委员会</v>
      </c>
      <c r="B61" s="156" t="s">
        <v>247</v>
      </c>
      <c r="C61" s="156" t="s">
        <v>248</v>
      </c>
      <c r="D61" s="156" t="s">
        <v>95</v>
      </c>
      <c r="E61" s="156" t="s">
        <v>231</v>
      </c>
      <c r="F61" s="156" t="s">
        <v>245</v>
      </c>
      <c r="G61" s="156" t="s">
        <v>246</v>
      </c>
      <c r="H61" s="160">
        <v>50000</v>
      </c>
      <c r="I61" s="62">
        <v>50000</v>
      </c>
      <c r="J61" s="62"/>
      <c r="K61" s="156"/>
      <c r="L61" s="62">
        <v>50000</v>
      </c>
      <c r="M61" s="156"/>
      <c r="N61" s="62"/>
      <c r="O61" s="62"/>
      <c r="P61" s="156"/>
      <c r="Q61" s="62"/>
      <c r="R61" s="62"/>
      <c r="S61" s="62"/>
      <c r="T61" s="62"/>
      <c r="U61" s="62"/>
      <c r="V61" s="62"/>
      <c r="W61" s="62"/>
    </row>
    <row r="62" ht="20.25" customHeight="1" spans="1:23">
      <c r="A62" s="156" t="str">
        <f t="shared" si="0"/>
        <v>       玉溪市人民政府国有资产监督管理委员会</v>
      </c>
      <c r="B62" s="156" t="s">
        <v>251</v>
      </c>
      <c r="C62" s="156" t="s">
        <v>252</v>
      </c>
      <c r="D62" s="156" t="s">
        <v>95</v>
      </c>
      <c r="E62" s="156" t="s">
        <v>231</v>
      </c>
      <c r="F62" s="156" t="s">
        <v>211</v>
      </c>
      <c r="G62" s="156" t="s">
        <v>126</v>
      </c>
      <c r="H62" s="160">
        <v>20000</v>
      </c>
      <c r="I62" s="62">
        <v>20000</v>
      </c>
      <c r="J62" s="62"/>
      <c r="K62" s="156"/>
      <c r="L62" s="62">
        <v>20000</v>
      </c>
      <c r="M62" s="156"/>
      <c r="N62" s="62"/>
      <c r="O62" s="62"/>
      <c r="P62" s="156"/>
      <c r="Q62" s="62"/>
      <c r="R62" s="62"/>
      <c r="S62" s="62"/>
      <c r="T62" s="62"/>
      <c r="U62" s="62"/>
      <c r="V62" s="62"/>
      <c r="W62" s="62"/>
    </row>
    <row r="63" ht="20.25" customHeight="1" spans="1:23">
      <c r="A63" s="158" t="s">
        <v>30</v>
      </c>
      <c r="B63" s="158"/>
      <c r="C63" s="158"/>
      <c r="D63" s="158"/>
      <c r="E63" s="158"/>
      <c r="F63" s="158"/>
      <c r="G63" s="158"/>
      <c r="H63" s="62">
        <v>5896937.24</v>
      </c>
      <c r="I63" s="62">
        <v>5896937.24</v>
      </c>
      <c r="J63" s="62">
        <v>1052763.45</v>
      </c>
      <c r="K63" s="62"/>
      <c r="L63" s="62">
        <v>4844173.79</v>
      </c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63:G63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topLeftCell="K3" workbookViewId="0">
      <selection activeCell="I12" sqref="I12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4"/>
      <c r="E1" s="148"/>
      <c r="F1" s="148"/>
      <c r="G1" s="148"/>
      <c r="H1" s="148"/>
      <c r="K1" s="134"/>
      <c r="N1" s="134"/>
      <c r="O1" s="134"/>
      <c r="P1" s="134"/>
      <c r="U1" s="153"/>
      <c r="W1" s="135" t="s">
        <v>253</v>
      </c>
    </row>
    <row r="2" ht="27.75" customHeight="1" spans="1:23">
      <c r="A2" s="31" t="s">
        <v>254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"单位名称："&amp;"玉溪市人民政府国有资产监督管理委员会"</f>
        <v>单位名称：玉溪市人民政府国有资产监督管理委员会</v>
      </c>
      <c r="B3" s="149" t="str">
        <f>"单位名称："&amp;"玉溪市人民政府国有资产监督管理委员会"</f>
        <v>单位名称：玉溪市人民政府国有资产监督管理委员会</v>
      </c>
      <c r="C3" s="149"/>
      <c r="D3" s="149"/>
      <c r="E3" s="149"/>
      <c r="F3" s="149"/>
      <c r="G3" s="149"/>
      <c r="H3" s="149"/>
      <c r="I3" s="149"/>
      <c r="J3" s="7"/>
      <c r="K3" s="7"/>
      <c r="L3" s="7"/>
      <c r="M3" s="7"/>
      <c r="N3" s="7"/>
      <c r="O3" s="7"/>
      <c r="P3" s="7"/>
      <c r="Q3" s="7"/>
      <c r="U3" s="153"/>
      <c r="W3" s="138" t="s">
        <v>2</v>
      </c>
    </row>
    <row r="4" ht="21.75" customHeight="1" spans="1:23">
      <c r="A4" s="9" t="s">
        <v>255</v>
      </c>
      <c r="B4" s="9" t="s">
        <v>131</v>
      </c>
      <c r="C4" s="9" t="s">
        <v>132</v>
      </c>
      <c r="D4" s="9" t="s">
        <v>256</v>
      </c>
      <c r="E4" s="10" t="s">
        <v>133</v>
      </c>
      <c r="F4" s="10" t="s">
        <v>134</v>
      </c>
      <c r="G4" s="10" t="s">
        <v>135</v>
      </c>
      <c r="H4" s="10" t="s">
        <v>136</v>
      </c>
      <c r="I4" s="20" t="s">
        <v>30</v>
      </c>
      <c r="J4" s="20" t="s">
        <v>257</v>
      </c>
      <c r="K4" s="20"/>
      <c r="L4" s="20"/>
      <c r="M4" s="20"/>
      <c r="N4" s="20" t="s">
        <v>138</v>
      </c>
      <c r="O4" s="20"/>
      <c r="P4" s="20"/>
      <c r="Q4" s="10" t="s">
        <v>36</v>
      </c>
      <c r="R4" s="11" t="s">
        <v>258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52" t="s">
        <v>33</v>
      </c>
      <c r="K5" s="152"/>
      <c r="L5" s="152" t="s">
        <v>34</v>
      </c>
      <c r="M5" s="152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144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52" t="s">
        <v>32</v>
      </c>
      <c r="K6" s="152" t="s">
        <v>259</v>
      </c>
      <c r="L6" s="152"/>
      <c r="M6" s="152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50">
        <v>1</v>
      </c>
      <c r="B7" s="150">
        <v>2</v>
      </c>
      <c r="C7" s="150">
        <v>3</v>
      </c>
      <c r="D7" s="150">
        <v>4</v>
      </c>
      <c r="E7" s="150">
        <v>5</v>
      </c>
      <c r="F7" s="150">
        <v>6</v>
      </c>
      <c r="G7" s="150">
        <v>7</v>
      </c>
      <c r="H7" s="150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  <c r="S7" s="150">
        <v>19</v>
      </c>
      <c r="T7" s="150">
        <v>20</v>
      </c>
      <c r="U7" s="150">
        <v>21</v>
      </c>
      <c r="V7" s="150">
        <v>22</v>
      </c>
      <c r="W7" s="150">
        <v>23</v>
      </c>
    </row>
    <row r="8" ht="32.9" customHeight="1" spans="1:23">
      <c r="A8" s="68"/>
      <c r="B8" s="151"/>
      <c r="C8" s="68" t="s">
        <v>260</v>
      </c>
      <c r="D8" s="68"/>
      <c r="E8" s="68"/>
      <c r="F8" s="68"/>
      <c r="G8" s="68"/>
      <c r="H8" s="68"/>
      <c r="I8" s="44">
        <v>50000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8" t="s">
        <v>261</v>
      </c>
      <c r="B9" s="151" t="s">
        <v>262</v>
      </c>
      <c r="C9" s="68" t="s">
        <v>260</v>
      </c>
      <c r="D9" s="68" t="s">
        <v>64</v>
      </c>
      <c r="E9" s="68" t="s">
        <v>103</v>
      </c>
      <c r="F9" s="68" t="s">
        <v>263</v>
      </c>
      <c r="G9" s="68" t="s">
        <v>232</v>
      </c>
      <c r="H9" s="68" t="s">
        <v>233</v>
      </c>
      <c r="I9" s="44">
        <v>50000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8"/>
      <c r="B10" s="68"/>
      <c r="C10" s="68" t="s">
        <v>264</v>
      </c>
      <c r="D10" s="68"/>
      <c r="E10" s="68"/>
      <c r="F10" s="68"/>
      <c r="G10" s="68"/>
      <c r="H10" s="68"/>
      <c r="I10" s="44">
        <v>19000000</v>
      </c>
      <c r="J10" s="44"/>
      <c r="K10" s="44"/>
      <c r="L10" s="44">
        <v>19000000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8" t="s">
        <v>261</v>
      </c>
      <c r="B11" s="151" t="s">
        <v>265</v>
      </c>
      <c r="C11" s="68" t="s">
        <v>264</v>
      </c>
      <c r="D11" s="68" t="s">
        <v>64</v>
      </c>
      <c r="E11" s="68" t="s">
        <v>91</v>
      </c>
      <c r="F11" s="68" t="s">
        <v>266</v>
      </c>
      <c r="G11" s="68" t="s">
        <v>267</v>
      </c>
      <c r="H11" s="68" t="s">
        <v>268</v>
      </c>
      <c r="I11" s="44">
        <v>19000000</v>
      </c>
      <c r="J11" s="44"/>
      <c r="K11" s="44"/>
      <c r="L11" s="44">
        <v>19000000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ht="18.75" customHeight="1" spans="1:23">
      <c r="A12" s="45" t="s">
        <v>269</v>
      </c>
      <c r="B12" s="46"/>
      <c r="C12" s="46"/>
      <c r="D12" s="46"/>
      <c r="E12" s="46"/>
      <c r="F12" s="46"/>
      <c r="G12" s="46"/>
      <c r="H12" s="47"/>
      <c r="I12" s="44">
        <v>19050000</v>
      </c>
      <c r="J12" s="44"/>
      <c r="K12" s="44"/>
      <c r="L12" s="44">
        <v>19000000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</sheetData>
  <mergeCells count="28">
    <mergeCell ref="A2:W2"/>
    <mergeCell ref="A3:I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opLeftCell="A11" workbookViewId="0">
      <selection activeCell="B15" sqref="B15:B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30.375" customWidth="1"/>
  </cols>
  <sheetData>
    <row r="1" customHeight="1" spans="10:10">
      <c r="J1" s="147" t="s">
        <v>270</v>
      </c>
    </row>
    <row r="2" ht="28.5" customHeight="1" spans="1:10">
      <c r="A2" s="144" t="s">
        <v>271</v>
      </c>
      <c r="B2" s="31"/>
      <c r="C2" s="31"/>
      <c r="D2" s="31"/>
      <c r="E2" s="31"/>
      <c r="F2" s="103"/>
      <c r="G2" s="31"/>
      <c r="H2" s="103"/>
      <c r="I2" s="103"/>
      <c r="J2" s="31"/>
    </row>
    <row r="3" ht="15" customHeight="1" spans="1:1">
      <c r="A3" s="5" t="str">
        <f>"单位名称："&amp;"玉溪市人民政府国有资产监督管理委员会"</f>
        <v>单位名称：玉溪市人民政府国有资产监督管理委员会</v>
      </c>
    </row>
    <row r="4" ht="14.25" customHeight="1" spans="1:10">
      <c r="A4" s="67" t="s">
        <v>272</v>
      </c>
      <c r="B4" s="67" t="s">
        <v>273</v>
      </c>
      <c r="C4" s="67" t="s">
        <v>274</v>
      </c>
      <c r="D4" s="67" t="s">
        <v>275</v>
      </c>
      <c r="E4" s="67" t="s">
        <v>276</v>
      </c>
      <c r="F4" s="53" t="s">
        <v>277</v>
      </c>
      <c r="G4" s="67" t="s">
        <v>278</v>
      </c>
      <c r="H4" s="53" t="s">
        <v>279</v>
      </c>
      <c r="I4" s="53" t="s">
        <v>280</v>
      </c>
      <c r="J4" s="67" t="s">
        <v>281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3">
        <v>6</v>
      </c>
      <c r="G5" s="67">
        <v>7</v>
      </c>
      <c r="H5" s="53">
        <v>8</v>
      </c>
      <c r="I5" s="53">
        <v>9</v>
      </c>
      <c r="J5" s="67">
        <v>10</v>
      </c>
    </row>
    <row r="6" ht="15" customHeight="1" spans="1:10">
      <c r="A6" s="68" t="s">
        <v>64</v>
      </c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145" t="s">
        <v>64</v>
      </c>
      <c r="B7" s="68"/>
      <c r="C7" s="68"/>
      <c r="D7" s="68"/>
      <c r="E7" s="68"/>
      <c r="F7" s="68"/>
      <c r="G7" s="42"/>
      <c r="H7" s="68"/>
      <c r="I7" s="68"/>
      <c r="J7" s="68"/>
    </row>
    <row r="8" ht="33.75" customHeight="1" spans="1:10">
      <c r="A8" s="68" t="s">
        <v>264</v>
      </c>
      <c r="B8" s="146" t="s">
        <v>282</v>
      </c>
      <c r="C8" s="68" t="s">
        <v>283</v>
      </c>
      <c r="D8" s="68" t="s">
        <v>284</v>
      </c>
      <c r="E8" s="68" t="s">
        <v>285</v>
      </c>
      <c r="F8" s="68" t="s">
        <v>286</v>
      </c>
      <c r="G8" s="42" t="s">
        <v>47</v>
      </c>
      <c r="H8" s="68" t="s">
        <v>287</v>
      </c>
      <c r="I8" s="68" t="s">
        <v>288</v>
      </c>
      <c r="J8" s="68" t="s">
        <v>289</v>
      </c>
    </row>
    <row r="9" ht="33.75" customHeight="1" spans="1:10">
      <c r="A9" s="68" t="s">
        <v>264</v>
      </c>
      <c r="B9" s="68" t="s">
        <v>282</v>
      </c>
      <c r="C9" s="68" t="s">
        <v>283</v>
      </c>
      <c r="D9" s="68" t="s">
        <v>284</v>
      </c>
      <c r="E9" s="68" t="s">
        <v>290</v>
      </c>
      <c r="F9" s="68" t="s">
        <v>291</v>
      </c>
      <c r="G9" s="42" t="s">
        <v>292</v>
      </c>
      <c r="H9" s="68" t="s">
        <v>293</v>
      </c>
      <c r="I9" s="68" t="s">
        <v>288</v>
      </c>
      <c r="J9" s="68" t="s">
        <v>294</v>
      </c>
    </row>
    <row r="10" ht="33.75" customHeight="1" spans="1:10">
      <c r="A10" s="68" t="s">
        <v>264</v>
      </c>
      <c r="B10" s="68" t="s">
        <v>282</v>
      </c>
      <c r="C10" s="68" t="s">
        <v>283</v>
      </c>
      <c r="D10" s="68" t="s">
        <v>295</v>
      </c>
      <c r="E10" s="68" t="s">
        <v>296</v>
      </c>
      <c r="F10" s="68" t="s">
        <v>297</v>
      </c>
      <c r="G10" s="42" t="s">
        <v>298</v>
      </c>
      <c r="H10" s="68" t="s">
        <v>299</v>
      </c>
      <c r="I10" s="68" t="s">
        <v>288</v>
      </c>
      <c r="J10" s="68" t="s">
        <v>300</v>
      </c>
    </row>
    <row r="11" ht="33.75" customHeight="1" spans="1:10">
      <c r="A11" s="68" t="s">
        <v>264</v>
      </c>
      <c r="B11" s="68" t="s">
        <v>282</v>
      </c>
      <c r="C11" s="68" t="s">
        <v>283</v>
      </c>
      <c r="D11" s="68" t="s">
        <v>301</v>
      </c>
      <c r="E11" s="68" t="s">
        <v>302</v>
      </c>
      <c r="F11" s="68" t="s">
        <v>291</v>
      </c>
      <c r="G11" s="42" t="s">
        <v>49</v>
      </c>
      <c r="H11" s="68" t="s">
        <v>303</v>
      </c>
      <c r="I11" s="68" t="s">
        <v>288</v>
      </c>
      <c r="J11" s="68" t="s">
        <v>304</v>
      </c>
    </row>
    <row r="12" ht="33.75" customHeight="1" spans="1:10">
      <c r="A12" s="68" t="s">
        <v>264</v>
      </c>
      <c r="B12" s="68" t="s">
        <v>282</v>
      </c>
      <c r="C12" s="68" t="s">
        <v>283</v>
      </c>
      <c r="D12" s="68" t="s">
        <v>301</v>
      </c>
      <c r="E12" s="68" t="s">
        <v>305</v>
      </c>
      <c r="F12" s="68" t="s">
        <v>291</v>
      </c>
      <c r="G12" s="42" t="s">
        <v>49</v>
      </c>
      <c r="H12" s="68" t="s">
        <v>303</v>
      </c>
      <c r="I12" s="68" t="s">
        <v>288</v>
      </c>
      <c r="J12" s="68" t="s">
        <v>306</v>
      </c>
    </row>
    <row r="13" ht="33.75" customHeight="1" spans="1:10">
      <c r="A13" s="68" t="s">
        <v>264</v>
      </c>
      <c r="B13" s="68" t="s">
        <v>282</v>
      </c>
      <c r="C13" s="68" t="s">
        <v>307</v>
      </c>
      <c r="D13" s="68" t="s">
        <v>308</v>
      </c>
      <c r="E13" s="68" t="s">
        <v>309</v>
      </c>
      <c r="F13" s="68" t="s">
        <v>286</v>
      </c>
      <c r="G13" s="42" t="s">
        <v>46</v>
      </c>
      <c r="H13" s="68" t="s">
        <v>310</v>
      </c>
      <c r="I13" s="68" t="s">
        <v>288</v>
      </c>
      <c r="J13" s="68" t="s">
        <v>311</v>
      </c>
    </row>
    <row r="14" ht="33.75" customHeight="1" spans="1:10">
      <c r="A14" s="68" t="s">
        <v>264</v>
      </c>
      <c r="B14" s="68" t="s">
        <v>282</v>
      </c>
      <c r="C14" s="68" t="s">
        <v>312</v>
      </c>
      <c r="D14" s="68" t="s">
        <v>313</v>
      </c>
      <c r="E14" s="68" t="s">
        <v>313</v>
      </c>
      <c r="F14" s="68" t="s">
        <v>286</v>
      </c>
      <c r="G14" s="42" t="s">
        <v>314</v>
      </c>
      <c r="H14" s="68" t="s">
        <v>299</v>
      </c>
      <c r="I14" s="68" t="s">
        <v>288</v>
      </c>
      <c r="J14" s="68" t="s">
        <v>315</v>
      </c>
    </row>
    <row r="15" ht="33.75" customHeight="1" spans="1:10">
      <c r="A15" s="68" t="s">
        <v>260</v>
      </c>
      <c r="B15" s="68" t="s">
        <v>316</v>
      </c>
      <c r="C15" s="68" t="s">
        <v>283</v>
      </c>
      <c r="D15" s="68" t="s">
        <v>284</v>
      </c>
      <c r="E15" s="68" t="s">
        <v>317</v>
      </c>
      <c r="F15" s="68" t="s">
        <v>286</v>
      </c>
      <c r="G15" s="42" t="s">
        <v>318</v>
      </c>
      <c r="H15" s="68" t="s">
        <v>319</v>
      </c>
      <c r="I15" s="68" t="s">
        <v>288</v>
      </c>
      <c r="J15" s="68" t="s">
        <v>320</v>
      </c>
    </row>
    <row r="16" ht="33.75" customHeight="1" spans="1:10">
      <c r="A16" s="68" t="s">
        <v>260</v>
      </c>
      <c r="B16" s="68" t="s">
        <v>316</v>
      </c>
      <c r="C16" s="68" t="s">
        <v>283</v>
      </c>
      <c r="D16" s="68" t="s">
        <v>284</v>
      </c>
      <c r="E16" s="68" t="s">
        <v>321</v>
      </c>
      <c r="F16" s="68" t="s">
        <v>286</v>
      </c>
      <c r="G16" s="42" t="s">
        <v>322</v>
      </c>
      <c r="H16" s="68" t="s">
        <v>323</v>
      </c>
      <c r="I16" s="68" t="s">
        <v>288</v>
      </c>
      <c r="J16" s="68" t="s">
        <v>324</v>
      </c>
    </row>
    <row r="17" ht="33.75" customHeight="1" spans="1:10">
      <c r="A17" s="68" t="s">
        <v>260</v>
      </c>
      <c r="B17" s="68" t="s">
        <v>316</v>
      </c>
      <c r="C17" s="68" t="s">
        <v>283</v>
      </c>
      <c r="D17" s="68" t="s">
        <v>295</v>
      </c>
      <c r="E17" s="68" t="s">
        <v>325</v>
      </c>
      <c r="F17" s="68" t="s">
        <v>286</v>
      </c>
      <c r="G17" s="42" t="s">
        <v>314</v>
      </c>
      <c r="H17" s="68" t="s">
        <v>299</v>
      </c>
      <c r="I17" s="68" t="s">
        <v>288</v>
      </c>
      <c r="J17" s="68" t="s">
        <v>326</v>
      </c>
    </row>
    <row r="18" ht="33.75" customHeight="1" spans="1:10">
      <c r="A18" s="68" t="s">
        <v>260</v>
      </c>
      <c r="B18" s="68" t="s">
        <v>316</v>
      </c>
      <c r="C18" s="68" t="s">
        <v>307</v>
      </c>
      <c r="D18" s="68" t="s">
        <v>327</v>
      </c>
      <c r="E18" s="68" t="s">
        <v>328</v>
      </c>
      <c r="F18" s="68" t="s">
        <v>286</v>
      </c>
      <c r="G18" s="42" t="s">
        <v>329</v>
      </c>
      <c r="H18" s="68" t="s">
        <v>299</v>
      </c>
      <c r="I18" s="68" t="s">
        <v>288</v>
      </c>
      <c r="J18" s="68" t="s">
        <v>330</v>
      </c>
    </row>
    <row r="19" ht="33.75" customHeight="1" spans="1:10">
      <c r="A19" s="68" t="s">
        <v>260</v>
      </c>
      <c r="B19" s="68" t="s">
        <v>316</v>
      </c>
      <c r="C19" s="68" t="s">
        <v>312</v>
      </c>
      <c r="D19" s="68" t="s">
        <v>313</v>
      </c>
      <c r="E19" s="68" t="s">
        <v>331</v>
      </c>
      <c r="F19" s="68" t="s">
        <v>286</v>
      </c>
      <c r="G19" s="42" t="s">
        <v>329</v>
      </c>
      <c r="H19" s="68" t="s">
        <v>299</v>
      </c>
      <c r="I19" s="68" t="s">
        <v>288</v>
      </c>
      <c r="J19" s="68" t="s">
        <v>332</v>
      </c>
    </row>
  </sheetData>
  <mergeCells count="6">
    <mergeCell ref="A2:J2"/>
    <mergeCell ref="A3:H3"/>
    <mergeCell ref="A8:A14"/>
    <mergeCell ref="A15:A19"/>
    <mergeCell ref="B8:B14"/>
    <mergeCell ref="B15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</cp:lastModifiedBy>
  <dcterms:created xsi:type="dcterms:W3CDTF">2026-01-22T08:05:00Z</dcterms:created>
  <dcterms:modified xsi:type="dcterms:W3CDTF">2026-02-09T02:24:25Z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E4068289F4A64ED6831F333FF26CE74D_12</vt:lpwstr>
  </property>
  <property fmtid="{D5CDD505-2E9C-101B-9397-08002B2CF9AE}" pid="3" name="KSOProductBuildVer">
    <vt:lpwstr>2052-12.1.0.17140</vt:lpwstr>
  </property>
</Properties>
</file>