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72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市对下转移支付预算表09-1" sheetId="13" r:id="rId13"/>
    <sheet name="市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<sst xmlns="http://schemas.openxmlformats.org/spreadsheetml/2006/main" count="1129" uniqueCount="407">
  <si>
    <t>预算01-1表</t>
  </si>
  <si>
    <t>2026年部门财务收支预算总表</t>
  </si>
  <si>
    <t>单位：元</t>
  </si>
  <si>
    <t>收    入</t>
  </si>
  <si>
    <t>支    出</t>
  </si>
  <si>
    <t>项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</si>
  <si>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</si>
  <si>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</si>
  <si>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</si>
  <si>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</si>
  <si>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</si>
  <si>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</si>
  <si>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</si>
  <si>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</si>
  <si>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</si>
  <si>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</si>
  <si>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</si>
  <si>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</si>
  <si>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</si>
  <si>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</si>
  <si>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</si>
  <si>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</si>
  <si>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</si>
  <si>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</si>
  <si>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</si>
  <si>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</si>
  <si>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</si>
  <si>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</si>
  <si>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</si>
  <si>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</si>
  <si>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</si>
  <si>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</si>
  <si>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</si>
  <si>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</si>
  <si>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</si>
  <si>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</si>
  <si>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</si>
  <si>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</si>
  <si>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</si>
  <si>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</si>
  <si>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</si>
  <si>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</si>
  <si>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</si>
  <si>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</si>
  <si>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</si>
  <si>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</si>
  <si>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</si>
  <si>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</si>
  <si>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</si>
  <si>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</si>
  <si>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</si>
  <si>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</si>
  <si>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</si>
  <si>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</si>
  <si>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</si>
  <si>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</si>
  <si>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</si>
  <si>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</si>
  <si>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</si>
  <si>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</si>
  <si>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</si>
  <si>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</si>
  <si>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</si>
  <si>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143</t>
  </si>
  <si>
    <t>玉溪市统计局</t>
  </si>
  <si>
    <t>143001</t>
  </si>
  <si>
    <t>预算01-3表</t>
  </si>
  <si>
    <t>2026年部门支出预算表</t>
  </si>
  <si>
    <t>科目编码</t>
  </si>
  <si>
    <t>科目名称</t>
  </si>
  <si>
    <t>财政专户管理的支出</t>
  </si>
  <si>
    <t>单位自有资金</t>
  </si>
  <si>
    <t>基本支出</t>
  </si>
  <si>
    <t>项目支出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</si>
  <si>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</si>
  <si>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</si>
  <si>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</si>
  <si>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</si>
  <si>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</si>
  <si>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</si>
  <si>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20105</t>
  </si>
  <si>
    <t>2010501</t>
  </si>
  <si>
    <t>2010505</t>
  </si>
  <si>
    <t>2010507</t>
  </si>
  <si>
    <t>2010508</t>
  </si>
  <si>
    <t>2010550</t>
  </si>
  <si>
    <t>208</t>
  </si>
  <si>
    <t>20805</t>
  </si>
  <si>
    <t>2080501</t>
  </si>
  <si>
    <t>2080505</t>
  </si>
  <si>
    <t>2080506</t>
  </si>
  <si>
    <t>210</t>
  </si>
  <si>
    <t>21011</t>
  </si>
  <si>
    <t>2101101</t>
  </si>
  <si>
    <t>2101102</t>
  </si>
  <si>
    <t>2101103</t>
  </si>
  <si>
    <t>2101199</t>
  </si>
  <si>
    <t>221</t>
  </si>
  <si>
    <t>22102</t>
  </si>
  <si>
    <t>2210201</t>
  </si>
  <si>
    <t>2210203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</si>
  <si>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</si>
  <si>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</si>
  <si>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</si>
  <si>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</si>
  <si>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</si>
  <si>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</si>
  <si>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</si>
  <si>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</si>
  <si>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</si>
  <si>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</si>
  <si>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</si>
  <si>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</si>
  <si>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</si>
  <si>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</si>
  <si>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</si>
  <si>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预算03表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</si>
  <si>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</si>
  <si>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</si>
  <si>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</si>
  <si>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</si>
  <si>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公务用车购置</t>
  </si>
  <si>
    <t>公务用车运行费</t>
  </si>
  <si>
    <t>公务接待费</t>
  </si>
  <si>
    <t>预算04表</t>
  </si>
  <si>
    <t>2026年部门基本支出预算表</t>
  </si>
  <si>
    <t>2025年初预算项目初选表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</si>
  <si>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</si>
  <si>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</si>
  <si>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</si>
  <si>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</si>
  <si>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</si>
  <si>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</si>
  <si>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</si>
  <si>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</si>
  <si>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</si>
  <si>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</si>
  <si>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</si>
  <si>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</si>
  <si>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</si>
  <si>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</si>
  <si>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</si>
  <si>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20</t>
  </si>
  <si>
    <t>21</t>
  </si>
  <si>
    <t>22</t>
  </si>
  <si>
    <t>23</t>
  </si>
  <si>
    <t>530400210000000629117</t>
  </si>
  <si>
    <t>行政人员工资支出</t>
  </si>
  <si>
    <t>行政运行</t>
  </si>
  <si>
    <t>30101</t>
  </si>
  <si>
    <t>基本工资</t>
  </si>
  <si>
    <t>30102</t>
  </si>
  <si>
    <t>津贴补贴</t>
  </si>
  <si>
    <t>购房补贴</t>
  </si>
  <si>
    <t>530400210000000629118</t>
  </si>
  <si>
    <t>事业人员工资支出</t>
  </si>
  <si>
    <t>事业运行</t>
  </si>
  <si>
    <t>30107</t>
  </si>
  <si>
    <t>绩效工资</t>
  </si>
  <si>
    <t>530400210000000629119</t>
  </si>
  <si>
    <t>社会保障缴费</t>
  </si>
  <si>
    <t>30112</t>
  </si>
  <si>
    <t>其他社会保障缴费</t>
  </si>
  <si>
    <t>机关事业单位基本养老保险缴费支出</t>
  </si>
  <si>
    <t>30108</t>
  </si>
  <si>
    <t>机关事业单位基本养老保险缴费</t>
  </si>
  <si>
    <t>行政单位医疗</t>
  </si>
  <si>
    <t>30110</t>
  </si>
  <si>
    <t>职工基本医疗保险缴费</t>
  </si>
  <si>
    <t>事业单位医疗</t>
  </si>
  <si>
    <t>公务员医疗补助</t>
  </si>
  <si>
    <t>30111</t>
  </si>
  <si>
    <t>公务员医疗补助缴费</t>
  </si>
  <si>
    <t>其他行政事业单位医疗支出</t>
  </si>
  <si>
    <t>530400210000000629120</t>
  </si>
  <si>
    <t>住房公积金</t>
  </si>
  <si>
    <t>30113</t>
  </si>
  <si>
    <t>530400210000000629121</t>
  </si>
  <si>
    <t>对个人和家庭的补助</t>
  </si>
  <si>
    <t>行政单位离退休</t>
  </si>
  <si>
    <t>30305</t>
  </si>
  <si>
    <t>生活补助</t>
  </si>
  <si>
    <t>530400210000000629122</t>
  </si>
  <si>
    <t>其他工资福利支出</t>
  </si>
  <si>
    <t>30103</t>
  </si>
  <si>
    <t>奖金</t>
  </si>
  <si>
    <t>530400210000000629124</t>
  </si>
  <si>
    <t>公车购置及运维费</t>
  </si>
  <si>
    <t>30231</t>
  </si>
  <si>
    <t>公务用车运行维护费</t>
  </si>
  <si>
    <t>530400210000000629125</t>
  </si>
  <si>
    <t>行政人员公务交通补贴</t>
  </si>
  <si>
    <t>30239</t>
  </si>
  <si>
    <t>其他交通费用</t>
  </si>
  <si>
    <t>530400210000000629126</t>
  </si>
  <si>
    <t>工会经费</t>
  </si>
  <si>
    <t>30228</t>
  </si>
  <si>
    <t>530400210000000629128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</si>
  <si>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</si>
  <si>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</si>
  <si>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</si>
  <si>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</si>
  <si>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</si>
  <si>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</si>
  <si>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</si>
  <si>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</si>
  <si>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</si>
  <si>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</si>
  <si>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</si>
  <si>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30214</t>
  </si>
  <si>
    <t>租赁费</t>
  </si>
  <si>
    <t>30215</t>
  </si>
  <si>
    <t>会议费</t>
  </si>
  <si>
    <t>30216</t>
  </si>
  <si>
    <t>培训费</t>
  </si>
  <si>
    <t>30227</t>
  </si>
  <si>
    <t>委托业务费</t>
  </si>
  <si>
    <t>30299</t>
  </si>
  <si>
    <t>其他商品和服务支出</t>
  </si>
  <si>
    <t>530400221100000623088</t>
  </si>
  <si>
    <t>30217</t>
  </si>
  <si>
    <t>530400241100002111809</t>
  </si>
  <si>
    <t>工作业务经费</t>
  </si>
  <si>
    <t>专项统计业务</t>
  </si>
  <si>
    <t>30202</t>
  </si>
  <si>
    <t>印刷费</t>
  </si>
  <si>
    <t>30213</t>
  </si>
  <si>
    <t>维修（护）费</t>
  </si>
  <si>
    <t>30226</t>
  </si>
  <si>
    <t>劳务费</t>
  </si>
  <si>
    <t>530400241100002142245</t>
  </si>
  <si>
    <t>机关后勤购买服务经费</t>
  </si>
  <si>
    <t>530400241100002366196</t>
  </si>
  <si>
    <t>奖励性绩效工资（工资部分）经费</t>
  </si>
  <si>
    <t>530400241100002366670</t>
  </si>
  <si>
    <t>奖励性绩效工资（高于部分）经费</t>
  </si>
  <si>
    <t>530400241100002374343</t>
  </si>
  <si>
    <t>编外临聘人员经费</t>
  </si>
  <si>
    <t>30199</t>
  </si>
  <si>
    <t>530400241100002384647</t>
  </si>
  <si>
    <t>年终一次性奖金</t>
  </si>
  <si>
    <t>530400251100003843071</t>
  </si>
  <si>
    <t>物业管理费</t>
  </si>
  <si>
    <t>30209</t>
  </si>
  <si>
    <t>530400261100004911162</t>
  </si>
  <si>
    <t>职业年金记实经费</t>
  </si>
  <si>
    <t>机关事业单位职业年金缴费支出</t>
  </si>
  <si>
    <t>30109</t>
  </si>
  <si>
    <t>职业年金缴费</t>
  </si>
  <si>
    <t>预算05-1表</t>
  </si>
  <si>
    <t>2026年部门项目支出预算表</t>
  </si>
  <si>
    <t>项目分类</t>
  </si>
  <si>
    <t>项目单位</t>
  </si>
  <si>
    <t>本年拨款</t>
  </si>
  <si>
    <t>单位资金</t>
  </si>
  <si>
    <t>其中：本次下达</t>
  </si>
  <si>
    <t>玉溪市第四次全国农业普查专项经费</t>
  </si>
  <si>
    <t>专项业务类</t>
  </si>
  <si>
    <t>530400261100004948068</t>
  </si>
  <si>
    <t>专项普查活动</t>
  </si>
  <si>
    <t>（对下）玉溪市第四次全国农业普查专项经费</t>
  </si>
  <si>
    <t>530400261100005127074</t>
  </si>
  <si>
    <t>39999</t>
  </si>
  <si>
    <t>玉溪市全国1%人口抽样调查工作经费</t>
  </si>
  <si>
    <t>530400261100005129273</t>
  </si>
  <si>
    <t>统计抽样调查</t>
  </si>
  <si>
    <t>合  计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</si>
  <si>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</si>
  <si>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</si>
  <si>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</si>
  <si>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</si>
  <si>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</si>
  <si>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</si>
  <si>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</si>
  <si>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</si>
  <si>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</si>
  <si>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</si>
  <si>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</si>
  <si>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</si>
  <si>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《国务院办公厅关于开展全国1%人口抽样调查的通知》（国办函〔2024〕71号）精神，按照《中华人民共和国统计法》《全国人口普查条例》文件精神，玉溪市全国1%人口抽样调查将完成国家抽取的23000余人次的入户清查和调查任务，为了全面掌握近五年以来全市人口在数量、素质、结构、分布以及居住等方面的变化情况，客观反映全市人口发展状况，为科学制定国民经济和社会发展规划、完善新时代人口发展战略、推动人口高质量发展，提供准确的统计信息支持，2026年计划开展业务培训一次，培训人次≥25，受训人员合格率≥95%，受训人员满意度≥90%，及时完成资料开发，完成普查数据评估与发布，普查资料开发及普查总结。</t>
  </si>
  <si>
    <t>产出指标</t>
  </si>
  <si>
    <t>数量指标</t>
  </si>
  <si>
    <t>人口普查培训次数</t>
  </si>
  <si>
    <t>&gt;</t>
  </si>
  <si>
    <t>0</t>
  </si>
  <si>
    <t>次</t>
  </si>
  <si>
    <t>定量指标</t>
  </si>
  <si>
    <t>反映培训开展情况。</t>
  </si>
  <si>
    <t>人口普查培训人次</t>
  </si>
  <si>
    <t>&gt;=</t>
  </si>
  <si>
    <t>25</t>
  </si>
  <si>
    <t>人次</t>
  </si>
  <si>
    <t>反映培训的情况。</t>
  </si>
  <si>
    <t>质量指标</t>
  </si>
  <si>
    <t>培训人员合格率</t>
  </si>
  <si>
    <t>95</t>
  </si>
  <si>
    <t>%</t>
  </si>
  <si>
    <t>反映预算部门（单位）组织开展各类培训的质量。
培训人员合格率=（合格的学员数量/培训总学员数量）*100%。</t>
  </si>
  <si>
    <t>时效指标</t>
  </si>
  <si>
    <t>资料开发及时率</t>
  </si>
  <si>
    <t>90</t>
  </si>
  <si>
    <t>反映资料开发的效率。</t>
  </si>
  <si>
    <t>效益指标</t>
  </si>
  <si>
    <t>社会效益</t>
  </si>
  <si>
    <t>两办信息采纳情况</t>
  </si>
  <si>
    <t>反映提供相关统计数据数量情况。</t>
  </si>
  <si>
    <t>满意度指标</t>
  </si>
  <si>
    <t>服务对象满意度</t>
  </si>
  <si>
    <t>受训人员满意度</t>
  </si>
  <si>
    <t>反映参加培训的人员对培训效果的满意情况。
受训人员满意度=较满意和满意的问卷数/问卷调查总数*100%</t>
  </si>
  <si>
    <t>2026年普查的主要内容包括：农业生产条件、粮食和大食物生产情况、农业新质生产力情况、乡村发展基本情况、农村居民生活情况等。普查的标准时点为2026年12月31日24时，时期资料为2026年年度资料。</t>
  </si>
  <si>
    <t>培训参加人次</t>
  </si>
  <si>
    <t>200</t>
  </si>
  <si>
    <t>反映预算部门（单位）组织开展各类培训的人次。</t>
  </si>
  <si>
    <t>普查人员参与人数</t>
  </si>
  <si>
    <t>6000</t>
  </si>
  <si>
    <t>人</t>
  </si>
  <si>
    <t>反映普查人员的参与情况。</t>
  </si>
  <si>
    <t>普查数据完整性</t>
  </si>
  <si>
    <t>反映农业普查数据的完整性情况。</t>
  </si>
  <si>
    <t>事后质量抽查数据指标误差率</t>
  </si>
  <si>
    <t>&lt;=</t>
  </si>
  <si>
    <t>0.03</t>
  </si>
  <si>
    <t>反映事后质量抽查结果显示的数据指标误差情况。事后质量抽查数据指标误差率=事后质量抽查数据指标误差数/质量抽查总数*100%</t>
  </si>
  <si>
    <t>农业生产经营规划发展提供科学决策依据</t>
  </si>
  <si>
    <t>=</t>
  </si>
  <si>
    <t>有所助益</t>
  </si>
  <si>
    <t>定性指标</t>
  </si>
  <si>
    <t>反映农业普查为农业生产经营规划发展提供科学决策依据的帮助。</t>
  </si>
  <si>
    <t>可持续影响</t>
  </si>
  <si>
    <t>年</t>
  </si>
  <si>
    <t>反映普查数据适用年限，充分体现农业普查的价值和绩效目标。</t>
  </si>
  <si>
    <t>参训人员满意度</t>
  </si>
  <si>
    <t>反映参训人员对培训内容、讲师授课、课程设置和培训效果等的满意度。
参训人员满意度=（对培训整体满意的参训人数/参训总人数）*100%</t>
  </si>
  <si>
    <t>反映农业普查培训的规模情况。</t>
  </si>
  <si>
    <t>为农业生产经营规划提供科学依据</t>
  </si>
  <si>
    <t>普查数据适用年限</t>
  </si>
  <si>
    <t>预算06表</t>
  </si>
  <si>
    <t>2026年部门政府性基金预算支出预算表</t>
  </si>
  <si>
    <t>单位:元</t>
  </si>
  <si>
    <t>政府性基金预算支出</t>
  </si>
  <si>
    <t>市统计局不涉及，此表为空。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</si>
  <si>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</si>
  <si>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</si>
  <si>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</si>
  <si>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</si>
  <si>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</si>
  <si>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</si>
  <si>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</si>
  <si>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</si>
  <si>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</si>
  <si>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</si>
  <si>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</si>
  <si>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</si>
  <si>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复印纸</t>
  </si>
  <si>
    <t>元</t>
  </si>
  <si>
    <t>物业管理服务</t>
  </si>
  <si>
    <t>车辆加油、添加燃料服务</t>
  </si>
  <si>
    <t>机动车保险服务</t>
  </si>
  <si>
    <t>车辆维修和保养服务</t>
  </si>
  <si>
    <t>预算08表</t>
  </si>
  <si>
    <t>2026年部门政府购买服务预算表</t>
  </si>
  <si>
    <t>政府购买服务项目</t>
  </si>
  <si>
    <t>政府购买服务目录</t>
  </si>
  <si>
    <t>B1102 物业管理服务</t>
  </si>
  <si>
    <t>维修和保养服务</t>
  </si>
  <si>
    <t>B1101 维修保养服务</t>
  </si>
  <si>
    <t>预算09-1表</t>
  </si>
  <si>
    <t>2026年市对下转移支付预算表</t>
  </si>
  <si>
    <t>单位名称（项目）</t>
  </si>
  <si>
    <t>地区</t>
  </si>
  <si>
    <t>政府性基金</t>
  </si>
  <si>
    <t>红塔区</t>
  </si>
  <si>
    <t>江川区</t>
  </si>
  <si>
    <t>澄江市</t>
  </si>
  <si>
    <t>通海县</t>
  </si>
  <si>
    <t>华宁县</t>
  </si>
  <si>
    <t>易门县</t>
  </si>
  <si>
    <t>峨山县</t>
  </si>
  <si>
    <t>新平县</t>
  </si>
  <si>
    <t>元江县</t>
  </si>
  <si>
    <t>高新区</t>
  </si>
  <si>
    <t>预算09-2表</t>
  </si>
  <si>
    <t>2026年市对下转移支付绩效目标表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</si>
  <si>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</si>
  <si>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</si>
  <si>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</si>
  <si>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</si>
  <si>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</si>
  <si>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</si>
  <si>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</si>
  <si>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</si>
  <si>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</si>
  <si>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</si>
  <si>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2026年上级补助项目支出预算表</t>
  </si>
  <si>
    <t>上级补助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</si>
  <si>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</si>
  <si>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</si>
  <si>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</si>
  <si>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</si>
  <si>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</si>
  <si>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</si>
  <si>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</si>
  <si>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</si>
  <si>
    <t>321 专项业务类</t>
  </si>
  <si>
    <t>下级</t>
  </si>
  <si>
    <t/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</si>
</sst>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yyyy/mm/dd"/>
    <numFmt numFmtId="177" formatCode="yyyy/mm/dd\ hh:mm:ss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8" formatCode="#,##0.00;\-#,##0.00;;@"/>
    <numFmt numFmtId="179" formatCode="hh:mm:ss"/>
    <numFmt numFmtId="180" formatCode="#,##0;\-#,##0;;@"/>
  </numFmts>
  <fonts count="41">
    <font>
      <sz val="11"/>
      <color rgb="FF000000"/>
      <name val="宋体"/>
      <charset val="134"/>
      <scheme val="minor"/>
    </font>
    <font>
      <sz val="9.75"/>
      <color rgb="FF000000"/>
      <name val="SimSun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SimSun"/>
      <charset val="134"/>
    </font>
    <font>
      <sz val="9"/>
      <color rgb="FF000000"/>
      <name val="SimSun"/>
      <charset val="134"/>
    </font>
    <font>
      <sz val="9"/>
      <color theme="1"/>
      <name val="宋体"/>
      <charset val="134"/>
    </font>
    <font>
      <b/>
      <sz val="23"/>
      <color rgb="FF000000"/>
      <name val="宋体"/>
      <charset val="134"/>
    </font>
    <font>
      <sz val="9.75"/>
      <color rgb="FF000000"/>
      <name val="宋体"/>
      <charset val="134"/>
    </font>
    <font>
      <sz val="10"/>
      <color rgb="FF000000"/>
      <name val="宋体"/>
      <charset val="134"/>
    </font>
    <font>
      <sz val="9"/>
      <name val="宋体"/>
      <charset val="134"/>
    </font>
    <font>
      <b/>
      <sz val="23.25"/>
      <name val="宋体"/>
      <charset val="134"/>
    </font>
    <font>
      <sz val="9.75"/>
      <name val="宋体"/>
      <charset val="134"/>
    </font>
    <font>
      <sz val="9.75"/>
      <name val="SimSun"/>
      <charset val="134"/>
    </font>
    <font>
      <b/>
      <sz val="23.25"/>
      <color rgb="FF000000"/>
      <name val="宋体"/>
      <charset val="134"/>
    </font>
    <font>
      <b/>
      <sz val="24"/>
      <color rgb="FF000000"/>
      <name val="宋体"/>
      <charset val="134"/>
    </font>
    <font>
      <b/>
      <sz val="22"/>
      <color rgb="FF000000"/>
      <name val="宋体"/>
      <charset val="134"/>
    </font>
    <font>
      <sz val="8.25"/>
      <color rgb="FF000000"/>
      <name val="宋体"/>
      <charset val="134"/>
    </font>
    <font>
      <sz val="11"/>
      <color theme="1"/>
      <name val="宋体"/>
      <charset val="134"/>
      <scheme val="minor"/>
    </font>
    <font>
      <sz val="9"/>
      <name val="SimSun"/>
      <charset val="134"/>
    </font>
    <font>
      <b/>
      <sz val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7">
    <xf numFmtId="0" fontId="0" fillId="0" borderId="0">
      <alignment vertical="top"/>
    </xf>
    <xf numFmtId="42" fontId="19" fillId="0" borderId="0" applyFon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34" fillId="18" borderId="20" applyNumberFormat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177" fontId="11" fillId="0" borderId="7">
      <alignment horizontal="right" vertical="center"/>
    </xf>
    <xf numFmtId="0" fontId="22" fillId="3" borderId="0" applyNumberFormat="0" applyBorder="0" applyAlignment="0" applyProtection="0">
      <alignment vertical="center"/>
    </xf>
    <xf numFmtId="0" fontId="26" fillId="4" borderId="0" applyNumberFormat="0" applyBorder="0" applyAlignment="0" applyProtection="0">
      <alignment vertical="center"/>
    </xf>
    <xf numFmtId="43" fontId="19" fillId="0" borderId="0" applyFont="0" applyFill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176" fontId="11" fillId="0" borderId="7">
      <alignment horizontal="right" vertical="center"/>
    </xf>
    <xf numFmtId="0" fontId="25" fillId="0" borderId="0" applyNumberFormat="0" applyFill="0" applyBorder="0" applyAlignment="0" applyProtection="0">
      <alignment vertical="center"/>
    </xf>
    <xf numFmtId="0" fontId="19" fillId="10" borderId="17" applyNumberFormat="0" applyFont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9" borderId="15" applyNumberFormat="0" applyAlignment="0" applyProtection="0">
      <alignment vertical="center"/>
    </xf>
    <xf numFmtId="0" fontId="39" fillId="9" borderId="20" applyNumberFormat="0" applyAlignment="0" applyProtection="0">
      <alignment vertical="center"/>
    </xf>
    <xf numFmtId="0" fontId="36" fillId="26" borderId="21" applyNumberFormat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40" fillId="0" borderId="22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10" fontId="11" fillId="0" borderId="7">
      <alignment horizontal="right" vertical="center"/>
    </xf>
    <xf numFmtId="0" fontId="22" fillId="30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2" fillId="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178" fontId="11" fillId="0" borderId="7">
      <alignment horizontal="right" vertical="center"/>
    </xf>
    <xf numFmtId="49" fontId="11" fillId="0" borderId="7">
      <alignment horizontal="left" vertical="center" wrapText="1"/>
    </xf>
    <xf numFmtId="178" fontId="11" fillId="0" borderId="7">
      <alignment horizontal="right" vertical="center"/>
    </xf>
    <xf numFmtId="179" fontId="11" fillId="0" borderId="7">
      <alignment horizontal="right" vertical="center"/>
    </xf>
    <xf numFmtId="180" fontId="11" fillId="0" borderId="7">
      <alignment horizontal="right" vertical="center"/>
    </xf>
  </cellStyleXfs>
  <cellXfs count="173">
    <xf numFmtId="0" fontId="0" fillId="0" borderId="0" xfId="0" applyFont="1">
      <alignment vertical="top"/>
    </xf>
    <xf numFmtId="0" fontId="1" fillId="0" borderId="0" xfId="0" applyFont="1" applyBorder="1" applyAlignment="1">
      <alignment horizontal="right" vertical="center"/>
    </xf>
    <xf numFmtId="49" fontId="1" fillId="0" borderId="0" xfId="0" applyNumberFormat="1" applyFont="1" applyBorder="1" applyAlignment="1">
      <alignment horizontal="right" vertical="center"/>
    </xf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/>
    <xf numFmtId="0" fontId="5" fillId="0" borderId="0" xfId="0" applyFont="1" applyBorder="1" applyAlignment="1" applyProtection="1">
      <alignment horizontal="right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6" fillId="0" borderId="7" xfId="0" applyFont="1" applyBorder="1" applyAlignment="1" applyProtection="1">
      <alignment horizontal="left" vertical="center" wrapText="1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49" fontId="6" fillId="0" borderId="7" xfId="53" applyNumberFormat="1" applyFont="1" applyBorder="1">
      <alignment horizontal="left" vertical="center" wrapText="1"/>
    </xf>
    <xf numFmtId="178" fontId="7" fillId="0" borderId="7" xfId="0" applyNumberFormat="1" applyFont="1" applyBorder="1" applyAlignment="1">
      <alignment horizontal="right" vertical="center"/>
    </xf>
    <xf numFmtId="0" fontId="6" fillId="0" borderId="7" xfId="0" applyFont="1" applyBorder="1" applyAlignment="1" applyProtection="1">
      <alignment horizontal="left" vertical="center" wrapText="1" indent="2"/>
      <protection locked="0"/>
    </xf>
    <xf numFmtId="49" fontId="6" fillId="0" borderId="7" xfId="0" applyNumberFormat="1" applyFont="1" applyBorder="1" applyAlignment="1">
      <alignment horizontal="center" vertical="center" wrapText="1"/>
    </xf>
    <xf numFmtId="49" fontId="7" fillId="0" borderId="7" xfId="53" applyNumberFormat="1" applyFont="1" applyBorder="1">
      <alignment horizontal="left" vertical="center" wrapText="1"/>
    </xf>
    <xf numFmtId="0" fontId="6" fillId="0" borderId="2" xfId="0" applyFont="1" applyBorder="1" applyAlignment="1" applyProtection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6" fillId="0" borderId="4" xfId="0" applyFont="1" applyBorder="1" applyAlignment="1" applyProtection="1">
      <alignment horizontal="left" vertical="center" wrapText="1"/>
      <protection locked="0"/>
    </xf>
    <xf numFmtId="0" fontId="6" fillId="0" borderId="0" xfId="0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 applyProtection="1">
      <alignment horizontal="center" vertical="center" wrapText="1"/>
      <protection locked="0"/>
    </xf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  <protection locked="0"/>
    </xf>
    <xf numFmtId="0" fontId="9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left" vertical="center" wrapText="1"/>
    </xf>
    <xf numFmtId="0" fontId="3" fillId="0" borderId="7" xfId="0" applyFont="1" applyBorder="1" applyAlignment="1" applyProtection="1">
      <alignment horizontal="left" vertical="center" wrapText="1"/>
      <protection locked="0"/>
    </xf>
    <xf numFmtId="178" fontId="7" fillId="0" borderId="7" xfId="0" applyNumberFormat="1" applyFont="1" applyBorder="1" applyAlignment="1">
      <alignment horizontal="right" vertical="center" wrapText="1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6" fillId="0" borderId="0" xfId="0" applyFont="1" applyBorder="1" applyAlignment="1" applyProtection="1">
      <alignment horizontal="right" vertical="center"/>
      <protection locked="0"/>
    </xf>
    <xf numFmtId="0" fontId="10" fillId="0" borderId="0" xfId="0" applyFont="1" applyBorder="1" applyAlignment="1" applyProtection="1">
      <alignment horizontal="right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 applyProtection="1">
      <alignment horizontal="center" vertical="center"/>
      <protection locked="0"/>
    </xf>
    <xf numFmtId="49" fontId="11" fillId="0" borderId="0" xfId="53" applyNumberFormat="1" applyFont="1" applyBorder="1" applyAlignment="1">
      <alignment horizontal="right" vertical="center" wrapText="1"/>
    </xf>
    <xf numFmtId="49" fontId="12" fillId="0" borderId="0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>
      <alignment horizontal="left" vertical="center" wrapText="1"/>
    </xf>
    <xf numFmtId="49" fontId="13" fillId="0" borderId="7" xfId="0" applyNumberFormat="1" applyFont="1" applyBorder="1" applyAlignment="1">
      <alignment horizontal="center" vertical="center" wrapText="1"/>
    </xf>
    <xf numFmtId="49" fontId="14" fillId="0" borderId="7" xfId="0" applyNumberFormat="1" applyFont="1" applyBorder="1" applyAlignment="1">
      <alignment horizontal="center" vertical="center" wrapText="1"/>
    </xf>
    <xf numFmtId="49" fontId="11" fillId="0" borderId="7" xfId="0" applyNumberFormat="1" applyFont="1" applyBorder="1" applyAlignment="1">
      <alignment horizontal="left" vertical="center" wrapText="1"/>
    </xf>
    <xf numFmtId="49" fontId="11" fillId="0" borderId="7" xfId="0" applyNumberFormat="1" applyFont="1" applyBorder="1" applyAlignment="1">
      <alignment horizontal="center" vertical="center" wrapText="1"/>
    </xf>
    <xf numFmtId="180" fontId="11" fillId="0" borderId="7" xfId="0" applyNumberFormat="1" applyFont="1" applyBorder="1" applyAlignment="1">
      <alignment horizontal="right" vertical="center" wrapText="1"/>
    </xf>
    <xf numFmtId="178" fontId="11" fillId="0" borderId="7" xfId="0" applyNumberFormat="1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6" fillId="0" borderId="0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 applyProtection="1">
      <alignment horizontal="center" vertical="center"/>
      <protection locked="0"/>
    </xf>
    <xf numFmtId="49" fontId="7" fillId="0" borderId="7" xfId="53" applyNumberFormat="1" applyFont="1" applyBorder="1" applyAlignment="1">
      <alignment horizontal="left" vertical="center" wrapText="1" indent="1"/>
    </xf>
    <xf numFmtId="0" fontId="17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0" fillId="0" borderId="0" xfId="0" applyFont="1" applyBorder="1" applyAlignment="1">
      <alignment horizontal="right" wrapText="1"/>
    </xf>
    <xf numFmtId="0" fontId="10" fillId="0" borderId="0" xfId="0" applyFont="1" applyBorder="1" applyAlignment="1">
      <alignment wrapText="1"/>
    </xf>
    <xf numFmtId="0" fontId="9" fillId="0" borderId="8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right"/>
      <protection locked="0"/>
    </xf>
    <xf numFmtId="0" fontId="3" fillId="0" borderId="0" xfId="0" applyFont="1" applyBorder="1" applyAlignment="1">
      <alignment horizontal="right" vertical="center" wrapText="1"/>
    </xf>
    <xf numFmtId="0" fontId="18" fillId="0" borderId="0" xfId="0" applyFont="1" applyBorder="1" applyAlignment="1" applyProtection="1">
      <alignment horizontal="right" vertical="center" wrapText="1"/>
      <protection locked="0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 applyProtection="1">
      <alignment vertical="top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18" fillId="0" borderId="0" xfId="0" applyFont="1" applyBorder="1" applyAlignment="1" applyProtection="1">
      <alignment horizontal="right" vertical="center"/>
      <protection locked="0"/>
    </xf>
    <xf numFmtId="0" fontId="18" fillId="0" borderId="0" xfId="0" applyFont="1" applyBorder="1" applyAlignment="1">
      <alignment horizontal="right" vertical="center" wrapText="1"/>
    </xf>
    <xf numFmtId="0" fontId="8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>
      <alignment horizontal="right" vertical="center"/>
    </xf>
    <xf numFmtId="178" fontId="3" fillId="0" borderId="7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left" vertical="center" wrapText="1" indent="2"/>
    </xf>
    <xf numFmtId="0" fontId="3" fillId="0" borderId="11" xfId="0" applyFont="1" applyBorder="1" applyAlignment="1">
      <alignment horizontal="center" vertical="center" wrapText="1"/>
    </xf>
    <xf numFmtId="180" fontId="7" fillId="0" borderId="7" xfId="56" applyNumberFormat="1" applyFont="1" applyBorder="1" applyAlignment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 wrapText="1"/>
    </xf>
    <xf numFmtId="0" fontId="9" fillId="0" borderId="13" xfId="0" applyFont="1" applyBorder="1" applyAlignment="1" applyProtection="1">
      <alignment horizontal="center" vertical="center"/>
      <protection locked="0"/>
    </xf>
    <xf numFmtId="0" fontId="9" fillId="0" borderId="13" xfId="0" applyFont="1" applyBorder="1" applyAlignment="1" applyProtection="1">
      <alignment horizontal="center" vertical="center" wrapText="1"/>
      <protection locked="0"/>
    </xf>
    <xf numFmtId="0" fontId="9" fillId="0" borderId="11" xfId="0" applyFont="1" applyBorder="1" applyAlignment="1" applyProtection="1">
      <alignment horizontal="center" vertical="center" wrapText="1"/>
      <protection locked="0"/>
    </xf>
    <xf numFmtId="0" fontId="9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 applyBorder="1" applyAlignment="1">
      <alignment horizontal="right"/>
    </xf>
    <xf numFmtId="0" fontId="9" fillId="0" borderId="4" xfId="0" applyFont="1" applyBorder="1" applyAlignment="1">
      <alignment horizontal="center" vertical="center" wrapText="1"/>
    </xf>
    <xf numFmtId="0" fontId="19" fillId="0" borderId="0" xfId="0" applyFont="1" applyBorder="1" applyAlignment="1"/>
    <xf numFmtId="0" fontId="10" fillId="0" borderId="0" xfId="0" applyFont="1" applyBorder="1" applyAlignment="1">
      <alignment horizontal="right" vertical="center"/>
    </xf>
    <xf numFmtId="0" fontId="3" fillId="0" borderId="0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right"/>
    </xf>
    <xf numFmtId="178" fontId="7" fillId="0" borderId="7" xfId="54" applyNumberFormat="1" applyFont="1" applyBorder="1">
      <alignment horizontal="right" vertical="center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right" vertical="center"/>
      <protection locked="0"/>
    </xf>
    <xf numFmtId="49" fontId="10" fillId="0" borderId="0" xfId="0" applyNumberFormat="1" applyFont="1" applyBorder="1" applyAlignment="1"/>
    <xf numFmtId="0" fontId="7" fillId="0" borderId="0" xfId="0" applyFont="1" applyBorder="1" applyAlignment="1">
      <alignment horizontal="left" vertical="center"/>
    </xf>
    <xf numFmtId="0" fontId="10" fillId="0" borderId="7" xfId="0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0" fillId="0" borderId="0" xfId="0" applyFont="1" applyBorder="1">
      <alignment vertical="top"/>
    </xf>
    <xf numFmtId="49" fontId="13" fillId="0" borderId="14" xfId="53" applyNumberFormat="1" applyFont="1" applyBorder="1" applyAlignment="1">
      <alignment horizontal="center" vertical="center" wrapText="1"/>
    </xf>
    <xf numFmtId="49" fontId="11" fillId="0" borderId="6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78" fontId="11" fillId="0" borderId="7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180" fontId="11" fillId="0" borderId="6" xfId="56" applyNumberFormat="1" applyFont="1" applyBorder="1" applyAlignment="1">
      <alignment horizontal="center" vertical="center" wrapText="1"/>
    </xf>
    <xf numFmtId="49" fontId="20" fillId="0" borderId="0" xfId="53" applyNumberFormat="1" applyFont="1" applyBorder="1" applyAlignment="1">
      <alignment horizontal="right" vertical="center" wrapText="1"/>
    </xf>
    <xf numFmtId="49" fontId="11" fillId="0" borderId="7" xfId="53" applyNumberFormat="1" applyFont="1" applyBorder="1" applyAlignment="1">
      <alignment horizontal="left" vertical="center" wrapText="1" indent="2"/>
    </xf>
    <xf numFmtId="49" fontId="11" fillId="0" borderId="7" xfId="53" applyNumberFormat="1" applyFont="1" applyBorder="1" applyAlignment="1">
      <alignment horizontal="left" vertical="center" wrapText="1" indent="4"/>
    </xf>
    <xf numFmtId="49" fontId="21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49" fontId="13" fillId="0" borderId="14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9" fontId="21" fillId="0" borderId="7" xfId="53" applyNumberFormat="1" applyFont="1" applyBorder="1">
      <alignment horizontal="left" vertical="center" wrapText="1"/>
    </xf>
    <xf numFmtId="178" fontId="11" fillId="0" borderId="7" xfId="0" applyNumberFormat="1" applyFont="1" applyBorder="1" applyAlignment="1">
      <alignment horizontal="right" vertical="center"/>
    </xf>
    <xf numFmtId="178" fontId="21" fillId="0" borderId="7" xfId="0" applyNumberFormat="1" applyFont="1" applyBorder="1" applyAlignment="1">
      <alignment horizontal="left" vertical="center"/>
    </xf>
    <xf numFmtId="178" fontId="11" fillId="0" borderId="7" xfId="54" applyNumberFormat="1" applyFont="1" applyBorder="1">
      <alignment horizontal="right" vertical="center"/>
    </xf>
    <xf numFmtId="178" fontId="11" fillId="0" borderId="7" xfId="0" applyNumberFormat="1" applyFont="1" applyBorder="1" applyAlignment="1">
      <alignment horizontal="left" vertical="center"/>
    </xf>
    <xf numFmtId="49" fontId="21" fillId="0" borderId="7" xfId="0" applyNumberFormat="1" applyFont="1" applyBorder="1" applyAlignment="1">
      <alignment horizontal="center" vertical="center" wrapText="1"/>
    </xf>
    <xf numFmtId="180" fontId="11" fillId="0" borderId="14" xfId="56" applyNumberFormat="1" applyFont="1" applyBorder="1" applyAlignment="1">
      <alignment horizontal="center" vertical="center" wrapText="1"/>
    </xf>
    <xf numFmtId="49" fontId="11" fillId="0" borderId="6" xfId="53" applyNumberFormat="1" applyFont="1" applyBorder="1">
      <alignment horizontal="left" vertical="center" wrapText="1"/>
    </xf>
    <xf numFmtId="178" fontId="11" fillId="0" borderId="6" xfId="0" applyNumberFormat="1" applyFont="1" applyBorder="1" applyAlignment="1">
      <alignment horizontal="right" vertical="center" wrapText="1"/>
    </xf>
    <xf numFmtId="49" fontId="13" fillId="0" borderId="6" xfId="53" applyNumberFormat="1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0"/>
  <sheetViews>
    <sheetView showZeros="0" tabSelected="1" workbookViewId="0">
      <selection activeCell="H9" sqref="H9"/>
    </sheetView>
  </sheetViews>
  <sheetFormatPr defaultColWidth="8.85185185185185" defaultRowHeight="15" customHeight="1" outlineLevelCol="3"/>
  <cols>
    <col min="1" max="2" width="28.5740740740741" customWidth="1"/>
    <col min="3" max="3" width="35.7037037037037" customWidth="1"/>
    <col min="4" max="4" width="28.5740740740741" customWidth="1"/>
  </cols>
  <sheetData>
    <row r="1" ht="18.75" customHeight="1" spans="1:4">
      <c r="A1" s="56" t="s">
        <v>0</v>
      </c>
      <c r="B1" s="159"/>
      <c r="C1" s="159"/>
      <c r="D1" s="159"/>
    </row>
    <row r="2" ht="28.5" customHeight="1" spans="1:4">
      <c r="A2" s="160" t="s">
        <v>1</v>
      </c>
      <c r="B2" s="160"/>
      <c r="C2" s="160"/>
      <c r="D2" s="160"/>
    </row>
    <row r="3" ht="18.75" customHeight="1" spans="1:4">
      <c r="A3" s="58" t="str">
        <f>"单位名称："&amp;"玉溪市统计局"</f>
        <v>单位名称：玉溪市统计局</v>
      </c>
      <c r="B3" s="58"/>
      <c r="C3" s="58"/>
      <c r="D3" s="56" t="s">
        <v>2</v>
      </c>
    </row>
    <row r="4" ht="18.75" customHeight="1" spans="1:4">
      <c r="A4" s="150" t="s">
        <v>3</v>
      </c>
      <c r="B4" s="150"/>
      <c r="C4" s="150" t="s">
        <v>4</v>
      </c>
      <c r="D4" s="150"/>
    </row>
    <row r="5" ht="18.75" customHeight="1" spans="1:4">
      <c r="A5" s="172" t="s">
        <v>5</v>
      </c>
      <c r="B5" s="172" t="s">
        <v>6</v>
      </c>
      <c r="C5" s="172" t="s">
        <v>7</v>
      </c>
      <c r="D5" s="172" t="s">
        <v>6</v>
      </c>
    </row>
    <row r="6" ht="18.75" customHeight="1" spans="1:4">
      <c r="A6" s="152" t="s">
        <v>8</v>
      </c>
      <c r="B6" s="166">
        <v>15383952.35</v>
      </c>
      <c r="C6" s="167" t="str">
        <f>"一"&amp;"、"&amp;"一般公共服务支出"</f>
        <v>一、一般公共服务支出</v>
      </c>
      <c r="D6" s="166">
        <v>11063948.8</v>
      </c>
    </row>
    <row r="7" ht="18.75" customHeight="1" spans="1:4">
      <c r="A7" s="152" t="s">
        <v>9</v>
      </c>
      <c r="B7" s="166"/>
      <c r="C7" s="167" t="str">
        <f>"二"&amp;"、"&amp;"社会保障和就业支出"</f>
        <v>二、社会保障和就业支出</v>
      </c>
      <c r="D7" s="166">
        <v>2498704.64</v>
      </c>
    </row>
    <row r="8" ht="18.75" customHeight="1" spans="1:4">
      <c r="A8" s="152" t="s">
        <v>10</v>
      </c>
      <c r="B8" s="166"/>
      <c r="C8" s="167" t="str">
        <f>"三"&amp;"、"&amp;"卫生健康支出"</f>
        <v>三、卫生健康支出</v>
      </c>
      <c r="D8" s="166">
        <v>978214.91</v>
      </c>
    </row>
    <row r="9" ht="18.75" customHeight="1" spans="1:4">
      <c r="A9" s="152" t="s">
        <v>11</v>
      </c>
      <c r="B9" s="166"/>
      <c r="C9" s="167" t="str">
        <f>"四"&amp;"、"&amp;"住房保障支出"</f>
        <v>四、住房保障支出</v>
      </c>
      <c r="D9" s="166">
        <v>843084</v>
      </c>
    </row>
    <row r="10" ht="18.75" customHeight="1" spans="1:4">
      <c r="A10" s="152" t="s">
        <v>12</v>
      </c>
      <c r="B10" s="166"/>
      <c r="C10" s="152"/>
      <c r="D10" s="152"/>
    </row>
    <row r="11" ht="18.75" customHeight="1" spans="1:4">
      <c r="A11" s="152" t="s">
        <v>13</v>
      </c>
      <c r="B11" s="166"/>
      <c r="C11" s="152"/>
      <c r="D11" s="152"/>
    </row>
    <row r="12" ht="18.75" customHeight="1" spans="1:4">
      <c r="A12" s="152" t="s">
        <v>14</v>
      </c>
      <c r="B12" s="166"/>
      <c r="C12" s="152"/>
      <c r="D12" s="152"/>
    </row>
    <row r="13" ht="18.75" customHeight="1" spans="1:4">
      <c r="A13" s="152" t="s">
        <v>15</v>
      </c>
      <c r="B13" s="166"/>
      <c r="C13" s="152"/>
      <c r="D13" s="152"/>
    </row>
    <row r="14" ht="18.75" customHeight="1" spans="1:4">
      <c r="A14" s="152" t="s">
        <v>16</v>
      </c>
      <c r="B14" s="166"/>
      <c r="C14" s="152"/>
      <c r="D14" s="152"/>
    </row>
    <row r="15" ht="18.75" customHeight="1" spans="1:4">
      <c r="A15" s="152" t="s">
        <v>17</v>
      </c>
      <c r="B15" s="166"/>
      <c r="C15" s="152"/>
      <c r="D15" s="152"/>
    </row>
    <row r="16" ht="18.75" customHeight="1" spans="1:4">
      <c r="A16" s="168" t="s">
        <v>18</v>
      </c>
      <c r="B16" s="166">
        <v>15383952.35</v>
      </c>
      <c r="C16" s="168" t="s">
        <v>19</v>
      </c>
      <c r="D16" s="166">
        <v>15383952.35</v>
      </c>
    </row>
    <row r="17" ht="18.75" customHeight="1" spans="1:4">
      <c r="A17" s="163" t="s">
        <v>20</v>
      </c>
      <c r="B17" s="152"/>
      <c r="C17" s="163" t="s">
        <v>21</v>
      </c>
      <c r="D17" s="152"/>
    </row>
    <row r="18" ht="18.75" customHeight="1" spans="1:4">
      <c r="A18" s="61" t="s">
        <v>22</v>
      </c>
      <c r="B18" s="166"/>
      <c r="C18" s="61" t="s">
        <v>22</v>
      </c>
      <c r="D18" s="166"/>
    </row>
    <row r="19" ht="18.75" customHeight="1" spans="1:4">
      <c r="A19" s="61" t="s">
        <v>23</v>
      </c>
      <c r="B19" s="166"/>
      <c r="C19" s="61" t="s">
        <v>23</v>
      </c>
      <c r="D19" s="166"/>
    </row>
    <row r="20" ht="18.75" customHeight="1" spans="1:4">
      <c r="A20" s="168" t="s">
        <v>24</v>
      </c>
      <c r="B20" s="166">
        <v>15383952.35</v>
      </c>
      <c r="C20" s="168" t="s">
        <v>25</v>
      </c>
      <c r="D20" s="166">
        <v>15383952.35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3888888888889" defaultRowHeight="14.25" customHeight="1" outlineLevelCol="5"/>
  <cols>
    <col min="1" max="1" width="29.0277777777778" customWidth="1"/>
    <col min="2" max="2" width="28.6018518518519" customWidth="1"/>
    <col min="3" max="3" width="31.6018518518519" customWidth="1"/>
    <col min="4" max="6" width="33.4537037037037" customWidth="1"/>
  </cols>
  <sheetData>
    <row r="1" ht="15.75" customHeight="1" spans="2:6">
      <c r="B1" s="134"/>
      <c r="F1" s="135" t="s">
        <v>337</v>
      </c>
    </row>
    <row r="2" ht="28.5" customHeight="1" spans="1:6">
      <c r="A2" s="33" t="s">
        <v>338</v>
      </c>
      <c r="B2" s="33"/>
      <c r="C2" s="33"/>
      <c r="D2" s="33"/>
      <c r="E2" s="33"/>
      <c r="F2" s="33"/>
    </row>
    <row r="3" ht="15" customHeight="1" spans="1:6">
      <c r="A3" s="136" t="str">
        <f>"单位名称："&amp;"玉溪市统计局"</f>
        <v>单位名称：玉溪市统计局</v>
      </c>
      <c r="B3" s="137"/>
      <c r="C3" s="137"/>
      <c r="D3" s="75"/>
      <c r="E3" s="75"/>
      <c r="F3" s="138" t="s">
        <v>339</v>
      </c>
    </row>
    <row r="4" ht="18.75" customHeight="1" spans="1:6">
      <c r="A4" s="35" t="s">
        <v>127</v>
      </c>
      <c r="B4" s="35" t="s">
        <v>68</v>
      </c>
      <c r="C4" s="35" t="s">
        <v>69</v>
      </c>
      <c r="D4" s="36" t="s">
        <v>340</v>
      </c>
      <c r="E4" s="43"/>
      <c r="F4" s="43"/>
    </row>
    <row r="5" ht="30" customHeight="1" spans="1:6">
      <c r="A5" s="42"/>
      <c r="B5" s="42"/>
      <c r="C5" s="42"/>
      <c r="D5" s="36" t="s">
        <v>30</v>
      </c>
      <c r="E5" s="43" t="s">
        <v>72</v>
      </c>
      <c r="F5" s="43" t="s">
        <v>73</v>
      </c>
    </row>
    <row r="6" ht="16.5" customHeight="1" spans="1:6">
      <c r="A6" s="43">
        <v>1</v>
      </c>
      <c r="B6" s="43">
        <v>2</v>
      </c>
      <c r="C6" s="43">
        <v>3</v>
      </c>
      <c r="D6" s="43">
        <v>4</v>
      </c>
      <c r="E6" s="43">
        <v>5</v>
      </c>
      <c r="F6" s="43">
        <v>6</v>
      </c>
    </row>
    <row r="7" ht="20.25" customHeight="1" spans="1:6">
      <c r="A7" s="44"/>
      <c r="B7" s="44"/>
      <c r="C7" s="44"/>
      <c r="D7" s="24"/>
      <c r="E7" s="139"/>
      <c r="F7" s="139"/>
    </row>
    <row r="8" ht="17.25" customHeight="1" spans="1:6">
      <c r="A8" s="140" t="s">
        <v>266</v>
      </c>
      <c r="B8" s="141"/>
      <c r="C8" s="141" t="s">
        <v>266</v>
      </c>
      <c r="D8" s="139"/>
      <c r="E8" s="139"/>
      <c r="F8" s="139"/>
    </row>
    <row r="10" customHeight="1" spans="1:1">
      <c r="A10" t="s">
        <v>341</v>
      </c>
    </row>
  </sheetData>
  <mergeCells count="7">
    <mergeCell ref="A2:F2"/>
    <mergeCell ref="A3:E3"/>
    <mergeCell ref="D4:F4"/>
    <mergeCell ref="A8:C8"/>
    <mergeCell ref="A4:A5"/>
    <mergeCell ref="B4:B5"/>
    <mergeCell ref="C4:C5"/>
  </mergeCells>
  <pageMargins left="0.75" right="0.75" top="1" bottom="1" header="0.5" footer="0.5"/>
  <pageSetup paperSize="9" scale="70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5"/>
  <sheetViews>
    <sheetView showZeros="0" workbookViewId="0">
      <selection activeCell="A1" sqref="A1:Q1"/>
    </sheetView>
  </sheetViews>
  <sheetFormatPr defaultColWidth="9.13888888888889" defaultRowHeight="14.25" customHeight="1"/>
  <cols>
    <col min="1" max="1" width="29.5740740740741" customWidth="1"/>
    <col min="2" max="2" width="21.712962962963" customWidth="1"/>
    <col min="3" max="3" width="35.2777777777778" customWidth="1"/>
    <col min="4" max="4" width="7.71296296296296" customWidth="1"/>
    <col min="5" max="5" width="10.2777777777778" customWidth="1"/>
    <col min="6" max="6" width="14.8425925925926" customWidth="1"/>
    <col min="7" max="7" width="14.1296296296296" customWidth="1"/>
    <col min="8" max="11" width="14.7407407407407" customWidth="1"/>
    <col min="12" max="16" width="12.5740740740741" customWidth="1"/>
    <col min="17" max="17" width="10.4259259259259" customWidth="1"/>
  </cols>
  <sheetData>
    <row r="1" ht="13.5" customHeight="1" spans="1:17">
      <c r="A1" s="31" t="s">
        <v>342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50"/>
      <c r="P1" s="50"/>
      <c r="Q1" s="31"/>
    </row>
    <row r="2" ht="27.75" customHeight="1" spans="1:17">
      <c r="A2" s="73" t="s">
        <v>343</v>
      </c>
      <c r="B2" s="33"/>
      <c r="C2" s="33"/>
      <c r="D2" s="33"/>
      <c r="E2" s="33"/>
      <c r="F2" s="33"/>
      <c r="G2" s="33"/>
      <c r="H2" s="33"/>
      <c r="I2" s="33"/>
      <c r="J2" s="33"/>
      <c r="K2" s="103"/>
      <c r="L2" s="33"/>
      <c r="M2" s="33"/>
      <c r="N2" s="33"/>
      <c r="O2" s="103"/>
      <c r="P2" s="103"/>
      <c r="Q2" s="33"/>
    </row>
    <row r="3" ht="18.75" customHeight="1" spans="1:17">
      <c r="A3" s="112" t="str">
        <f>"单位名称："&amp;"玉溪市统计局"</f>
        <v>单位名称：玉溪市统计局</v>
      </c>
      <c r="B3" s="7"/>
      <c r="C3" s="7"/>
      <c r="D3" s="7"/>
      <c r="E3" s="7"/>
      <c r="F3" s="7"/>
      <c r="G3" s="7"/>
      <c r="H3" s="7"/>
      <c r="I3" s="7"/>
      <c r="J3" s="7"/>
      <c r="O3" s="79"/>
      <c r="P3" s="79"/>
      <c r="Q3" s="132" t="s">
        <v>2</v>
      </c>
    </row>
    <row r="4" ht="15.75" customHeight="1" spans="1:17">
      <c r="A4" s="35" t="s">
        <v>344</v>
      </c>
      <c r="B4" s="113" t="s">
        <v>345</v>
      </c>
      <c r="C4" s="113" t="s">
        <v>346</v>
      </c>
      <c r="D4" s="113" t="s">
        <v>347</v>
      </c>
      <c r="E4" s="113" t="s">
        <v>348</v>
      </c>
      <c r="F4" s="113" t="s">
        <v>349</v>
      </c>
      <c r="G4" s="114" t="s">
        <v>134</v>
      </c>
      <c r="H4" s="114"/>
      <c r="I4" s="114"/>
      <c r="J4" s="114"/>
      <c r="K4" s="124"/>
      <c r="L4" s="114"/>
      <c r="M4" s="114"/>
      <c r="N4" s="114"/>
      <c r="O4" s="125"/>
      <c r="P4" s="124"/>
      <c r="Q4" s="133"/>
    </row>
    <row r="5" ht="17.25" customHeight="1" spans="1:17">
      <c r="A5" s="38"/>
      <c r="B5" s="115"/>
      <c r="C5" s="115"/>
      <c r="D5" s="115"/>
      <c r="E5" s="115"/>
      <c r="F5" s="115"/>
      <c r="G5" s="115" t="s">
        <v>30</v>
      </c>
      <c r="H5" s="115" t="s">
        <v>33</v>
      </c>
      <c r="I5" s="115" t="s">
        <v>350</v>
      </c>
      <c r="J5" s="115" t="s">
        <v>351</v>
      </c>
      <c r="K5" s="126" t="s">
        <v>352</v>
      </c>
      <c r="L5" s="127" t="s">
        <v>353</v>
      </c>
      <c r="M5" s="127"/>
      <c r="N5" s="127"/>
      <c r="O5" s="128"/>
      <c r="P5" s="129"/>
      <c r="Q5" s="116"/>
    </row>
    <row r="6" ht="54" customHeight="1" spans="1:17">
      <c r="A6" s="41"/>
      <c r="B6" s="116"/>
      <c r="C6" s="116"/>
      <c r="D6" s="116"/>
      <c r="E6" s="116"/>
      <c r="F6" s="116"/>
      <c r="G6" s="116"/>
      <c r="H6" s="116" t="s">
        <v>32</v>
      </c>
      <c r="I6" s="116"/>
      <c r="J6" s="116"/>
      <c r="K6" s="130"/>
      <c r="L6" s="116" t="s">
        <v>32</v>
      </c>
      <c r="M6" s="116" t="s">
        <v>39</v>
      </c>
      <c r="N6" s="116" t="s">
        <v>141</v>
      </c>
      <c r="O6" s="131" t="s">
        <v>41</v>
      </c>
      <c r="P6" s="130" t="s">
        <v>42</v>
      </c>
      <c r="Q6" s="116" t="s">
        <v>43</v>
      </c>
    </row>
    <row r="7" ht="15" customHeight="1" spans="1:17">
      <c r="A7" s="42">
        <v>1</v>
      </c>
      <c r="B7" s="117">
        <v>2</v>
      </c>
      <c r="C7" s="117">
        <v>3</v>
      </c>
      <c r="D7" s="117">
        <v>4</v>
      </c>
      <c r="E7" s="117">
        <v>5</v>
      </c>
      <c r="F7" s="117">
        <v>6</v>
      </c>
      <c r="G7" s="118">
        <v>7</v>
      </c>
      <c r="H7" s="118">
        <v>8</v>
      </c>
      <c r="I7" s="118">
        <v>9</v>
      </c>
      <c r="J7" s="118">
        <v>10</v>
      </c>
      <c r="K7" s="118">
        <v>11</v>
      </c>
      <c r="L7" s="118">
        <v>12</v>
      </c>
      <c r="M7" s="118">
        <v>13</v>
      </c>
      <c r="N7" s="118">
        <v>14</v>
      </c>
      <c r="O7" s="118">
        <v>15</v>
      </c>
      <c r="P7" s="118">
        <v>16</v>
      </c>
      <c r="Q7" s="118">
        <v>17</v>
      </c>
    </row>
    <row r="8" ht="21" customHeight="1" spans="1:17">
      <c r="A8" s="95" t="s">
        <v>64</v>
      </c>
      <c r="B8" s="96"/>
      <c r="C8" s="96"/>
      <c r="D8" s="96"/>
      <c r="E8" s="119"/>
      <c r="F8" s="120">
        <v>114900</v>
      </c>
      <c r="G8" s="46">
        <v>114900</v>
      </c>
      <c r="H8" s="46">
        <v>114900</v>
      </c>
      <c r="I8" s="46"/>
      <c r="J8" s="46"/>
      <c r="K8" s="46"/>
      <c r="L8" s="46"/>
      <c r="M8" s="46"/>
      <c r="N8" s="46"/>
      <c r="O8" s="46"/>
      <c r="P8" s="46"/>
      <c r="Q8" s="46"/>
    </row>
    <row r="9" ht="21" customHeight="1" spans="1:17">
      <c r="A9" s="121" t="s">
        <v>64</v>
      </c>
      <c r="B9" s="96"/>
      <c r="C9" s="96"/>
      <c r="D9" s="122"/>
      <c r="E9" s="123"/>
      <c r="F9" s="120">
        <v>114900</v>
      </c>
      <c r="G9" s="46">
        <v>114900</v>
      </c>
      <c r="H9" s="46">
        <v>114900</v>
      </c>
      <c r="I9" s="46"/>
      <c r="J9" s="46"/>
      <c r="K9" s="46"/>
      <c r="L9" s="46"/>
      <c r="M9" s="46"/>
      <c r="N9" s="46"/>
      <c r="O9" s="46"/>
      <c r="P9" s="46"/>
      <c r="Q9" s="46"/>
    </row>
    <row r="10" ht="21" customHeight="1" spans="1:17">
      <c r="A10" s="95" t="str">
        <f>"      "&amp;"一般公用经费"</f>
        <v>      一般公用经费</v>
      </c>
      <c r="B10" s="96" t="s">
        <v>354</v>
      </c>
      <c r="C10" s="96" t="str">
        <f>"A05040101"&amp;"  "&amp;"复印纸"</f>
        <v>A05040101  复印纸</v>
      </c>
      <c r="D10" s="122" t="s">
        <v>355</v>
      </c>
      <c r="E10" s="123">
        <v>1</v>
      </c>
      <c r="F10" s="24">
        <v>6000</v>
      </c>
      <c r="G10" s="46">
        <v>6000</v>
      </c>
      <c r="H10" s="46">
        <v>6000</v>
      </c>
      <c r="I10" s="46"/>
      <c r="J10" s="46"/>
      <c r="K10" s="46"/>
      <c r="L10" s="46"/>
      <c r="M10" s="46"/>
      <c r="N10" s="46"/>
      <c r="O10" s="46"/>
      <c r="P10" s="46"/>
      <c r="Q10" s="46"/>
    </row>
    <row r="11" ht="21" customHeight="1" spans="1:17">
      <c r="A11" s="95" t="str">
        <f>"      "&amp;"物业管理费"</f>
        <v>      物业管理费</v>
      </c>
      <c r="B11" s="96" t="s">
        <v>356</v>
      </c>
      <c r="C11" s="96" t="str">
        <f>"C21040001"&amp;"  "&amp;"物业管理服务"</f>
        <v>C21040001  物业管理服务</v>
      </c>
      <c r="D11" s="122" t="s">
        <v>355</v>
      </c>
      <c r="E11" s="123">
        <v>1</v>
      </c>
      <c r="F11" s="24">
        <v>90000</v>
      </c>
      <c r="G11" s="46">
        <v>90000</v>
      </c>
      <c r="H11" s="46">
        <v>90000</v>
      </c>
      <c r="I11" s="46"/>
      <c r="J11" s="46"/>
      <c r="K11" s="46"/>
      <c r="L11" s="46"/>
      <c r="M11" s="46"/>
      <c r="N11" s="46"/>
      <c r="O11" s="46"/>
      <c r="P11" s="46"/>
      <c r="Q11" s="46"/>
    </row>
    <row r="12" ht="21" customHeight="1" spans="1:17">
      <c r="A12" s="95" t="str">
        <f>"      "&amp;"公车购置及运维费"</f>
        <v>      公车购置及运维费</v>
      </c>
      <c r="B12" s="96" t="s">
        <v>357</v>
      </c>
      <c r="C12" s="96" t="str">
        <f>"C23120302"&amp;"  "&amp;"车辆加油、添加燃料服务"</f>
        <v>C23120302  车辆加油、添加燃料服务</v>
      </c>
      <c r="D12" s="122" t="s">
        <v>355</v>
      </c>
      <c r="E12" s="123">
        <v>1</v>
      </c>
      <c r="F12" s="24">
        <v>10900</v>
      </c>
      <c r="G12" s="46">
        <v>10900</v>
      </c>
      <c r="H12" s="46">
        <v>10900</v>
      </c>
      <c r="I12" s="46"/>
      <c r="J12" s="46"/>
      <c r="K12" s="46"/>
      <c r="L12" s="46"/>
      <c r="M12" s="46"/>
      <c r="N12" s="46"/>
      <c r="O12" s="46"/>
      <c r="P12" s="46"/>
      <c r="Q12" s="46"/>
    </row>
    <row r="13" ht="21" customHeight="1" spans="1:17">
      <c r="A13" s="95" t="str">
        <f>"      "&amp;"公车购置及运维费"</f>
        <v>      公车购置及运维费</v>
      </c>
      <c r="B13" s="96" t="s">
        <v>358</v>
      </c>
      <c r="C13" s="96" t="str">
        <f>"C1804010201"&amp;"  "&amp;"机动车保险服务"</f>
        <v>C1804010201  机动车保险服务</v>
      </c>
      <c r="D13" s="122" t="s">
        <v>355</v>
      </c>
      <c r="E13" s="123">
        <v>1</v>
      </c>
      <c r="F13" s="24">
        <v>4000</v>
      </c>
      <c r="G13" s="46">
        <v>4000</v>
      </c>
      <c r="H13" s="46">
        <v>4000</v>
      </c>
      <c r="I13" s="46"/>
      <c r="J13" s="46"/>
      <c r="K13" s="46"/>
      <c r="L13" s="46"/>
      <c r="M13" s="46"/>
      <c r="N13" s="46"/>
      <c r="O13" s="46"/>
      <c r="P13" s="46"/>
      <c r="Q13" s="46"/>
    </row>
    <row r="14" ht="21" customHeight="1" spans="1:17">
      <c r="A14" s="95" t="str">
        <f>"      "&amp;"公车购置及运维费"</f>
        <v>      公车购置及运维费</v>
      </c>
      <c r="B14" s="96" t="s">
        <v>359</v>
      </c>
      <c r="C14" s="96" t="str">
        <f>"C23120301"&amp;"  "&amp;"车辆维修和保养服务"</f>
        <v>C23120301  车辆维修和保养服务</v>
      </c>
      <c r="D14" s="122" t="s">
        <v>355</v>
      </c>
      <c r="E14" s="123">
        <v>1</v>
      </c>
      <c r="F14" s="24">
        <v>4000</v>
      </c>
      <c r="G14" s="46">
        <v>4000</v>
      </c>
      <c r="H14" s="46">
        <v>4000</v>
      </c>
      <c r="I14" s="46"/>
      <c r="J14" s="46"/>
      <c r="K14" s="46"/>
      <c r="L14" s="46"/>
      <c r="M14" s="46"/>
      <c r="N14" s="46"/>
      <c r="O14" s="46"/>
      <c r="P14" s="46"/>
      <c r="Q14" s="46"/>
    </row>
    <row r="15" ht="21" customHeight="1" spans="1:17">
      <c r="A15" s="98" t="s">
        <v>266</v>
      </c>
      <c r="B15" s="99"/>
      <c r="C15" s="99"/>
      <c r="D15" s="99"/>
      <c r="E15" s="119"/>
      <c r="F15" s="120">
        <v>114900</v>
      </c>
      <c r="G15" s="46">
        <v>114900</v>
      </c>
      <c r="H15" s="46">
        <v>114900</v>
      </c>
      <c r="I15" s="46"/>
      <c r="J15" s="46"/>
      <c r="K15" s="46"/>
      <c r="L15" s="46"/>
      <c r="M15" s="46"/>
      <c r="N15" s="46"/>
      <c r="O15" s="46"/>
      <c r="P15" s="46"/>
      <c r="Q15" s="46"/>
    </row>
  </sheetData>
  <mergeCells count="17">
    <mergeCell ref="A1:Q1"/>
    <mergeCell ref="A2:Q2"/>
    <mergeCell ref="A3:E3"/>
    <mergeCell ref="G4:Q4"/>
    <mergeCell ref="L5:Q5"/>
    <mergeCell ref="A15:E15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scale="4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D18" sqref="D18"/>
    </sheetView>
  </sheetViews>
  <sheetFormatPr defaultColWidth="9.13888888888889" defaultRowHeight="14.25" customHeight="1"/>
  <cols>
    <col min="1" max="1" width="31.4259259259259" customWidth="1"/>
    <col min="2" max="2" width="21.712962962963" customWidth="1"/>
    <col min="3" max="3" width="26.712962962963" customWidth="1"/>
    <col min="4" max="14" width="16.6018518518519" customWidth="1"/>
  </cols>
  <sheetData>
    <row r="1" ht="13.5" customHeight="1" spans="1:14">
      <c r="A1" s="80" t="s">
        <v>360</v>
      </c>
      <c r="B1" s="80"/>
      <c r="C1" s="80"/>
      <c r="D1" s="80"/>
      <c r="E1" s="80"/>
      <c r="F1" s="80"/>
      <c r="G1" s="80"/>
      <c r="H1" s="81"/>
      <c r="I1" s="80"/>
      <c r="J1" s="80"/>
      <c r="K1" s="80"/>
      <c r="L1" s="101"/>
      <c r="M1" s="81"/>
      <c r="N1" s="102"/>
    </row>
    <row r="2" ht="27.75" customHeight="1" spans="1:14">
      <c r="A2" s="73" t="s">
        <v>361</v>
      </c>
      <c r="B2" s="82"/>
      <c r="C2" s="82"/>
      <c r="D2" s="82"/>
      <c r="E2" s="82"/>
      <c r="F2" s="82"/>
      <c r="G2" s="82"/>
      <c r="H2" s="83"/>
      <c r="I2" s="82"/>
      <c r="J2" s="82"/>
      <c r="K2" s="82"/>
      <c r="L2" s="103"/>
      <c r="M2" s="83"/>
      <c r="N2" s="82"/>
    </row>
    <row r="3" ht="18.75" customHeight="1" spans="1:14">
      <c r="A3" s="74" t="str">
        <f>"单位名称："&amp;"玉溪市统计局"</f>
        <v>单位名称：玉溪市统计局</v>
      </c>
      <c r="B3" s="75"/>
      <c r="C3" s="75"/>
      <c r="D3" s="75"/>
      <c r="E3" s="75"/>
      <c r="F3" s="75"/>
      <c r="G3" s="75"/>
      <c r="H3" s="84"/>
      <c r="I3" s="77"/>
      <c r="J3" s="77"/>
      <c r="K3" s="77"/>
      <c r="L3" s="79"/>
      <c r="M3" s="104"/>
      <c r="N3" s="105" t="s">
        <v>2</v>
      </c>
    </row>
    <row r="4" ht="15.75" customHeight="1" spans="1:14">
      <c r="A4" s="85" t="s">
        <v>344</v>
      </c>
      <c r="B4" s="86" t="s">
        <v>362</v>
      </c>
      <c r="C4" s="86" t="s">
        <v>363</v>
      </c>
      <c r="D4" s="87" t="s">
        <v>134</v>
      </c>
      <c r="E4" s="87"/>
      <c r="F4" s="87"/>
      <c r="G4" s="87"/>
      <c r="H4" s="88"/>
      <c r="I4" s="87"/>
      <c r="J4" s="87"/>
      <c r="K4" s="87"/>
      <c r="L4" s="106"/>
      <c r="M4" s="88"/>
      <c r="N4" s="107"/>
    </row>
    <row r="5" ht="17.25" customHeight="1" spans="1:14">
      <c r="A5" s="89"/>
      <c r="B5" s="90"/>
      <c r="C5" s="90"/>
      <c r="D5" s="90" t="s">
        <v>30</v>
      </c>
      <c r="E5" s="90" t="s">
        <v>33</v>
      </c>
      <c r="F5" s="90" t="s">
        <v>350</v>
      </c>
      <c r="G5" s="90" t="s">
        <v>351</v>
      </c>
      <c r="H5" s="91" t="s">
        <v>352</v>
      </c>
      <c r="I5" s="108" t="s">
        <v>353</v>
      </c>
      <c r="J5" s="108"/>
      <c r="K5" s="108"/>
      <c r="L5" s="109"/>
      <c r="M5" s="110"/>
      <c r="N5" s="93"/>
    </row>
    <row r="6" ht="54" customHeight="1" spans="1:14">
      <c r="A6" s="92"/>
      <c r="B6" s="93"/>
      <c r="C6" s="93"/>
      <c r="D6" s="93"/>
      <c r="E6" s="93"/>
      <c r="F6" s="93"/>
      <c r="G6" s="93"/>
      <c r="H6" s="94"/>
      <c r="I6" s="93" t="s">
        <v>32</v>
      </c>
      <c r="J6" s="93" t="s">
        <v>39</v>
      </c>
      <c r="K6" s="93" t="s">
        <v>141</v>
      </c>
      <c r="L6" s="111" t="s">
        <v>41</v>
      </c>
      <c r="M6" s="94" t="s">
        <v>42</v>
      </c>
      <c r="N6" s="93" t="s">
        <v>43</v>
      </c>
    </row>
    <row r="7" ht="15" customHeight="1" spans="1:14">
      <c r="A7" s="92">
        <v>1</v>
      </c>
      <c r="B7" s="93">
        <v>2</v>
      </c>
      <c r="C7" s="93">
        <v>3</v>
      </c>
      <c r="D7" s="94">
        <v>4</v>
      </c>
      <c r="E7" s="94">
        <v>5</v>
      </c>
      <c r="F7" s="94">
        <v>6</v>
      </c>
      <c r="G7" s="94">
        <v>7</v>
      </c>
      <c r="H7" s="94">
        <v>8</v>
      </c>
      <c r="I7" s="94">
        <v>9</v>
      </c>
      <c r="J7" s="94">
        <v>10</v>
      </c>
      <c r="K7" s="94">
        <v>11</v>
      </c>
      <c r="L7" s="94">
        <v>12</v>
      </c>
      <c r="M7" s="94">
        <v>13</v>
      </c>
      <c r="N7" s="94">
        <v>14</v>
      </c>
    </row>
    <row r="8" ht="21" customHeight="1" spans="1:14">
      <c r="A8" s="95" t="s">
        <v>64</v>
      </c>
      <c r="B8" s="96"/>
      <c r="C8" s="96"/>
      <c r="D8" s="46">
        <v>104900</v>
      </c>
      <c r="E8" s="46">
        <v>104900</v>
      </c>
      <c r="F8" s="46"/>
      <c r="G8" s="46"/>
      <c r="H8" s="46"/>
      <c r="I8" s="46"/>
      <c r="J8" s="46"/>
      <c r="K8" s="46"/>
      <c r="L8" s="46"/>
      <c r="M8" s="46"/>
      <c r="N8" s="46"/>
    </row>
    <row r="9" ht="21" customHeight="1" spans="1:14">
      <c r="A9" s="97" t="s">
        <v>64</v>
      </c>
      <c r="B9" s="96"/>
      <c r="C9" s="96"/>
      <c r="D9" s="46">
        <v>104900</v>
      </c>
      <c r="E9" s="46">
        <v>104900</v>
      </c>
      <c r="F9" s="46"/>
      <c r="G9" s="46"/>
      <c r="H9" s="46"/>
      <c r="I9" s="46"/>
      <c r="J9" s="46"/>
      <c r="K9" s="46"/>
      <c r="L9" s="46"/>
      <c r="M9" s="46"/>
      <c r="N9" s="46"/>
    </row>
    <row r="10" ht="21" customHeight="1" spans="1:14">
      <c r="A10" s="95" t="str">
        <f>"    "&amp;"物业管理费"</f>
        <v>    物业管理费</v>
      </c>
      <c r="B10" s="96" t="s">
        <v>356</v>
      </c>
      <c r="C10" s="96" t="s">
        <v>364</v>
      </c>
      <c r="D10" s="46">
        <v>90000</v>
      </c>
      <c r="E10" s="46">
        <v>90000</v>
      </c>
      <c r="F10" s="46"/>
      <c r="G10" s="46"/>
      <c r="H10" s="46"/>
      <c r="I10" s="46"/>
      <c r="J10" s="46"/>
      <c r="K10" s="46"/>
      <c r="L10" s="46"/>
      <c r="M10" s="46"/>
      <c r="N10" s="46"/>
    </row>
    <row r="11" ht="21" customHeight="1" spans="1:14">
      <c r="A11" s="95" t="str">
        <f>"    "&amp;"公车购置及运维费"</f>
        <v>    公车购置及运维费</v>
      </c>
      <c r="B11" s="96" t="s">
        <v>365</v>
      </c>
      <c r="C11" s="96" t="s">
        <v>366</v>
      </c>
      <c r="D11" s="46">
        <v>14900</v>
      </c>
      <c r="E11" s="46">
        <v>14900</v>
      </c>
      <c r="F11" s="46"/>
      <c r="G11" s="46"/>
      <c r="H11" s="46"/>
      <c r="I11" s="46"/>
      <c r="J11" s="46"/>
      <c r="K11" s="46"/>
      <c r="L11" s="46"/>
      <c r="M11" s="46"/>
      <c r="N11" s="46"/>
    </row>
    <row r="12" ht="21" customHeight="1" spans="1:14">
      <c r="A12" s="98" t="s">
        <v>266</v>
      </c>
      <c r="B12" s="99"/>
      <c r="C12" s="100"/>
      <c r="D12" s="46">
        <v>104900</v>
      </c>
      <c r="E12" s="46">
        <v>104900</v>
      </c>
      <c r="F12" s="46"/>
      <c r="G12" s="46"/>
      <c r="H12" s="46"/>
      <c r="I12" s="46"/>
      <c r="J12" s="46"/>
      <c r="K12" s="46"/>
      <c r="L12" s="46"/>
      <c r="M12" s="46"/>
      <c r="N12" s="46"/>
    </row>
  </sheetData>
  <mergeCells count="14">
    <mergeCell ref="A1:N1"/>
    <mergeCell ref="A2:N2"/>
    <mergeCell ref="A3:C3"/>
    <mergeCell ref="D4:N4"/>
    <mergeCell ref="I5:N5"/>
    <mergeCell ref="A12:C12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9" scale="5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0"/>
  <sheetViews>
    <sheetView showZeros="0" workbookViewId="0">
      <selection activeCell="A1" sqref="A1:N1"/>
    </sheetView>
  </sheetViews>
  <sheetFormatPr defaultColWidth="9.13888888888889" defaultRowHeight="14.25" customHeight="1"/>
  <cols>
    <col min="1" max="1" width="76.2777777777778" customWidth="1"/>
    <col min="2" max="13" width="17.1759259259259" customWidth="1"/>
    <col min="14" max="14" width="17.0277777777778" customWidth="1"/>
  </cols>
  <sheetData>
    <row r="1" ht="13.5" customHeight="1" spans="1:14">
      <c r="A1" s="31" t="s">
        <v>367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50"/>
    </row>
    <row r="2" ht="27.75" customHeight="1" spans="1:14">
      <c r="A2" s="73" t="s">
        <v>368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</row>
    <row r="3" ht="18" customHeight="1" spans="1:14">
      <c r="A3" s="74" t="str">
        <f>"单位名称："&amp;"玉溪市统计局"</f>
        <v>单位名称：玉溪市统计局</v>
      </c>
      <c r="B3" s="75"/>
      <c r="C3" s="75"/>
      <c r="D3" s="76"/>
      <c r="E3" s="77"/>
      <c r="F3" s="77"/>
      <c r="G3" s="77"/>
      <c r="H3" s="77"/>
      <c r="I3" s="77"/>
      <c r="N3" s="79" t="s">
        <v>2</v>
      </c>
    </row>
    <row r="4" ht="19.5" customHeight="1" spans="1:14">
      <c r="A4" s="36" t="s">
        <v>369</v>
      </c>
      <c r="B4" s="52" t="s">
        <v>134</v>
      </c>
      <c r="C4" s="53"/>
      <c r="D4" s="53"/>
      <c r="E4" s="52" t="s">
        <v>370</v>
      </c>
      <c r="F4" s="53"/>
      <c r="G4" s="53"/>
      <c r="H4" s="53"/>
      <c r="I4" s="53"/>
      <c r="J4" s="53"/>
      <c r="K4" s="53"/>
      <c r="L4" s="53"/>
      <c r="M4" s="53"/>
      <c r="N4" s="53"/>
    </row>
    <row r="5" ht="40.5" customHeight="1" spans="1:14">
      <c r="A5" s="42"/>
      <c r="B5" s="39" t="s">
        <v>30</v>
      </c>
      <c r="C5" s="35" t="s">
        <v>33</v>
      </c>
      <c r="D5" s="78" t="s">
        <v>371</v>
      </c>
      <c r="E5" s="43" t="s">
        <v>372</v>
      </c>
      <c r="F5" s="43" t="s">
        <v>373</v>
      </c>
      <c r="G5" s="43" t="s">
        <v>374</v>
      </c>
      <c r="H5" s="43" t="s">
        <v>375</v>
      </c>
      <c r="I5" s="43" t="s">
        <v>376</v>
      </c>
      <c r="J5" s="43" t="s">
        <v>377</v>
      </c>
      <c r="K5" s="43" t="s">
        <v>378</v>
      </c>
      <c r="L5" s="43" t="s">
        <v>379</v>
      </c>
      <c r="M5" s="43" t="s">
        <v>380</v>
      </c>
      <c r="N5" s="43" t="s">
        <v>381</v>
      </c>
    </row>
    <row r="6" ht="19.5" customHeight="1" spans="1:14">
      <c r="A6" s="43">
        <v>1</v>
      </c>
      <c r="B6" s="43">
        <v>2</v>
      </c>
      <c r="C6" s="43">
        <v>3</v>
      </c>
      <c r="D6" s="52">
        <v>4</v>
      </c>
      <c r="E6" s="43">
        <v>5</v>
      </c>
      <c r="F6" s="43">
        <v>6</v>
      </c>
      <c r="G6" s="43">
        <v>7</v>
      </c>
      <c r="H6" s="52">
        <v>8</v>
      </c>
      <c r="I6" s="43">
        <v>9</v>
      </c>
      <c r="J6" s="43">
        <v>10</v>
      </c>
      <c r="K6" s="43">
        <v>11</v>
      </c>
      <c r="L6" s="52">
        <v>12</v>
      </c>
      <c r="M6" s="43">
        <v>13</v>
      </c>
      <c r="N6" s="43">
        <v>14</v>
      </c>
    </row>
    <row r="7" ht="20.25" customHeight="1" spans="1:14">
      <c r="A7" s="44" t="s">
        <v>64</v>
      </c>
      <c r="B7" s="46">
        <v>1337613</v>
      </c>
      <c r="C7" s="46">
        <v>1337613</v>
      </c>
      <c r="D7" s="46"/>
      <c r="E7" s="46">
        <v>141333</v>
      </c>
      <c r="F7" s="46">
        <v>137167</v>
      </c>
      <c r="G7" s="46">
        <v>53333</v>
      </c>
      <c r="H7" s="46">
        <v>154333</v>
      </c>
      <c r="I7" s="46">
        <v>117333</v>
      </c>
      <c r="J7" s="46">
        <v>150000</v>
      </c>
      <c r="K7" s="46">
        <v>115167</v>
      </c>
      <c r="L7" s="46">
        <v>146667</v>
      </c>
      <c r="M7" s="46">
        <v>322280</v>
      </c>
      <c r="N7" s="46"/>
    </row>
    <row r="8" ht="20.25" customHeight="1" spans="1:14">
      <c r="A8" s="44" t="s">
        <v>64</v>
      </c>
      <c r="B8" s="46">
        <v>1337613</v>
      </c>
      <c r="C8" s="46">
        <v>1337613</v>
      </c>
      <c r="D8" s="46"/>
      <c r="E8" s="46">
        <v>141333</v>
      </c>
      <c r="F8" s="46">
        <v>137167</v>
      </c>
      <c r="G8" s="46">
        <v>53333</v>
      </c>
      <c r="H8" s="46">
        <v>154333</v>
      </c>
      <c r="I8" s="46">
        <v>117333</v>
      </c>
      <c r="J8" s="46">
        <v>150000</v>
      </c>
      <c r="K8" s="46">
        <v>115167</v>
      </c>
      <c r="L8" s="46">
        <v>146667</v>
      </c>
      <c r="M8" s="46">
        <v>322280</v>
      </c>
      <c r="N8" s="46"/>
    </row>
    <row r="9" ht="20.25" customHeight="1" spans="1:14">
      <c r="A9" s="44" t="str">
        <f>"      "&amp;"（对下）玉溪市第四次全国农业普查专项经费"</f>
        <v>      （对下）玉溪市第四次全国农业普查专项经费</v>
      </c>
      <c r="B9" s="46">
        <v>1337613</v>
      </c>
      <c r="C9" s="46">
        <v>1337613</v>
      </c>
      <c r="D9" s="46"/>
      <c r="E9" s="46">
        <v>141333</v>
      </c>
      <c r="F9" s="46">
        <v>137167</v>
      </c>
      <c r="G9" s="46">
        <v>53333</v>
      </c>
      <c r="H9" s="46">
        <v>154333</v>
      </c>
      <c r="I9" s="46">
        <v>117333</v>
      </c>
      <c r="J9" s="46">
        <v>150000</v>
      </c>
      <c r="K9" s="46">
        <v>115167</v>
      </c>
      <c r="L9" s="46">
        <v>146667</v>
      </c>
      <c r="M9" s="46">
        <v>322280</v>
      </c>
      <c r="N9" s="46"/>
    </row>
    <row r="10" ht="20.25" customHeight="1" spans="1:14">
      <c r="A10" s="70" t="s">
        <v>30</v>
      </c>
      <c r="B10" s="46">
        <v>1337613</v>
      </c>
      <c r="C10" s="46">
        <v>1337613</v>
      </c>
      <c r="D10" s="46"/>
      <c r="E10" s="46">
        <v>141333</v>
      </c>
      <c r="F10" s="46">
        <v>137167</v>
      </c>
      <c r="G10" s="46">
        <v>53333</v>
      </c>
      <c r="H10" s="46">
        <v>154333</v>
      </c>
      <c r="I10" s="46">
        <v>117333</v>
      </c>
      <c r="J10" s="46">
        <v>150000</v>
      </c>
      <c r="K10" s="46">
        <v>115167</v>
      </c>
      <c r="L10" s="46">
        <v>146667</v>
      </c>
      <c r="M10" s="46">
        <v>322280</v>
      </c>
      <c r="N10" s="46"/>
    </row>
  </sheetData>
  <mergeCells count="6">
    <mergeCell ref="A1:N1"/>
    <mergeCell ref="A2:N2"/>
    <mergeCell ref="A3:I3"/>
    <mergeCell ref="B4:D4"/>
    <mergeCell ref="E4:N4"/>
    <mergeCell ref="A4:A5"/>
  </mergeCells>
  <pageMargins left="0.75" right="0.75" top="1" bottom="1" header="0.5" footer="0.5"/>
  <pageSetup paperSize="9" scale="4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14"/>
  <sheetViews>
    <sheetView showZeros="0" workbookViewId="0">
      <selection activeCell="A1" sqref="A1:J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:10">
      <c r="A1" s="31" t="s">
        <v>382</v>
      </c>
      <c r="B1" s="31"/>
      <c r="C1" s="31"/>
      <c r="D1" s="31"/>
      <c r="E1" s="31"/>
      <c r="F1" s="31"/>
      <c r="G1" s="31"/>
      <c r="H1" s="31"/>
      <c r="I1" s="31"/>
      <c r="J1" s="50"/>
    </row>
    <row r="2" ht="28.5" customHeight="1" spans="1:10">
      <c r="A2" s="65" t="s">
        <v>383</v>
      </c>
      <c r="B2" s="66"/>
      <c r="C2" s="66"/>
      <c r="D2" s="66"/>
      <c r="E2" s="66"/>
      <c r="F2" s="67"/>
      <c r="G2" s="66"/>
      <c r="H2" s="67"/>
      <c r="I2" s="67"/>
      <c r="J2" s="66"/>
    </row>
    <row r="3" ht="15" customHeight="1" spans="1:1">
      <c r="A3" s="5" t="str">
        <f>"单位名称："&amp;"玉溪市统计局"</f>
        <v>单位名称：玉溪市统计局</v>
      </c>
    </row>
    <row r="4" ht="14.25" customHeight="1" spans="1:10">
      <c r="A4" s="68" t="s">
        <v>269</v>
      </c>
      <c r="B4" s="68" t="s">
        <v>270</v>
      </c>
      <c r="C4" s="68" t="s">
        <v>271</v>
      </c>
      <c r="D4" s="68" t="s">
        <v>272</v>
      </c>
      <c r="E4" s="68" t="s">
        <v>273</v>
      </c>
      <c r="F4" s="55" t="s">
        <v>274</v>
      </c>
      <c r="G4" s="68" t="s">
        <v>275</v>
      </c>
      <c r="H4" s="55" t="s">
        <v>276</v>
      </c>
      <c r="I4" s="55" t="s">
        <v>277</v>
      </c>
      <c r="J4" s="68" t="s">
        <v>278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27" t="s">
        <v>64</v>
      </c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72" t="s">
        <v>64</v>
      </c>
      <c r="B7" s="27"/>
      <c r="C7" s="27"/>
      <c r="D7" s="27"/>
      <c r="E7" s="27"/>
      <c r="F7" s="27"/>
      <c r="G7" s="44"/>
      <c r="H7" s="27"/>
      <c r="I7" s="27"/>
      <c r="J7" s="27"/>
    </row>
    <row r="8" ht="33.75" customHeight="1" spans="1:10">
      <c r="A8" s="27" t="s">
        <v>260</v>
      </c>
      <c r="B8" s="27" t="s">
        <v>310</v>
      </c>
      <c r="C8" s="27" t="s">
        <v>280</v>
      </c>
      <c r="D8" s="27" t="s">
        <v>281</v>
      </c>
      <c r="E8" s="27" t="s">
        <v>288</v>
      </c>
      <c r="F8" s="27" t="s">
        <v>289</v>
      </c>
      <c r="G8" s="44" t="s">
        <v>312</v>
      </c>
      <c r="H8" s="27" t="s">
        <v>291</v>
      </c>
      <c r="I8" s="27" t="s">
        <v>286</v>
      </c>
      <c r="J8" s="27" t="s">
        <v>334</v>
      </c>
    </row>
    <row r="9" ht="33.75" customHeight="1" spans="1:10">
      <c r="A9" s="27" t="s">
        <v>260</v>
      </c>
      <c r="B9" s="27" t="s">
        <v>310</v>
      </c>
      <c r="C9" s="27" t="s">
        <v>280</v>
      </c>
      <c r="D9" s="27" t="s">
        <v>281</v>
      </c>
      <c r="E9" s="27" t="s">
        <v>314</v>
      </c>
      <c r="F9" s="27" t="s">
        <v>289</v>
      </c>
      <c r="G9" s="44" t="s">
        <v>315</v>
      </c>
      <c r="H9" s="27" t="s">
        <v>316</v>
      </c>
      <c r="I9" s="27" t="s">
        <v>286</v>
      </c>
      <c r="J9" s="27" t="s">
        <v>317</v>
      </c>
    </row>
    <row r="10" ht="33.75" customHeight="1" spans="1:10">
      <c r="A10" s="27" t="s">
        <v>260</v>
      </c>
      <c r="B10" s="27" t="s">
        <v>310</v>
      </c>
      <c r="C10" s="27" t="s">
        <v>280</v>
      </c>
      <c r="D10" s="27" t="s">
        <v>293</v>
      </c>
      <c r="E10" s="27" t="s">
        <v>318</v>
      </c>
      <c r="F10" s="27" t="s">
        <v>289</v>
      </c>
      <c r="G10" s="44" t="s">
        <v>300</v>
      </c>
      <c r="H10" s="27" t="s">
        <v>296</v>
      </c>
      <c r="I10" s="27" t="s">
        <v>286</v>
      </c>
      <c r="J10" s="27" t="s">
        <v>319</v>
      </c>
    </row>
    <row r="11" ht="33.75" customHeight="1" spans="1:10">
      <c r="A11" s="27" t="s">
        <v>260</v>
      </c>
      <c r="B11" s="27" t="s">
        <v>310</v>
      </c>
      <c r="C11" s="27" t="s">
        <v>280</v>
      </c>
      <c r="D11" s="27" t="s">
        <v>293</v>
      </c>
      <c r="E11" s="27" t="s">
        <v>320</v>
      </c>
      <c r="F11" s="27" t="s">
        <v>321</v>
      </c>
      <c r="G11" s="44" t="s">
        <v>322</v>
      </c>
      <c r="H11" s="27" t="s">
        <v>296</v>
      </c>
      <c r="I11" s="27" t="s">
        <v>286</v>
      </c>
      <c r="J11" s="27" t="s">
        <v>323</v>
      </c>
    </row>
    <row r="12" ht="33.75" customHeight="1" spans="1:10">
      <c r="A12" s="27" t="s">
        <v>260</v>
      </c>
      <c r="B12" s="27" t="s">
        <v>310</v>
      </c>
      <c r="C12" s="27" t="s">
        <v>302</v>
      </c>
      <c r="D12" s="27" t="s">
        <v>303</v>
      </c>
      <c r="E12" s="27" t="s">
        <v>335</v>
      </c>
      <c r="F12" s="27" t="s">
        <v>325</v>
      </c>
      <c r="G12" s="44" t="s">
        <v>326</v>
      </c>
      <c r="H12" s="27"/>
      <c r="I12" s="27" t="s">
        <v>327</v>
      </c>
      <c r="J12" s="27" t="s">
        <v>328</v>
      </c>
    </row>
    <row r="13" ht="33.75" customHeight="1" spans="1:10">
      <c r="A13" s="27" t="s">
        <v>260</v>
      </c>
      <c r="B13" s="27" t="s">
        <v>310</v>
      </c>
      <c r="C13" s="27" t="s">
        <v>302</v>
      </c>
      <c r="D13" s="27" t="s">
        <v>329</v>
      </c>
      <c r="E13" s="27" t="s">
        <v>336</v>
      </c>
      <c r="F13" s="27" t="s">
        <v>289</v>
      </c>
      <c r="G13" s="44" t="s">
        <v>53</v>
      </c>
      <c r="H13" s="27" t="s">
        <v>330</v>
      </c>
      <c r="I13" s="27" t="s">
        <v>286</v>
      </c>
      <c r="J13" s="27" t="s">
        <v>331</v>
      </c>
    </row>
    <row r="14" ht="33.75" customHeight="1" spans="1:10">
      <c r="A14" s="27" t="s">
        <v>260</v>
      </c>
      <c r="B14" s="27" t="s">
        <v>310</v>
      </c>
      <c r="C14" s="27" t="s">
        <v>306</v>
      </c>
      <c r="D14" s="27" t="s">
        <v>307</v>
      </c>
      <c r="E14" s="27" t="s">
        <v>308</v>
      </c>
      <c r="F14" s="27" t="s">
        <v>289</v>
      </c>
      <c r="G14" s="44" t="s">
        <v>300</v>
      </c>
      <c r="H14" s="27" t="s">
        <v>296</v>
      </c>
      <c r="I14" s="27" t="s">
        <v>286</v>
      </c>
      <c r="J14" s="27" t="s">
        <v>309</v>
      </c>
    </row>
  </sheetData>
  <mergeCells count="5">
    <mergeCell ref="A1:J1"/>
    <mergeCell ref="A2:J2"/>
    <mergeCell ref="A3:H3"/>
    <mergeCell ref="A8:A14"/>
    <mergeCell ref="B8:B14"/>
  </mergeCells>
  <pageMargins left="0.75" right="0.75" top="1" bottom="1" header="0.5" footer="0.5"/>
  <pageSetup paperSize="9" scale="67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0"/>
  <sheetViews>
    <sheetView showZeros="0" workbookViewId="0">
      <selection activeCell="C20" sqref="C20"/>
    </sheetView>
  </sheetViews>
  <sheetFormatPr defaultColWidth="8.85185185185185" defaultRowHeight="15" customHeight="1" outlineLevelCol="7"/>
  <cols>
    <col min="1" max="1" width="36.0277777777778" customWidth="1"/>
    <col min="2" max="2" width="19.7407407407407" customWidth="1"/>
    <col min="3" max="3" width="33.3148148148148" customWidth="1"/>
    <col min="4" max="4" width="34.7407407407407" customWidth="1"/>
    <col min="5" max="6" width="8.98148148148148" customWidth="1"/>
    <col min="7" max="8" width="15.1296296296296" customWidth="1"/>
  </cols>
  <sheetData>
    <row r="1" ht="18.75" customHeight="1" spans="1:8">
      <c r="A1" s="56" t="s">
        <v>384</v>
      </c>
      <c r="B1" s="56"/>
      <c r="C1" s="56"/>
      <c r="D1" s="56"/>
      <c r="E1" s="56"/>
      <c r="F1" s="56"/>
      <c r="G1" s="56"/>
      <c r="H1" s="56" t="s">
        <v>384</v>
      </c>
    </row>
    <row r="2" ht="28.5" customHeight="1" spans="1:8">
      <c r="A2" s="57" t="s">
        <v>385</v>
      </c>
      <c r="B2" s="57"/>
      <c r="C2" s="57"/>
      <c r="D2" s="57"/>
      <c r="E2" s="57"/>
      <c r="F2" s="57"/>
      <c r="G2" s="57"/>
      <c r="H2" s="57"/>
    </row>
    <row r="3" ht="18.75" customHeight="1" spans="1:8">
      <c r="A3" s="58" t="str">
        <f>"单位名称："&amp;"玉溪市统计局"</f>
        <v>单位名称：玉溪市统计局</v>
      </c>
      <c r="B3" s="58"/>
      <c r="C3" s="58"/>
      <c r="D3" s="58"/>
      <c r="E3" s="58"/>
      <c r="F3" s="58"/>
      <c r="G3" s="58"/>
      <c r="H3" s="58"/>
    </row>
    <row r="4" ht="18.75" customHeight="1" spans="1:8">
      <c r="A4" s="59" t="s">
        <v>127</v>
      </c>
      <c r="B4" s="59" t="s">
        <v>386</v>
      </c>
      <c r="C4" s="59" t="s">
        <v>387</v>
      </c>
      <c r="D4" s="59" t="s">
        <v>388</v>
      </c>
      <c r="E4" s="59" t="s">
        <v>389</v>
      </c>
      <c r="F4" s="59" t="s">
        <v>390</v>
      </c>
      <c r="G4" s="59"/>
      <c r="H4" s="59"/>
    </row>
    <row r="5" ht="18.75" customHeight="1" spans="1:8">
      <c r="A5" s="59"/>
      <c r="B5" s="59"/>
      <c r="C5" s="59"/>
      <c r="D5" s="59"/>
      <c r="E5" s="59"/>
      <c r="F5" s="59" t="s">
        <v>348</v>
      </c>
      <c r="G5" s="59" t="s">
        <v>391</v>
      </c>
      <c r="H5" s="59" t="s">
        <v>392</v>
      </c>
    </row>
    <row r="6" ht="18.75" customHeight="1" spans="1:8">
      <c r="A6" s="60" t="s">
        <v>44</v>
      </c>
      <c r="B6" s="60" t="s">
        <v>45</v>
      </c>
      <c r="C6" s="60" t="s">
        <v>46</v>
      </c>
      <c r="D6" s="60" t="s">
        <v>47</v>
      </c>
      <c r="E6" s="60" t="s">
        <v>48</v>
      </c>
      <c r="F6" s="60" t="s">
        <v>49</v>
      </c>
      <c r="G6" s="60" t="s">
        <v>50</v>
      </c>
      <c r="H6" s="60" t="s">
        <v>51</v>
      </c>
    </row>
    <row r="7" ht="18" customHeight="1" spans="1:8">
      <c r="A7" s="61"/>
      <c r="B7" s="61"/>
      <c r="C7" s="61"/>
      <c r="D7" s="61"/>
      <c r="E7" s="62"/>
      <c r="F7" s="63"/>
      <c r="G7" s="64"/>
      <c r="H7" s="64"/>
    </row>
    <row r="8" ht="18" customHeight="1" spans="1:8">
      <c r="A8" s="62" t="s">
        <v>30</v>
      </c>
      <c r="B8" s="62"/>
      <c r="C8" s="62"/>
      <c r="D8" s="62"/>
      <c r="E8" s="62"/>
      <c r="F8" s="63"/>
      <c r="G8" s="64"/>
      <c r="H8" s="64"/>
    </row>
    <row r="10" customHeight="1" spans="1:1">
      <c r="A10" t="s">
        <v>341</v>
      </c>
    </row>
  </sheetData>
  <mergeCells count="10">
    <mergeCell ref="A1:H1"/>
    <mergeCell ref="A2:H2"/>
    <mergeCell ref="A3:H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pageSetup paperSize="9" scale="77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2"/>
  <sheetViews>
    <sheetView showZeros="0" workbookViewId="0">
      <selection activeCell="A12" sqref="A12"/>
    </sheetView>
  </sheetViews>
  <sheetFormatPr defaultColWidth="9.13888888888889" defaultRowHeight="14.25" customHeight="1"/>
  <cols>
    <col min="1" max="1" width="16.3148148148148" customWidth="1"/>
    <col min="2" max="2" width="29.0277777777778" customWidth="1"/>
    <col min="3" max="3" width="23.8518518518519" customWidth="1"/>
    <col min="4" max="7" width="19.6018518518519" customWidth="1"/>
    <col min="8" max="8" width="15.4259259259259" customWidth="1"/>
    <col min="9" max="11" width="19.6018518518519" customWidth="1"/>
  </cols>
  <sheetData>
    <row r="1" ht="13.5" customHeight="1" spans="1:11">
      <c r="A1" s="31" t="s">
        <v>393</v>
      </c>
      <c r="B1" s="31"/>
      <c r="C1" s="31"/>
      <c r="D1" s="32"/>
      <c r="E1" s="32"/>
      <c r="F1" s="32"/>
      <c r="G1" s="32"/>
      <c r="H1" s="31"/>
      <c r="I1" s="31"/>
      <c r="J1" s="31"/>
      <c r="K1" s="50"/>
    </row>
    <row r="2" ht="28.5" customHeight="1" spans="1:11">
      <c r="A2" s="33" t="s">
        <v>394</v>
      </c>
      <c r="B2" s="33"/>
      <c r="C2" s="33"/>
      <c r="D2" s="33"/>
      <c r="E2" s="33"/>
      <c r="F2" s="33"/>
      <c r="G2" s="33"/>
      <c r="H2" s="33"/>
      <c r="I2" s="33"/>
      <c r="J2" s="33"/>
      <c r="K2" s="33"/>
    </row>
    <row r="3" ht="13.5" customHeight="1" spans="1:11">
      <c r="A3" s="5" t="str">
        <f>"单位名称："&amp;"玉溪市统计局"</f>
        <v>单位名称：玉溪市统计局</v>
      </c>
      <c r="B3" s="6"/>
      <c r="C3" s="6"/>
      <c r="D3" s="6"/>
      <c r="E3" s="6"/>
      <c r="F3" s="6"/>
      <c r="G3" s="6"/>
      <c r="H3" s="7"/>
      <c r="I3" s="7"/>
      <c r="J3" s="7"/>
      <c r="K3" s="51" t="s">
        <v>2</v>
      </c>
    </row>
    <row r="4" ht="21.75" customHeight="1" spans="1:11">
      <c r="A4" s="34" t="s">
        <v>251</v>
      </c>
      <c r="B4" s="34" t="s">
        <v>129</v>
      </c>
      <c r="C4" s="34" t="s">
        <v>252</v>
      </c>
      <c r="D4" s="35" t="s">
        <v>130</v>
      </c>
      <c r="E4" s="35" t="s">
        <v>131</v>
      </c>
      <c r="F4" s="35" t="s">
        <v>132</v>
      </c>
      <c r="G4" s="35" t="s">
        <v>133</v>
      </c>
      <c r="H4" s="36" t="s">
        <v>30</v>
      </c>
      <c r="I4" s="52" t="s">
        <v>395</v>
      </c>
      <c r="J4" s="53"/>
      <c r="K4" s="54"/>
    </row>
    <row r="5" ht="21.75" customHeight="1" spans="1:11">
      <c r="A5" s="37"/>
      <c r="B5" s="37"/>
      <c r="C5" s="37"/>
      <c r="D5" s="38"/>
      <c r="E5" s="38"/>
      <c r="F5" s="38"/>
      <c r="G5" s="38"/>
      <c r="H5" s="39"/>
      <c r="I5" s="35" t="s">
        <v>33</v>
      </c>
      <c r="J5" s="35" t="s">
        <v>34</v>
      </c>
      <c r="K5" s="35" t="s">
        <v>35</v>
      </c>
    </row>
    <row r="6" ht="40.5" customHeight="1" spans="1:11">
      <c r="A6" s="40"/>
      <c r="B6" s="40"/>
      <c r="C6" s="40"/>
      <c r="D6" s="41"/>
      <c r="E6" s="41"/>
      <c r="F6" s="41"/>
      <c r="G6" s="41"/>
      <c r="H6" s="42"/>
      <c r="I6" s="41" t="s">
        <v>32</v>
      </c>
      <c r="J6" s="41"/>
      <c r="K6" s="41"/>
    </row>
    <row r="7" ht="15" customHeight="1" spans="1:11">
      <c r="A7" s="43">
        <v>1</v>
      </c>
      <c r="B7" s="43">
        <v>2</v>
      </c>
      <c r="C7" s="43">
        <v>3</v>
      </c>
      <c r="D7" s="43">
        <v>4</v>
      </c>
      <c r="E7" s="43">
        <v>5</v>
      </c>
      <c r="F7" s="43">
        <v>6</v>
      </c>
      <c r="G7" s="43">
        <v>7</v>
      </c>
      <c r="H7" s="43">
        <v>8</v>
      </c>
      <c r="I7" s="43">
        <v>9</v>
      </c>
      <c r="J7" s="55">
        <v>10</v>
      </c>
      <c r="K7" s="55">
        <v>11</v>
      </c>
    </row>
    <row r="8" ht="30.65" customHeight="1" spans="1:11">
      <c r="A8" s="44"/>
      <c r="B8" s="45"/>
      <c r="C8" s="44"/>
      <c r="D8" s="44"/>
      <c r="E8" s="44"/>
      <c r="F8" s="44"/>
      <c r="G8" s="44"/>
      <c r="H8" s="46"/>
      <c r="I8" s="46"/>
      <c r="J8" s="46"/>
      <c r="K8" s="46"/>
    </row>
    <row r="9" ht="30.65" customHeight="1" spans="1:11">
      <c r="A9" s="45"/>
      <c r="B9" s="45"/>
      <c r="C9" s="45"/>
      <c r="D9" s="45"/>
      <c r="E9" s="45"/>
      <c r="F9" s="45"/>
      <c r="G9" s="45"/>
      <c r="H9" s="46"/>
      <c r="I9" s="46"/>
      <c r="J9" s="46"/>
      <c r="K9" s="46"/>
    </row>
    <row r="10" ht="18.75" customHeight="1" spans="1:11">
      <c r="A10" s="47" t="s">
        <v>266</v>
      </c>
      <c r="B10" s="48"/>
      <c r="C10" s="48"/>
      <c r="D10" s="48"/>
      <c r="E10" s="48"/>
      <c r="F10" s="48"/>
      <c r="G10" s="49"/>
      <c r="H10" s="46"/>
      <c r="I10" s="46"/>
      <c r="J10" s="46"/>
      <c r="K10" s="46"/>
    </row>
    <row r="12" customHeight="1" spans="1:1">
      <c r="A12" t="s">
        <v>341</v>
      </c>
    </row>
  </sheetData>
  <mergeCells count="16">
    <mergeCell ref="A1:K1"/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scale="5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3"/>
  <sheetViews>
    <sheetView showZeros="0" workbookViewId="0">
      <selection activeCell="A1" sqref="A1:G1"/>
    </sheetView>
  </sheetViews>
  <sheetFormatPr defaultColWidth="9.13888888888889" defaultRowHeight="14.25" customHeight="1" outlineLevelCol="6"/>
  <cols>
    <col min="1" max="1" width="37.7407407407407" customWidth="1"/>
    <col min="2" max="2" width="15.5648148148148" customWidth="1"/>
    <col min="3" max="3" width="57.4166666666667" customWidth="1"/>
    <col min="4" max="4" width="9.7037037037037" customWidth="1"/>
    <col min="5" max="7" width="19.8425925925926" customWidth="1"/>
  </cols>
  <sheetData>
    <row r="1" ht="13.5" customHeight="1" spans="1:7">
      <c r="A1" s="1" t="s">
        <v>396</v>
      </c>
      <c r="B1" s="1"/>
      <c r="C1" s="1"/>
      <c r="D1" s="2"/>
      <c r="E1" s="1"/>
      <c r="F1" s="1"/>
      <c r="G1" s="3"/>
    </row>
    <row r="2" ht="27.75" customHeight="1" spans="1:7">
      <c r="A2" s="4" t="s">
        <v>397</v>
      </c>
      <c r="B2" s="4"/>
      <c r="C2" s="4"/>
      <c r="D2" s="4"/>
      <c r="E2" s="4"/>
      <c r="F2" s="4"/>
      <c r="G2" s="4"/>
    </row>
    <row r="3" ht="13.5" customHeight="1" spans="1:7">
      <c r="A3" s="5" t="str">
        <f>"单位名称："&amp;"玉溪市统计局"</f>
        <v>单位名称：玉溪市统计局</v>
      </c>
      <c r="B3" s="6"/>
      <c r="C3" s="6"/>
      <c r="D3" s="6"/>
      <c r="E3" s="7"/>
      <c r="F3" s="7"/>
      <c r="G3" s="8" t="s">
        <v>2</v>
      </c>
    </row>
    <row r="4" ht="21.75" customHeight="1" spans="1:7">
      <c r="A4" s="9" t="s">
        <v>252</v>
      </c>
      <c r="B4" s="9" t="s">
        <v>251</v>
      </c>
      <c r="C4" s="9" t="s">
        <v>129</v>
      </c>
      <c r="D4" s="10" t="s">
        <v>398</v>
      </c>
      <c r="E4" s="11" t="s">
        <v>33</v>
      </c>
      <c r="F4" s="12"/>
      <c r="G4" s="13"/>
    </row>
    <row r="5" ht="21.75" customHeight="1" spans="1:7">
      <c r="A5" s="14"/>
      <c r="B5" s="14"/>
      <c r="C5" s="14"/>
      <c r="D5" s="15"/>
      <c r="E5" s="16" t="s">
        <v>399</v>
      </c>
      <c r="F5" s="10" t="s">
        <v>400</v>
      </c>
      <c r="G5" s="10" t="s">
        <v>401</v>
      </c>
    </row>
    <row r="6" ht="40.5" customHeight="1" spans="1:7">
      <c r="A6" s="17"/>
      <c r="B6" s="17"/>
      <c r="C6" s="17"/>
      <c r="D6" s="18"/>
      <c r="E6" s="19"/>
      <c r="F6" s="18" t="s">
        <v>32</v>
      </c>
      <c r="G6" s="18"/>
    </row>
    <row r="7" ht="15" customHeight="1" spans="1:7">
      <c r="A7" s="20">
        <v>1</v>
      </c>
      <c r="B7" s="20">
        <v>2</v>
      </c>
      <c r="C7" s="20">
        <v>3</v>
      </c>
      <c r="D7" s="20">
        <v>4</v>
      </c>
      <c r="E7" s="20">
        <v>5</v>
      </c>
      <c r="F7" s="20">
        <v>6</v>
      </c>
      <c r="G7" s="20">
        <v>7</v>
      </c>
    </row>
    <row r="8" ht="21" customHeight="1" spans="1:7">
      <c r="A8" s="21" t="s">
        <v>64</v>
      </c>
      <c r="B8" s="22"/>
      <c r="C8" s="22"/>
      <c r="D8" s="23"/>
      <c r="E8" s="24">
        <v>2460000</v>
      </c>
      <c r="F8" s="24">
        <v>285400</v>
      </c>
      <c r="G8" s="24">
        <v>244800</v>
      </c>
    </row>
    <row r="9" ht="21" customHeight="1" spans="1:7">
      <c r="A9" s="25" t="s">
        <v>64</v>
      </c>
      <c r="B9" s="21"/>
      <c r="C9" s="21"/>
      <c r="D9" s="26"/>
      <c r="E9" s="24">
        <v>2460000</v>
      </c>
      <c r="F9" s="24">
        <v>285400</v>
      </c>
      <c r="G9" s="24">
        <v>244800</v>
      </c>
    </row>
    <row r="10" ht="21" customHeight="1" spans="1:7">
      <c r="A10" s="27"/>
      <c r="B10" s="21" t="s">
        <v>402</v>
      </c>
      <c r="C10" s="21" t="s">
        <v>263</v>
      </c>
      <c r="D10" s="26" t="s">
        <v>403</v>
      </c>
      <c r="E10" s="24">
        <v>10400</v>
      </c>
      <c r="F10" s="24"/>
      <c r="G10" s="24"/>
    </row>
    <row r="11" ht="21" customHeight="1" spans="1:7">
      <c r="A11" s="27"/>
      <c r="B11" s="21" t="s">
        <v>402</v>
      </c>
      <c r="C11" s="21" t="s">
        <v>256</v>
      </c>
      <c r="D11" s="26" t="s">
        <v>403</v>
      </c>
      <c r="E11" s="24">
        <v>1111987</v>
      </c>
      <c r="F11" s="24">
        <v>285400</v>
      </c>
      <c r="G11" s="24">
        <v>244800</v>
      </c>
    </row>
    <row r="12" ht="21" customHeight="1" spans="1:7">
      <c r="A12" s="27"/>
      <c r="B12" s="21" t="s">
        <v>404</v>
      </c>
      <c r="C12" s="21" t="s">
        <v>260</v>
      </c>
      <c r="D12" s="26" t="s">
        <v>405</v>
      </c>
      <c r="E12" s="24">
        <v>1337613</v>
      </c>
      <c r="F12" s="24"/>
      <c r="G12" s="24"/>
    </row>
    <row r="13" ht="21" customHeight="1" spans="1:7">
      <c r="A13" s="28" t="s">
        <v>30</v>
      </c>
      <c r="B13" s="29" t="s">
        <v>406</v>
      </c>
      <c r="C13" s="29"/>
      <c r="D13" s="30"/>
      <c r="E13" s="24">
        <v>2460000</v>
      </c>
      <c r="F13" s="24">
        <v>285400</v>
      </c>
      <c r="G13" s="24">
        <v>244800</v>
      </c>
    </row>
  </sheetData>
  <mergeCells count="12">
    <mergeCell ref="A1:G1"/>
    <mergeCell ref="A2:G2"/>
    <mergeCell ref="A3:D3"/>
    <mergeCell ref="E4:G4"/>
    <mergeCell ref="A13:D13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scale="73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workbookViewId="0">
      <selection activeCell="D13" sqref="D13"/>
    </sheetView>
  </sheetViews>
  <sheetFormatPr defaultColWidth="8.85185185185185" defaultRowHeight="15" customHeight="1"/>
  <cols>
    <col min="1" max="1" width="17.8425925925926" customWidth="1"/>
    <col min="2" max="2" width="53.1296296296296" customWidth="1"/>
    <col min="3" max="3" width="16.2777777777778" customWidth="1"/>
    <col min="4" max="4" width="16.4166666666667" customWidth="1"/>
    <col min="5" max="6" width="16.2777777777778" customWidth="1"/>
    <col min="7" max="11" width="16.4166666666667" customWidth="1"/>
    <col min="12" max="18" width="16.2777777777778" customWidth="1"/>
    <col min="19" max="19" width="16.4166666666667" customWidth="1"/>
  </cols>
  <sheetData>
    <row r="1" customHeight="1" spans="1:19">
      <c r="A1" s="156" t="s">
        <v>26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</row>
    <row r="2" ht="28.5" customHeight="1" spans="1:19">
      <c r="A2" s="57" t="s">
        <v>27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</row>
    <row r="3" ht="20.25" customHeight="1" spans="1:19">
      <c r="A3" s="58" t="str">
        <f>"单位名称："&amp;"玉溪市统计局"</f>
        <v>单位名称：玉溪市统计局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6"/>
      <c r="M3" s="56"/>
      <c r="N3" s="56"/>
      <c r="O3" s="56"/>
      <c r="P3" s="56"/>
      <c r="Q3" s="56"/>
      <c r="R3" s="56"/>
      <c r="S3" s="56" t="s">
        <v>2</v>
      </c>
    </row>
    <row r="4" ht="27" customHeight="1" spans="1:19">
      <c r="A4" s="150" t="s">
        <v>28</v>
      </c>
      <c r="B4" s="150" t="s">
        <v>29</v>
      </c>
      <c r="C4" s="150" t="s">
        <v>30</v>
      </c>
      <c r="D4" s="150" t="s">
        <v>31</v>
      </c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 t="s">
        <v>20</v>
      </c>
      <c r="P4" s="150"/>
      <c r="Q4" s="150"/>
      <c r="R4" s="150"/>
      <c r="S4" s="150"/>
    </row>
    <row r="5" ht="27" customHeight="1" spans="1:19">
      <c r="A5" s="150"/>
      <c r="B5" s="150"/>
      <c r="C5" s="150"/>
      <c r="D5" s="150" t="s">
        <v>32</v>
      </c>
      <c r="E5" s="150" t="s">
        <v>33</v>
      </c>
      <c r="F5" s="150" t="s">
        <v>34</v>
      </c>
      <c r="G5" s="150" t="s">
        <v>35</v>
      </c>
      <c r="H5" s="150" t="s">
        <v>36</v>
      </c>
      <c r="I5" s="150" t="s">
        <v>37</v>
      </c>
      <c r="J5" s="150"/>
      <c r="K5" s="150"/>
      <c r="L5" s="150"/>
      <c r="M5" s="150"/>
      <c r="N5" s="150"/>
      <c r="O5" s="150" t="s">
        <v>32</v>
      </c>
      <c r="P5" s="150" t="s">
        <v>33</v>
      </c>
      <c r="Q5" s="150" t="s">
        <v>34</v>
      </c>
      <c r="R5" s="150" t="s">
        <v>35</v>
      </c>
      <c r="S5" s="150" t="s">
        <v>38</v>
      </c>
    </row>
    <row r="6" ht="27" customHeight="1" spans="1:19">
      <c r="A6" s="150"/>
      <c r="B6" s="150"/>
      <c r="C6" s="150"/>
      <c r="D6" s="150"/>
      <c r="E6" s="150"/>
      <c r="F6" s="150"/>
      <c r="G6" s="150"/>
      <c r="H6" s="150"/>
      <c r="I6" s="150" t="s">
        <v>32</v>
      </c>
      <c r="J6" s="150" t="s">
        <v>39</v>
      </c>
      <c r="K6" s="150" t="s">
        <v>40</v>
      </c>
      <c r="L6" s="150" t="s">
        <v>41</v>
      </c>
      <c r="M6" s="150" t="s">
        <v>42</v>
      </c>
      <c r="N6" s="150" t="s">
        <v>43</v>
      </c>
      <c r="O6" s="150"/>
      <c r="P6" s="150"/>
      <c r="Q6" s="150"/>
      <c r="R6" s="150"/>
      <c r="S6" s="150"/>
    </row>
    <row r="7" ht="20.25" customHeight="1" spans="1:19">
      <c r="A7" s="155" t="s">
        <v>44</v>
      </c>
      <c r="B7" s="155" t="s">
        <v>45</v>
      </c>
      <c r="C7" s="155" t="s">
        <v>46</v>
      </c>
      <c r="D7" s="155" t="s">
        <v>47</v>
      </c>
      <c r="E7" s="155" t="s">
        <v>48</v>
      </c>
      <c r="F7" s="155" t="s">
        <v>49</v>
      </c>
      <c r="G7" s="155" t="s">
        <v>50</v>
      </c>
      <c r="H7" s="155" t="s">
        <v>51</v>
      </c>
      <c r="I7" s="155" t="s">
        <v>52</v>
      </c>
      <c r="J7" s="155" t="s">
        <v>53</v>
      </c>
      <c r="K7" s="155" t="s">
        <v>54</v>
      </c>
      <c r="L7" s="155" t="s">
        <v>55</v>
      </c>
      <c r="M7" s="155" t="s">
        <v>56</v>
      </c>
      <c r="N7" s="155" t="s">
        <v>57</v>
      </c>
      <c r="O7" s="155" t="s">
        <v>58</v>
      </c>
      <c r="P7" s="155" t="s">
        <v>59</v>
      </c>
      <c r="Q7" s="155" t="s">
        <v>60</v>
      </c>
      <c r="R7" s="155" t="s">
        <v>61</v>
      </c>
      <c r="S7" s="155" t="s">
        <v>62</v>
      </c>
    </row>
    <row r="8" ht="20.25" customHeight="1" spans="1:19">
      <c r="A8" s="152" t="s">
        <v>63</v>
      </c>
      <c r="B8" s="152" t="s">
        <v>64</v>
      </c>
      <c r="C8" s="153">
        <v>15383952.35</v>
      </c>
      <c r="D8" s="153">
        <v>15383952.35</v>
      </c>
      <c r="E8" s="64">
        <v>15383952.35</v>
      </c>
      <c r="F8" s="64"/>
      <c r="G8" s="64"/>
      <c r="H8" s="64"/>
      <c r="I8" s="64"/>
      <c r="J8" s="64"/>
      <c r="K8" s="64"/>
      <c r="L8" s="64"/>
      <c r="M8" s="64"/>
      <c r="N8" s="64"/>
      <c r="O8" s="153"/>
      <c r="P8" s="153"/>
      <c r="Q8" s="153"/>
      <c r="R8" s="153"/>
      <c r="S8" s="153"/>
    </row>
    <row r="9" ht="20.25" customHeight="1" spans="1:19">
      <c r="A9" s="157" t="s">
        <v>65</v>
      </c>
      <c r="B9" s="157" t="s">
        <v>64</v>
      </c>
      <c r="C9" s="153">
        <v>15383952.35</v>
      </c>
      <c r="D9" s="153">
        <v>15383952.35</v>
      </c>
      <c r="E9" s="64">
        <v>15383952.35</v>
      </c>
      <c r="F9" s="64"/>
      <c r="G9" s="64"/>
      <c r="H9" s="64"/>
      <c r="I9" s="64"/>
      <c r="J9" s="64"/>
      <c r="K9" s="64"/>
      <c r="L9" s="64"/>
      <c r="M9" s="64"/>
      <c r="N9" s="64"/>
      <c r="O9" s="153"/>
      <c r="P9" s="153"/>
      <c r="Q9" s="153"/>
      <c r="R9" s="152"/>
      <c r="S9" s="153"/>
    </row>
    <row r="10" ht="20.25" customHeight="1" spans="1:19">
      <c r="A10" s="154" t="s">
        <v>30</v>
      </c>
      <c r="B10" s="152"/>
      <c r="C10" s="153">
        <v>15383952.35</v>
      </c>
      <c r="D10" s="153">
        <v>15383952.35</v>
      </c>
      <c r="E10" s="153">
        <v>15383952.35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</row>
  </sheetData>
  <mergeCells count="20">
    <mergeCell ref="A1:S1"/>
    <mergeCell ref="A2:S2"/>
    <mergeCell ref="A3:R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9" scale="37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9"/>
  <sheetViews>
    <sheetView showZeros="0" topLeftCell="D1" workbookViewId="0">
      <selection activeCell="A4" sqref="A4:O6"/>
    </sheetView>
  </sheetViews>
  <sheetFormatPr defaultColWidth="8.85185185185185" defaultRowHeight="15" customHeight="1"/>
  <cols>
    <col min="1" max="1" width="17.8425925925926" customWidth="1"/>
    <col min="2" max="2" width="53.1296296296296" customWidth="1"/>
    <col min="3" max="15" width="15.1296296296296" customWidth="1"/>
  </cols>
  <sheetData>
    <row r="1" customHeight="1" spans="1:15">
      <c r="A1" s="156" t="s">
        <v>66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</row>
    <row r="2" ht="28.5" customHeight="1" spans="1:15">
      <c r="A2" s="57" t="s">
        <v>67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</row>
    <row r="3" ht="20.25" customHeight="1" spans="1:15">
      <c r="A3" s="58" t="str">
        <f>"单位名称："&amp;"玉溪市统计局"</f>
        <v>单位名称：玉溪市统计局</v>
      </c>
      <c r="B3" s="58"/>
      <c r="C3" s="58"/>
      <c r="D3" s="58"/>
      <c r="E3" s="58"/>
      <c r="F3" s="58"/>
      <c r="G3" s="58"/>
      <c r="H3" s="58"/>
      <c r="I3" s="58"/>
      <c r="J3" s="56"/>
      <c r="K3" s="56"/>
      <c r="L3" s="56"/>
      <c r="M3" s="56"/>
      <c r="N3" s="56"/>
      <c r="O3" s="56" t="s">
        <v>2</v>
      </c>
    </row>
    <row r="4" ht="27" customHeight="1" spans="1:15">
      <c r="A4" s="150" t="s">
        <v>68</v>
      </c>
      <c r="B4" s="150" t="s">
        <v>69</v>
      </c>
      <c r="C4" s="150" t="s">
        <v>30</v>
      </c>
      <c r="D4" s="150" t="s">
        <v>33</v>
      </c>
      <c r="E4" s="150"/>
      <c r="F4" s="150"/>
      <c r="G4" s="150" t="s">
        <v>34</v>
      </c>
      <c r="H4" s="150" t="s">
        <v>35</v>
      </c>
      <c r="I4" s="150" t="s">
        <v>70</v>
      </c>
      <c r="J4" s="150" t="s">
        <v>71</v>
      </c>
      <c r="K4" s="150"/>
      <c r="L4" s="150"/>
      <c r="M4" s="150"/>
      <c r="N4" s="150"/>
      <c r="O4" s="150"/>
    </row>
    <row r="5" ht="27" customHeight="1" spans="1:15">
      <c r="A5" s="150"/>
      <c r="B5" s="150"/>
      <c r="C5" s="150"/>
      <c r="D5" s="150" t="s">
        <v>32</v>
      </c>
      <c r="E5" s="150" t="s">
        <v>72</v>
      </c>
      <c r="F5" s="150" t="s">
        <v>73</v>
      </c>
      <c r="G5" s="150"/>
      <c r="H5" s="150"/>
      <c r="I5" s="150"/>
      <c r="J5" s="150" t="s">
        <v>32</v>
      </c>
      <c r="K5" s="150" t="s">
        <v>74</v>
      </c>
      <c r="L5" s="150" t="s">
        <v>75</v>
      </c>
      <c r="M5" s="150" t="s">
        <v>76</v>
      </c>
      <c r="N5" s="150" t="s">
        <v>77</v>
      </c>
      <c r="O5" s="150" t="s">
        <v>78</v>
      </c>
    </row>
    <row r="6" ht="20.25" customHeight="1" spans="1:15">
      <c r="A6" s="169" t="s">
        <v>44</v>
      </c>
      <c r="B6" s="169" t="s">
        <v>45</v>
      </c>
      <c r="C6" s="169" t="s">
        <v>46</v>
      </c>
      <c r="D6" s="169" t="s">
        <v>47</v>
      </c>
      <c r="E6" s="169" t="s">
        <v>48</v>
      </c>
      <c r="F6" s="169" t="s">
        <v>49</v>
      </c>
      <c r="G6" s="169" t="s">
        <v>50</v>
      </c>
      <c r="H6" s="169" t="s">
        <v>51</v>
      </c>
      <c r="I6" s="169" t="s">
        <v>52</v>
      </c>
      <c r="J6" s="169" t="s">
        <v>53</v>
      </c>
      <c r="K6" s="169" t="s">
        <v>54</v>
      </c>
      <c r="L6" s="169" t="s">
        <v>55</v>
      </c>
      <c r="M6" s="169" t="s">
        <v>56</v>
      </c>
      <c r="N6" s="169" t="s">
        <v>57</v>
      </c>
      <c r="O6" s="169" t="s">
        <v>58</v>
      </c>
    </row>
    <row r="7" ht="20.25" customHeight="1" spans="1:15">
      <c r="A7" s="170" t="s">
        <v>79</v>
      </c>
      <c r="B7" s="170" t="str">
        <f>"        "&amp;"一般公共服务支出"</f>
        <v>        一般公共服务支出</v>
      </c>
      <c r="C7" s="171">
        <v>11063948.8</v>
      </c>
      <c r="D7" s="171">
        <v>11063948.8</v>
      </c>
      <c r="E7" s="171">
        <v>8603948.8</v>
      </c>
      <c r="F7" s="171">
        <v>2460000</v>
      </c>
      <c r="G7" s="171"/>
      <c r="H7" s="171"/>
      <c r="I7" s="171"/>
      <c r="J7" s="171"/>
      <c r="K7" s="171"/>
      <c r="L7" s="171"/>
      <c r="M7" s="171"/>
      <c r="N7" s="171"/>
      <c r="O7" s="171"/>
    </row>
    <row r="8" ht="20.25" customHeight="1" spans="1:15">
      <c r="A8" s="157" t="s">
        <v>80</v>
      </c>
      <c r="B8" s="157" t="str">
        <f>"        "&amp;"统计信息事务"</f>
        <v>        统计信息事务</v>
      </c>
      <c r="C8" s="64">
        <v>11063948.8</v>
      </c>
      <c r="D8" s="64">
        <v>11063948.8</v>
      </c>
      <c r="E8" s="64">
        <v>8603948.8</v>
      </c>
      <c r="F8" s="64">
        <v>2460000</v>
      </c>
      <c r="G8" s="64"/>
      <c r="H8" s="64"/>
      <c r="I8" s="64"/>
      <c r="J8" s="64"/>
      <c r="K8" s="64"/>
      <c r="L8" s="64"/>
      <c r="M8" s="64"/>
      <c r="N8" s="64"/>
      <c r="O8" s="64"/>
    </row>
    <row r="9" ht="20.25" customHeight="1" spans="1:15">
      <c r="A9" s="158" t="s">
        <v>81</v>
      </c>
      <c r="B9" s="158" t="str">
        <f>"        "&amp;"行政运行"</f>
        <v>        行政运行</v>
      </c>
      <c r="C9" s="64">
        <v>7458126.05</v>
      </c>
      <c r="D9" s="64">
        <v>7458126.05</v>
      </c>
      <c r="E9" s="64">
        <v>7458126.05</v>
      </c>
      <c r="F9" s="64"/>
      <c r="G9" s="64"/>
      <c r="H9" s="64"/>
      <c r="I9" s="64"/>
      <c r="J9" s="64"/>
      <c r="K9" s="64"/>
      <c r="L9" s="64"/>
      <c r="M9" s="64"/>
      <c r="N9" s="64"/>
      <c r="O9" s="64"/>
    </row>
    <row r="10" ht="20.25" customHeight="1" spans="1:15">
      <c r="A10" s="158" t="s">
        <v>82</v>
      </c>
      <c r="B10" s="158" t="str">
        <f>"        "&amp;"专项统计业务"</f>
        <v>        专项统计业务</v>
      </c>
      <c r="C10" s="64">
        <v>130700</v>
      </c>
      <c r="D10" s="64">
        <v>130700</v>
      </c>
      <c r="E10" s="64">
        <v>130700</v>
      </c>
      <c r="F10" s="64"/>
      <c r="G10" s="64"/>
      <c r="H10" s="64"/>
      <c r="I10" s="64"/>
      <c r="J10" s="64"/>
      <c r="K10" s="64"/>
      <c r="L10" s="64"/>
      <c r="M10" s="64"/>
      <c r="N10" s="64"/>
      <c r="O10" s="64"/>
    </row>
    <row r="11" ht="20.25" customHeight="1" spans="1:15">
      <c r="A11" s="158" t="s">
        <v>83</v>
      </c>
      <c r="B11" s="158" t="str">
        <f>"        "&amp;"专项普查活动"</f>
        <v>        专项普查活动</v>
      </c>
      <c r="C11" s="64">
        <v>2449600</v>
      </c>
      <c r="D11" s="64">
        <v>2449600</v>
      </c>
      <c r="E11" s="64"/>
      <c r="F11" s="64">
        <v>2449600</v>
      </c>
      <c r="G11" s="64"/>
      <c r="H11" s="64"/>
      <c r="I11" s="64"/>
      <c r="J11" s="64"/>
      <c r="K11" s="64"/>
      <c r="L11" s="64"/>
      <c r="M11" s="64"/>
      <c r="N11" s="64"/>
      <c r="O11" s="64"/>
    </row>
    <row r="12" ht="20.25" customHeight="1" spans="1:15">
      <c r="A12" s="158" t="s">
        <v>84</v>
      </c>
      <c r="B12" s="158" t="str">
        <f>"        "&amp;"统计抽样调查"</f>
        <v>        统计抽样调查</v>
      </c>
      <c r="C12" s="64">
        <v>10400</v>
      </c>
      <c r="D12" s="64">
        <v>10400</v>
      </c>
      <c r="E12" s="64"/>
      <c r="F12" s="64">
        <v>10400</v>
      </c>
      <c r="G12" s="64"/>
      <c r="H12" s="64"/>
      <c r="I12" s="64"/>
      <c r="J12" s="64"/>
      <c r="K12" s="64"/>
      <c r="L12" s="64"/>
      <c r="M12" s="64"/>
      <c r="N12" s="64"/>
      <c r="O12" s="64"/>
    </row>
    <row r="13" ht="20.25" customHeight="1" spans="1:15">
      <c r="A13" s="158" t="s">
        <v>85</v>
      </c>
      <c r="B13" s="158" t="str">
        <f>"        "&amp;"事业运行"</f>
        <v>        事业运行</v>
      </c>
      <c r="C13" s="64">
        <v>1015122.75</v>
      </c>
      <c r="D13" s="64">
        <v>1015122.75</v>
      </c>
      <c r="E13" s="64">
        <v>1015122.75</v>
      </c>
      <c r="F13" s="64"/>
      <c r="G13" s="64"/>
      <c r="H13" s="64"/>
      <c r="I13" s="64"/>
      <c r="J13" s="64"/>
      <c r="K13" s="64"/>
      <c r="L13" s="64"/>
      <c r="M13" s="64"/>
      <c r="N13" s="64"/>
      <c r="O13" s="64"/>
    </row>
    <row r="14" ht="20.25" customHeight="1" spans="1:15">
      <c r="A14" s="152" t="s">
        <v>86</v>
      </c>
      <c r="B14" s="152" t="str">
        <f>"        "&amp;"社会保障和就业支出"</f>
        <v>        社会保障和就业支出</v>
      </c>
      <c r="C14" s="64">
        <v>2498704.64</v>
      </c>
      <c r="D14" s="64">
        <v>2498704.64</v>
      </c>
      <c r="E14" s="64">
        <v>2498704.64</v>
      </c>
      <c r="F14" s="64"/>
      <c r="G14" s="64"/>
      <c r="H14" s="64"/>
      <c r="I14" s="64"/>
      <c r="J14" s="64"/>
      <c r="K14" s="64"/>
      <c r="L14" s="64"/>
      <c r="M14" s="64"/>
      <c r="N14" s="64"/>
      <c r="O14" s="64"/>
    </row>
    <row r="15" ht="20.25" customHeight="1" spans="1:15">
      <c r="A15" s="157" t="s">
        <v>87</v>
      </c>
      <c r="B15" s="157" t="str">
        <f>"        "&amp;"行政事业单位养老支出"</f>
        <v>        行政事业单位养老支出</v>
      </c>
      <c r="C15" s="64">
        <v>2498704.64</v>
      </c>
      <c r="D15" s="64">
        <v>2498704.64</v>
      </c>
      <c r="E15" s="64">
        <v>2498704.64</v>
      </c>
      <c r="F15" s="64"/>
      <c r="G15" s="64"/>
      <c r="H15" s="64"/>
      <c r="I15" s="64"/>
      <c r="J15" s="64"/>
      <c r="K15" s="64"/>
      <c r="L15" s="64"/>
      <c r="M15" s="64"/>
      <c r="N15" s="64"/>
      <c r="O15" s="64"/>
    </row>
    <row r="16" ht="20.25" customHeight="1" spans="1:15">
      <c r="A16" s="158" t="s">
        <v>88</v>
      </c>
      <c r="B16" s="158" t="str">
        <f>"        "&amp;"行政单位离退休"</f>
        <v>        行政单位离退休</v>
      </c>
      <c r="C16" s="64">
        <v>1240200</v>
      </c>
      <c r="D16" s="64">
        <v>1240200</v>
      </c>
      <c r="E16" s="64">
        <v>1240200</v>
      </c>
      <c r="F16" s="64"/>
      <c r="G16" s="64"/>
      <c r="H16" s="64"/>
      <c r="I16" s="64"/>
      <c r="J16" s="64"/>
      <c r="K16" s="64"/>
      <c r="L16" s="64"/>
      <c r="M16" s="64"/>
      <c r="N16" s="64"/>
      <c r="O16" s="64"/>
    </row>
    <row r="17" ht="20.25" customHeight="1" spans="1:15">
      <c r="A17" s="158" t="s">
        <v>89</v>
      </c>
      <c r="B17" s="158" t="str">
        <f>"        "&amp;"机关事业单位基本养老保险缴费支出"</f>
        <v>        机关事业单位基本养老保险缴费支出</v>
      </c>
      <c r="C17" s="64">
        <v>988504.64</v>
      </c>
      <c r="D17" s="64">
        <v>988504.64</v>
      </c>
      <c r="E17" s="64">
        <v>988504.64</v>
      </c>
      <c r="F17" s="64"/>
      <c r="G17" s="64"/>
      <c r="H17" s="64"/>
      <c r="I17" s="64"/>
      <c r="J17" s="64"/>
      <c r="K17" s="64"/>
      <c r="L17" s="64"/>
      <c r="M17" s="64"/>
      <c r="N17" s="64"/>
      <c r="O17" s="64"/>
    </row>
    <row r="18" ht="20.25" customHeight="1" spans="1:15">
      <c r="A18" s="158" t="s">
        <v>90</v>
      </c>
      <c r="B18" s="158" t="str">
        <f>"        "&amp;"机关事业单位职业年金缴费支出"</f>
        <v>        机关事业单位职业年金缴费支出</v>
      </c>
      <c r="C18" s="64">
        <v>270000</v>
      </c>
      <c r="D18" s="64">
        <v>270000</v>
      </c>
      <c r="E18" s="64">
        <v>270000</v>
      </c>
      <c r="F18" s="64"/>
      <c r="G18" s="64"/>
      <c r="H18" s="64"/>
      <c r="I18" s="64"/>
      <c r="J18" s="64"/>
      <c r="K18" s="64"/>
      <c r="L18" s="64"/>
      <c r="M18" s="64"/>
      <c r="N18" s="64"/>
      <c r="O18" s="64"/>
    </row>
    <row r="19" ht="20.25" customHeight="1" spans="1:15">
      <c r="A19" s="152" t="s">
        <v>91</v>
      </c>
      <c r="B19" s="152" t="str">
        <f>"        "&amp;"卫生健康支出"</f>
        <v>        卫生健康支出</v>
      </c>
      <c r="C19" s="64">
        <v>978214.91</v>
      </c>
      <c r="D19" s="64">
        <v>978214.91</v>
      </c>
      <c r="E19" s="64">
        <v>978214.91</v>
      </c>
      <c r="F19" s="64"/>
      <c r="G19" s="64"/>
      <c r="H19" s="64"/>
      <c r="I19" s="64"/>
      <c r="J19" s="64"/>
      <c r="K19" s="64"/>
      <c r="L19" s="64"/>
      <c r="M19" s="64"/>
      <c r="N19" s="64"/>
      <c r="O19" s="64"/>
    </row>
    <row r="20" ht="20.25" customHeight="1" spans="1:15">
      <c r="A20" s="157" t="s">
        <v>92</v>
      </c>
      <c r="B20" s="157" t="str">
        <f>"        "&amp;"行政事业单位医疗"</f>
        <v>        行政事业单位医疗</v>
      </c>
      <c r="C20" s="64">
        <v>978214.91</v>
      </c>
      <c r="D20" s="64">
        <v>978214.91</v>
      </c>
      <c r="E20" s="64">
        <v>978214.91</v>
      </c>
      <c r="F20" s="64"/>
      <c r="G20" s="64"/>
      <c r="H20" s="64"/>
      <c r="I20" s="64"/>
      <c r="J20" s="64"/>
      <c r="K20" s="64"/>
      <c r="L20" s="64"/>
      <c r="M20" s="64"/>
      <c r="N20" s="64"/>
      <c r="O20" s="64"/>
    </row>
    <row r="21" ht="20.25" customHeight="1" spans="1:15">
      <c r="A21" s="158" t="s">
        <v>93</v>
      </c>
      <c r="B21" s="158" t="str">
        <f>"        "&amp;"行政单位医疗"</f>
        <v>        行政单位医疗</v>
      </c>
      <c r="C21" s="64">
        <v>448580.64</v>
      </c>
      <c r="D21" s="64">
        <v>448580.64</v>
      </c>
      <c r="E21" s="64">
        <v>448580.64</v>
      </c>
      <c r="F21" s="64"/>
      <c r="G21" s="64"/>
      <c r="H21" s="64"/>
      <c r="I21" s="64"/>
      <c r="J21" s="64"/>
      <c r="K21" s="64"/>
      <c r="L21" s="64"/>
      <c r="M21" s="64"/>
      <c r="N21" s="64"/>
      <c r="O21" s="64"/>
    </row>
    <row r="22" ht="20.25" customHeight="1" spans="1:15">
      <c r="A22" s="158" t="s">
        <v>94</v>
      </c>
      <c r="B22" s="158" t="str">
        <f>"        "&amp;"事业单位医疗"</f>
        <v>        事业单位医疗</v>
      </c>
      <c r="C22" s="64">
        <v>64206.14</v>
      </c>
      <c r="D22" s="64">
        <v>64206.14</v>
      </c>
      <c r="E22" s="64">
        <v>64206.14</v>
      </c>
      <c r="F22" s="64"/>
      <c r="G22" s="64"/>
      <c r="H22" s="64"/>
      <c r="I22" s="64"/>
      <c r="J22" s="64"/>
      <c r="K22" s="64"/>
      <c r="L22" s="64"/>
      <c r="M22" s="64"/>
      <c r="N22" s="64"/>
      <c r="O22" s="64"/>
    </row>
    <row r="23" ht="20.25" customHeight="1" spans="1:15">
      <c r="A23" s="158" t="s">
        <v>95</v>
      </c>
      <c r="B23" s="158" t="str">
        <f>"        "&amp;"公务员医疗补助"</f>
        <v>        公务员医疗补助</v>
      </c>
      <c r="C23" s="64">
        <v>407505.7</v>
      </c>
      <c r="D23" s="64">
        <v>407505.7</v>
      </c>
      <c r="E23" s="64">
        <v>407505.7</v>
      </c>
      <c r="F23" s="64"/>
      <c r="G23" s="64"/>
      <c r="H23" s="64"/>
      <c r="I23" s="64"/>
      <c r="J23" s="64"/>
      <c r="K23" s="64"/>
      <c r="L23" s="64"/>
      <c r="M23" s="64"/>
      <c r="N23" s="64"/>
      <c r="O23" s="64"/>
    </row>
    <row r="24" ht="20.25" customHeight="1" spans="1:15">
      <c r="A24" s="158" t="s">
        <v>96</v>
      </c>
      <c r="B24" s="158" t="str">
        <f>"        "&amp;"其他行政事业单位医疗支出"</f>
        <v>        其他行政事业单位医疗支出</v>
      </c>
      <c r="C24" s="64">
        <v>57922.43</v>
      </c>
      <c r="D24" s="64">
        <v>57922.43</v>
      </c>
      <c r="E24" s="64">
        <v>57922.43</v>
      </c>
      <c r="F24" s="64"/>
      <c r="G24" s="64"/>
      <c r="H24" s="64"/>
      <c r="I24" s="64"/>
      <c r="J24" s="64"/>
      <c r="K24" s="64"/>
      <c r="L24" s="64"/>
      <c r="M24" s="64"/>
      <c r="N24" s="64"/>
      <c r="O24" s="64"/>
    </row>
    <row r="25" ht="20.25" customHeight="1" spans="1:15">
      <c r="A25" s="152" t="s">
        <v>97</v>
      </c>
      <c r="B25" s="152" t="str">
        <f>"        "&amp;"住房保障支出"</f>
        <v>        住房保障支出</v>
      </c>
      <c r="C25" s="64">
        <v>843084</v>
      </c>
      <c r="D25" s="64">
        <v>843084</v>
      </c>
      <c r="E25" s="64">
        <v>843084</v>
      </c>
      <c r="F25" s="64"/>
      <c r="G25" s="64"/>
      <c r="H25" s="64"/>
      <c r="I25" s="64"/>
      <c r="J25" s="64"/>
      <c r="K25" s="64"/>
      <c r="L25" s="64"/>
      <c r="M25" s="64"/>
      <c r="N25" s="64"/>
      <c r="O25" s="64"/>
    </row>
    <row r="26" ht="20.25" customHeight="1" spans="1:15">
      <c r="A26" s="157" t="s">
        <v>98</v>
      </c>
      <c r="B26" s="157" t="str">
        <f>"        "&amp;"住房改革支出"</f>
        <v>        住房改革支出</v>
      </c>
      <c r="C26" s="64">
        <v>843084</v>
      </c>
      <c r="D26" s="64">
        <v>843084</v>
      </c>
      <c r="E26" s="64">
        <v>843084</v>
      </c>
      <c r="F26" s="64"/>
      <c r="G26" s="64"/>
      <c r="H26" s="64"/>
      <c r="I26" s="64"/>
      <c r="J26" s="64"/>
      <c r="K26" s="64"/>
      <c r="L26" s="64"/>
      <c r="M26" s="64"/>
      <c r="N26" s="64"/>
      <c r="O26" s="64"/>
    </row>
    <row r="27" ht="20.25" customHeight="1" spans="1:15">
      <c r="A27" s="158" t="s">
        <v>99</v>
      </c>
      <c r="B27" s="158" t="str">
        <f>"        "&amp;"住房公积金"</f>
        <v>        住房公积金</v>
      </c>
      <c r="C27" s="64">
        <v>792576</v>
      </c>
      <c r="D27" s="64">
        <v>792576</v>
      </c>
      <c r="E27" s="64">
        <v>792576</v>
      </c>
      <c r="F27" s="64"/>
      <c r="G27" s="64"/>
      <c r="H27" s="64"/>
      <c r="I27" s="64"/>
      <c r="J27" s="64"/>
      <c r="K27" s="64"/>
      <c r="L27" s="64"/>
      <c r="M27" s="64"/>
      <c r="N27" s="64"/>
      <c r="O27" s="64"/>
    </row>
    <row r="28" ht="20.25" customHeight="1" spans="1:15">
      <c r="A28" s="158" t="s">
        <v>100</v>
      </c>
      <c r="B28" s="158" t="str">
        <f>"        "&amp;"购房补贴"</f>
        <v>        购房补贴</v>
      </c>
      <c r="C28" s="64">
        <v>50508</v>
      </c>
      <c r="D28" s="64">
        <v>50508</v>
      </c>
      <c r="E28" s="64">
        <v>50508</v>
      </c>
      <c r="F28" s="64"/>
      <c r="G28" s="64"/>
      <c r="H28" s="64"/>
      <c r="I28" s="64"/>
      <c r="J28" s="64"/>
      <c r="K28" s="64"/>
      <c r="L28" s="64"/>
      <c r="M28" s="64"/>
      <c r="N28" s="64"/>
      <c r="O28" s="64"/>
    </row>
    <row r="29" ht="20.25" customHeight="1" spans="1:15">
      <c r="A29" s="154" t="s">
        <v>30</v>
      </c>
      <c r="B29" s="152"/>
      <c r="C29" s="153">
        <v>15383952.35</v>
      </c>
      <c r="D29" s="153">
        <v>15383952.35</v>
      </c>
      <c r="E29" s="153">
        <v>12923952.35</v>
      </c>
      <c r="F29" s="153">
        <v>2460000</v>
      </c>
      <c r="G29" s="153"/>
      <c r="H29" s="153"/>
      <c r="I29" s="153"/>
      <c r="J29" s="153"/>
      <c r="K29" s="153"/>
      <c r="L29" s="153"/>
      <c r="M29" s="153"/>
      <c r="N29" s="153"/>
      <c r="O29" s="153"/>
    </row>
  </sheetData>
  <mergeCells count="12">
    <mergeCell ref="A1:O1"/>
    <mergeCell ref="A2:O2"/>
    <mergeCell ref="A3:N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9" scale="49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5"/>
  <sheetViews>
    <sheetView showZeros="0" workbookViewId="0">
      <selection activeCell="A4" sqref="A4:D4"/>
    </sheetView>
  </sheetViews>
  <sheetFormatPr defaultColWidth="8.85185185185185" defaultRowHeight="15" customHeight="1" outlineLevelCol="3"/>
  <cols>
    <col min="1" max="2" width="28.5740740740741" customWidth="1"/>
    <col min="3" max="3" width="35.7037037037037" customWidth="1"/>
    <col min="4" max="4" width="28.5740740740741" customWidth="1"/>
  </cols>
  <sheetData>
    <row r="1" ht="18.75" customHeight="1" spans="1:4">
      <c r="A1" s="56" t="s">
        <v>101</v>
      </c>
      <c r="B1" s="159"/>
      <c r="C1" s="159"/>
      <c r="D1" s="159"/>
    </row>
    <row r="2" ht="28.5" customHeight="1" spans="1:4">
      <c r="A2" s="160" t="s">
        <v>102</v>
      </c>
      <c r="B2" s="160"/>
      <c r="C2" s="160"/>
      <c r="D2" s="160"/>
    </row>
    <row r="3" ht="18.75" customHeight="1" spans="1:4">
      <c r="A3" s="58" t="str">
        <f>"单位名称："&amp;"玉溪市统计局"</f>
        <v>单位名称：玉溪市统计局</v>
      </c>
      <c r="B3" s="58"/>
      <c r="C3" s="58"/>
      <c r="D3" s="56" t="s">
        <v>2</v>
      </c>
    </row>
    <row r="4" ht="18.75" customHeight="1" spans="1:4">
      <c r="A4" s="161" t="s">
        <v>3</v>
      </c>
      <c r="B4" s="161"/>
      <c r="C4" s="161" t="s">
        <v>4</v>
      </c>
      <c r="D4" s="161"/>
    </row>
    <row r="5" ht="18.75" customHeight="1" spans="1:4">
      <c r="A5" s="162" t="s">
        <v>5</v>
      </c>
      <c r="B5" s="162" t="s">
        <v>6</v>
      </c>
      <c r="C5" s="162" t="s">
        <v>103</v>
      </c>
      <c r="D5" s="162" t="s">
        <v>6</v>
      </c>
    </row>
    <row r="6" ht="18.75" customHeight="1" spans="1:4">
      <c r="A6" s="163" t="s">
        <v>104</v>
      </c>
      <c r="B6" s="164"/>
      <c r="C6" s="165" t="s">
        <v>105</v>
      </c>
      <c r="D6" s="164"/>
    </row>
    <row r="7" ht="18.75" customHeight="1" spans="1:4">
      <c r="A7" s="152" t="s">
        <v>106</v>
      </c>
      <c r="B7" s="166">
        <v>15383952.35</v>
      </c>
      <c r="C7" s="167" t="str">
        <f>"（一）"&amp;"一般公共服务支出"</f>
        <v>（一）一般公共服务支出</v>
      </c>
      <c r="D7" s="166">
        <v>11063948.8</v>
      </c>
    </row>
    <row r="8" ht="18.75" customHeight="1" spans="1:4">
      <c r="A8" s="152" t="s">
        <v>107</v>
      </c>
      <c r="B8" s="166"/>
      <c r="C8" s="167" t="str">
        <f>"（二）"&amp;"社会保障和就业支出"</f>
        <v>（二）社会保障和就业支出</v>
      </c>
      <c r="D8" s="166">
        <v>2498704.64</v>
      </c>
    </row>
    <row r="9" ht="18.75" customHeight="1" spans="1:4">
      <c r="A9" s="152" t="s">
        <v>108</v>
      </c>
      <c r="B9" s="166"/>
      <c r="C9" s="167" t="str">
        <f>"（三）"&amp;"卫生健康支出"</f>
        <v>（三）卫生健康支出</v>
      </c>
      <c r="D9" s="166">
        <v>978214.91</v>
      </c>
    </row>
    <row r="10" ht="18.75" customHeight="1" spans="1:4">
      <c r="A10" s="152" t="s">
        <v>109</v>
      </c>
      <c r="B10" s="166"/>
      <c r="C10" s="167" t="str">
        <f>"（四）"&amp;"住房保障支出"</f>
        <v>（四）住房保障支出</v>
      </c>
      <c r="D10" s="166">
        <v>843084</v>
      </c>
    </row>
    <row r="11" ht="18.75" customHeight="1" spans="1:4">
      <c r="A11" s="61" t="s">
        <v>106</v>
      </c>
      <c r="B11" s="166"/>
      <c r="C11" s="152"/>
      <c r="D11" s="152"/>
    </row>
    <row r="12" ht="18.75" customHeight="1" spans="1:4">
      <c r="A12" s="61" t="s">
        <v>107</v>
      </c>
      <c r="B12" s="166"/>
      <c r="C12" s="152"/>
      <c r="D12" s="152"/>
    </row>
    <row r="13" ht="18.75" customHeight="1" spans="1:4">
      <c r="A13" s="61" t="s">
        <v>108</v>
      </c>
      <c r="B13" s="166"/>
      <c r="C13" s="152"/>
      <c r="D13" s="152"/>
    </row>
    <row r="14" ht="18.75" customHeight="1" spans="1:4">
      <c r="A14" s="152"/>
      <c r="B14" s="152"/>
      <c r="C14" s="152" t="s">
        <v>110</v>
      </c>
      <c r="D14" s="152"/>
    </row>
    <row r="15" ht="18.75" customHeight="1" spans="1:4">
      <c r="A15" s="168" t="s">
        <v>24</v>
      </c>
      <c r="B15" s="166">
        <v>15383952.35</v>
      </c>
      <c r="C15" s="168" t="s">
        <v>25</v>
      </c>
      <c r="D15" s="166">
        <v>15383952.35</v>
      </c>
    </row>
  </sheetData>
  <mergeCells count="5">
    <mergeCell ref="A1:D1"/>
    <mergeCell ref="A2:D2"/>
    <mergeCell ref="A3:C3"/>
    <mergeCell ref="A4:B4"/>
    <mergeCell ref="C4:D4"/>
  </mergeCells>
  <pageMargins left="0.75" right="0.75" top="1" bottom="1" header="0.5" footer="0.5"/>
  <pageSetup paperSize="9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9"/>
  <sheetViews>
    <sheetView showZeros="0" workbookViewId="0">
      <selection activeCell="A4" sqref="A4:G5"/>
    </sheetView>
  </sheetViews>
  <sheetFormatPr defaultColWidth="8.85185185185185" defaultRowHeight="15" customHeight="1" outlineLevelCol="6"/>
  <cols>
    <col min="1" max="1" width="17.8425925925926" customWidth="1"/>
    <col min="2" max="2" width="53.1296296296296" customWidth="1"/>
    <col min="3" max="7" width="15.1296296296296" customWidth="1"/>
  </cols>
  <sheetData>
    <row r="1" customHeight="1" spans="1:7">
      <c r="A1" s="156" t="s">
        <v>111</v>
      </c>
      <c r="B1" s="156"/>
      <c r="C1" s="156"/>
      <c r="D1" s="156"/>
      <c r="E1" s="156"/>
      <c r="F1" s="156"/>
      <c r="G1" s="156"/>
    </row>
    <row r="2" ht="28.5" customHeight="1" spans="1:7">
      <c r="A2" s="57" t="s">
        <v>112</v>
      </c>
      <c r="B2" s="57"/>
      <c r="C2" s="57"/>
      <c r="D2" s="57"/>
      <c r="E2" s="57"/>
      <c r="F2" s="57"/>
      <c r="G2" s="57"/>
    </row>
    <row r="3" ht="20.25" customHeight="1" spans="1:7">
      <c r="A3" s="58" t="str">
        <f>"单位名称："&amp;"玉溪市统计局"</f>
        <v>单位名称：玉溪市统计局</v>
      </c>
      <c r="B3" s="58"/>
      <c r="C3" s="58"/>
      <c r="D3" s="58"/>
      <c r="E3" s="58"/>
      <c r="F3" s="58"/>
      <c r="G3" s="56" t="s">
        <v>2</v>
      </c>
    </row>
    <row r="4" ht="27" customHeight="1" spans="1:7">
      <c r="A4" s="150" t="s">
        <v>113</v>
      </c>
      <c r="B4" s="150"/>
      <c r="C4" s="150" t="s">
        <v>30</v>
      </c>
      <c r="D4" s="150" t="s">
        <v>33</v>
      </c>
      <c r="E4" s="150"/>
      <c r="F4" s="150"/>
      <c r="G4" s="150" t="s">
        <v>73</v>
      </c>
    </row>
    <row r="5" ht="27" customHeight="1" spans="1:7">
      <c r="A5" s="150" t="s">
        <v>68</v>
      </c>
      <c r="B5" s="150" t="s">
        <v>69</v>
      </c>
      <c r="C5" s="150"/>
      <c r="D5" s="150" t="s">
        <v>32</v>
      </c>
      <c r="E5" s="150" t="s">
        <v>114</v>
      </c>
      <c r="F5" s="150" t="s">
        <v>115</v>
      </c>
      <c r="G5" s="150"/>
    </row>
    <row r="6" ht="20.25" customHeight="1" spans="1:7">
      <c r="A6" s="155" t="s">
        <v>44</v>
      </c>
      <c r="B6" s="155" t="s">
        <v>45</v>
      </c>
      <c r="C6" s="155" t="s">
        <v>46</v>
      </c>
      <c r="D6" s="155" t="s">
        <v>47</v>
      </c>
      <c r="E6" s="155" t="s">
        <v>48</v>
      </c>
      <c r="F6" s="155" t="s">
        <v>49</v>
      </c>
      <c r="G6" s="155">
        <v>7</v>
      </c>
    </row>
    <row r="7" ht="20.25" customHeight="1" spans="1:7">
      <c r="A7" s="152" t="s">
        <v>79</v>
      </c>
      <c r="B7" s="152" t="str">
        <f>"        "&amp;"一般公共服务支出"</f>
        <v>        一般公共服务支出</v>
      </c>
      <c r="C7" s="64">
        <v>11063948.8</v>
      </c>
      <c r="D7" s="153">
        <v>8603948.8</v>
      </c>
      <c r="E7" s="64">
        <v>6958235.6</v>
      </c>
      <c r="F7" s="64">
        <v>1645713.2</v>
      </c>
      <c r="G7" s="64">
        <v>2460000</v>
      </c>
    </row>
    <row r="8" ht="20.25" customHeight="1" spans="1:7">
      <c r="A8" s="157" t="s">
        <v>80</v>
      </c>
      <c r="B8" s="157" t="str">
        <f>"        "&amp;"统计信息事务"</f>
        <v>        统计信息事务</v>
      </c>
      <c r="C8" s="64">
        <v>11063948.8</v>
      </c>
      <c r="D8" s="153">
        <v>8603948.8</v>
      </c>
      <c r="E8" s="64">
        <v>6958235.6</v>
      </c>
      <c r="F8" s="64">
        <v>1645713.2</v>
      </c>
      <c r="G8" s="64">
        <v>2460000</v>
      </c>
    </row>
    <row r="9" ht="20.25" customHeight="1" spans="1:7">
      <c r="A9" s="158" t="s">
        <v>81</v>
      </c>
      <c r="B9" s="158" t="str">
        <f>"        "&amp;"行政运行"</f>
        <v>        行政运行</v>
      </c>
      <c r="C9" s="64">
        <v>7458126.05</v>
      </c>
      <c r="D9" s="153">
        <v>7458126.05</v>
      </c>
      <c r="E9" s="64">
        <v>6046120.29</v>
      </c>
      <c r="F9" s="64">
        <v>1412005.76</v>
      </c>
      <c r="G9" s="64"/>
    </row>
    <row r="10" ht="20.25" customHeight="1" spans="1:7">
      <c r="A10" s="158" t="s">
        <v>82</v>
      </c>
      <c r="B10" s="158" t="str">
        <f>"        "&amp;"专项统计业务"</f>
        <v>        专项统计业务</v>
      </c>
      <c r="C10" s="64">
        <v>130700</v>
      </c>
      <c r="D10" s="153">
        <v>130700</v>
      </c>
      <c r="E10" s="64"/>
      <c r="F10" s="64">
        <v>130700</v>
      </c>
      <c r="G10" s="64"/>
    </row>
    <row r="11" ht="20.25" customHeight="1" spans="1:7">
      <c r="A11" s="158" t="s">
        <v>83</v>
      </c>
      <c r="B11" s="158" t="str">
        <f>"        "&amp;"专项普查活动"</f>
        <v>        专项普查活动</v>
      </c>
      <c r="C11" s="64">
        <v>2449600</v>
      </c>
      <c r="D11" s="153"/>
      <c r="E11" s="64"/>
      <c r="F11" s="64"/>
      <c r="G11" s="64">
        <v>2449600</v>
      </c>
    </row>
    <row r="12" ht="20.25" customHeight="1" spans="1:7">
      <c r="A12" s="158" t="s">
        <v>84</v>
      </c>
      <c r="B12" s="158" t="str">
        <f>"        "&amp;"统计抽样调查"</f>
        <v>        统计抽样调查</v>
      </c>
      <c r="C12" s="64">
        <v>10400</v>
      </c>
      <c r="D12" s="153"/>
      <c r="E12" s="64"/>
      <c r="F12" s="64"/>
      <c r="G12" s="64">
        <v>10400</v>
      </c>
    </row>
    <row r="13" ht="20.25" customHeight="1" spans="1:7">
      <c r="A13" s="158" t="s">
        <v>85</v>
      </c>
      <c r="B13" s="158" t="str">
        <f>"        "&amp;"事业运行"</f>
        <v>        事业运行</v>
      </c>
      <c r="C13" s="64">
        <v>1015122.75</v>
      </c>
      <c r="D13" s="153">
        <v>1015122.75</v>
      </c>
      <c r="E13" s="64">
        <v>912115.31</v>
      </c>
      <c r="F13" s="64">
        <v>103007.44</v>
      </c>
      <c r="G13" s="64"/>
    </row>
    <row r="14" ht="20.25" customHeight="1" spans="1:7">
      <c r="A14" s="152" t="s">
        <v>86</v>
      </c>
      <c r="B14" s="152" t="str">
        <f>"        "&amp;"社会保障和就业支出"</f>
        <v>        社会保障和就业支出</v>
      </c>
      <c r="C14" s="64">
        <v>2498704.64</v>
      </c>
      <c r="D14" s="153">
        <v>2498704.64</v>
      </c>
      <c r="E14" s="64">
        <v>2475304.64</v>
      </c>
      <c r="F14" s="64">
        <v>23400</v>
      </c>
      <c r="G14" s="64"/>
    </row>
    <row r="15" ht="20.25" customHeight="1" spans="1:7">
      <c r="A15" s="157" t="s">
        <v>87</v>
      </c>
      <c r="B15" s="157" t="str">
        <f>"        "&amp;"行政事业单位养老支出"</f>
        <v>        行政事业单位养老支出</v>
      </c>
      <c r="C15" s="64">
        <v>2498704.64</v>
      </c>
      <c r="D15" s="153">
        <v>2498704.64</v>
      </c>
      <c r="E15" s="64">
        <v>2475304.64</v>
      </c>
      <c r="F15" s="64">
        <v>23400</v>
      </c>
      <c r="G15" s="64"/>
    </row>
    <row r="16" ht="20.25" customHeight="1" spans="1:7">
      <c r="A16" s="158" t="s">
        <v>88</v>
      </c>
      <c r="B16" s="158" t="str">
        <f>"        "&amp;"行政单位离退休"</f>
        <v>        行政单位离退休</v>
      </c>
      <c r="C16" s="64">
        <v>1240200</v>
      </c>
      <c r="D16" s="153">
        <v>1240200</v>
      </c>
      <c r="E16" s="64">
        <v>1216800</v>
      </c>
      <c r="F16" s="64">
        <v>23400</v>
      </c>
      <c r="G16" s="64"/>
    </row>
    <row r="17" ht="20.25" customHeight="1" spans="1:7">
      <c r="A17" s="158" t="s">
        <v>89</v>
      </c>
      <c r="B17" s="158" t="str">
        <f>"        "&amp;"机关事业单位基本养老保险缴费支出"</f>
        <v>        机关事业单位基本养老保险缴费支出</v>
      </c>
      <c r="C17" s="64">
        <v>988504.64</v>
      </c>
      <c r="D17" s="153">
        <v>988504.64</v>
      </c>
      <c r="E17" s="64">
        <v>988504.64</v>
      </c>
      <c r="F17" s="64"/>
      <c r="G17" s="64"/>
    </row>
    <row r="18" ht="20.25" customHeight="1" spans="1:7">
      <c r="A18" s="158" t="s">
        <v>90</v>
      </c>
      <c r="B18" s="158" t="str">
        <f>"        "&amp;"机关事业单位职业年金缴费支出"</f>
        <v>        机关事业单位职业年金缴费支出</v>
      </c>
      <c r="C18" s="64">
        <v>270000</v>
      </c>
      <c r="D18" s="153">
        <v>270000</v>
      </c>
      <c r="E18" s="64">
        <v>270000</v>
      </c>
      <c r="F18" s="64"/>
      <c r="G18" s="64"/>
    </row>
    <row r="19" ht="20.25" customHeight="1" spans="1:7">
      <c r="A19" s="152" t="s">
        <v>91</v>
      </c>
      <c r="B19" s="152" t="str">
        <f>"        "&amp;"卫生健康支出"</f>
        <v>        卫生健康支出</v>
      </c>
      <c r="C19" s="64">
        <v>978214.91</v>
      </c>
      <c r="D19" s="153">
        <v>978214.91</v>
      </c>
      <c r="E19" s="64">
        <v>978214.91</v>
      </c>
      <c r="F19" s="64"/>
      <c r="G19" s="64"/>
    </row>
    <row r="20" ht="20.25" customHeight="1" spans="1:7">
      <c r="A20" s="157" t="s">
        <v>92</v>
      </c>
      <c r="B20" s="157" t="str">
        <f>"        "&amp;"行政事业单位医疗"</f>
        <v>        行政事业单位医疗</v>
      </c>
      <c r="C20" s="64">
        <v>978214.91</v>
      </c>
      <c r="D20" s="153">
        <v>978214.91</v>
      </c>
      <c r="E20" s="64">
        <v>978214.91</v>
      </c>
      <c r="F20" s="64"/>
      <c r="G20" s="64"/>
    </row>
    <row r="21" ht="20.25" customHeight="1" spans="1:7">
      <c r="A21" s="158" t="s">
        <v>93</v>
      </c>
      <c r="B21" s="158" t="str">
        <f>"        "&amp;"行政单位医疗"</f>
        <v>        行政单位医疗</v>
      </c>
      <c r="C21" s="64">
        <v>448580.64</v>
      </c>
      <c r="D21" s="153">
        <v>448580.64</v>
      </c>
      <c r="E21" s="64">
        <v>448580.64</v>
      </c>
      <c r="F21" s="64"/>
      <c r="G21" s="64"/>
    </row>
    <row r="22" ht="20.25" customHeight="1" spans="1:7">
      <c r="A22" s="158" t="s">
        <v>94</v>
      </c>
      <c r="B22" s="158" t="str">
        <f>"        "&amp;"事业单位医疗"</f>
        <v>        事业单位医疗</v>
      </c>
      <c r="C22" s="64">
        <v>64206.14</v>
      </c>
      <c r="D22" s="153">
        <v>64206.14</v>
      </c>
      <c r="E22" s="64">
        <v>64206.14</v>
      </c>
      <c r="F22" s="64"/>
      <c r="G22" s="64"/>
    </row>
    <row r="23" ht="20.25" customHeight="1" spans="1:7">
      <c r="A23" s="158" t="s">
        <v>95</v>
      </c>
      <c r="B23" s="158" t="str">
        <f>"        "&amp;"公务员医疗补助"</f>
        <v>        公务员医疗补助</v>
      </c>
      <c r="C23" s="64">
        <v>407505.7</v>
      </c>
      <c r="D23" s="153">
        <v>407505.7</v>
      </c>
      <c r="E23" s="64">
        <v>407505.7</v>
      </c>
      <c r="F23" s="64"/>
      <c r="G23" s="64"/>
    </row>
    <row r="24" ht="20.25" customHeight="1" spans="1:7">
      <c r="A24" s="158" t="s">
        <v>96</v>
      </c>
      <c r="B24" s="158" t="str">
        <f>"        "&amp;"其他行政事业单位医疗支出"</f>
        <v>        其他行政事业单位医疗支出</v>
      </c>
      <c r="C24" s="64">
        <v>57922.43</v>
      </c>
      <c r="D24" s="153">
        <v>57922.43</v>
      </c>
      <c r="E24" s="64">
        <v>57922.43</v>
      </c>
      <c r="F24" s="64"/>
      <c r="G24" s="64"/>
    </row>
    <row r="25" ht="20.25" customHeight="1" spans="1:7">
      <c r="A25" s="152" t="s">
        <v>97</v>
      </c>
      <c r="B25" s="152" t="str">
        <f>"        "&amp;"住房保障支出"</f>
        <v>        住房保障支出</v>
      </c>
      <c r="C25" s="64">
        <v>843084</v>
      </c>
      <c r="D25" s="153">
        <v>843084</v>
      </c>
      <c r="E25" s="64">
        <v>843084</v>
      </c>
      <c r="F25" s="64"/>
      <c r="G25" s="64"/>
    </row>
    <row r="26" ht="20.25" customHeight="1" spans="1:7">
      <c r="A26" s="157" t="s">
        <v>98</v>
      </c>
      <c r="B26" s="157" t="str">
        <f>"        "&amp;"住房改革支出"</f>
        <v>        住房改革支出</v>
      </c>
      <c r="C26" s="64">
        <v>843084</v>
      </c>
      <c r="D26" s="153">
        <v>843084</v>
      </c>
      <c r="E26" s="64">
        <v>843084</v>
      </c>
      <c r="F26" s="64"/>
      <c r="G26" s="64"/>
    </row>
    <row r="27" ht="20.25" customHeight="1" spans="1:7">
      <c r="A27" s="158" t="s">
        <v>99</v>
      </c>
      <c r="B27" s="158" t="str">
        <f>"        "&amp;"住房公积金"</f>
        <v>        住房公积金</v>
      </c>
      <c r="C27" s="64">
        <v>792576</v>
      </c>
      <c r="D27" s="153">
        <v>792576</v>
      </c>
      <c r="E27" s="64">
        <v>792576</v>
      </c>
      <c r="F27" s="64"/>
      <c r="G27" s="64"/>
    </row>
    <row r="28" ht="20.25" customHeight="1" spans="1:7">
      <c r="A28" s="158" t="s">
        <v>100</v>
      </c>
      <c r="B28" s="158" t="str">
        <f>"        "&amp;"购房补贴"</f>
        <v>        购房补贴</v>
      </c>
      <c r="C28" s="64">
        <v>50508</v>
      </c>
      <c r="D28" s="153">
        <v>50508</v>
      </c>
      <c r="E28" s="64">
        <v>50508</v>
      </c>
      <c r="F28" s="64"/>
      <c r="G28" s="64"/>
    </row>
    <row r="29" ht="20.25" customHeight="1" spans="1:7">
      <c r="A29" s="154" t="s">
        <v>30</v>
      </c>
      <c r="B29" s="152"/>
      <c r="C29" s="153">
        <v>15383952.35</v>
      </c>
      <c r="D29" s="153">
        <v>12923952.35</v>
      </c>
      <c r="E29" s="153">
        <v>11254839.15</v>
      </c>
      <c r="F29" s="153">
        <v>1669113.2</v>
      </c>
      <c r="G29" s="153">
        <v>2460000</v>
      </c>
    </row>
  </sheetData>
  <mergeCells count="8">
    <mergeCell ref="A1:G1"/>
    <mergeCell ref="A2:G2"/>
    <mergeCell ref="A3:F3"/>
    <mergeCell ref="A4:B4"/>
    <mergeCell ref="D4:F4"/>
    <mergeCell ref="A29:B29"/>
    <mergeCell ref="C4:C5"/>
    <mergeCell ref="G4:G5"/>
  </mergeCells>
  <pageMargins left="0.75" right="0.75" top="1" bottom="1" header="0.5" footer="0.5"/>
  <pageSetup paperSize="9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4" sqref="A4:F5"/>
    </sheetView>
  </sheetViews>
  <sheetFormatPr defaultColWidth="8.85185185185185" defaultRowHeight="15" customHeight="1" outlineLevelRow="6" outlineLevelCol="5"/>
  <cols>
    <col min="1" max="6" width="25.1296296296296" customWidth="1"/>
  </cols>
  <sheetData>
    <row r="1" customHeight="1" spans="1:6">
      <c r="A1" s="56" t="s">
        <v>116</v>
      </c>
      <c r="B1" s="56"/>
      <c r="C1" s="56"/>
      <c r="D1" s="56"/>
      <c r="E1" s="56"/>
      <c r="F1" s="56"/>
    </row>
    <row r="2" ht="28.5" customHeight="1" spans="1:6">
      <c r="A2" s="57" t="s">
        <v>117</v>
      </c>
      <c r="B2" s="57"/>
      <c r="C2" s="57"/>
      <c r="D2" s="57"/>
      <c r="E2" s="57"/>
      <c r="F2" s="57"/>
    </row>
    <row r="3" ht="20.25" customHeight="1" spans="1:6">
      <c r="A3" s="58" t="str">
        <f>"单位名称："&amp;"玉溪市统计局"</f>
        <v>单位名称：玉溪市统计局</v>
      </c>
      <c r="B3" s="58"/>
      <c r="C3" s="58"/>
      <c r="D3" s="58"/>
      <c r="E3" s="58"/>
      <c r="F3" s="56" t="s">
        <v>2</v>
      </c>
    </row>
    <row r="4" ht="20.25" customHeight="1" spans="1:6">
      <c r="A4" s="150" t="s">
        <v>118</v>
      </c>
      <c r="B4" s="150" t="s">
        <v>119</v>
      </c>
      <c r="C4" s="150" t="s">
        <v>120</v>
      </c>
      <c r="D4" s="150"/>
      <c r="E4" s="150"/>
      <c r="F4" s="150"/>
    </row>
    <row r="5" ht="35.25" customHeight="1" spans="1:6">
      <c r="A5" s="150"/>
      <c r="B5" s="150"/>
      <c r="C5" s="150" t="s">
        <v>32</v>
      </c>
      <c r="D5" s="150" t="s">
        <v>121</v>
      </c>
      <c r="E5" s="150" t="s">
        <v>122</v>
      </c>
      <c r="F5" s="150" t="s">
        <v>123</v>
      </c>
    </row>
    <row r="6" ht="20.25" customHeight="1" spans="1:6">
      <c r="A6" s="155" t="s">
        <v>44</v>
      </c>
      <c r="B6" s="155">
        <v>2</v>
      </c>
      <c r="C6" s="155">
        <v>3</v>
      </c>
      <c r="D6" s="155">
        <v>4</v>
      </c>
      <c r="E6" s="155">
        <v>5</v>
      </c>
      <c r="F6" s="155">
        <v>6</v>
      </c>
    </row>
    <row r="7" ht="20.25" customHeight="1" spans="1:6">
      <c r="A7" s="64">
        <v>41000</v>
      </c>
      <c r="B7" s="64"/>
      <c r="C7" s="64">
        <v>26000</v>
      </c>
      <c r="D7" s="64"/>
      <c r="E7" s="153">
        <v>26000</v>
      </c>
      <c r="F7" s="64">
        <v>15000</v>
      </c>
    </row>
  </sheetData>
  <mergeCells count="6">
    <mergeCell ref="A1:F1"/>
    <mergeCell ref="A2:F2"/>
    <mergeCell ref="A3:E3"/>
    <mergeCell ref="C4:E4"/>
    <mergeCell ref="A4:A5"/>
    <mergeCell ref="B4:B5"/>
  </mergeCells>
  <pageMargins left="0.75" right="0.75" top="1" bottom="1" header="0.5" footer="0.5"/>
  <pageSetup paperSize="9" scale="88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6"/>
  <sheetViews>
    <sheetView showZeros="0" topLeftCell="M1" workbookViewId="0">
      <selection activeCell="A4" sqref="A4:W6"/>
    </sheetView>
  </sheetViews>
  <sheetFormatPr defaultColWidth="8.85185185185185" defaultRowHeight="15" customHeight="1"/>
  <cols>
    <col min="1" max="1" width="27.2777777777778" customWidth="1"/>
    <col min="2" max="2" width="20.8425925925926" customWidth="1"/>
    <col min="3" max="3" width="22.7037037037037" customWidth="1"/>
    <col min="4" max="4" width="11.1296296296296" customWidth="1"/>
    <col min="5" max="5" width="22.7037037037037" customWidth="1"/>
    <col min="6" max="6" width="11.1296296296296" customWidth="1"/>
    <col min="7" max="7" width="22.7037037037037" customWidth="1"/>
    <col min="8" max="8" width="16.2777777777778" customWidth="1"/>
    <col min="9" max="9" width="16.4166666666667" customWidth="1"/>
    <col min="10" max="13" width="16.2777777777778" customWidth="1"/>
    <col min="14" max="16" width="16.4166666666667" customWidth="1"/>
    <col min="17" max="22" width="16.2777777777778" customWidth="1"/>
    <col min="23" max="23" width="16.4166666666667" customWidth="1"/>
  </cols>
  <sheetData>
    <row r="1" customHeight="1" spans="1:23">
      <c r="A1" s="56" t="s">
        <v>124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ht="28.5" customHeight="1" spans="1:23">
      <c r="A2" s="57" t="s">
        <v>125</v>
      </c>
      <c r="B2" s="57"/>
      <c r="C2" s="57" t="s">
        <v>126</v>
      </c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</row>
    <row r="3" ht="19.5" customHeight="1" spans="1:23">
      <c r="A3" s="58" t="str">
        <f>"单位名称："&amp;"玉溪市统计局"</f>
        <v>单位名称：玉溪市统计局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6"/>
      <c r="S3" s="56"/>
      <c r="T3" s="56"/>
      <c r="U3" s="56"/>
      <c r="V3" s="56"/>
      <c r="W3" s="56" t="s">
        <v>2</v>
      </c>
    </row>
    <row r="4" ht="19.5" customHeight="1" spans="1:23">
      <c r="A4" s="150" t="s">
        <v>127</v>
      </c>
      <c r="B4" s="150" t="s">
        <v>128</v>
      </c>
      <c r="C4" s="150" t="s">
        <v>129</v>
      </c>
      <c r="D4" s="150" t="s">
        <v>130</v>
      </c>
      <c r="E4" s="150" t="s">
        <v>131</v>
      </c>
      <c r="F4" s="150" t="s">
        <v>132</v>
      </c>
      <c r="G4" s="150" t="s">
        <v>133</v>
      </c>
      <c r="H4" s="150" t="s">
        <v>134</v>
      </c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</row>
    <row r="5" ht="19.5" customHeight="1" spans="1:23">
      <c r="A5" s="150"/>
      <c r="B5" s="150"/>
      <c r="C5" s="150"/>
      <c r="D5" s="150"/>
      <c r="E5" s="150"/>
      <c r="F5" s="150"/>
      <c r="G5" s="150"/>
      <c r="H5" s="150" t="s">
        <v>30</v>
      </c>
      <c r="I5" s="150" t="s">
        <v>33</v>
      </c>
      <c r="J5" s="150"/>
      <c r="K5" s="150"/>
      <c r="L5" s="150"/>
      <c r="M5" s="150"/>
      <c r="N5" s="150" t="s">
        <v>135</v>
      </c>
      <c r="O5" s="150"/>
      <c r="P5" s="150"/>
      <c r="Q5" s="150" t="s">
        <v>36</v>
      </c>
      <c r="R5" s="150" t="s">
        <v>71</v>
      </c>
      <c r="S5" s="150"/>
      <c r="T5" s="150"/>
      <c r="U5" s="150"/>
      <c r="V5" s="150"/>
      <c r="W5" s="150"/>
    </row>
    <row r="6" ht="41.25" customHeight="1" spans="1:23">
      <c r="A6" s="150"/>
      <c r="B6" s="150"/>
      <c r="C6" s="150"/>
      <c r="D6" s="150"/>
      <c r="E6" s="150"/>
      <c r="F6" s="150"/>
      <c r="G6" s="150"/>
      <c r="H6" s="150"/>
      <c r="I6" s="150" t="s">
        <v>136</v>
      </c>
      <c r="J6" s="150" t="s">
        <v>137</v>
      </c>
      <c r="K6" s="150" t="s">
        <v>138</v>
      </c>
      <c r="L6" s="150" t="s">
        <v>139</v>
      </c>
      <c r="M6" s="150" t="s">
        <v>140</v>
      </c>
      <c r="N6" s="150" t="s">
        <v>33</v>
      </c>
      <c r="O6" s="150" t="s">
        <v>34</v>
      </c>
      <c r="P6" s="150" t="s">
        <v>35</v>
      </c>
      <c r="Q6" s="150"/>
      <c r="R6" s="150" t="s">
        <v>32</v>
      </c>
      <c r="S6" s="150" t="s">
        <v>39</v>
      </c>
      <c r="T6" s="150" t="s">
        <v>141</v>
      </c>
      <c r="U6" s="150" t="s">
        <v>41</v>
      </c>
      <c r="V6" s="150" t="s">
        <v>42</v>
      </c>
      <c r="W6" s="150" t="s">
        <v>43</v>
      </c>
    </row>
    <row r="7" ht="20.25" customHeight="1" spans="1:23">
      <c r="A7" s="151" t="s">
        <v>44</v>
      </c>
      <c r="B7" s="151" t="s">
        <v>45</v>
      </c>
      <c r="C7" s="151" t="s">
        <v>46</v>
      </c>
      <c r="D7" s="151" t="s">
        <v>47</v>
      </c>
      <c r="E7" s="151" t="s">
        <v>48</v>
      </c>
      <c r="F7" s="151" t="s">
        <v>49</v>
      </c>
      <c r="G7" s="151" t="s">
        <v>50</v>
      </c>
      <c r="H7" s="151" t="s">
        <v>51</v>
      </c>
      <c r="I7" s="151" t="s">
        <v>52</v>
      </c>
      <c r="J7" s="151" t="s">
        <v>53</v>
      </c>
      <c r="K7" s="151" t="s">
        <v>54</v>
      </c>
      <c r="L7" s="151" t="s">
        <v>55</v>
      </c>
      <c r="M7" s="151" t="s">
        <v>56</v>
      </c>
      <c r="N7" s="151" t="s">
        <v>57</v>
      </c>
      <c r="O7" s="151" t="s">
        <v>58</v>
      </c>
      <c r="P7" s="151" t="s">
        <v>59</v>
      </c>
      <c r="Q7" s="151" t="s">
        <v>60</v>
      </c>
      <c r="R7" s="151" t="s">
        <v>61</v>
      </c>
      <c r="S7" s="151" t="s">
        <v>62</v>
      </c>
      <c r="T7" s="151" t="s">
        <v>142</v>
      </c>
      <c r="U7" s="151" t="s">
        <v>143</v>
      </c>
      <c r="V7" s="151" t="s">
        <v>144</v>
      </c>
      <c r="W7" s="151" t="s">
        <v>145</v>
      </c>
    </row>
    <row r="8" ht="20.25" customHeight="1" spans="1:23">
      <c r="A8" t="s">
        <v>64</v>
      </c>
      <c r="C8" s="152"/>
      <c r="D8" s="152"/>
      <c r="E8" s="152"/>
      <c r="G8" s="152"/>
      <c r="H8" s="153">
        <v>12923952.35</v>
      </c>
      <c r="I8" s="64">
        <v>12923952.35</v>
      </c>
      <c r="J8" s="64">
        <v>2670698.3</v>
      </c>
      <c r="K8" s="64"/>
      <c r="L8" s="64">
        <v>10253254.05</v>
      </c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</row>
    <row r="9" ht="20.25" customHeight="1" spans="1:23">
      <c r="A9" t="s">
        <v>64</v>
      </c>
      <c r="B9" s="152"/>
      <c r="C9" s="152"/>
      <c r="D9" s="152"/>
      <c r="E9" s="152"/>
      <c r="F9" s="152"/>
      <c r="G9" s="152"/>
      <c r="H9" s="153">
        <v>12923952.35</v>
      </c>
      <c r="I9" s="64">
        <v>12923952.35</v>
      </c>
      <c r="J9" s="64">
        <v>2670698.3</v>
      </c>
      <c r="K9" s="64"/>
      <c r="L9" s="64">
        <v>10253254.05</v>
      </c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</row>
    <row r="10" ht="20.25" customHeight="1" spans="1:23">
      <c r="A10" s="152" t="str">
        <f t="shared" ref="A10:A55" si="0">"       "&amp;"玉溪市统计局"</f>
        <v>       玉溪市统计局</v>
      </c>
      <c r="B10" s="152" t="s">
        <v>146</v>
      </c>
      <c r="C10" s="152" t="s">
        <v>147</v>
      </c>
      <c r="D10" s="152" t="s">
        <v>81</v>
      </c>
      <c r="E10" s="152" t="s">
        <v>148</v>
      </c>
      <c r="F10" s="152" t="s">
        <v>149</v>
      </c>
      <c r="G10" s="152" t="s">
        <v>150</v>
      </c>
      <c r="H10" s="153">
        <v>2067144</v>
      </c>
      <c r="I10" s="64">
        <v>2067144</v>
      </c>
      <c r="J10" s="64">
        <v>516786</v>
      </c>
      <c r="K10" s="152"/>
      <c r="L10" s="64">
        <v>1550358</v>
      </c>
      <c r="M10" s="152"/>
      <c r="N10" s="64"/>
      <c r="O10" s="64"/>
      <c r="P10" s="152"/>
      <c r="Q10" s="64"/>
      <c r="R10" s="64"/>
      <c r="S10" s="64"/>
      <c r="T10" s="64"/>
      <c r="U10" s="64"/>
      <c r="V10" s="64"/>
      <c r="W10" s="64"/>
    </row>
    <row r="11" ht="20.25" customHeight="1" spans="1:23">
      <c r="A11" s="152" t="str">
        <f t="shared" si="0"/>
        <v>       玉溪市统计局</v>
      </c>
      <c r="B11" s="152" t="s">
        <v>146</v>
      </c>
      <c r="C11" s="152" t="s">
        <v>147</v>
      </c>
      <c r="D11" s="152" t="s">
        <v>81</v>
      </c>
      <c r="E11" s="152" t="s">
        <v>148</v>
      </c>
      <c r="F11" s="152" t="s">
        <v>151</v>
      </c>
      <c r="G11" s="152" t="s">
        <v>152</v>
      </c>
      <c r="H11" s="153">
        <v>2329440</v>
      </c>
      <c r="I11" s="64">
        <v>2329440</v>
      </c>
      <c r="J11" s="64">
        <v>582360</v>
      </c>
      <c r="K11" s="152"/>
      <c r="L11" s="64">
        <v>1747080</v>
      </c>
      <c r="M11" s="152"/>
      <c r="N11" s="64"/>
      <c r="O11" s="64"/>
      <c r="P11" s="152"/>
      <c r="Q11" s="64"/>
      <c r="R11" s="64"/>
      <c r="S11" s="64"/>
      <c r="T11" s="64"/>
      <c r="U11" s="64"/>
      <c r="V11" s="64"/>
      <c r="W11" s="64"/>
    </row>
    <row r="12" ht="20.25" customHeight="1" spans="1:23">
      <c r="A12" s="152" t="str">
        <f t="shared" si="0"/>
        <v>       玉溪市统计局</v>
      </c>
      <c r="B12" s="152" t="s">
        <v>146</v>
      </c>
      <c r="C12" s="152" t="s">
        <v>147</v>
      </c>
      <c r="D12" s="152" t="s">
        <v>100</v>
      </c>
      <c r="E12" s="152" t="s">
        <v>153</v>
      </c>
      <c r="F12" s="152" t="s">
        <v>151</v>
      </c>
      <c r="G12" s="152" t="s">
        <v>152</v>
      </c>
      <c r="H12" s="153">
        <v>34704</v>
      </c>
      <c r="I12" s="64">
        <v>34704</v>
      </c>
      <c r="J12" s="64">
        <v>8676</v>
      </c>
      <c r="K12" s="152"/>
      <c r="L12" s="64">
        <v>26028</v>
      </c>
      <c r="M12" s="152"/>
      <c r="N12" s="64"/>
      <c r="O12" s="64"/>
      <c r="P12" s="152"/>
      <c r="Q12" s="64"/>
      <c r="R12" s="64"/>
      <c r="S12" s="64"/>
      <c r="T12" s="64"/>
      <c r="U12" s="64"/>
      <c r="V12" s="64"/>
      <c r="W12" s="64"/>
    </row>
    <row r="13" ht="20.25" customHeight="1" spans="1:23">
      <c r="A13" s="152" t="str">
        <f t="shared" si="0"/>
        <v>       玉溪市统计局</v>
      </c>
      <c r="B13" s="152" t="s">
        <v>154</v>
      </c>
      <c r="C13" s="152" t="s">
        <v>155</v>
      </c>
      <c r="D13" s="152" t="s">
        <v>85</v>
      </c>
      <c r="E13" s="152" t="s">
        <v>156</v>
      </c>
      <c r="F13" s="152" t="s">
        <v>149</v>
      </c>
      <c r="G13" s="152" t="s">
        <v>150</v>
      </c>
      <c r="H13" s="153">
        <v>274860</v>
      </c>
      <c r="I13" s="64">
        <v>274860</v>
      </c>
      <c r="J13" s="64">
        <v>68715</v>
      </c>
      <c r="K13" s="152"/>
      <c r="L13" s="64">
        <v>206145</v>
      </c>
      <c r="M13" s="152"/>
      <c r="N13" s="64"/>
      <c r="O13" s="64"/>
      <c r="P13" s="152"/>
      <c r="Q13" s="64"/>
      <c r="R13" s="64"/>
      <c r="S13" s="64"/>
      <c r="T13" s="64"/>
      <c r="U13" s="64"/>
      <c r="V13" s="64"/>
      <c r="W13" s="64"/>
    </row>
    <row r="14" ht="20.25" customHeight="1" spans="1:23">
      <c r="A14" s="152" t="str">
        <f t="shared" si="0"/>
        <v>       玉溪市统计局</v>
      </c>
      <c r="B14" s="152" t="s">
        <v>154</v>
      </c>
      <c r="C14" s="152" t="s">
        <v>155</v>
      </c>
      <c r="D14" s="152" t="s">
        <v>85</v>
      </c>
      <c r="E14" s="152" t="s">
        <v>156</v>
      </c>
      <c r="F14" s="152" t="s">
        <v>157</v>
      </c>
      <c r="G14" s="152" t="s">
        <v>158</v>
      </c>
      <c r="H14" s="153">
        <v>110880</v>
      </c>
      <c r="I14" s="64">
        <v>110880</v>
      </c>
      <c r="J14" s="64">
        <v>27720</v>
      </c>
      <c r="K14" s="152"/>
      <c r="L14" s="64">
        <v>83160</v>
      </c>
      <c r="M14" s="152"/>
      <c r="N14" s="64"/>
      <c r="O14" s="64"/>
      <c r="P14" s="152"/>
      <c r="Q14" s="64"/>
      <c r="R14" s="64"/>
      <c r="S14" s="64"/>
      <c r="T14" s="64"/>
      <c r="U14" s="64"/>
      <c r="V14" s="64"/>
      <c r="W14" s="64"/>
    </row>
    <row r="15" ht="20.25" customHeight="1" spans="1:23">
      <c r="A15" s="152" t="str">
        <f t="shared" si="0"/>
        <v>       玉溪市统计局</v>
      </c>
      <c r="B15" s="152" t="s">
        <v>154</v>
      </c>
      <c r="C15" s="152" t="s">
        <v>155</v>
      </c>
      <c r="D15" s="152" t="s">
        <v>100</v>
      </c>
      <c r="E15" s="152" t="s">
        <v>153</v>
      </c>
      <c r="F15" s="152" t="s">
        <v>151</v>
      </c>
      <c r="G15" s="152" t="s">
        <v>152</v>
      </c>
      <c r="H15" s="153">
        <v>15804</v>
      </c>
      <c r="I15" s="64">
        <v>15804</v>
      </c>
      <c r="J15" s="64">
        <v>3951</v>
      </c>
      <c r="K15" s="152"/>
      <c r="L15" s="64">
        <v>11853</v>
      </c>
      <c r="M15" s="152"/>
      <c r="N15" s="64"/>
      <c r="O15" s="64"/>
      <c r="P15" s="152"/>
      <c r="Q15" s="64"/>
      <c r="R15" s="64"/>
      <c r="S15" s="64"/>
      <c r="T15" s="64"/>
      <c r="U15" s="64"/>
      <c r="V15" s="64"/>
      <c r="W15" s="64"/>
    </row>
    <row r="16" ht="20.25" customHeight="1" spans="1:23">
      <c r="A16" s="152" t="str">
        <f t="shared" si="0"/>
        <v>       玉溪市统计局</v>
      </c>
      <c r="B16" s="152" t="s">
        <v>159</v>
      </c>
      <c r="C16" s="152" t="s">
        <v>160</v>
      </c>
      <c r="D16" s="152" t="s">
        <v>81</v>
      </c>
      <c r="E16" s="152" t="s">
        <v>148</v>
      </c>
      <c r="F16" s="152" t="s">
        <v>161</v>
      </c>
      <c r="G16" s="152" t="s">
        <v>162</v>
      </c>
      <c r="H16" s="153">
        <v>1594.29</v>
      </c>
      <c r="I16" s="64">
        <v>1594.29</v>
      </c>
      <c r="J16" s="64">
        <v>398.57</v>
      </c>
      <c r="K16" s="152"/>
      <c r="L16" s="64">
        <v>1195.72</v>
      </c>
      <c r="M16" s="152"/>
      <c r="N16" s="64"/>
      <c r="O16" s="64"/>
      <c r="P16" s="152"/>
      <c r="Q16" s="64"/>
      <c r="R16" s="64"/>
      <c r="S16" s="64"/>
      <c r="T16" s="64"/>
      <c r="U16" s="64"/>
      <c r="V16" s="64"/>
      <c r="W16" s="64"/>
    </row>
    <row r="17" ht="20.25" customHeight="1" spans="1:23">
      <c r="A17" s="152" t="str">
        <f t="shared" si="0"/>
        <v>       玉溪市统计局</v>
      </c>
      <c r="B17" s="152" t="s">
        <v>159</v>
      </c>
      <c r="C17" s="152" t="s">
        <v>160</v>
      </c>
      <c r="D17" s="152" t="s">
        <v>85</v>
      </c>
      <c r="E17" s="152" t="s">
        <v>156</v>
      </c>
      <c r="F17" s="152" t="s">
        <v>161</v>
      </c>
      <c r="G17" s="152" t="s">
        <v>162</v>
      </c>
      <c r="H17" s="153">
        <v>5575.31</v>
      </c>
      <c r="I17" s="64">
        <v>5575.31</v>
      </c>
      <c r="J17" s="64">
        <v>1393.83</v>
      </c>
      <c r="K17" s="152"/>
      <c r="L17" s="64">
        <v>4181.48</v>
      </c>
      <c r="M17" s="152"/>
      <c r="N17" s="64"/>
      <c r="O17" s="64"/>
      <c r="P17" s="152"/>
      <c r="Q17" s="64"/>
      <c r="R17" s="64"/>
      <c r="S17" s="64"/>
      <c r="T17" s="64"/>
      <c r="U17" s="64"/>
      <c r="V17" s="64"/>
      <c r="W17" s="64"/>
    </row>
    <row r="18" ht="20.25" customHeight="1" spans="1:23">
      <c r="A18" s="152" t="str">
        <f t="shared" si="0"/>
        <v>       玉溪市统计局</v>
      </c>
      <c r="B18" s="152" t="s">
        <v>159</v>
      </c>
      <c r="C18" s="152" t="s">
        <v>160</v>
      </c>
      <c r="D18" s="152" t="s">
        <v>89</v>
      </c>
      <c r="E18" s="152" t="s">
        <v>163</v>
      </c>
      <c r="F18" s="152" t="s">
        <v>164</v>
      </c>
      <c r="G18" s="152" t="s">
        <v>165</v>
      </c>
      <c r="H18" s="153">
        <v>988504.64</v>
      </c>
      <c r="I18" s="64">
        <v>988504.64</v>
      </c>
      <c r="J18" s="64">
        <v>247126.16</v>
      </c>
      <c r="K18" s="152"/>
      <c r="L18" s="64">
        <v>741378.48</v>
      </c>
      <c r="M18" s="152"/>
      <c r="N18" s="64"/>
      <c r="O18" s="64"/>
      <c r="P18" s="152"/>
      <c r="Q18" s="64"/>
      <c r="R18" s="64"/>
      <c r="S18" s="64"/>
      <c r="T18" s="64"/>
      <c r="U18" s="64"/>
      <c r="V18" s="64"/>
      <c r="W18" s="64"/>
    </row>
    <row r="19" ht="20.25" customHeight="1" spans="1:23">
      <c r="A19" s="152" t="str">
        <f t="shared" si="0"/>
        <v>       玉溪市统计局</v>
      </c>
      <c r="B19" s="152" t="s">
        <v>159</v>
      </c>
      <c r="C19" s="152" t="s">
        <v>160</v>
      </c>
      <c r="D19" s="152" t="s">
        <v>93</v>
      </c>
      <c r="E19" s="152" t="s">
        <v>166</v>
      </c>
      <c r="F19" s="152" t="s">
        <v>167</v>
      </c>
      <c r="G19" s="152" t="s">
        <v>168</v>
      </c>
      <c r="H19" s="153">
        <v>448580.64</v>
      </c>
      <c r="I19" s="64">
        <v>448580.64</v>
      </c>
      <c r="J19" s="64">
        <v>112145.16</v>
      </c>
      <c r="K19" s="152"/>
      <c r="L19" s="64">
        <v>336435.48</v>
      </c>
      <c r="M19" s="152"/>
      <c r="N19" s="64"/>
      <c r="O19" s="64"/>
      <c r="P19" s="152"/>
      <c r="Q19" s="64"/>
      <c r="R19" s="64"/>
      <c r="S19" s="64"/>
      <c r="T19" s="64"/>
      <c r="U19" s="64"/>
      <c r="V19" s="64"/>
      <c r="W19" s="64"/>
    </row>
    <row r="20" ht="20.25" customHeight="1" spans="1:23">
      <c r="A20" s="152" t="str">
        <f t="shared" si="0"/>
        <v>       玉溪市统计局</v>
      </c>
      <c r="B20" s="152" t="s">
        <v>159</v>
      </c>
      <c r="C20" s="152" t="s">
        <v>160</v>
      </c>
      <c r="D20" s="152" t="s">
        <v>94</v>
      </c>
      <c r="E20" s="152" t="s">
        <v>169</v>
      </c>
      <c r="F20" s="152" t="s">
        <v>167</v>
      </c>
      <c r="G20" s="152" t="s">
        <v>168</v>
      </c>
      <c r="H20" s="153">
        <v>64206.14</v>
      </c>
      <c r="I20" s="64">
        <v>64206.14</v>
      </c>
      <c r="J20" s="64">
        <v>16051.54</v>
      </c>
      <c r="K20" s="152"/>
      <c r="L20" s="64">
        <v>48154.6</v>
      </c>
      <c r="M20" s="152"/>
      <c r="N20" s="64"/>
      <c r="O20" s="64"/>
      <c r="P20" s="152"/>
      <c r="Q20" s="64"/>
      <c r="R20" s="64"/>
      <c r="S20" s="64"/>
      <c r="T20" s="64"/>
      <c r="U20" s="64"/>
      <c r="V20" s="64"/>
      <c r="W20" s="64"/>
    </row>
    <row r="21" ht="20.25" customHeight="1" spans="1:23">
      <c r="A21" s="152" t="str">
        <f t="shared" si="0"/>
        <v>       玉溪市统计局</v>
      </c>
      <c r="B21" s="152" t="s">
        <v>159</v>
      </c>
      <c r="C21" s="152" t="s">
        <v>160</v>
      </c>
      <c r="D21" s="152" t="s">
        <v>95</v>
      </c>
      <c r="E21" s="152" t="s">
        <v>170</v>
      </c>
      <c r="F21" s="152" t="s">
        <v>171</v>
      </c>
      <c r="G21" s="152" t="s">
        <v>172</v>
      </c>
      <c r="H21" s="153">
        <v>407505.7</v>
      </c>
      <c r="I21" s="64">
        <v>407505.7</v>
      </c>
      <c r="J21" s="64">
        <v>101876.43</v>
      </c>
      <c r="K21" s="152"/>
      <c r="L21" s="64">
        <v>305629.27</v>
      </c>
      <c r="M21" s="152"/>
      <c r="N21" s="64"/>
      <c r="O21" s="64"/>
      <c r="P21" s="152"/>
      <c r="Q21" s="64"/>
      <c r="R21" s="64"/>
      <c r="S21" s="64"/>
      <c r="T21" s="64"/>
      <c r="U21" s="64"/>
      <c r="V21" s="64"/>
      <c r="W21" s="64"/>
    </row>
    <row r="22" ht="20.25" customHeight="1" spans="1:23">
      <c r="A22" s="152" t="str">
        <f t="shared" si="0"/>
        <v>       玉溪市统计局</v>
      </c>
      <c r="B22" s="152" t="s">
        <v>159</v>
      </c>
      <c r="C22" s="152" t="s">
        <v>160</v>
      </c>
      <c r="D22" s="152" t="s">
        <v>96</v>
      </c>
      <c r="E22" s="152" t="s">
        <v>173</v>
      </c>
      <c r="F22" s="152" t="s">
        <v>161</v>
      </c>
      <c r="G22" s="152" t="s">
        <v>162</v>
      </c>
      <c r="H22" s="153">
        <v>57922.43</v>
      </c>
      <c r="I22" s="64">
        <v>57922.43</v>
      </c>
      <c r="J22" s="64">
        <v>38924.61</v>
      </c>
      <c r="K22" s="152"/>
      <c r="L22" s="64">
        <v>18997.82</v>
      </c>
      <c r="M22" s="152"/>
      <c r="N22" s="64"/>
      <c r="O22" s="64"/>
      <c r="P22" s="152"/>
      <c r="Q22" s="64"/>
      <c r="R22" s="64"/>
      <c r="S22" s="64"/>
      <c r="T22" s="64"/>
      <c r="U22" s="64"/>
      <c r="V22" s="64"/>
      <c r="W22" s="64"/>
    </row>
    <row r="23" ht="20.25" customHeight="1" spans="1:23">
      <c r="A23" s="152" t="str">
        <f t="shared" si="0"/>
        <v>       玉溪市统计局</v>
      </c>
      <c r="B23" s="152" t="s">
        <v>174</v>
      </c>
      <c r="C23" s="152" t="s">
        <v>175</v>
      </c>
      <c r="D23" s="152" t="s">
        <v>99</v>
      </c>
      <c r="E23" s="152" t="s">
        <v>175</v>
      </c>
      <c r="F23" s="152" t="s">
        <v>176</v>
      </c>
      <c r="G23" s="152" t="s">
        <v>175</v>
      </c>
      <c r="H23" s="153">
        <v>792576</v>
      </c>
      <c r="I23" s="64">
        <v>792576</v>
      </c>
      <c r="J23" s="64">
        <v>198144</v>
      </c>
      <c r="K23" s="152"/>
      <c r="L23" s="64">
        <v>594432</v>
      </c>
      <c r="M23" s="152"/>
      <c r="N23" s="64"/>
      <c r="O23" s="64"/>
      <c r="P23" s="152"/>
      <c r="Q23" s="64"/>
      <c r="R23" s="64"/>
      <c r="S23" s="64"/>
      <c r="T23" s="64"/>
      <c r="U23" s="64"/>
      <c r="V23" s="64"/>
      <c r="W23" s="64"/>
    </row>
    <row r="24" ht="20.25" customHeight="1" spans="1:23">
      <c r="A24" s="152" t="str">
        <f t="shared" si="0"/>
        <v>       玉溪市统计局</v>
      </c>
      <c r="B24" s="152" t="s">
        <v>177</v>
      </c>
      <c r="C24" s="152" t="s">
        <v>178</v>
      </c>
      <c r="D24" s="152" t="s">
        <v>88</v>
      </c>
      <c r="E24" s="152" t="s">
        <v>179</v>
      </c>
      <c r="F24" s="152" t="s">
        <v>180</v>
      </c>
      <c r="G24" s="152" t="s">
        <v>181</v>
      </c>
      <c r="H24" s="153">
        <v>1216800</v>
      </c>
      <c r="I24" s="64">
        <v>1216800</v>
      </c>
      <c r="J24" s="64">
        <v>243360</v>
      </c>
      <c r="K24" s="152"/>
      <c r="L24" s="64">
        <v>973440</v>
      </c>
      <c r="M24" s="152"/>
      <c r="N24" s="64"/>
      <c r="O24" s="64"/>
      <c r="P24" s="152"/>
      <c r="Q24" s="64"/>
      <c r="R24" s="64"/>
      <c r="S24" s="64"/>
      <c r="T24" s="64"/>
      <c r="U24" s="64"/>
      <c r="V24" s="64"/>
      <c r="W24" s="64"/>
    </row>
    <row r="25" ht="20.25" customHeight="1" spans="1:23">
      <c r="A25" s="152" t="str">
        <f t="shared" si="0"/>
        <v>       玉溪市统计局</v>
      </c>
      <c r="B25" s="152" t="s">
        <v>182</v>
      </c>
      <c r="C25" s="152" t="s">
        <v>183</v>
      </c>
      <c r="D25" s="152" t="s">
        <v>81</v>
      </c>
      <c r="E25" s="152" t="s">
        <v>148</v>
      </c>
      <c r="F25" s="152" t="s">
        <v>184</v>
      </c>
      <c r="G25" s="152" t="s">
        <v>185</v>
      </c>
      <c r="H25" s="153">
        <v>1283680</v>
      </c>
      <c r="I25" s="64">
        <v>1283680</v>
      </c>
      <c r="J25" s="64">
        <v>320920</v>
      </c>
      <c r="K25" s="152"/>
      <c r="L25" s="64">
        <v>962760</v>
      </c>
      <c r="M25" s="152"/>
      <c r="N25" s="64"/>
      <c r="O25" s="64"/>
      <c r="P25" s="152"/>
      <c r="Q25" s="64"/>
      <c r="R25" s="64"/>
      <c r="S25" s="64"/>
      <c r="T25" s="64"/>
      <c r="U25" s="64"/>
      <c r="V25" s="64"/>
      <c r="W25" s="64"/>
    </row>
    <row r="26" ht="20.25" customHeight="1" spans="1:23">
      <c r="A26" s="152" t="str">
        <f t="shared" si="0"/>
        <v>       玉溪市统计局</v>
      </c>
      <c r="B26" s="152" t="s">
        <v>186</v>
      </c>
      <c r="C26" s="152" t="s">
        <v>187</v>
      </c>
      <c r="D26" s="152" t="s">
        <v>81</v>
      </c>
      <c r="E26" s="152" t="s">
        <v>148</v>
      </c>
      <c r="F26" s="152" t="s">
        <v>188</v>
      </c>
      <c r="G26" s="152" t="s">
        <v>189</v>
      </c>
      <c r="H26" s="153">
        <v>26000</v>
      </c>
      <c r="I26" s="64">
        <v>26000</v>
      </c>
      <c r="J26" s="64"/>
      <c r="K26" s="152"/>
      <c r="L26" s="64">
        <v>26000</v>
      </c>
      <c r="M26" s="152"/>
      <c r="N26" s="64"/>
      <c r="O26" s="64"/>
      <c r="P26" s="152"/>
      <c r="Q26" s="64"/>
      <c r="R26" s="64"/>
      <c r="S26" s="64"/>
      <c r="T26" s="64"/>
      <c r="U26" s="64"/>
      <c r="V26" s="64"/>
      <c r="W26" s="64"/>
    </row>
    <row r="27" ht="20.25" customHeight="1" spans="1:23">
      <c r="A27" s="152" t="str">
        <f t="shared" si="0"/>
        <v>       玉溪市统计局</v>
      </c>
      <c r="B27" s="152" t="s">
        <v>190</v>
      </c>
      <c r="C27" s="152" t="s">
        <v>191</v>
      </c>
      <c r="D27" s="152" t="s">
        <v>81</v>
      </c>
      <c r="E27" s="152" t="s">
        <v>148</v>
      </c>
      <c r="F27" s="152" t="s">
        <v>192</v>
      </c>
      <c r="G27" s="152" t="s">
        <v>193</v>
      </c>
      <c r="H27" s="153">
        <v>382800</v>
      </c>
      <c r="I27" s="64">
        <v>382800</v>
      </c>
      <c r="J27" s="64">
        <v>95700</v>
      </c>
      <c r="K27" s="152"/>
      <c r="L27" s="64">
        <v>287100</v>
      </c>
      <c r="M27" s="152"/>
      <c r="N27" s="64"/>
      <c r="O27" s="64"/>
      <c r="P27" s="152"/>
      <c r="Q27" s="64"/>
      <c r="R27" s="64"/>
      <c r="S27" s="64"/>
      <c r="T27" s="64"/>
      <c r="U27" s="64"/>
      <c r="V27" s="64"/>
      <c r="W27" s="64"/>
    </row>
    <row r="28" ht="20.25" customHeight="1" spans="1:23">
      <c r="A28" s="152" t="str">
        <f t="shared" si="0"/>
        <v>       玉溪市统计局</v>
      </c>
      <c r="B28" s="152" t="s">
        <v>194</v>
      </c>
      <c r="C28" s="152" t="s">
        <v>195</v>
      </c>
      <c r="D28" s="152" t="s">
        <v>81</v>
      </c>
      <c r="E28" s="152" t="s">
        <v>148</v>
      </c>
      <c r="F28" s="152" t="s">
        <v>196</v>
      </c>
      <c r="G28" s="152" t="s">
        <v>195</v>
      </c>
      <c r="H28" s="153">
        <v>88625.76</v>
      </c>
      <c r="I28" s="64">
        <v>88625.76</v>
      </c>
      <c r="J28" s="64"/>
      <c r="K28" s="152"/>
      <c r="L28" s="64">
        <v>88625.76</v>
      </c>
      <c r="M28" s="152"/>
      <c r="N28" s="64"/>
      <c r="O28" s="64"/>
      <c r="P28" s="152"/>
      <c r="Q28" s="64"/>
      <c r="R28" s="64"/>
      <c r="S28" s="64"/>
      <c r="T28" s="64"/>
      <c r="U28" s="64"/>
      <c r="V28" s="64"/>
      <c r="W28" s="64"/>
    </row>
    <row r="29" ht="20.25" customHeight="1" spans="1:23">
      <c r="A29" s="152" t="str">
        <f t="shared" si="0"/>
        <v>       玉溪市统计局</v>
      </c>
      <c r="B29" s="152" t="s">
        <v>194</v>
      </c>
      <c r="C29" s="152" t="s">
        <v>195</v>
      </c>
      <c r="D29" s="152" t="s">
        <v>85</v>
      </c>
      <c r="E29" s="152" t="s">
        <v>156</v>
      </c>
      <c r="F29" s="152" t="s">
        <v>196</v>
      </c>
      <c r="G29" s="152" t="s">
        <v>195</v>
      </c>
      <c r="H29" s="153">
        <v>22507.44</v>
      </c>
      <c r="I29" s="64">
        <v>22507.44</v>
      </c>
      <c r="J29" s="64"/>
      <c r="K29" s="152"/>
      <c r="L29" s="64">
        <v>22507.44</v>
      </c>
      <c r="M29" s="152"/>
      <c r="N29" s="64"/>
      <c r="O29" s="64"/>
      <c r="P29" s="152"/>
      <c r="Q29" s="64"/>
      <c r="R29" s="64"/>
      <c r="S29" s="64"/>
      <c r="T29" s="64"/>
      <c r="U29" s="64"/>
      <c r="V29" s="64"/>
      <c r="W29" s="64"/>
    </row>
    <row r="30" ht="20.25" customHeight="1" spans="1:23">
      <c r="A30" s="152" t="str">
        <f t="shared" si="0"/>
        <v>       玉溪市统计局</v>
      </c>
      <c r="B30" s="152" t="s">
        <v>197</v>
      </c>
      <c r="C30" s="152" t="s">
        <v>198</v>
      </c>
      <c r="D30" s="152" t="s">
        <v>81</v>
      </c>
      <c r="E30" s="152" t="s">
        <v>148</v>
      </c>
      <c r="F30" s="152" t="s">
        <v>199</v>
      </c>
      <c r="G30" s="152" t="s">
        <v>200</v>
      </c>
      <c r="H30" s="153">
        <v>81118</v>
      </c>
      <c r="I30" s="64">
        <v>81118</v>
      </c>
      <c r="J30" s="64"/>
      <c r="K30" s="152"/>
      <c r="L30" s="64">
        <v>81118</v>
      </c>
      <c r="M30" s="152"/>
      <c r="N30" s="64"/>
      <c r="O30" s="64"/>
      <c r="P30" s="152"/>
      <c r="Q30" s="64"/>
      <c r="R30" s="64"/>
      <c r="S30" s="64"/>
      <c r="T30" s="64"/>
      <c r="U30" s="64"/>
      <c r="V30" s="64"/>
      <c r="W30" s="64"/>
    </row>
    <row r="31" ht="20.25" customHeight="1" spans="1:23">
      <c r="A31" s="152" t="str">
        <f t="shared" si="0"/>
        <v>       玉溪市统计局</v>
      </c>
      <c r="B31" s="152" t="s">
        <v>197</v>
      </c>
      <c r="C31" s="152" t="s">
        <v>198</v>
      </c>
      <c r="D31" s="152" t="s">
        <v>81</v>
      </c>
      <c r="E31" s="152" t="s">
        <v>148</v>
      </c>
      <c r="F31" s="152" t="s">
        <v>201</v>
      </c>
      <c r="G31" s="152" t="s">
        <v>202</v>
      </c>
      <c r="H31" s="153">
        <v>10000</v>
      </c>
      <c r="I31" s="64">
        <v>10000</v>
      </c>
      <c r="J31" s="64"/>
      <c r="K31" s="152"/>
      <c r="L31" s="64">
        <v>10000</v>
      </c>
      <c r="M31" s="152"/>
      <c r="N31" s="64"/>
      <c r="O31" s="64"/>
      <c r="P31" s="152"/>
      <c r="Q31" s="64"/>
      <c r="R31" s="64"/>
      <c r="S31" s="64"/>
      <c r="T31" s="64"/>
      <c r="U31" s="64"/>
      <c r="V31" s="64"/>
      <c r="W31" s="64"/>
    </row>
    <row r="32" ht="20.25" customHeight="1" spans="1:23">
      <c r="A32" s="152" t="str">
        <f t="shared" si="0"/>
        <v>       玉溪市统计局</v>
      </c>
      <c r="B32" s="152" t="s">
        <v>197</v>
      </c>
      <c r="C32" s="152" t="s">
        <v>198</v>
      </c>
      <c r="D32" s="152" t="s">
        <v>81</v>
      </c>
      <c r="E32" s="152" t="s">
        <v>148</v>
      </c>
      <c r="F32" s="152" t="s">
        <v>203</v>
      </c>
      <c r="G32" s="152" t="s">
        <v>204</v>
      </c>
      <c r="H32" s="153">
        <v>30000</v>
      </c>
      <c r="I32" s="64">
        <v>30000</v>
      </c>
      <c r="J32" s="64"/>
      <c r="K32" s="152"/>
      <c r="L32" s="64">
        <v>30000</v>
      </c>
      <c r="M32" s="152"/>
      <c r="N32" s="64"/>
      <c r="O32" s="64"/>
      <c r="P32" s="152"/>
      <c r="Q32" s="64"/>
      <c r="R32" s="64"/>
      <c r="S32" s="64"/>
      <c r="T32" s="64"/>
      <c r="U32" s="64"/>
      <c r="V32" s="64"/>
      <c r="W32" s="64"/>
    </row>
    <row r="33" ht="20.25" customHeight="1" spans="1:23">
      <c r="A33" s="152" t="str">
        <f t="shared" si="0"/>
        <v>       玉溪市统计局</v>
      </c>
      <c r="B33" s="152" t="s">
        <v>197</v>
      </c>
      <c r="C33" s="152" t="s">
        <v>198</v>
      </c>
      <c r="D33" s="152" t="s">
        <v>81</v>
      </c>
      <c r="E33" s="152" t="s">
        <v>148</v>
      </c>
      <c r="F33" s="152" t="s">
        <v>205</v>
      </c>
      <c r="G33" s="152" t="s">
        <v>206</v>
      </c>
      <c r="H33" s="153">
        <v>40000</v>
      </c>
      <c r="I33" s="64">
        <v>40000</v>
      </c>
      <c r="J33" s="64"/>
      <c r="K33" s="152"/>
      <c r="L33" s="64">
        <v>40000</v>
      </c>
      <c r="M33" s="152"/>
      <c r="N33" s="64"/>
      <c r="O33" s="64"/>
      <c r="P33" s="152"/>
      <c r="Q33" s="64"/>
      <c r="R33" s="64"/>
      <c r="S33" s="64"/>
      <c r="T33" s="64"/>
      <c r="U33" s="64"/>
      <c r="V33" s="64"/>
      <c r="W33" s="64"/>
    </row>
    <row r="34" ht="20.25" customHeight="1" spans="1:23">
      <c r="A34" s="152" t="str">
        <f t="shared" si="0"/>
        <v>       玉溪市统计局</v>
      </c>
      <c r="B34" s="152" t="s">
        <v>197</v>
      </c>
      <c r="C34" s="152" t="s">
        <v>198</v>
      </c>
      <c r="D34" s="152" t="s">
        <v>81</v>
      </c>
      <c r="E34" s="152" t="s">
        <v>148</v>
      </c>
      <c r="F34" s="152" t="s">
        <v>207</v>
      </c>
      <c r="G34" s="152" t="s">
        <v>208</v>
      </c>
      <c r="H34" s="153">
        <v>100000</v>
      </c>
      <c r="I34" s="64">
        <v>100000</v>
      </c>
      <c r="J34" s="64"/>
      <c r="K34" s="152"/>
      <c r="L34" s="64">
        <v>100000</v>
      </c>
      <c r="M34" s="152"/>
      <c r="N34" s="64"/>
      <c r="O34" s="64"/>
      <c r="P34" s="152"/>
      <c r="Q34" s="64"/>
      <c r="R34" s="64"/>
      <c r="S34" s="64"/>
      <c r="T34" s="64"/>
      <c r="U34" s="64"/>
      <c r="V34" s="64"/>
      <c r="W34" s="64"/>
    </row>
    <row r="35" ht="20.25" customHeight="1" spans="1:23">
      <c r="A35" s="152" t="str">
        <f t="shared" si="0"/>
        <v>       玉溪市统计局</v>
      </c>
      <c r="B35" s="152" t="s">
        <v>197</v>
      </c>
      <c r="C35" s="152" t="s">
        <v>198</v>
      </c>
      <c r="D35" s="152" t="s">
        <v>81</v>
      </c>
      <c r="E35" s="152" t="s">
        <v>148</v>
      </c>
      <c r="F35" s="152" t="s">
        <v>209</v>
      </c>
      <c r="G35" s="152" t="s">
        <v>210</v>
      </c>
      <c r="H35" s="153">
        <v>10000</v>
      </c>
      <c r="I35" s="64">
        <v>10000</v>
      </c>
      <c r="J35" s="64"/>
      <c r="K35" s="152"/>
      <c r="L35" s="64">
        <v>10000</v>
      </c>
      <c r="M35" s="152"/>
      <c r="N35" s="64"/>
      <c r="O35" s="64"/>
      <c r="P35" s="152"/>
      <c r="Q35" s="64"/>
      <c r="R35" s="64"/>
      <c r="S35" s="64"/>
      <c r="T35" s="64"/>
      <c r="U35" s="64"/>
      <c r="V35" s="64"/>
      <c r="W35" s="64"/>
    </row>
    <row r="36" ht="20.25" customHeight="1" spans="1:23">
      <c r="A36" s="152" t="str">
        <f t="shared" si="0"/>
        <v>       玉溪市统计局</v>
      </c>
      <c r="B36" s="152" t="s">
        <v>197</v>
      </c>
      <c r="C36" s="152" t="s">
        <v>198</v>
      </c>
      <c r="D36" s="152" t="s">
        <v>81</v>
      </c>
      <c r="E36" s="152" t="s">
        <v>148</v>
      </c>
      <c r="F36" s="152" t="s">
        <v>211</v>
      </c>
      <c r="G36" s="152" t="s">
        <v>212</v>
      </c>
      <c r="H36" s="153">
        <v>10000</v>
      </c>
      <c r="I36" s="64">
        <v>10000</v>
      </c>
      <c r="J36" s="64"/>
      <c r="K36" s="152"/>
      <c r="L36" s="64">
        <v>10000</v>
      </c>
      <c r="M36" s="152"/>
      <c r="N36" s="64"/>
      <c r="O36" s="64"/>
      <c r="P36" s="152"/>
      <c r="Q36" s="64"/>
      <c r="R36" s="64"/>
      <c r="S36" s="64"/>
      <c r="T36" s="64"/>
      <c r="U36" s="64"/>
      <c r="V36" s="64"/>
      <c r="W36" s="64"/>
    </row>
    <row r="37" ht="20.25" customHeight="1" spans="1:23">
      <c r="A37" s="152" t="str">
        <f t="shared" si="0"/>
        <v>       玉溪市统计局</v>
      </c>
      <c r="B37" s="152" t="s">
        <v>197</v>
      </c>
      <c r="C37" s="152" t="s">
        <v>198</v>
      </c>
      <c r="D37" s="152" t="s">
        <v>81</v>
      </c>
      <c r="E37" s="152" t="s">
        <v>148</v>
      </c>
      <c r="F37" s="152" t="s">
        <v>213</v>
      </c>
      <c r="G37" s="152" t="s">
        <v>214</v>
      </c>
      <c r="H37" s="153">
        <v>15000</v>
      </c>
      <c r="I37" s="64">
        <v>15000</v>
      </c>
      <c r="J37" s="64"/>
      <c r="K37" s="152"/>
      <c r="L37" s="64">
        <v>15000</v>
      </c>
      <c r="M37" s="152"/>
      <c r="N37" s="64"/>
      <c r="O37" s="64"/>
      <c r="P37" s="152"/>
      <c r="Q37" s="64"/>
      <c r="R37" s="64"/>
      <c r="S37" s="64"/>
      <c r="T37" s="64"/>
      <c r="U37" s="64"/>
      <c r="V37" s="64"/>
      <c r="W37" s="64"/>
    </row>
    <row r="38" ht="20.25" customHeight="1" spans="1:23">
      <c r="A38" s="152" t="str">
        <f t="shared" si="0"/>
        <v>       玉溪市统计局</v>
      </c>
      <c r="B38" s="152" t="s">
        <v>197</v>
      </c>
      <c r="C38" s="152" t="s">
        <v>198</v>
      </c>
      <c r="D38" s="152" t="s">
        <v>81</v>
      </c>
      <c r="E38" s="152" t="s">
        <v>148</v>
      </c>
      <c r="F38" s="152" t="s">
        <v>215</v>
      </c>
      <c r="G38" s="152" t="s">
        <v>216</v>
      </c>
      <c r="H38" s="153">
        <v>70000</v>
      </c>
      <c r="I38" s="64">
        <v>70000</v>
      </c>
      <c r="J38" s="64"/>
      <c r="K38" s="152"/>
      <c r="L38" s="64">
        <v>70000</v>
      </c>
      <c r="M38" s="152"/>
      <c r="N38" s="64"/>
      <c r="O38" s="64"/>
      <c r="P38" s="152"/>
      <c r="Q38" s="64"/>
      <c r="R38" s="64"/>
      <c r="S38" s="64"/>
      <c r="T38" s="64"/>
      <c r="U38" s="64"/>
      <c r="V38" s="64"/>
      <c r="W38" s="64"/>
    </row>
    <row r="39" ht="20.25" customHeight="1" spans="1:23">
      <c r="A39" s="152" t="str">
        <f t="shared" si="0"/>
        <v>       玉溪市统计局</v>
      </c>
      <c r="B39" s="152" t="s">
        <v>197</v>
      </c>
      <c r="C39" s="152" t="s">
        <v>198</v>
      </c>
      <c r="D39" s="152" t="s">
        <v>81</v>
      </c>
      <c r="E39" s="152" t="s">
        <v>148</v>
      </c>
      <c r="F39" s="152" t="s">
        <v>192</v>
      </c>
      <c r="G39" s="152" t="s">
        <v>193</v>
      </c>
      <c r="H39" s="153">
        <v>38280</v>
      </c>
      <c r="I39" s="64">
        <v>38280</v>
      </c>
      <c r="J39" s="64"/>
      <c r="K39" s="152"/>
      <c r="L39" s="64">
        <v>38280</v>
      </c>
      <c r="M39" s="152"/>
      <c r="N39" s="64"/>
      <c r="O39" s="64"/>
      <c r="P39" s="152"/>
      <c r="Q39" s="64"/>
      <c r="R39" s="64"/>
      <c r="S39" s="64"/>
      <c r="T39" s="64"/>
      <c r="U39" s="64"/>
      <c r="V39" s="64"/>
      <c r="W39" s="64"/>
    </row>
    <row r="40" ht="20.25" customHeight="1" spans="1:23">
      <c r="A40" s="152" t="str">
        <f t="shared" si="0"/>
        <v>       玉溪市统计局</v>
      </c>
      <c r="B40" s="152" t="s">
        <v>197</v>
      </c>
      <c r="C40" s="152" t="s">
        <v>198</v>
      </c>
      <c r="D40" s="152" t="s">
        <v>81</v>
      </c>
      <c r="E40" s="152" t="s">
        <v>148</v>
      </c>
      <c r="F40" s="152" t="s">
        <v>217</v>
      </c>
      <c r="G40" s="152" t="s">
        <v>218</v>
      </c>
      <c r="H40" s="153">
        <v>153182</v>
      </c>
      <c r="I40" s="64">
        <v>153182</v>
      </c>
      <c r="J40" s="64"/>
      <c r="K40" s="152"/>
      <c r="L40" s="64">
        <v>153182</v>
      </c>
      <c r="M40" s="152"/>
      <c r="N40" s="64"/>
      <c r="O40" s="64"/>
      <c r="P40" s="152"/>
      <c r="Q40" s="64"/>
      <c r="R40" s="64"/>
      <c r="S40" s="64"/>
      <c r="T40" s="64"/>
      <c r="U40" s="64"/>
      <c r="V40" s="64"/>
      <c r="W40" s="64"/>
    </row>
    <row r="41" ht="20.25" customHeight="1" spans="1:23">
      <c r="A41" s="152" t="str">
        <f t="shared" si="0"/>
        <v>       玉溪市统计局</v>
      </c>
      <c r="B41" s="152" t="s">
        <v>197</v>
      </c>
      <c r="C41" s="152" t="s">
        <v>198</v>
      </c>
      <c r="D41" s="152" t="s">
        <v>85</v>
      </c>
      <c r="E41" s="152" t="s">
        <v>156</v>
      </c>
      <c r="F41" s="152" t="s">
        <v>199</v>
      </c>
      <c r="G41" s="152" t="s">
        <v>200</v>
      </c>
      <c r="H41" s="153">
        <v>73500</v>
      </c>
      <c r="I41" s="64">
        <v>73500</v>
      </c>
      <c r="J41" s="64"/>
      <c r="K41" s="152"/>
      <c r="L41" s="64">
        <v>73500</v>
      </c>
      <c r="M41" s="152"/>
      <c r="N41" s="64"/>
      <c r="O41" s="64"/>
      <c r="P41" s="152"/>
      <c r="Q41" s="64"/>
      <c r="R41" s="64"/>
      <c r="S41" s="64"/>
      <c r="T41" s="64"/>
      <c r="U41" s="64"/>
      <c r="V41" s="64"/>
      <c r="W41" s="64"/>
    </row>
    <row r="42" ht="20.25" customHeight="1" spans="1:23">
      <c r="A42" s="152" t="str">
        <f t="shared" si="0"/>
        <v>       玉溪市统计局</v>
      </c>
      <c r="B42" s="152" t="s">
        <v>197</v>
      </c>
      <c r="C42" s="152" t="s">
        <v>198</v>
      </c>
      <c r="D42" s="152" t="s">
        <v>85</v>
      </c>
      <c r="E42" s="152" t="s">
        <v>156</v>
      </c>
      <c r="F42" s="152" t="s">
        <v>217</v>
      </c>
      <c r="G42" s="152" t="s">
        <v>218</v>
      </c>
      <c r="H42" s="153">
        <v>7000</v>
      </c>
      <c r="I42" s="64">
        <v>7000</v>
      </c>
      <c r="J42" s="64"/>
      <c r="K42" s="152"/>
      <c r="L42" s="64">
        <v>7000</v>
      </c>
      <c r="M42" s="152"/>
      <c r="N42" s="64"/>
      <c r="O42" s="64"/>
      <c r="P42" s="152"/>
      <c r="Q42" s="64"/>
      <c r="R42" s="64"/>
      <c r="S42" s="64"/>
      <c r="T42" s="64"/>
      <c r="U42" s="64"/>
      <c r="V42" s="64"/>
      <c r="W42" s="64"/>
    </row>
    <row r="43" ht="20.25" customHeight="1" spans="1:23">
      <c r="A43" s="152" t="str">
        <f t="shared" si="0"/>
        <v>       玉溪市统计局</v>
      </c>
      <c r="B43" s="152" t="s">
        <v>197</v>
      </c>
      <c r="C43" s="152" t="s">
        <v>198</v>
      </c>
      <c r="D43" s="152" t="s">
        <v>88</v>
      </c>
      <c r="E43" s="152" t="s">
        <v>179</v>
      </c>
      <c r="F43" s="152" t="s">
        <v>217</v>
      </c>
      <c r="G43" s="152" t="s">
        <v>218</v>
      </c>
      <c r="H43" s="153">
        <v>23400</v>
      </c>
      <c r="I43" s="64">
        <v>23400</v>
      </c>
      <c r="J43" s="64"/>
      <c r="K43" s="152"/>
      <c r="L43" s="64">
        <v>23400</v>
      </c>
      <c r="M43" s="152"/>
      <c r="N43" s="64"/>
      <c r="O43" s="64"/>
      <c r="P43" s="152"/>
      <c r="Q43" s="64"/>
      <c r="R43" s="64"/>
      <c r="S43" s="64"/>
      <c r="T43" s="64"/>
      <c r="U43" s="64"/>
      <c r="V43" s="64"/>
      <c r="W43" s="64"/>
    </row>
    <row r="44" ht="20.25" customHeight="1" spans="1:23">
      <c r="A44" s="152" t="str">
        <f t="shared" si="0"/>
        <v>       玉溪市统计局</v>
      </c>
      <c r="B44" s="152" t="s">
        <v>219</v>
      </c>
      <c r="C44" s="152" t="s">
        <v>123</v>
      </c>
      <c r="D44" s="152" t="s">
        <v>81</v>
      </c>
      <c r="E44" s="152" t="s">
        <v>148</v>
      </c>
      <c r="F44" s="152" t="s">
        <v>220</v>
      </c>
      <c r="G44" s="152" t="s">
        <v>123</v>
      </c>
      <c r="H44" s="153">
        <v>15000</v>
      </c>
      <c r="I44" s="64">
        <v>15000</v>
      </c>
      <c r="J44" s="64"/>
      <c r="K44" s="152"/>
      <c r="L44" s="64">
        <v>15000</v>
      </c>
      <c r="M44" s="152"/>
      <c r="N44" s="64"/>
      <c r="O44" s="64"/>
      <c r="P44" s="152"/>
      <c r="Q44" s="64"/>
      <c r="R44" s="64"/>
      <c r="S44" s="64"/>
      <c r="T44" s="64"/>
      <c r="U44" s="64"/>
      <c r="V44" s="64"/>
      <c r="W44" s="64"/>
    </row>
    <row r="45" ht="20.25" customHeight="1" spans="1:23">
      <c r="A45" s="152" t="str">
        <f t="shared" si="0"/>
        <v>       玉溪市统计局</v>
      </c>
      <c r="B45" s="152" t="s">
        <v>221</v>
      </c>
      <c r="C45" s="152" t="s">
        <v>222</v>
      </c>
      <c r="D45" s="152" t="s">
        <v>82</v>
      </c>
      <c r="E45" s="152" t="s">
        <v>223</v>
      </c>
      <c r="F45" s="152" t="s">
        <v>199</v>
      </c>
      <c r="G45" s="152" t="s">
        <v>200</v>
      </c>
      <c r="H45" s="153">
        <v>10000</v>
      </c>
      <c r="I45" s="64">
        <v>10000</v>
      </c>
      <c r="J45" s="64"/>
      <c r="K45" s="152"/>
      <c r="L45" s="64">
        <v>10000</v>
      </c>
      <c r="M45" s="152"/>
      <c r="N45" s="64"/>
      <c r="O45" s="64"/>
      <c r="P45" s="152"/>
      <c r="Q45" s="64"/>
      <c r="R45" s="64"/>
      <c r="S45" s="64"/>
      <c r="T45" s="64"/>
      <c r="U45" s="64"/>
      <c r="V45" s="64"/>
      <c r="W45" s="64"/>
    </row>
    <row r="46" ht="20.25" customHeight="1" spans="1:23">
      <c r="A46" s="152" t="str">
        <f t="shared" si="0"/>
        <v>       玉溪市统计局</v>
      </c>
      <c r="B46" s="152" t="s">
        <v>221</v>
      </c>
      <c r="C46" s="152" t="s">
        <v>222</v>
      </c>
      <c r="D46" s="152" t="s">
        <v>82</v>
      </c>
      <c r="E46" s="152" t="s">
        <v>223</v>
      </c>
      <c r="F46" s="152" t="s">
        <v>224</v>
      </c>
      <c r="G46" s="152" t="s">
        <v>225</v>
      </c>
      <c r="H46" s="153">
        <v>35700</v>
      </c>
      <c r="I46" s="64">
        <v>35700</v>
      </c>
      <c r="J46" s="64"/>
      <c r="K46" s="152"/>
      <c r="L46" s="64">
        <v>35700</v>
      </c>
      <c r="M46" s="152"/>
      <c r="N46" s="64"/>
      <c r="O46" s="64"/>
      <c r="P46" s="152"/>
      <c r="Q46" s="64"/>
      <c r="R46" s="64"/>
      <c r="S46" s="64"/>
      <c r="T46" s="64"/>
      <c r="U46" s="64"/>
      <c r="V46" s="64"/>
      <c r="W46" s="64"/>
    </row>
    <row r="47" ht="20.25" customHeight="1" spans="1:23">
      <c r="A47" s="152" t="str">
        <f t="shared" si="0"/>
        <v>       玉溪市统计局</v>
      </c>
      <c r="B47" s="152" t="s">
        <v>221</v>
      </c>
      <c r="C47" s="152" t="s">
        <v>222</v>
      </c>
      <c r="D47" s="152" t="s">
        <v>82</v>
      </c>
      <c r="E47" s="152" t="s">
        <v>223</v>
      </c>
      <c r="F47" s="152" t="s">
        <v>226</v>
      </c>
      <c r="G47" s="152" t="s">
        <v>227</v>
      </c>
      <c r="H47" s="153">
        <v>70000</v>
      </c>
      <c r="I47" s="64">
        <v>70000</v>
      </c>
      <c r="J47" s="64"/>
      <c r="K47" s="152"/>
      <c r="L47" s="64">
        <v>70000</v>
      </c>
      <c r="M47" s="152"/>
      <c r="N47" s="64"/>
      <c r="O47" s="64"/>
      <c r="P47" s="152"/>
      <c r="Q47" s="64"/>
      <c r="R47" s="64"/>
      <c r="S47" s="64"/>
      <c r="T47" s="64"/>
      <c r="U47" s="64"/>
      <c r="V47" s="64"/>
      <c r="W47" s="64"/>
    </row>
    <row r="48" ht="20.25" customHeight="1" spans="1:23">
      <c r="A48" s="152" t="str">
        <f t="shared" si="0"/>
        <v>       玉溪市统计局</v>
      </c>
      <c r="B48" s="152" t="s">
        <v>221</v>
      </c>
      <c r="C48" s="152" t="s">
        <v>222</v>
      </c>
      <c r="D48" s="152" t="s">
        <v>82</v>
      </c>
      <c r="E48" s="152" t="s">
        <v>223</v>
      </c>
      <c r="F48" s="152" t="s">
        <v>228</v>
      </c>
      <c r="G48" s="152" t="s">
        <v>229</v>
      </c>
      <c r="H48" s="153">
        <v>15000</v>
      </c>
      <c r="I48" s="64">
        <v>15000</v>
      </c>
      <c r="J48" s="64"/>
      <c r="K48" s="152"/>
      <c r="L48" s="64">
        <v>15000</v>
      </c>
      <c r="M48" s="152"/>
      <c r="N48" s="64"/>
      <c r="O48" s="64"/>
      <c r="P48" s="152"/>
      <c r="Q48" s="64"/>
      <c r="R48" s="64"/>
      <c r="S48" s="64"/>
      <c r="T48" s="64"/>
      <c r="U48" s="64"/>
      <c r="V48" s="64"/>
      <c r="W48" s="64"/>
    </row>
    <row r="49" ht="20.25" customHeight="1" spans="1:23">
      <c r="A49" s="152" t="str">
        <f t="shared" si="0"/>
        <v>       玉溪市统计局</v>
      </c>
      <c r="B49" s="152" t="s">
        <v>230</v>
      </c>
      <c r="C49" s="152" t="s">
        <v>231</v>
      </c>
      <c r="D49" s="152" t="s">
        <v>81</v>
      </c>
      <c r="E49" s="152" t="s">
        <v>148</v>
      </c>
      <c r="F49" s="152" t="s">
        <v>215</v>
      </c>
      <c r="G49" s="152" t="s">
        <v>216</v>
      </c>
      <c r="H49" s="153">
        <v>252000</v>
      </c>
      <c r="I49" s="64">
        <v>252000</v>
      </c>
      <c r="J49" s="64"/>
      <c r="K49" s="152"/>
      <c r="L49" s="64">
        <v>252000</v>
      </c>
      <c r="M49" s="152"/>
      <c r="N49" s="64"/>
      <c r="O49" s="64"/>
      <c r="P49" s="152"/>
      <c r="Q49" s="64"/>
      <c r="R49" s="64"/>
      <c r="S49" s="64"/>
      <c r="T49" s="64"/>
      <c r="U49" s="64"/>
      <c r="V49" s="64"/>
      <c r="W49" s="64"/>
    </row>
    <row r="50" ht="20.25" customHeight="1" spans="1:23">
      <c r="A50" s="152" t="str">
        <f t="shared" si="0"/>
        <v>       玉溪市统计局</v>
      </c>
      <c r="B50" s="152" t="s">
        <v>232</v>
      </c>
      <c r="C50" s="152" t="s">
        <v>233</v>
      </c>
      <c r="D50" s="152" t="s">
        <v>85</v>
      </c>
      <c r="E50" s="152" t="s">
        <v>156</v>
      </c>
      <c r="F50" s="152" t="s">
        <v>157</v>
      </c>
      <c r="G50" s="152" t="s">
        <v>158</v>
      </c>
      <c r="H50" s="153">
        <v>345800</v>
      </c>
      <c r="I50" s="64">
        <v>345800</v>
      </c>
      <c r="J50" s="64">
        <v>86450</v>
      </c>
      <c r="K50" s="152"/>
      <c r="L50" s="64">
        <v>259350</v>
      </c>
      <c r="M50" s="152"/>
      <c r="N50" s="64"/>
      <c r="O50" s="64"/>
      <c r="P50" s="152"/>
      <c r="Q50" s="64"/>
      <c r="R50" s="64"/>
      <c r="S50" s="64"/>
      <c r="T50" s="64"/>
      <c r="U50" s="64"/>
      <c r="V50" s="64"/>
      <c r="W50" s="64"/>
    </row>
    <row r="51" ht="20.25" customHeight="1" spans="1:23">
      <c r="A51" s="152" t="str">
        <f t="shared" si="0"/>
        <v>       玉溪市统计局</v>
      </c>
      <c r="B51" s="152" t="s">
        <v>234</v>
      </c>
      <c r="C51" s="152" t="s">
        <v>235</v>
      </c>
      <c r="D51" s="152" t="s">
        <v>85</v>
      </c>
      <c r="E51" s="152" t="s">
        <v>156</v>
      </c>
      <c r="F51" s="152" t="s">
        <v>157</v>
      </c>
      <c r="G51" s="152" t="s">
        <v>158</v>
      </c>
      <c r="H51" s="153">
        <v>175000</v>
      </c>
      <c r="I51" s="64">
        <v>175000</v>
      </c>
      <c r="J51" s="64"/>
      <c r="K51" s="152"/>
      <c r="L51" s="64">
        <v>175000</v>
      </c>
      <c r="M51" s="152"/>
      <c r="N51" s="64"/>
      <c r="O51" s="64"/>
      <c r="P51" s="152"/>
      <c r="Q51" s="64"/>
      <c r="R51" s="64"/>
      <c r="S51" s="64"/>
      <c r="T51" s="64"/>
      <c r="U51" s="64"/>
      <c r="V51" s="64"/>
      <c r="W51" s="64"/>
    </row>
    <row r="52" ht="20.25" customHeight="1" spans="1:23">
      <c r="A52" s="152" t="str">
        <f t="shared" si="0"/>
        <v>       玉溪市统计局</v>
      </c>
      <c r="B52" s="152" t="s">
        <v>236</v>
      </c>
      <c r="C52" s="152" t="s">
        <v>237</v>
      </c>
      <c r="D52" s="152" t="s">
        <v>81</v>
      </c>
      <c r="E52" s="152" t="s">
        <v>148</v>
      </c>
      <c r="F52" s="152" t="s">
        <v>238</v>
      </c>
      <c r="G52" s="152" t="s">
        <v>183</v>
      </c>
      <c r="H52" s="153">
        <v>192000</v>
      </c>
      <c r="I52" s="64">
        <v>192000</v>
      </c>
      <c r="J52" s="64"/>
      <c r="K52" s="152"/>
      <c r="L52" s="64">
        <v>192000</v>
      </c>
      <c r="M52" s="152"/>
      <c r="N52" s="64"/>
      <c r="O52" s="64"/>
      <c r="P52" s="152"/>
      <c r="Q52" s="64"/>
      <c r="R52" s="64"/>
      <c r="S52" s="64"/>
      <c r="T52" s="64"/>
      <c r="U52" s="64"/>
      <c r="V52" s="64"/>
      <c r="W52" s="64"/>
    </row>
    <row r="53" ht="20.25" customHeight="1" spans="1:23">
      <c r="A53" s="152" t="str">
        <f t="shared" si="0"/>
        <v>       玉溪市统计局</v>
      </c>
      <c r="B53" s="152" t="s">
        <v>239</v>
      </c>
      <c r="C53" s="152" t="s">
        <v>240</v>
      </c>
      <c r="D53" s="152" t="s">
        <v>81</v>
      </c>
      <c r="E53" s="152" t="s">
        <v>148</v>
      </c>
      <c r="F53" s="152" t="s">
        <v>184</v>
      </c>
      <c r="G53" s="152" t="s">
        <v>185</v>
      </c>
      <c r="H53" s="153">
        <v>172262</v>
      </c>
      <c r="I53" s="64">
        <v>172262</v>
      </c>
      <c r="J53" s="64"/>
      <c r="K53" s="152"/>
      <c r="L53" s="64">
        <v>172262</v>
      </c>
      <c r="M53" s="152"/>
      <c r="N53" s="64"/>
      <c r="O53" s="64"/>
      <c r="P53" s="152"/>
      <c r="Q53" s="64"/>
      <c r="R53" s="64"/>
      <c r="S53" s="64"/>
      <c r="T53" s="64"/>
      <c r="U53" s="64"/>
      <c r="V53" s="64"/>
      <c r="W53" s="64"/>
    </row>
    <row r="54" ht="20.25" customHeight="1" spans="1:23">
      <c r="A54" s="152" t="str">
        <f t="shared" si="0"/>
        <v>       玉溪市统计局</v>
      </c>
      <c r="B54" s="152" t="s">
        <v>241</v>
      </c>
      <c r="C54" s="152" t="s">
        <v>242</v>
      </c>
      <c r="D54" s="152" t="s">
        <v>81</v>
      </c>
      <c r="E54" s="152" t="s">
        <v>148</v>
      </c>
      <c r="F54" s="152" t="s">
        <v>243</v>
      </c>
      <c r="G54" s="152" t="s">
        <v>242</v>
      </c>
      <c r="H54" s="153">
        <v>90000</v>
      </c>
      <c r="I54" s="64">
        <v>90000</v>
      </c>
      <c r="J54" s="64"/>
      <c r="K54" s="152"/>
      <c r="L54" s="64">
        <v>90000</v>
      </c>
      <c r="M54" s="152"/>
      <c r="N54" s="64"/>
      <c r="O54" s="64"/>
      <c r="P54" s="152"/>
      <c r="Q54" s="64"/>
      <c r="R54" s="64"/>
      <c r="S54" s="64"/>
      <c r="T54" s="64"/>
      <c r="U54" s="64"/>
      <c r="V54" s="64"/>
      <c r="W54" s="64"/>
    </row>
    <row r="55" ht="20.25" customHeight="1" spans="1:23">
      <c r="A55" s="152" t="str">
        <f t="shared" si="0"/>
        <v>       玉溪市统计局</v>
      </c>
      <c r="B55" s="152" t="s">
        <v>244</v>
      </c>
      <c r="C55" s="152" t="s">
        <v>245</v>
      </c>
      <c r="D55" s="152" t="s">
        <v>90</v>
      </c>
      <c r="E55" s="152" t="s">
        <v>246</v>
      </c>
      <c r="F55" s="152" t="s">
        <v>247</v>
      </c>
      <c r="G55" s="152" t="s">
        <v>248</v>
      </c>
      <c r="H55" s="153">
        <v>270000</v>
      </c>
      <c r="I55" s="64">
        <v>270000</v>
      </c>
      <c r="J55" s="64"/>
      <c r="K55" s="152"/>
      <c r="L55" s="64">
        <v>270000</v>
      </c>
      <c r="M55" s="152"/>
      <c r="N55" s="64"/>
      <c r="O55" s="64"/>
      <c r="P55" s="152"/>
      <c r="Q55" s="64"/>
      <c r="R55" s="64"/>
      <c r="S55" s="64"/>
      <c r="T55" s="64"/>
      <c r="U55" s="64"/>
      <c r="V55" s="64"/>
      <c r="W55" s="64"/>
    </row>
    <row r="56" ht="20.25" customHeight="1" spans="1:23">
      <c r="A56" s="154" t="s">
        <v>30</v>
      </c>
      <c r="B56" s="154"/>
      <c r="C56" s="154"/>
      <c r="D56" s="154"/>
      <c r="E56" s="154"/>
      <c r="F56" s="154"/>
      <c r="G56" s="154"/>
      <c r="H56" s="64">
        <v>12923952.35</v>
      </c>
      <c r="I56" s="64">
        <v>12923952.35</v>
      </c>
      <c r="J56" s="64">
        <v>2670698.3</v>
      </c>
      <c r="K56" s="64"/>
      <c r="L56" s="64">
        <v>10253254.05</v>
      </c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</row>
  </sheetData>
  <mergeCells count="17">
    <mergeCell ref="A1:W1"/>
    <mergeCell ref="A2:W2"/>
    <mergeCell ref="A3:V3"/>
    <mergeCell ref="H4:W4"/>
    <mergeCell ref="I5:M5"/>
    <mergeCell ref="N5:P5"/>
    <mergeCell ref="R5:W5"/>
    <mergeCell ref="A56:G56"/>
    <mergeCell ref="A4:A6"/>
    <mergeCell ref="B4:B6"/>
    <mergeCell ref="C4:C6"/>
    <mergeCell ref="D4:D6"/>
    <mergeCell ref="E4:E6"/>
    <mergeCell ref="F4:F6"/>
    <mergeCell ref="G4:G6"/>
    <mergeCell ref="H5:H6"/>
    <mergeCell ref="Q5:Q6"/>
  </mergeCells>
  <pageMargins left="0.75" right="0.75" top="1" bottom="1" header="0.5" footer="0.5"/>
  <pageSetup paperSize="9" scale="33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workbookViewId="0">
      <selection activeCell="A1" sqref="A1"/>
    </sheetView>
  </sheetViews>
  <sheetFormatPr defaultColWidth="9.13888888888889" defaultRowHeight="14.25" customHeight="1"/>
  <cols>
    <col min="1" max="1" width="14.5740740740741" customWidth="1"/>
    <col min="2" max="2" width="21.0277777777778" customWidth="1"/>
    <col min="3" max="3" width="31.3148148148148" customWidth="1"/>
    <col min="4" max="4" width="23.8518518518519" customWidth="1"/>
    <col min="5" max="5" width="15.6018518518519" customWidth="1"/>
    <col min="6" max="6" width="19.7407407407407" customWidth="1"/>
    <col min="7" max="7" width="14.8796296296296" customWidth="1"/>
    <col min="8" max="8" width="19.7407407407407" customWidth="1"/>
    <col min="9" max="16" width="14.1759259259259" customWidth="1"/>
    <col min="17" max="17" width="13.6018518518519" customWidth="1"/>
    <col min="18" max="23" width="15.1759259259259" customWidth="1"/>
  </cols>
  <sheetData>
    <row r="1" ht="13.5" customHeight="1" spans="2:23">
      <c r="B1" s="134"/>
      <c r="E1" s="144"/>
      <c r="F1" s="144"/>
      <c r="G1" s="144"/>
      <c r="H1" s="144"/>
      <c r="K1" s="134"/>
      <c r="N1" s="134"/>
      <c r="O1" s="134"/>
      <c r="P1" s="134"/>
      <c r="U1" s="149"/>
      <c r="W1" s="135" t="s">
        <v>249</v>
      </c>
    </row>
    <row r="2" ht="27.75" customHeight="1" spans="1:23">
      <c r="A2" s="33" t="s">
        <v>250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</row>
    <row r="3" ht="13.5" customHeight="1" spans="1:23">
      <c r="A3" s="5" t="str">
        <f>"单位名称："&amp;"玉溪市统计局"</f>
        <v>单位名称：玉溪市统计局</v>
      </c>
      <c r="B3" s="145" t="str">
        <f>"单位名称："&amp;"玉溪市统计局"</f>
        <v>单位名称：玉溪市统计局</v>
      </c>
      <c r="C3" s="145"/>
      <c r="D3" s="145"/>
      <c r="E3" s="145"/>
      <c r="F3" s="145"/>
      <c r="G3" s="145"/>
      <c r="H3" s="145"/>
      <c r="I3" s="145"/>
      <c r="J3" s="7"/>
      <c r="K3" s="7"/>
      <c r="L3" s="7"/>
      <c r="M3" s="7"/>
      <c r="N3" s="7"/>
      <c r="O3" s="7"/>
      <c r="P3" s="7"/>
      <c r="Q3" s="7"/>
      <c r="U3" s="149"/>
      <c r="W3" s="138" t="s">
        <v>2</v>
      </c>
    </row>
    <row r="4" ht="21.75" customHeight="1" spans="1:23">
      <c r="A4" s="9" t="s">
        <v>251</v>
      </c>
      <c r="B4" s="9" t="s">
        <v>128</v>
      </c>
      <c r="C4" s="9" t="s">
        <v>129</v>
      </c>
      <c r="D4" s="9" t="s">
        <v>252</v>
      </c>
      <c r="E4" s="10" t="s">
        <v>130</v>
      </c>
      <c r="F4" s="10" t="s">
        <v>131</v>
      </c>
      <c r="G4" s="10" t="s">
        <v>132</v>
      </c>
      <c r="H4" s="10" t="s">
        <v>133</v>
      </c>
      <c r="I4" s="20" t="s">
        <v>30</v>
      </c>
      <c r="J4" s="20" t="s">
        <v>253</v>
      </c>
      <c r="K4" s="20"/>
      <c r="L4" s="20"/>
      <c r="M4" s="20"/>
      <c r="N4" s="20" t="s">
        <v>135</v>
      </c>
      <c r="O4" s="20"/>
      <c r="P4" s="20"/>
      <c r="Q4" s="10" t="s">
        <v>36</v>
      </c>
      <c r="R4" s="11" t="s">
        <v>254</v>
      </c>
      <c r="S4" s="12"/>
      <c r="T4" s="12"/>
      <c r="U4" s="12"/>
      <c r="V4" s="12"/>
      <c r="W4" s="13"/>
    </row>
    <row r="5" ht="21.75" customHeight="1" spans="1:23">
      <c r="A5" s="14"/>
      <c r="B5" s="14"/>
      <c r="C5" s="14"/>
      <c r="D5" s="14"/>
      <c r="E5" s="15"/>
      <c r="F5" s="15"/>
      <c r="G5" s="15"/>
      <c r="H5" s="15"/>
      <c r="I5" s="20"/>
      <c r="J5" s="148" t="s">
        <v>33</v>
      </c>
      <c r="K5" s="148"/>
      <c r="L5" s="148" t="s">
        <v>34</v>
      </c>
      <c r="M5" s="148" t="s">
        <v>35</v>
      </c>
      <c r="N5" s="10" t="s">
        <v>33</v>
      </c>
      <c r="O5" s="10" t="s">
        <v>34</v>
      </c>
      <c r="P5" s="10" t="s">
        <v>35</v>
      </c>
      <c r="Q5" s="15"/>
      <c r="R5" s="10" t="s">
        <v>32</v>
      </c>
      <c r="S5" s="10" t="s">
        <v>39</v>
      </c>
      <c r="T5" s="10" t="s">
        <v>141</v>
      </c>
      <c r="U5" s="10" t="s">
        <v>41</v>
      </c>
      <c r="V5" s="10" t="s">
        <v>42</v>
      </c>
      <c r="W5" s="10" t="s">
        <v>43</v>
      </c>
    </row>
    <row r="6" ht="40.5" customHeight="1" spans="1:23">
      <c r="A6" s="17"/>
      <c r="B6" s="17"/>
      <c r="C6" s="17"/>
      <c r="D6" s="17"/>
      <c r="E6" s="18"/>
      <c r="F6" s="18"/>
      <c r="G6" s="18"/>
      <c r="H6" s="18"/>
      <c r="I6" s="20"/>
      <c r="J6" s="148" t="s">
        <v>32</v>
      </c>
      <c r="K6" s="148" t="s">
        <v>255</v>
      </c>
      <c r="L6" s="148"/>
      <c r="M6" s="148"/>
      <c r="N6" s="18"/>
      <c r="O6" s="18"/>
      <c r="P6" s="18"/>
      <c r="Q6" s="18"/>
      <c r="R6" s="18"/>
      <c r="S6" s="18"/>
      <c r="T6" s="18"/>
      <c r="U6" s="19"/>
      <c r="V6" s="18"/>
      <c r="W6" s="18"/>
    </row>
    <row r="7" ht="15" customHeight="1" spans="1:23">
      <c r="A7" s="146">
        <v>1</v>
      </c>
      <c r="B7" s="146">
        <v>2</v>
      </c>
      <c r="C7" s="146">
        <v>3</v>
      </c>
      <c r="D7" s="146">
        <v>4</v>
      </c>
      <c r="E7" s="146">
        <v>5</v>
      </c>
      <c r="F7" s="146">
        <v>6</v>
      </c>
      <c r="G7" s="146">
        <v>7</v>
      </c>
      <c r="H7" s="146">
        <v>8</v>
      </c>
      <c r="I7" s="146">
        <v>9</v>
      </c>
      <c r="J7" s="146">
        <v>10</v>
      </c>
      <c r="K7" s="146">
        <v>11</v>
      </c>
      <c r="L7" s="146">
        <v>12</v>
      </c>
      <c r="M7" s="146">
        <v>13</v>
      </c>
      <c r="N7" s="146">
        <v>14</v>
      </c>
      <c r="O7" s="146">
        <v>15</v>
      </c>
      <c r="P7" s="146">
        <v>16</v>
      </c>
      <c r="Q7" s="146">
        <v>17</v>
      </c>
      <c r="R7" s="146">
        <v>18</v>
      </c>
      <c r="S7" s="146">
        <v>19</v>
      </c>
      <c r="T7" s="146">
        <v>20</v>
      </c>
      <c r="U7" s="146">
        <v>21</v>
      </c>
      <c r="V7" s="146">
        <v>22</v>
      </c>
      <c r="W7" s="146">
        <v>23</v>
      </c>
    </row>
    <row r="8" ht="32.9" customHeight="1" spans="1:23">
      <c r="A8" s="27"/>
      <c r="B8" s="147"/>
      <c r="C8" s="27" t="s">
        <v>256</v>
      </c>
      <c r="D8" s="27"/>
      <c r="E8" s="27"/>
      <c r="F8" s="27"/>
      <c r="G8" s="27"/>
      <c r="H8" s="27"/>
      <c r="I8" s="46">
        <v>1111987</v>
      </c>
      <c r="J8" s="46">
        <v>1111987</v>
      </c>
      <c r="K8" s="46">
        <v>1111987</v>
      </c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</row>
    <row r="9" ht="32.9" customHeight="1" spans="1:23">
      <c r="A9" s="27" t="s">
        <v>257</v>
      </c>
      <c r="B9" s="147" t="s">
        <v>258</v>
      </c>
      <c r="C9" s="27" t="s">
        <v>256</v>
      </c>
      <c r="D9" s="27" t="s">
        <v>64</v>
      </c>
      <c r="E9" s="27" t="s">
        <v>83</v>
      </c>
      <c r="F9" s="27" t="s">
        <v>259</v>
      </c>
      <c r="G9" s="27" t="s">
        <v>199</v>
      </c>
      <c r="H9" s="27" t="s">
        <v>200</v>
      </c>
      <c r="I9" s="46">
        <v>62000</v>
      </c>
      <c r="J9" s="46">
        <v>62000</v>
      </c>
      <c r="K9" s="46">
        <v>62000</v>
      </c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  <c r="W9" s="46"/>
    </row>
    <row r="10" ht="32.9" customHeight="1" spans="1:23">
      <c r="A10" s="27" t="s">
        <v>257</v>
      </c>
      <c r="B10" s="147" t="s">
        <v>258</v>
      </c>
      <c r="C10" s="27" t="s">
        <v>256</v>
      </c>
      <c r="D10" s="27" t="s">
        <v>64</v>
      </c>
      <c r="E10" s="27" t="s">
        <v>83</v>
      </c>
      <c r="F10" s="27" t="s">
        <v>259</v>
      </c>
      <c r="G10" s="27" t="s">
        <v>224</v>
      </c>
      <c r="H10" s="27" t="s">
        <v>225</v>
      </c>
      <c r="I10" s="46">
        <v>179787</v>
      </c>
      <c r="J10" s="46">
        <v>179787</v>
      </c>
      <c r="K10" s="46">
        <v>179787</v>
      </c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</row>
    <row r="11" ht="32.9" customHeight="1" spans="1:23">
      <c r="A11" s="27" t="s">
        <v>257</v>
      </c>
      <c r="B11" s="147" t="s">
        <v>258</v>
      </c>
      <c r="C11" s="27" t="s">
        <v>256</v>
      </c>
      <c r="D11" s="27" t="s">
        <v>64</v>
      </c>
      <c r="E11" s="27" t="s">
        <v>83</v>
      </c>
      <c r="F11" s="27" t="s">
        <v>259</v>
      </c>
      <c r="G11" s="27" t="s">
        <v>207</v>
      </c>
      <c r="H11" s="27" t="s">
        <v>208</v>
      </c>
      <c r="I11" s="46">
        <v>72000</v>
      </c>
      <c r="J11" s="46">
        <v>72000</v>
      </c>
      <c r="K11" s="46">
        <v>72000</v>
      </c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</row>
    <row r="12" ht="32.9" customHeight="1" spans="1:23">
      <c r="A12" s="27" t="s">
        <v>257</v>
      </c>
      <c r="B12" s="147" t="s">
        <v>258</v>
      </c>
      <c r="C12" s="27" t="s">
        <v>256</v>
      </c>
      <c r="D12" s="27" t="s">
        <v>64</v>
      </c>
      <c r="E12" s="27" t="s">
        <v>83</v>
      </c>
      <c r="F12" s="27" t="s">
        <v>259</v>
      </c>
      <c r="G12" s="27" t="s">
        <v>211</v>
      </c>
      <c r="H12" s="27" t="s">
        <v>212</v>
      </c>
      <c r="I12" s="46">
        <v>6000</v>
      </c>
      <c r="J12" s="46">
        <v>6000</v>
      </c>
      <c r="K12" s="46">
        <v>6000</v>
      </c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</row>
    <row r="13" ht="32.9" customHeight="1" spans="1:23">
      <c r="A13" s="27" t="s">
        <v>257</v>
      </c>
      <c r="B13" s="147" t="s">
        <v>258</v>
      </c>
      <c r="C13" s="27" t="s">
        <v>256</v>
      </c>
      <c r="D13" s="27" t="s">
        <v>64</v>
      </c>
      <c r="E13" s="27" t="s">
        <v>83</v>
      </c>
      <c r="F13" s="27" t="s">
        <v>259</v>
      </c>
      <c r="G13" s="27" t="s">
        <v>213</v>
      </c>
      <c r="H13" s="27" t="s">
        <v>214</v>
      </c>
      <c r="I13" s="46">
        <v>327600</v>
      </c>
      <c r="J13" s="46">
        <v>327600</v>
      </c>
      <c r="K13" s="46">
        <v>327600</v>
      </c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</row>
    <row r="14" ht="32.9" customHeight="1" spans="1:23">
      <c r="A14" s="27" t="s">
        <v>257</v>
      </c>
      <c r="B14" s="147" t="s">
        <v>258</v>
      </c>
      <c r="C14" s="27" t="s">
        <v>256</v>
      </c>
      <c r="D14" s="27" t="s">
        <v>64</v>
      </c>
      <c r="E14" s="27" t="s">
        <v>83</v>
      </c>
      <c r="F14" s="27" t="s">
        <v>259</v>
      </c>
      <c r="G14" s="27" t="s">
        <v>228</v>
      </c>
      <c r="H14" s="27" t="s">
        <v>229</v>
      </c>
      <c r="I14" s="46">
        <v>157300</v>
      </c>
      <c r="J14" s="46">
        <v>157300</v>
      </c>
      <c r="K14" s="46">
        <v>157300</v>
      </c>
      <c r="L14" s="46"/>
      <c r="M14" s="46"/>
      <c r="N14" s="46"/>
      <c r="O14" s="46"/>
      <c r="P14" s="46"/>
      <c r="Q14" s="46"/>
      <c r="R14" s="46"/>
      <c r="S14" s="46"/>
      <c r="T14" s="46"/>
      <c r="U14" s="46"/>
      <c r="V14" s="46"/>
      <c r="W14" s="46"/>
    </row>
    <row r="15" ht="32.9" customHeight="1" spans="1:23">
      <c r="A15" s="27" t="s">
        <v>257</v>
      </c>
      <c r="B15" s="147" t="s">
        <v>258</v>
      </c>
      <c r="C15" s="27" t="s">
        <v>256</v>
      </c>
      <c r="D15" s="27" t="s">
        <v>64</v>
      </c>
      <c r="E15" s="27" t="s">
        <v>83</v>
      </c>
      <c r="F15" s="27" t="s">
        <v>259</v>
      </c>
      <c r="G15" s="27" t="s">
        <v>215</v>
      </c>
      <c r="H15" s="27" t="s">
        <v>216</v>
      </c>
      <c r="I15" s="46">
        <v>150000</v>
      </c>
      <c r="J15" s="46">
        <v>150000</v>
      </c>
      <c r="K15" s="46">
        <v>150000</v>
      </c>
      <c r="L15" s="46"/>
      <c r="M15" s="46"/>
      <c r="N15" s="46"/>
      <c r="O15" s="46"/>
      <c r="P15" s="46"/>
      <c r="Q15" s="46"/>
      <c r="R15" s="46"/>
      <c r="S15" s="46"/>
      <c r="T15" s="46"/>
      <c r="U15" s="46"/>
      <c r="V15" s="46"/>
      <c r="W15" s="46"/>
    </row>
    <row r="16" ht="32.9" customHeight="1" spans="1:23">
      <c r="A16" s="27" t="s">
        <v>257</v>
      </c>
      <c r="B16" s="147" t="s">
        <v>258</v>
      </c>
      <c r="C16" s="27" t="s">
        <v>256</v>
      </c>
      <c r="D16" s="27" t="s">
        <v>64</v>
      </c>
      <c r="E16" s="27" t="s">
        <v>83</v>
      </c>
      <c r="F16" s="27" t="s">
        <v>259</v>
      </c>
      <c r="G16" s="27" t="s">
        <v>192</v>
      </c>
      <c r="H16" s="27" t="s">
        <v>193</v>
      </c>
      <c r="I16" s="46">
        <v>50000</v>
      </c>
      <c r="J16" s="46">
        <v>50000</v>
      </c>
      <c r="K16" s="46">
        <v>50000</v>
      </c>
      <c r="L16" s="46"/>
      <c r="M16" s="46"/>
      <c r="N16" s="46"/>
      <c r="O16" s="46"/>
      <c r="P16" s="46"/>
      <c r="Q16" s="46"/>
      <c r="R16" s="46"/>
      <c r="S16" s="46"/>
      <c r="T16" s="46"/>
      <c r="U16" s="46"/>
      <c r="V16" s="46"/>
      <c r="W16" s="46"/>
    </row>
    <row r="17" ht="32.9" customHeight="1" spans="1:23">
      <c r="A17" s="27" t="s">
        <v>257</v>
      </c>
      <c r="B17" s="147" t="s">
        <v>258</v>
      </c>
      <c r="C17" s="27" t="s">
        <v>256</v>
      </c>
      <c r="D17" s="27" t="s">
        <v>64</v>
      </c>
      <c r="E17" s="27" t="s">
        <v>83</v>
      </c>
      <c r="F17" s="27" t="s">
        <v>259</v>
      </c>
      <c r="G17" s="27" t="s">
        <v>217</v>
      </c>
      <c r="H17" s="27" t="s">
        <v>218</v>
      </c>
      <c r="I17" s="46">
        <v>107300</v>
      </c>
      <c r="J17" s="46">
        <v>107300</v>
      </c>
      <c r="K17" s="46">
        <v>107300</v>
      </c>
      <c r="L17" s="46"/>
      <c r="M17" s="46"/>
      <c r="N17" s="46"/>
      <c r="O17" s="46"/>
      <c r="P17" s="46"/>
      <c r="Q17" s="46"/>
      <c r="R17" s="46"/>
      <c r="S17" s="46"/>
      <c r="T17" s="46"/>
      <c r="U17" s="46"/>
      <c r="V17" s="46"/>
      <c r="W17" s="46"/>
    </row>
    <row r="18" ht="32.9" customHeight="1" spans="1:23">
      <c r="A18" s="27"/>
      <c r="B18" s="27"/>
      <c r="C18" s="27" t="s">
        <v>260</v>
      </c>
      <c r="D18" s="27"/>
      <c r="E18" s="27"/>
      <c r="F18" s="27"/>
      <c r="G18" s="27"/>
      <c r="H18" s="27"/>
      <c r="I18" s="46">
        <v>1337613</v>
      </c>
      <c r="J18" s="46">
        <v>1337613</v>
      </c>
      <c r="K18" s="46">
        <v>1337613</v>
      </c>
      <c r="L18" s="46"/>
      <c r="M18" s="46"/>
      <c r="N18" s="46"/>
      <c r="O18" s="46"/>
      <c r="P18" s="46"/>
      <c r="Q18" s="46"/>
      <c r="R18" s="46"/>
      <c r="S18" s="46"/>
      <c r="T18" s="46"/>
      <c r="U18" s="46"/>
      <c r="V18" s="46"/>
      <c r="W18" s="46"/>
    </row>
    <row r="19" ht="32.9" customHeight="1" spans="1:23">
      <c r="A19" s="27" t="s">
        <v>257</v>
      </c>
      <c r="B19" s="147" t="s">
        <v>261</v>
      </c>
      <c r="C19" s="27" t="s">
        <v>260</v>
      </c>
      <c r="D19" s="27" t="s">
        <v>64</v>
      </c>
      <c r="E19" s="27" t="s">
        <v>83</v>
      </c>
      <c r="F19" s="27" t="s">
        <v>259</v>
      </c>
      <c r="G19" s="27" t="s">
        <v>262</v>
      </c>
      <c r="H19" s="27" t="s">
        <v>78</v>
      </c>
      <c r="I19" s="46">
        <v>1337613</v>
      </c>
      <c r="J19" s="46">
        <v>1337613</v>
      </c>
      <c r="K19" s="46">
        <v>1337613</v>
      </c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</row>
    <row r="20" ht="32.9" customHeight="1" spans="1:23">
      <c r="A20" s="27"/>
      <c r="B20" s="27"/>
      <c r="C20" s="27" t="s">
        <v>263</v>
      </c>
      <c r="D20" s="27"/>
      <c r="E20" s="27"/>
      <c r="F20" s="27"/>
      <c r="G20" s="27"/>
      <c r="H20" s="27"/>
      <c r="I20" s="46">
        <v>10400</v>
      </c>
      <c r="J20" s="46">
        <v>10400</v>
      </c>
      <c r="K20" s="46">
        <v>10400</v>
      </c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</row>
    <row r="21" ht="32.9" customHeight="1" spans="1:23">
      <c r="A21" s="27" t="s">
        <v>257</v>
      </c>
      <c r="B21" s="147" t="s">
        <v>264</v>
      </c>
      <c r="C21" s="27" t="s">
        <v>263</v>
      </c>
      <c r="D21" s="27" t="s">
        <v>64</v>
      </c>
      <c r="E21" s="27" t="s">
        <v>84</v>
      </c>
      <c r="F21" s="27" t="s">
        <v>265</v>
      </c>
      <c r="G21" s="27" t="s">
        <v>224</v>
      </c>
      <c r="H21" s="27" t="s">
        <v>225</v>
      </c>
      <c r="I21" s="46">
        <v>7200</v>
      </c>
      <c r="J21" s="46">
        <v>7200</v>
      </c>
      <c r="K21" s="46">
        <v>7200</v>
      </c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</row>
    <row r="22" ht="32.9" customHeight="1" spans="1:23">
      <c r="A22" s="27" t="s">
        <v>257</v>
      </c>
      <c r="B22" s="147" t="s">
        <v>264</v>
      </c>
      <c r="C22" s="27" t="s">
        <v>263</v>
      </c>
      <c r="D22" s="27" t="s">
        <v>64</v>
      </c>
      <c r="E22" s="27" t="s">
        <v>84</v>
      </c>
      <c r="F22" s="27" t="s">
        <v>265</v>
      </c>
      <c r="G22" s="27" t="s">
        <v>213</v>
      </c>
      <c r="H22" s="27" t="s">
        <v>214</v>
      </c>
      <c r="I22" s="46">
        <v>3200</v>
      </c>
      <c r="J22" s="46">
        <v>3200</v>
      </c>
      <c r="K22" s="46">
        <v>3200</v>
      </c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</row>
    <row r="23" ht="18.75" customHeight="1" spans="1:23">
      <c r="A23" s="47" t="s">
        <v>266</v>
      </c>
      <c r="B23" s="48"/>
      <c r="C23" s="48"/>
      <c r="D23" s="48"/>
      <c r="E23" s="48"/>
      <c r="F23" s="48"/>
      <c r="G23" s="48"/>
      <c r="H23" s="49"/>
      <c r="I23" s="46">
        <v>2460000</v>
      </c>
      <c r="J23" s="46">
        <v>2460000</v>
      </c>
      <c r="K23" s="46">
        <v>2460000</v>
      </c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</row>
  </sheetData>
  <mergeCells count="28">
    <mergeCell ref="A2:W2"/>
    <mergeCell ref="A3:I3"/>
    <mergeCell ref="J4:M4"/>
    <mergeCell ref="N4:P4"/>
    <mergeCell ref="R4:W4"/>
    <mergeCell ref="J5:K5"/>
    <mergeCell ref="A23:H2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pageSetup paperSize="9" scale="34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7"/>
  <sheetViews>
    <sheetView showZeros="0" workbookViewId="0">
      <selection activeCell="A1" sqref="A1"/>
    </sheetView>
  </sheetViews>
  <sheetFormatPr defaultColWidth="9.13888888888889" defaultRowHeight="12" customHeight="1"/>
  <cols>
    <col min="1" max="1" width="34.2777777777778" customWidth="1"/>
    <col min="2" max="2" width="29" customWidth="1"/>
    <col min="3" max="3" width="17.1759259259259" customWidth="1"/>
    <col min="4" max="4" width="21.0277777777778" customWidth="1"/>
    <col min="5" max="5" width="23.5740740740741" customWidth="1"/>
    <col min="6" max="6" width="11.2777777777778" customWidth="1"/>
    <col min="7" max="7" width="10.3148148148148" customWidth="1"/>
    <col min="8" max="8" width="9.31481481481481" customWidth="1"/>
    <col min="9" max="9" width="13.4259259259259" customWidth="1"/>
    <col min="10" max="10" width="27.4537037037037" customWidth="1"/>
  </cols>
  <sheetData>
    <row r="1" customHeight="1" spans="10:10">
      <c r="J1" s="143" t="s">
        <v>267</v>
      </c>
    </row>
    <row r="2" ht="28.5" customHeight="1" spans="1:10">
      <c r="A2" s="142" t="s">
        <v>268</v>
      </c>
      <c r="B2" s="33"/>
      <c r="C2" s="33"/>
      <c r="D2" s="33"/>
      <c r="E2" s="33"/>
      <c r="F2" s="103"/>
      <c r="G2" s="33"/>
      <c r="H2" s="103"/>
      <c r="I2" s="103"/>
      <c r="J2" s="33"/>
    </row>
    <row r="3" ht="15" customHeight="1" spans="1:1">
      <c r="A3" s="5" t="str">
        <f>"单位名称："&amp;"玉溪市统计局"</f>
        <v>单位名称：玉溪市统计局</v>
      </c>
    </row>
    <row r="4" ht="14.25" customHeight="1" spans="1:10">
      <c r="A4" s="68" t="s">
        <v>269</v>
      </c>
      <c r="B4" s="68" t="s">
        <v>270</v>
      </c>
      <c r="C4" s="68" t="s">
        <v>271</v>
      </c>
      <c r="D4" s="68" t="s">
        <v>272</v>
      </c>
      <c r="E4" s="68" t="s">
        <v>273</v>
      </c>
      <c r="F4" s="55" t="s">
        <v>274</v>
      </c>
      <c r="G4" s="68" t="s">
        <v>275</v>
      </c>
      <c r="H4" s="55" t="s">
        <v>276</v>
      </c>
      <c r="I4" s="55" t="s">
        <v>277</v>
      </c>
      <c r="J4" s="68" t="s">
        <v>278</v>
      </c>
    </row>
    <row r="5" ht="14.25" customHeight="1" spans="1:10">
      <c r="A5" s="68">
        <v>1</v>
      </c>
      <c r="B5" s="68">
        <v>2</v>
      </c>
      <c r="C5" s="68">
        <v>3</v>
      </c>
      <c r="D5" s="68">
        <v>4</v>
      </c>
      <c r="E5" s="68">
        <v>5</v>
      </c>
      <c r="F5" s="55">
        <v>6</v>
      </c>
      <c r="G5" s="68">
        <v>7</v>
      </c>
      <c r="H5" s="55">
        <v>8</v>
      </c>
      <c r="I5" s="55">
        <v>9</v>
      </c>
      <c r="J5" s="68">
        <v>10</v>
      </c>
    </row>
    <row r="6" ht="15" customHeight="1" spans="1:10">
      <c r="A6" s="27" t="s">
        <v>64</v>
      </c>
      <c r="B6" s="69"/>
      <c r="C6" s="69"/>
      <c r="D6" s="69"/>
      <c r="E6" s="70"/>
      <c r="F6" s="71"/>
      <c r="G6" s="70"/>
      <c r="H6" s="71"/>
      <c r="I6" s="71"/>
      <c r="J6" s="70"/>
    </row>
    <row r="7" ht="33.75" customHeight="1" spans="1:10">
      <c r="A7" s="72" t="s">
        <v>64</v>
      </c>
      <c r="B7" s="27"/>
      <c r="C7" s="27"/>
      <c r="D7" s="27"/>
      <c r="E7" s="27"/>
      <c r="F7" s="27"/>
      <c r="G7" s="44"/>
      <c r="H7" s="27"/>
      <c r="I7" s="27"/>
      <c r="J7" s="27"/>
    </row>
    <row r="8" ht="33.75" customHeight="1" spans="1:10">
      <c r="A8" s="27" t="s">
        <v>263</v>
      </c>
      <c r="B8" s="27" t="s">
        <v>279</v>
      </c>
      <c r="C8" s="27" t="s">
        <v>280</v>
      </c>
      <c r="D8" s="27" t="s">
        <v>281</v>
      </c>
      <c r="E8" s="27" t="s">
        <v>282</v>
      </c>
      <c r="F8" s="27" t="s">
        <v>283</v>
      </c>
      <c r="G8" s="44" t="s">
        <v>284</v>
      </c>
      <c r="H8" s="27" t="s">
        <v>285</v>
      </c>
      <c r="I8" s="27" t="s">
        <v>286</v>
      </c>
      <c r="J8" s="27" t="s">
        <v>287</v>
      </c>
    </row>
    <row r="9" ht="33.75" customHeight="1" spans="1:10">
      <c r="A9" s="27" t="s">
        <v>263</v>
      </c>
      <c r="B9" s="27" t="s">
        <v>279</v>
      </c>
      <c r="C9" s="27" t="s">
        <v>280</v>
      </c>
      <c r="D9" s="27" t="s">
        <v>281</v>
      </c>
      <c r="E9" s="27" t="s">
        <v>288</v>
      </c>
      <c r="F9" s="27" t="s">
        <v>289</v>
      </c>
      <c r="G9" s="44" t="s">
        <v>290</v>
      </c>
      <c r="H9" s="27" t="s">
        <v>291</v>
      </c>
      <c r="I9" s="27" t="s">
        <v>286</v>
      </c>
      <c r="J9" s="27" t="s">
        <v>292</v>
      </c>
    </row>
    <row r="10" ht="33.75" customHeight="1" spans="1:10">
      <c r="A10" s="27" t="s">
        <v>263</v>
      </c>
      <c r="B10" s="27" t="s">
        <v>279</v>
      </c>
      <c r="C10" s="27" t="s">
        <v>280</v>
      </c>
      <c r="D10" s="27" t="s">
        <v>293</v>
      </c>
      <c r="E10" s="27" t="s">
        <v>294</v>
      </c>
      <c r="F10" s="27" t="s">
        <v>289</v>
      </c>
      <c r="G10" s="44" t="s">
        <v>295</v>
      </c>
      <c r="H10" s="27" t="s">
        <v>296</v>
      </c>
      <c r="I10" s="27" t="s">
        <v>286</v>
      </c>
      <c r="J10" s="27" t="s">
        <v>297</v>
      </c>
    </row>
    <row r="11" ht="33.75" customHeight="1" spans="1:10">
      <c r="A11" s="27" t="s">
        <v>263</v>
      </c>
      <c r="B11" s="27" t="s">
        <v>279</v>
      </c>
      <c r="C11" s="27" t="s">
        <v>280</v>
      </c>
      <c r="D11" s="27" t="s">
        <v>298</v>
      </c>
      <c r="E11" s="27" t="s">
        <v>299</v>
      </c>
      <c r="F11" s="27" t="s">
        <v>289</v>
      </c>
      <c r="G11" s="44" t="s">
        <v>300</v>
      </c>
      <c r="H11" s="27" t="s">
        <v>296</v>
      </c>
      <c r="I11" s="27" t="s">
        <v>286</v>
      </c>
      <c r="J11" s="27" t="s">
        <v>301</v>
      </c>
    </row>
    <row r="12" ht="33.75" customHeight="1" spans="1:10">
      <c r="A12" s="27" t="s">
        <v>263</v>
      </c>
      <c r="B12" s="27" t="s">
        <v>279</v>
      </c>
      <c r="C12" s="27" t="s">
        <v>302</v>
      </c>
      <c r="D12" s="27" t="s">
        <v>303</v>
      </c>
      <c r="E12" s="27" t="s">
        <v>304</v>
      </c>
      <c r="F12" s="27" t="s">
        <v>289</v>
      </c>
      <c r="G12" s="44" t="s">
        <v>46</v>
      </c>
      <c r="H12" s="27" t="s">
        <v>285</v>
      </c>
      <c r="I12" s="27" t="s">
        <v>286</v>
      </c>
      <c r="J12" s="27" t="s">
        <v>305</v>
      </c>
    </row>
    <row r="13" ht="33.75" customHeight="1" spans="1:10">
      <c r="A13" s="27" t="s">
        <v>263</v>
      </c>
      <c r="B13" s="27" t="s">
        <v>279</v>
      </c>
      <c r="C13" s="27" t="s">
        <v>306</v>
      </c>
      <c r="D13" s="27" t="s">
        <v>307</v>
      </c>
      <c r="E13" s="27" t="s">
        <v>308</v>
      </c>
      <c r="F13" s="27" t="s">
        <v>289</v>
      </c>
      <c r="G13" s="44" t="s">
        <v>300</v>
      </c>
      <c r="H13" s="27" t="s">
        <v>296</v>
      </c>
      <c r="I13" s="27" t="s">
        <v>286</v>
      </c>
      <c r="J13" s="27" t="s">
        <v>309</v>
      </c>
    </row>
    <row r="14" ht="33.75" customHeight="1" spans="1:10">
      <c r="A14" s="27" t="s">
        <v>256</v>
      </c>
      <c r="B14" s="27" t="s">
        <v>310</v>
      </c>
      <c r="C14" s="27" t="s">
        <v>280</v>
      </c>
      <c r="D14" s="27" t="s">
        <v>281</v>
      </c>
      <c r="E14" s="27" t="s">
        <v>311</v>
      </c>
      <c r="F14" s="27" t="s">
        <v>289</v>
      </c>
      <c r="G14" s="44" t="s">
        <v>312</v>
      </c>
      <c r="H14" s="27" t="s">
        <v>291</v>
      </c>
      <c r="I14" s="27" t="s">
        <v>286</v>
      </c>
      <c r="J14" s="27" t="s">
        <v>313</v>
      </c>
    </row>
    <row r="15" ht="33.75" customHeight="1" spans="1:10">
      <c r="A15" s="27" t="s">
        <v>256</v>
      </c>
      <c r="B15" s="27" t="s">
        <v>310</v>
      </c>
      <c r="C15" s="27" t="s">
        <v>280</v>
      </c>
      <c r="D15" s="27" t="s">
        <v>281</v>
      </c>
      <c r="E15" s="27" t="s">
        <v>314</v>
      </c>
      <c r="F15" s="27" t="s">
        <v>289</v>
      </c>
      <c r="G15" s="44" t="s">
        <v>315</v>
      </c>
      <c r="H15" s="27" t="s">
        <v>316</v>
      </c>
      <c r="I15" s="27" t="s">
        <v>286</v>
      </c>
      <c r="J15" s="27" t="s">
        <v>317</v>
      </c>
    </row>
    <row r="16" ht="33.75" customHeight="1" spans="1:10">
      <c r="A16" s="27" t="s">
        <v>256</v>
      </c>
      <c r="B16" s="27" t="s">
        <v>310</v>
      </c>
      <c r="C16" s="27" t="s">
        <v>280</v>
      </c>
      <c r="D16" s="27" t="s">
        <v>293</v>
      </c>
      <c r="E16" s="27" t="s">
        <v>318</v>
      </c>
      <c r="F16" s="27" t="s">
        <v>289</v>
      </c>
      <c r="G16" s="44" t="s">
        <v>300</v>
      </c>
      <c r="H16" s="27" t="s">
        <v>296</v>
      </c>
      <c r="I16" s="27" t="s">
        <v>286</v>
      </c>
      <c r="J16" s="27" t="s">
        <v>319</v>
      </c>
    </row>
    <row r="17" ht="33.75" customHeight="1" spans="1:10">
      <c r="A17" s="27" t="s">
        <v>256</v>
      </c>
      <c r="B17" s="27" t="s">
        <v>310</v>
      </c>
      <c r="C17" s="27" t="s">
        <v>280</v>
      </c>
      <c r="D17" s="27" t="s">
        <v>293</v>
      </c>
      <c r="E17" s="27" t="s">
        <v>320</v>
      </c>
      <c r="F17" s="27" t="s">
        <v>321</v>
      </c>
      <c r="G17" s="44" t="s">
        <v>322</v>
      </c>
      <c r="H17" s="27" t="s">
        <v>296</v>
      </c>
      <c r="I17" s="27" t="s">
        <v>286</v>
      </c>
      <c r="J17" s="27" t="s">
        <v>323</v>
      </c>
    </row>
    <row r="18" ht="33.75" customHeight="1" spans="1:10">
      <c r="A18" s="27" t="s">
        <v>256</v>
      </c>
      <c r="B18" s="27" t="s">
        <v>310</v>
      </c>
      <c r="C18" s="27" t="s">
        <v>302</v>
      </c>
      <c r="D18" s="27" t="s">
        <v>303</v>
      </c>
      <c r="E18" s="27" t="s">
        <v>324</v>
      </c>
      <c r="F18" s="27" t="s">
        <v>325</v>
      </c>
      <c r="G18" s="44" t="s">
        <v>326</v>
      </c>
      <c r="H18" s="27"/>
      <c r="I18" s="27" t="s">
        <v>327</v>
      </c>
      <c r="J18" s="27" t="s">
        <v>328</v>
      </c>
    </row>
    <row r="19" ht="33.75" customHeight="1" spans="1:10">
      <c r="A19" s="27" t="s">
        <v>256</v>
      </c>
      <c r="B19" s="27" t="s">
        <v>310</v>
      </c>
      <c r="C19" s="27" t="s">
        <v>302</v>
      </c>
      <c r="D19" s="27" t="s">
        <v>329</v>
      </c>
      <c r="E19" s="27" t="s">
        <v>320</v>
      </c>
      <c r="F19" s="27" t="s">
        <v>289</v>
      </c>
      <c r="G19" s="44" t="s">
        <v>53</v>
      </c>
      <c r="H19" s="27" t="s">
        <v>330</v>
      </c>
      <c r="I19" s="27" t="s">
        <v>286</v>
      </c>
      <c r="J19" s="27" t="s">
        <v>331</v>
      </c>
    </row>
    <row r="20" ht="33.75" customHeight="1" spans="1:10">
      <c r="A20" s="27" t="s">
        <v>256</v>
      </c>
      <c r="B20" s="27" t="s">
        <v>310</v>
      </c>
      <c r="C20" s="27" t="s">
        <v>306</v>
      </c>
      <c r="D20" s="27" t="s">
        <v>307</v>
      </c>
      <c r="E20" s="27" t="s">
        <v>332</v>
      </c>
      <c r="F20" s="27" t="s">
        <v>289</v>
      </c>
      <c r="G20" s="44" t="s">
        <v>300</v>
      </c>
      <c r="H20" s="27" t="s">
        <v>296</v>
      </c>
      <c r="I20" s="27" t="s">
        <v>286</v>
      </c>
      <c r="J20" s="27" t="s">
        <v>333</v>
      </c>
    </row>
    <row r="21" ht="33.75" customHeight="1" spans="1:10">
      <c r="A21" s="27" t="s">
        <v>260</v>
      </c>
      <c r="B21" s="27" t="s">
        <v>310</v>
      </c>
      <c r="C21" s="27" t="s">
        <v>280</v>
      </c>
      <c r="D21" s="27" t="s">
        <v>281</v>
      </c>
      <c r="E21" s="27" t="s">
        <v>288</v>
      </c>
      <c r="F21" s="27" t="s">
        <v>289</v>
      </c>
      <c r="G21" s="44" t="s">
        <v>312</v>
      </c>
      <c r="H21" s="27" t="s">
        <v>291</v>
      </c>
      <c r="I21" s="27" t="s">
        <v>286</v>
      </c>
      <c r="J21" s="27" t="s">
        <v>334</v>
      </c>
    </row>
    <row r="22" ht="33.75" customHeight="1" spans="1:10">
      <c r="A22" s="27" t="s">
        <v>260</v>
      </c>
      <c r="B22" s="27" t="s">
        <v>310</v>
      </c>
      <c r="C22" s="27" t="s">
        <v>280</v>
      </c>
      <c r="D22" s="27" t="s">
        <v>281</v>
      </c>
      <c r="E22" s="27" t="s">
        <v>314</v>
      </c>
      <c r="F22" s="27" t="s">
        <v>289</v>
      </c>
      <c r="G22" s="44" t="s">
        <v>315</v>
      </c>
      <c r="H22" s="27" t="s">
        <v>316</v>
      </c>
      <c r="I22" s="27" t="s">
        <v>286</v>
      </c>
      <c r="J22" s="27" t="s">
        <v>317</v>
      </c>
    </row>
    <row r="23" ht="33.75" customHeight="1" spans="1:10">
      <c r="A23" s="27" t="s">
        <v>260</v>
      </c>
      <c r="B23" s="27" t="s">
        <v>310</v>
      </c>
      <c r="C23" s="27" t="s">
        <v>280</v>
      </c>
      <c r="D23" s="27" t="s">
        <v>293</v>
      </c>
      <c r="E23" s="27" t="s">
        <v>318</v>
      </c>
      <c r="F23" s="27" t="s">
        <v>289</v>
      </c>
      <c r="G23" s="44" t="s">
        <v>300</v>
      </c>
      <c r="H23" s="27" t="s">
        <v>296</v>
      </c>
      <c r="I23" s="27" t="s">
        <v>286</v>
      </c>
      <c r="J23" s="27" t="s">
        <v>319</v>
      </c>
    </row>
    <row r="24" ht="33.75" customHeight="1" spans="1:10">
      <c r="A24" s="27" t="s">
        <v>260</v>
      </c>
      <c r="B24" s="27" t="s">
        <v>310</v>
      </c>
      <c r="C24" s="27" t="s">
        <v>280</v>
      </c>
      <c r="D24" s="27" t="s">
        <v>293</v>
      </c>
      <c r="E24" s="27" t="s">
        <v>320</v>
      </c>
      <c r="F24" s="27" t="s">
        <v>321</v>
      </c>
      <c r="G24" s="44" t="s">
        <v>322</v>
      </c>
      <c r="H24" s="27" t="s">
        <v>296</v>
      </c>
      <c r="I24" s="27" t="s">
        <v>286</v>
      </c>
      <c r="J24" s="27" t="s">
        <v>323</v>
      </c>
    </row>
    <row r="25" ht="33.75" customHeight="1" spans="1:10">
      <c r="A25" s="27" t="s">
        <v>260</v>
      </c>
      <c r="B25" s="27" t="s">
        <v>310</v>
      </c>
      <c r="C25" s="27" t="s">
        <v>302</v>
      </c>
      <c r="D25" s="27" t="s">
        <v>303</v>
      </c>
      <c r="E25" s="27" t="s">
        <v>335</v>
      </c>
      <c r="F25" s="27" t="s">
        <v>325</v>
      </c>
      <c r="G25" s="44" t="s">
        <v>326</v>
      </c>
      <c r="H25" s="27"/>
      <c r="I25" s="27" t="s">
        <v>327</v>
      </c>
      <c r="J25" s="27" t="s">
        <v>328</v>
      </c>
    </row>
    <row r="26" ht="33.75" customHeight="1" spans="1:10">
      <c r="A26" s="27" t="s">
        <v>260</v>
      </c>
      <c r="B26" s="27" t="s">
        <v>310</v>
      </c>
      <c r="C26" s="27" t="s">
        <v>302</v>
      </c>
      <c r="D26" s="27" t="s">
        <v>329</v>
      </c>
      <c r="E26" s="27" t="s">
        <v>336</v>
      </c>
      <c r="F26" s="27" t="s">
        <v>289</v>
      </c>
      <c r="G26" s="44" t="s">
        <v>53</v>
      </c>
      <c r="H26" s="27" t="s">
        <v>330</v>
      </c>
      <c r="I26" s="27" t="s">
        <v>286</v>
      </c>
      <c r="J26" s="27" t="s">
        <v>331</v>
      </c>
    </row>
    <row r="27" ht="33.75" customHeight="1" spans="1:10">
      <c r="A27" s="27" t="s">
        <v>260</v>
      </c>
      <c r="B27" s="27" t="s">
        <v>310</v>
      </c>
      <c r="C27" s="27" t="s">
        <v>306</v>
      </c>
      <c r="D27" s="27" t="s">
        <v>307</v>
      </c>
      <c r="E27" s="27" t="s">
        <v>308</v>
      </c>
      <c r="F27" s="27" t="s">
        <v>289</v>
      </c>
      <c r="G27" s="44" t="s">
        <v>300</v>
      </c>
      <c r="H27" s="27" t="s">
        <v>296</v>
      </c>
      <c r="I27" s="27" t="s">
        <v>286</v>
      </c>
      <c r="J27" s="27" t="s">
        <v>309</v>
      </c>
    </row>
  </sheetData>
  <mergeCells count="8">
    <mergeCell ref="A2:J2"/>
    <mergeCell ref="A3:H3"/>
    <mergeCell ref="A8:A13"/>
    <mergeCell ref="A14:A20"/>
    <mergeCell ref="A21:A27"/>
    <mergeCell ref="B8:B13"/>
    <mergeCell ref="B14:B20"/>
    <mergeCell ref="B21:B27"/>
  </mergeCells>
  <pageMargins left="0.75" right="0.75" top="1" bottom="1" header="0.5" footer="0.5"/>
  <pageSetup paperSize="9" scale="5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市对下转移支付预算表09-1</vt:lpstr>
      <vt:lpstr>市对下转移支付绩效目标表09-2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2026-02-04T02:26:00Z</dcterms:created>
  <dcterms:modified xsi:type="dcterms:W3CDTF">2026-02-06T02:23:48Z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