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2"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<sst xmlns="http://schemas.openxmlformats.org/spreadsheetml/2006/main" count="1403" uniqueCount="475">
  <si>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</si>
  <si>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</si>
  <si>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</si>
  <si>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</si>
  <si>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</si>
  <si>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</si>
  <si>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</si>
  <si>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</si>
  <si>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</si>
  <si>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</si>
  <si>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</si>
  <si>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</si>
  <si>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</si>
  <si>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</si>
  <si>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</si>
  <si>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</si>
  <si>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</si>
  <si>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</si>
  <si>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</si>
  <si>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</si>
  <si>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</si>
  <si>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</si>
  <si>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</si>
  <si>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</si>
  <si>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</si>
  <si>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</si>
  <si>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</si>
  <si>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</si>
  <si>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</si>
  <si>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</si>
  <si>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</si>
  <si>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</si>
  <si>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</si>
  <si>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</si>
  <si>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</si>
  <si>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</si>
  <si>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</si>
  <si>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</si>
  <si>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</si>
  <si>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</si>
  <si>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</si>
  <si>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</si>
  <si>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</si>
  <si>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</si>
  <si>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</si>
  <si>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</si>
  <si>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</si>
  <si>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</si>
  <si>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</si>
  <si>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</si>
  <si>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</si>
  <si>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</si>
  <si>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</si>
  <si>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</si>
  <si>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</si>
  <si>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</si>
  <si>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</si>
  <si>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</si>
  <si>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</si>
  <si>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</si>
  <si>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</si>
  <si>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</si>
  <si>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</si>
  <si>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703001</t>
  </si>
  <si>
    <t>玉溪市防震减灾局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</si>
  <si>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</si>
  <si>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</si>
  <si>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</si>
  <si>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</si>
  <si>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</si>
  <si>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</si>
  <si>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</si>
  <si>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</si>
  <si>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</si>
  <si>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</si>
  <si>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</si>
  <si>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</si>
  <si>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</si>
  <si>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</si>
  <si>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</si>
  <si>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2080501</t>
  </si>
  <si>
    <t>2080502</t>
  </si>
  <si>
    <t>2080505</t>
  </si>
  <si>
    <t>2080506</t>
  </si>
  <si>
    <t>210</t>
  </si>
  <si>
    <t>21011</t>
  </si>
  <si>
    <t>2101101</t>
  </si>
  <si>
    <t>2101102</t>
  </si>
  <si>
    <t>2101103</t>
  </si>
  <si>
    <t>2101199</t>
  </si>
  <si>
    <t>212</t>
  </si>
  <si>
    <t>21208</t>
  </si>
  <si>
    <t>2120899</t>
  </si>
  <si>
    <t>221</t>
  </si>
  <si>
    <t>22102</t>
  </si>
  <si>
    <t>2210201</t>
  </si>
  <si>
    <t>2210203</t>
  </si>
  <si>
    <t>224</t>
  </si>
  <si>
    <t>22405</t>
  </si>
  <si>
    <t>2240501</t>
  </si>
  <si>
    <t>2240505</t>
  </si>
  <si>
    <t>2240506</t>
  </si>
  <si>
    <t>2240507</t>
  </si>
  <si>
    <t>2240550</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</si>
  <si>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</si>
  <si>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</si>
  <si>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</si>
  <si>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</si>
  <si>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</si>
  <si>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</si>
  <si>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</si>
  <si>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</si>
  <si>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</si>
  <si>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</si>
  <si>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</si>
  <si>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</si>
  <si>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</si>
  <si>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</si>
  <si>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</si>
  <si>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</si>
  <si>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</si>
  <si>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</si>
  <si>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</si>
  <si>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</si>
  <si>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</si>
  <si>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</si>
  <si>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</si>
  <si>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</si>
  <si>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</si>
  <si>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</si>
  <si>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</si>
  <si>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</si>
  <si>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</si>
  <si>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</si>
  <si>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</si>
  <si>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</si>
  <si>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</si>
  <si>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</si>
  <si>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</si>
  <si>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</si>
  <si>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</si>
  <si>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</si>
  <si>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</si>
  <si>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</si>
  <si>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</si>
  <si>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</si>
  <si>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</si>
  <si>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</si>
  <si>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</si>
  <si>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530400210000000628937</t>
  </si>
  <si>
    <t>行政人员工资支出</t>
  </si>
  <si>
    <t>购房补贴</t>
  </si>
  <si>
    <t>30102</t>
  </si>
  <si>
    <t>津贴补贴</t>
  </si>
  <si>
    <t>行政运行</t>
  </si>
  <si>
    <t>30101</t>
  </si>
  <si>
    <t>基本工资</t>
  </si>
  <si>
    <t>530400210000000628938</t>
  </si>
  <si>
    <t>事业人员工资支出</t>
  </si>
  <si>
    <t>地震事业机构</t>
  </si>
  <si>
    <t>30107</t>
  </si>
  <si>
    <t>绩效工资</t>
  </si>
  <si>
    <t>530400210000000628939</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</si>
  <si>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</si>
  <si>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</si>
  <si>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</si>
  <si>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</si>
  <si>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</si>
  <si>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</si>
  <si>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</si>
  <si>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</si>
  <si>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</si>
  <si>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</si>
  <si>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</si>
  <si>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</si>
  <si>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</si>
  <si>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</si>
  <si>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530400210000000628940</t>
  </si>
  <si>
    <t>住房公积金</t>
  </si>
  <si>
    <t>30113</t>
  </si>
  <si>
    <t>530400210000000628941</t>
  </si>
  <si>
    <t>对个人和家庭的补助</t>
  </si>
  <si>
    <t>行政单位离退休</t>
  </si>
  <si>
    <t>30305</t>
  </si>
  <si>
    <t>生活补助</t>
  </si>
  <si>
    <t>事业单位离退休</t>
  </si>
  <si>
    <t>530400210000000628942</t>
  </si>
  <si>
    <t>其他工资福利支出</t>
  </si>
  <si>
    <t>30103</t>
  </si>
  <si>
    <t>奖金</t>
  </si>
  <si>
    <t>530400210000000628944</t>
  </si>
  <si>
    <t>公车购置及运维费</t>
  </si>
  <si>
    <t>30231</t>
  </si>
  <si>
    <t>公务用车运行维护费</t>
  </si>
  <si>
    <t>530400210000000628945</t>
  </si>
  <si>
    <t>行政人员公务交通补贴</t>
  </si>
  <si>
    <t>30239</t>
  </si>
  <si>
    <t>其他交通费用</t>
  </si>
  <si>
    <t>530400210000000628946</t>
  </si>
  <si>
    <t>工会经费</t>
  </si>
  <si>
    <t>30228</t>
  </si>
  <si>
    <t>530400210000000628948</t>
  </si>
  <si>
    <t>一般公用经费</t>
  </si>
  <si>
    <t>30299</t>
  </si>
  <si>
    <t>其他商品和服务支出</t>
  </si>
  <si>
    <t>30201</t>
  </si>
  <si>
    <t>办公费</t>
  </si>
  <si>
    <t>30206</t>
  </si>
  <si>
    <t>电费</t>
  </si>
  <si>
    <t>30207</t>
  </si>
  <si>
    <t>邮电费</t>
  </si>
  <si>
    <t>30211</t>
  </si>
  <si>
    <t>差旅费</t>
  </si>
  <si>
    <t>30215</t>
  </si>
  <si>
    <t>会议费</t>
  </si>
  <si>
    <t>30216</t>
  </si>
  <si>
    <t>培训费</t>
  </si>
  <si>
    <t>30205</t>
  </si>
  <si>
    <t>水费</t>
  </si>
  <si>
    <t>30213</t>
  </si>
  <si>
    <t>维修（护）费</t>
  </si>
  <si>
    <t>530400221100000564764</t>
  </si>
  <si>
    <t>30217</t>
  </si>
  <si>
    <t>530400241100002113135</t>
  </si>
  <si>
    <t>年终一次性奖金</t>
  </si>
  <si>
    <t>530400251100003841963</t>
  </si>
  <si>
    <t>物业管理费</t>
  </si>
  <si>
    <t>30209</t>
  </si>
  <si>
    <t>530400261100004938156</t>
  </si>
  <si>
    <t>奖励性绩效（工资部分）经费</t>
  </si>
  <si>
    <t>530400261100004938922</t>
  </si>
  <si>
    <t>奖励性绩效工资（高于部分）经费</t>
  </si>
  <si>
    <t>530400261100004939538</t>
  </si>
  <si>
    <t>编外临聘人员经费</t>
  </si>
  <si>
    <t>30199</t>
  </si>
  <si>
    <t>530400261100004939636</t>
  </si>
  <si>
    <t>工作业务经费</t>
  </si>
  <si>
    <t>地震预测预报</t>
  </si>
  <si>
    <t>地震灾害预防</t>
  </si>
  <si>
    <t>30227</t>
  </si>
  <si>
    <t>委托业务费</t>
  </si>
  <si>
    <t>地震应急救援</t>
  </si>
  <si>
    <t>530400261100004939647</t>
  </si>
  <si>
    <t>市直退休医疗照顾人员医疗费用补助资金</t>
  </si>
  <si>
    <t>30307</t>
  </si>
  <si>
    <t>医疗费补助</t>
  </si>
  <si>
    <t>530400261100004939651</t>
  </si>
  <si>
    <t>职业年金经费</t>
  </si>
  <si>
    <t>机关事业单位职业年金缴费支出</t>
  </si>
  <si>
    <t>30109</t>
  </si>
  <si>
    <t>职业年金缴费</t>
  </si>
  <si>
    <t>530400261100005163615</t>
  </si>
  <si>
    <t>机关后勤购买服务资金</t>
  </si>
  <si>
    <t>预算05-1表</t>
  </si>
  <si>
    <t>2026年部门项目支出预算表</t>
  </si>
  <si>
    <t>项目分类</t>
  </si>
  <si>
    <t>项目单位</t>
  </si>
  <si>
    <t>本年拨款</t>
  </si>
  <si>
    <t>单位资金</t>
  </si>
  <si>
    <t>其中：本次下达</t>
  </si>
  <si>
    <t>2025年省级防震减灾专项转移支付（市本级）补助资金</t>
  </si>
  <si>
    <t>事业发展类</t>
  </si>
  <si>
    <t>530400251100004196370</t>
  </si>
  <si>
    <t>峨山县城区断层精确定位与影响评价项目资金</t>
  </si>
  <si>
    <t>530400251100004479467</t>
  </si>
  <si>
    <t>其他国有土地使用权出让收入安排的支出</t>
  </si>
  <si>
    <t>39999</t>
  </si>
  <si>
    <t>震灾处置能力提升项目经费</t>
  </si>
  <si>
    <t>530400261100004993124</t>
  </si>
  <si>
    <t>防震减灾科普能力提升项目经费</t>
  </si>
  <si>
    <t>530400261100005012927</t>
  </si>
  <si>
    <t>地震预测预报能力提升项目资金</t>
  </si>
  <si>
    <t>530400261100005016062</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</si>
  <si>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</si>
  <si>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</si>
  <si>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</si>
  <si>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</si>
  <si>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</si>
  <si>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</si>
  <si>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</si>
  <si>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</si>
  <si>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</si>
  <si>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</si>
  <si>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</si>
  <si>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</si>
  <si>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</si>
  <si>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本项目拟通过采购或定制目前国内最新的地震监测数据处理或智能会商技术服务系统1套，实现玉溪市及周边区域1.0级以上地震目录自动汇集，地震活动性和70余项地球物理监测资料分析异常自动识别，30分钟内自动收集和集成展示震情会商报告，为地震后趋势判定提供技术资料支撑，进一步提升服务政府和公众时效、质量。开展1期不少于30人参加的全市地震监测预报业务培训或学术研讨，邀请国内3名以上地震学知名专家、学者到玉溪开展现场授课，学习地震学前沿知识（包括：b值、震源机制、地震精定位、波速比等方面），加强监测预报队伍人才培养，为玉溪防震减灾事业可持续发展注入坚实动力，逐步解决一些地震预测预报工作中的难点堵点问题，为安定民心、稳定社会和引导舆论起到积极作用。</t>
  </si>
  <si>
    <t>产出指标</t>
  </si>
  <si>
    <t>数量指标</t>
  </si>
  <si>
    <t>购买分析软件</t>
  </si>
  <si>
    <t>&lt;</t>
  </si>
  <si>
    <t>套</t>
  </si>
  <si>
    <t>定量指标</t>
  </si>
  <si>
    <t>采购或定制目前国内最新的地震监测数据处理或智能会商技术服务系统，实现玉溪市及周边区域1.0级以上地震目录自动汇集，地震活动性和70余项地球物理监测资料分析异常自动识别，30分钟内自动收集和集成展示震情会商报告。</t>
  </si>
  <si>
    <t>组织开展业务培训</t>
  </si>
  <si>
    <t>次</t>
  </si>
  <si>
    <t>开展地震监测预报业务培训或学术交流研讨1次，邀请国内3名以上地震学知名专家、学者到玉溪开展现场授课，学习地震学前沿知识（包括：b值、震源机制、地震精定位、波速比等方面），加强监测预报队伍人才培养，解决一些地震预测预报工作中的难点堵点问题。</t>
  </si>
  <si>
    <t>培训或研讨人数</t>
  </si>
  <si>
    <t>&lt;=</t>
  </si>
  <si>
    <t>30</t>
  </si>
  <si>
    <t>人</t>
  </si>
  <si>
    <t>开展1期不少于30人参加的全市地震监测预报业务培训或学术研讨，邀请国内3名以上地震学知名专家、学者到玉溪开展现场授课，学习地震学前沿知识（包括：b值、震源机制、地震精定位、波速比等方面），加强监测预报队伍人才培养，</t>
  </si>
  <si>
    <t>质量指标</t>
  </si>
  <si>
    <t>完成技术服务系统定制和业务培训</t>
  </si>
  <si>
    <t>分钟</t>
  </si>
  <si>
    <t>2026年10月前，采购或定制目前国内最新的地震监测数据处理或智能会商技术服务系统1套，并验收，达到30分钟内自动产出震情分析报告（包括地震三要素、震中分布图等）。</t>
  </si>
  <si>
    <t>时效指标</t>
  </si>
  <si>
    <t>预测预报能力提升项目完成时间</t>
  </si>
  <si>
    <t>月</t>
  </si>
  <si>
    <t>1.2026年10月前，采购或定制目前国内最新的地震监测数据处理或智能会商技术服务系统，完成验收；
2.2026年9月前，开展地震监测预报业务培训和学术交流研讨1次。</t>
  </si>
  <si>
    <t>效益指标</t>
  </si>
  <si>
    <t>经济效益</t>
  </si>
  <si>
    <t>提升地震预测能力和水平</t>
  </si>
  <si>
    <t>=</t>
  </si>
  <si>
    <t>减少人员伤亡财产损失</t>
  </si>
  <si>
    <t>定性指标</t>
  </si>
  <si>
    <t>本项目属于公益性项目，不以盈利为目的。但通过采购或定制目前国内最新的地震监测数据处理或智能会商技术服务系统，实现震情会商报告快速自动产出，提升震情信息服务时效性，为震后救援力量及时精准投放，减少人员伤亡和财产损失提供科学依据。</t>
  </si>
  <si>
    <t>社会效益</t>
  </si>
  <si>
    <t>提升地震预测预报能力和震情信息服务能力。</t>
  </si>
  <si>
    <t>快速公布地震三要素</t>
  </si>
  <si>
    <t>通过项目实施，促进玉溪地震监测预报软实力提升，快速权威发布地震三要素信息，为安定民心、缓解群众焦虑，稳定社会起到积极作用。</t>
  </si>
  <si>
    <t>可持续影响</t>
  </si>
  <si>
    <t>形成玉溪地震预测预报研究成果</t>
  </si>
  <si>
    <t>&gt;</t>
  </si>
  <si>
    <t>不断提升地震预测能力</t>
  </si>
  <si>
    <t>通过采购或定制1套目前国内最新的地震监测数据处理或智能会商技术服务系统，实现震情会商报告快速自动产出、提供震后趋势判定基础资料，进一步提升服务政府和公众时效；通过开展高层次业务培训班，提升玉溪监测预报队伍软实力，对实现有减灾实效的地震预测预报具有重要意义，促进经济社会可持续性发展的需要，将对今后一段时期内玉溪预测预报能力提升产生持续的、重要的影响。</t>
  </si>
  <si>
    <t>满意度指标</t>
  </si>
  <si>
    <t>服务对象满意度</t>
  </si>
  <si>
    <t>满意度测评</t>
  </si>
  <si>
    <t>&gt;=</t>
  </si>
  <si>
    <t>90</t>
  </si>
  <si>
    <t>%</t>
  </si>
  <si>
    <t>开展震情信息服务和地震谣言处置满意度测评。</t>
  </si>
  <si>
    <t>聚焦基层震灾处置能力短板，完成年度“队伍强能、装备补位、平台保稳”关键任务，筑牢震灾防控第一道防线。一是队伍建设：2026年玉溪市行政村（社区）、村（居）民小组将全面开展换届选举，作为基层地震应急“第一响应人”核心群体的村（组）将出现大幅变动，现有“第一响应人”队伍面临明显断层风险，能力亟待更新强化。通过“精准补训+动态巩固”的队伍建设模式，确保每个村（居）民小组稳定保持3名以上合格“第一响应人”，避免村（组）层面应急能力断档。二是平台运维：覆盖一年运维服务周期，精准排查并快速修复应急指挥大厅平台故障，确保全市应急指挥决策、震情会商等核心功能平稳运转。同时保障紧急状态下省、市、县三级实时互联互通，支撑抗震救灾信息及指令顺畅高效传递。</t>
  </si>
  <si>
    <t>基层地震应急“第一响应人”培训数量</t>
  </si>
  <si>
    <t>20000</t>
  </si>
  <si>
    <t>人次</t>
  </si>
  <si>
    <t>采购应急指挥平台年度运维服务</t>
  </si>
  <si>
    <t>“第一响应人”培训合格率</t>
  </si>
  <si>
    <t>应急指挥平台运维达标率</t>
  </si>
  <si>
    <t>年内完成“第一响应人”培训任务</t>
  </si>
  <si>
    <t>完成“第一响应人”培训任务</t>
  </si>
  <si>
    <t>基层地震灾害应对和处置能力</t>
  </si>
  <si>
    <t>提升</t>
  </si>
  <si>
    <t>基层地震灾害应对和处置能力提升</t>
  </si>
  <si>
    <t xml:space="preserve">培训对象对培训效果满意度 </t>
  </si>
  <si>
    <t>（一）常态化开展防震减灾科普“六进”工作。面向社会公众，聚焦学校、社区、农村、企业、家庭等基层单元，提供精准化、易懂实用的科普产品与服务，以“1·05”通海大地震纪念日、“5·12”全国防灾减灾日、“10·13”国际减灾日、“11·6”全省防震减灾宣传日等重点时段为载体，分层分类开展防震减灾科普“六进”活动。（二）加强科普宣传阵地建设。做好市防震减灾科普馆日常运维管理与对外宣传，加强对科普馆讲解员的培养力度，进一步发挥科普馆宣传阵地作用。充分利用政府门户网站、政务新媒体、融媒体平台等，开设防震减灾科普专栏，定期向社会推荐优秀科普作品、书籍和宣教片。（三）加强科普宣讲能力建设。加强全市防震减灾讲师库建设，持续提升宣传讲师的专业能力与授课水平，年内组织开展1-2次线上或线下业务培训和交流，内容包括最新防震减灾政策法规、科学知识更新、授课技巧提升、应急处置能力培训等。（四）大力开发本土化科普产品。围绕地震基础知识、隐患排查、应急准备、避险自救、预警终端使用等内容，制作适用于不同受众的科普科普宣传品，创作防震减灾科学实验作品，结合实际举办防震减灾科普讲解大赛、科普创意作品征集、防震减灾知识竞赛等活动，提高社会公众参与防震减灾科普宣传的积极性和主动性。
防震减灾科普能力提升项目,项目总金额10万（下设两个子项目：一是强化市级防震减灾科普宣传阵地建设项目，二是普惠性科普资源研发与供给工程项目）
（一）强化市级防震减灾科普宣传阵地建设项目1.5万元。防震减灾科普馆运维费1.5万元（包括馆内设施、设备日常巡检，故障修复）。
（二）普惠性科普资源研发与供给工程项目8.5万元。其中：高质量宣传品制作3万元；防震减灾科普短视频制作0.5万元；结合特殊纪念日开展群众性宣传活动5万元。</t>
  </si>
  <si>
    <t>宣传笔记本</t>
  </si>
  <si>
    <t>1000</t>
  </si>
  <si>
    <t>本</t>
  </si>
  <si>
    <t>完成1000本宣传笔记本定制。</t>
  </si>
  <si>
    <t>宣传毛巾</t>
  </si>
  <si>
    <t>2400</t>
  </si>
  <si>
    <t>块</t>
  </si>
  <si>
    <t>定制2400块宣传毛巾。</t>
  </si>
  <si>
    <t>防震减灾科普短视频制作</t>
  </si>
  <si>
    <t>条</t>
  </si>
  <si>
    <t>完成2条防震减灾科普短视频制作。</t>
  </si>
  <si>
    <t>纪念日开展开展群众性宣传活动</t>
  </si>
  <si>
    <t>完成纪念日群众性宣传活动</t>
  </si>
  <si>
    <t>验收合格率</t>
  </si>
  <si>
    <t>95</t>
  </si>
  <si>
    <t>反映验收合格率</t>
  </si>
  <si>
    <t>社会公众防震减灾意识</t>
  </si>
  <si>
    <t>提高</t>
  </si>
  <si>
    <t>反映社会公众防震减灾意识</t>
  </si>
  <si>
    <t>科普宣传满意度</t>
  </si>
  <si>
    <t>85</t>
  </si>
  <si>
    <t>采取随机测评方式面向科普宣传受众进行满意度测评。</t>
  </si>
  <si>
    <t>本年度计划投入500万元推进项目实施，实施以下工作内容：一是完成项目招标工作，确定合作单位，全面推进前期各项准备事宜，包括但不限于开展基础资料收集、完成项目施工方案编制并通过评审，完成探测工作所需要的震源车（震源车规格不低于28吨）、地震波测线（调用测线长度不少于5公里）、钻孔设施设备的租赁或采购准备工作，为项目全面实施奠定基础；二是启动初步勘察阶段工作，完成高精度航卫片遥感数据获取与处理（解译面积不少于65平方公里）、野外调查（组成调查组并制定工作计划），为项目后续全面开展探测与分析提供支撑。三是完成详细勘察阶段的工作任务，开展联合钻孔开钻（30孔、50m，控制性深孔3个、300m，测线50km），开挖探槽（大型3个、小型6个），开展年代测定。四是完成中期验收准备工作，开展补充调查、勘察、检验、分布图编制、危险性评价等。</t>
  </si>
  <si>
    <t>高精度航卫片遥感解译面积</t>
  </si>
  <si>
    <t>65</t>
  </si>
  <si>
    <t>平方公里</t>
  </si>
  <si>
    <t>通过高精度航卫片（亚米级）、旧航片和无人机航测获取高精度DEM（厘米级）数据，对目标区邻近范围进行1:10000精细解译的面积</t>
  </si>
  <si>
    <t>野外地质调查</t>
  </si>
  <si>
    <t>公里</t>
  </si>
  <si>
    <t>在精细遥感解译的基础上，开展目标区条带状内野外地质地貌填图和第四纪年代学定年，对目标区内主要活动构造进行系统性鉴定，并获取其空间展布、运动性质、近地表几何结构，并选择地点作为探槽开挖的备选点，以确定断裂最新活动位置和活动时代。</t>
  </si>
  <si>
    <t>开展联合钻孔数量</t>
  </si>
  <si>
    <t>个</t>
  </si>
  <si>
    <t>开展联合钻孔的钻孔数量大于等于30个</t>
  </si>
  <si>
    <t>开挖探槽数量</t>
  </si>
  <si>
    <t>为探明断层剖面的开挖探槽的数量，大型探槽3个、小型探槽6个。</t>
  </si>
  <si>
    <t>野外调查组成员中高级职称专家比例</t>
  </si>
  <si>
    <t>选用大型震源车吨位</t>
  </si>
  <si>
    <t>28</t>
  </si>
  <si>
    <t>吨</t>
  </si>
  <si>
    <t>在目标区分布第四纪覆盖层的位置进行浅层地震探测，确定存在覆盖层地区隐伏断层的延伸展布特征和上断点埋深，为钻孔联合地质剖面探测和探槽布设提供断层预选位置。浅层地震初勘拟选用28顿大型可控震源车，按照纵波反射、横波反射、纵波折射的顺序选择探测方法，以最佳探测效果为前提。</t>
  </si>
  <si>
    <t>联合钻孔深度</t>
  </si>
  <si>
    <t>50</t>
  </si>
  <si>
    <t>米</t>
  </si>
  <si>
    <t>开展联合钻孔工作，钻孔的深度大于等于50米</t>
  </si>
  <si>
    <t>中期验收合格率</t>
  </si>
  <si>
    <t>在中期验收前开展初勘及详勘阶段的钻孔、探槽、测线、遥感解译、地质调查的数据合格率大于等于90%，以满足中期验收之必要条件，并通过中期验收评审。</t>
  </si>
  <si>
    <t>布设人工地震测线长度</t>
  </si>
  <si>
    <t>千米</t>
  </si>
  <si>
    <t>与浅层人工地震配套布设人工地震测线，按照不低于3条测线且长度不低于50公里的标准组织开展人工地震监测。</t>
  </si>
  <si>
    <t>计划准备阶段工作时限</t>
  </si>
  <si>
    <t>完成项目可行性论证、完成项目招标采购、完成详细施工方案编制并通过论证，中标方初步完成航卫片遥感解译、拟采用探测所需要的震源车、地震波测线及钻孔装置的租赁或采购。</t>
  </si>
  <si>
    <t>初勘阶段工作时限</t>
  </si>
  <si>
    <t>完成初勘阶段所包含的勘探设备租赁、检测机构合作、施工材料采购、开展野外调查、浅层地震初勘</t>
  </si>
  <si>
    <t>详勘阶段工作时限</t>
  </si>
  <si>
    <t>按照预算编制方案，需要于项目启动实施后9个月内完成详勘阶段工作任务，包括联合钻孔开钻、探槽开挖、样品测试、中期报告编写并组织开展中期验收。</t>
  </si>
  <si>
    <t>公众对项目知晓度</t>
  </si>
  <si>
    <t>公众对项目的知晓程度</t>
  </si>
  <si>
    <t>受益群众满意度</t>
  </si>
  <si>
    <t>面向项目实施区域开展抽样调查，抽样满意人数/抽样总人数的占比≥90%</t>
  </si>
  <si>
    <t>预算06表</t>
  </si>
  <si>
    <t>2026年部门政府性基金预算支出预算表</t>
  </si>
  <si>
    <t>单位:元</t>
  </si>
  <si>
    <t>政府性基金预算支出</t>
  </si>
  <si>
    <t>城乡社区支出</t>
  </si>
  <si>
    <t>国有土地使用权出让收入安排的支出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</si>
  <si>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</si>
  <si>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</si>
  <si>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</si>
  <si>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</si>
  <si>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</si>
  <si>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</si>
  <si>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</si>
  <si>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</si>
  <si>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</si>
  <si>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</si>
  <si>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</si>
  <si>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</si>
  <si>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车辆保险及车船税</t>
  </si>
  <si>
    <t>年</t>
  </si>
  <si>
    <t>元</t>
  </si>
  <si>
    <t>预算08表</t>
  </si>
  <si>
    <t>2026年部门政府购买服务预算表</t>
  </si>
  <si>
    <t>政府购买服务项目</t>
  </si>
  <si>
    <t>政府购买服务目录</t>
  </si>
  <si>
    <t>备注：玉溪市防震减灾局2026年没有政府购买服务预算，此表为空表。</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</si>
  <si>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</si>
  <si>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</si>
  <si>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</si>
  <si>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</si>
  <si>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</si>
  <si>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</si>
  <si>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</si>
  <si>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</si>
  <si>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</si>
  <si>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</si>
  <si>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</si>
  <si>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</si>
  <si>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</si>
  <si>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</si>
  <si>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</si>
  <si>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</si>
  <si>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</si>
  <si>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</si>
  <si>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</si>
  <si>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</si>
  <si>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</si>
  <si>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</si>
  <si>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</si>
  <si>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</si>
  <si>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</si>
  <si>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</si>
  <si>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设备</t>
  </si>
  <si>
    <t>A02061804 空调机</t>
  </si>
  <si>
    <t>空调</t>
  </si>
  <si>
    <t>台</t>
  </si>
  <si>
    <t>预算11表</t>
  </si>
  <si>
    <t>2026年上级补助项目支出预算表</t>
  </si>
  <si>
    <t>上级补助</t>
  </si>
  <si>
    <t>备注：2026年无上级补助项目支出，此表为空表。</t>
  </si>
  <si>
    <t>预算12表</t>
  </si>
  <si>
    <t>2026年部门项目支出中期规划预算表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</si>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</sst>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numFmts count="9">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yyyy/mm/dd"/>
    <numFmt numFmtId="177" formatCode="yyyy/mm/dd\ hh:mm:ss"/>
    <numFmt numFmtId="178" formatCode="#,##0.00;\-#,##0.00;;@"/>
    <numFmt numFmtId="179" formatCode="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5" borderId="0" applyNumberFormat="0" applyBorder="0" applyAlignment="0" applyProtection="0">
      <alignment vertical="center"/>
    </xf>
    <xf numFmtId="0" fontId="37" fillId="22" borderId="20"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11" fillId="0" borderId="7">
      <alignment horizontal="right" vertical="center"/>
    </xf>
    <xf numFmtId="0" fontId="22" fillId="9" borderId="0" applyNumberFormat="0" applyBorder="0" applyAlignment="0" applyProtection="0">
      <alignment vertical="center"/>
    </xf>
    <xf numFmtId="0" fontId="25" fillId="5" borderId="0" applyNumberFormat="0" applyBorder="0" applyAlignment="0" applyProtection="0">
      <alignment vertical="center"/>
    </xf>
    <xf numFmtId="43" fontId="19" fillId="0" borderId="0" applyFont="0" applyFill="0" applyBorder="0" applyAlignment="0" applyProtection="0">
      <alignment vertical="center"/>
    </xf>
    <xf numFmtId="0" fontId="30" fillId="28" borderId="0" applyNumberFormat="0" applyBorder="0" applyAlignment="0" applyProtection="0">
      <alignment vertical="center"/>
    </xf>
    <xf numFmtId="0" fontId="33" fillId="0" borderId="0" applyNumberFormat="0" applyFill="0" applyBorder="0" applyAlignment="0" applyProtection="0">
      <alignment vertical="center"/>
    </xf>
    <xf numFmtId="9" fontId="19" fillId="0" borderId="0" applyFont="0" applyFill="0" applyBorder="0" applyAlignment="0" applyProtection="0">
      <alignment vertical="center"/>
    </xf>
    <xf numFmtId="176" fontId="11" fillId="0" borderId="7">
      <alignment horizontal="right" vertical="center"/>
    </xf>
    <xf numFmtId="0" fontId="29" fillId="0" borderId="0" applyNumberFormat="0" applyFill="0" applyBorder="0" applyAlignment="0" applyProtection="0">
      <alignment vertical="center"/>
    </xf>
    <xf numFmtId="0" fontId="19" fillId="17" borderId="19" applyNumberFormat="0" applyFont="0" applyAlignment="0" applyProtection="0">
      <alignment vertical="center"/>
    </xf>
    <xf numFmtId="0" fontId="30" fillId="21" borderId="0" applyNumberFormat="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14" applyNumberFormat="0" applyFill="0" applyAlignment="0" applyProtection="0">
      <alignment vertical="center"/>
    </xf>
    <xf numFmtId="0" fontId="23" fillId="0" borderId="14" applyNumberFormat="0" applyFill="0" applyAlignment="0" applyProtection="0">
      <alignment vertical="center"/>
    </xf>
    <xf numFmtId="0" fontId="30" fillId="27" borderId="0" applyNumberFormat="0" applyBorder="0" applyAlignment="0" applyProtection="0">
      <alignment vertical="center"/>
    </xf>
    <xf numFmtId="0" fontId="28" fillId="0" borderId="17" applyNumberFormat="0" applyFill="0" applyAlignment="0" applyProtection="0">
      <alignment vertical="center"/>
    </xf>
    <xf numFmtId="0" fontId="30" fillId="20" borderId="0" applyNumberFormat="0" applyBorder="0" applyAlignment="0" applyProtection="0">
      <alignment vertical="center"/>
    </xf>
    <xf numFmtId="0" fontId="31" fillId="13" borderId="16" applyNumberFormat="0" applyAlignment="0" applyProtection="0">
      <alignment vertical="center"/>
    </xf>
    <xf numFmtId="0" fontId="38" fillId="13" borderId="20" applyNumberFormat="0" applyAlignment="0" applyProtection="0">
      <alignment vertical="center"/>
    </xf>
    <xf numFmtId="0" fontId="26" fillId="8" borderId="15" applyNumberFormat="0" applyAlignment="0" applyProtection="0">
      <alignment vertical="center"/>
    </xf>
    <xf numFmtId="0" fontId="22" fillId="32" borderId="0" applyNumberFormat="0" applyBorder="0" applyAlignment="0" applyProtection="0">
      <alignment vertical="center"/>
    </xf>
    <xf numFmtId="0" fontId="30" fillId="16" borderId="0" applyNumberFormat="0" applyBorder="0" applyAlignment="0" applyProtection="0">
      <alignment vertical="center"/>
    </xf>
    <xf numFmtId="0" fontId="39" fillId="0" borderId="21" applyNumberFormat="0" applyFill="0" applyAlignment="0" applyProtection="0">
      <alignment vertical="center"/>
    </xf>
    <xf numFmtId="0" fontId="34" fillId="0" borderId="18" applyNumberFormat="0" applyFill="0" applyAlignment="0" applyProtection="0">
      <alignment vertical="center"/>
    </xf>
    <xf numFmtId="0" fontId="40" fillId="31" borderId="0" applyNumberFormat="0" applyBorder="0" applyAlignment="0" applyProtection="0">
      <alignment vertical="center"/>
    </xf>
    <xf numFmtId="0" fontId="36" fillId="19" borderId="0" applyNumberFormat="0" applyBorder="0" applyAlignment="0" applyProtection="0">
      <alignment vertical="center"/>
    </xf>
    <xf numFmtId="10" fontId="11" fillId="0" borderId="7">
      <alignment horizontal="right" vertical="center"/>
    </xf>
    <xf numFmtId="0" fontId="22" fillId="24" borderId="0" applyNumberFormat="0" applyBorder="0" applyAlignment="0" applyProtection="0">
      <alignment vertical="center"/>
    </xf>
    <xf numFmtId="0" fontId="30" fillId="12" borderId="0" applyNumberFormat="0" applyBorder="0" applyAlignment="0" applyProtection="0">
      <alignment vertical="center"/>
    </xf>
    <xf numFmtId="0" fontId="22" fillId="23"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30" fillId="11" borderId="0" applyNumberFormat="0" applyBorder="0" applyAlignment="0" applyProtection="0">
      <alignment vertical="center"/>
    </xf>
    <xf numFmtId="0" fontId="30" fillId="15" borderId="0" applyNumberFormat="0" applyBorder="0" applyAlignment="0" applyProtection="0">
      <alignment vertical="center"/>
    </xf>
    <xf numFmtId="0" fontId="22" fillId="29" borderId="0" applyNumberFormat="0" applyBorder="0" applyAlignment="0" applyProtection="0">
      <alignment vertical="center"/>
    </xf>
    <xf numFmtId="0" fontId="22" fillId="3" borderId="0" applyNumberFormat="0" applyBorder="0" applyAlignment="0" applyProtection="0">
      <alignment vertical="center"/>
    </xf>
    <xf numFmtId="0" fontId="30" fillId="10" borderId="0" applyNumberFormat="0" applyBorder="0" applyAlignment="0" applyProtection="0">
      <alignment vertical="center"/>
    </xf>
    <xf numFmtId="0" fontId="22" fillId="6" borderId="0" applyNumberFormat="0" applyBorder="0" applyAlignment="0" applyProtection="0">
      <alignment vertical="center"/>
    </xf>
    <xf numFmtId="0" fontId="30" fillId="26" borderId="0" applyNumberFormat="0" applyBorder="0" applyAlignment="0" applyProtection="0">
      <alignment vertical="center"/>
    </xf>
    <xf numFmtId="0" fontId="30" fillId="14" borderId="0" applyNumberFormat="0" applyBorder="0" applyAlignment="0" applyProtection="0">
      <alignment vertical="center"/>
    </xf>
    <xf numFmtId="0" fontId="22" fillId="2" borderId="0" applyNumberFormat="0" applyBorder="0" applyAlignment="0" applyProtection="0">
      <alignment vertical="center"/>
    </xf>
    <xf numFmtId="0" fontId="30" fillId="18" borderId="0" applyNumberFormat="0" applyBorder="0" applyAlignment="0" applyProtection="0">
      <alignmen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cellStyleXfs>
  <cellXfs count="167">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8"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8"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8"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8" fontId="7" fillId="0" borderId="7" xfId="54"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8" fontId="11" fillId="0" borderId="7" xfId="53" applyNumberFormat="1" applyFont="1" applyBorder="1" applyAlignment="1">
      <alignment horizontal="right" vertical="center" wrapText="1"/>
    </xf>
    <xf numFmtId="180"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8" fontId="11" fillId="0" borderId="7" xfId="0" applyNumberFormat="1" applyFont="1" applyBorder="1" applyAlignment="1">
      <alignment horizontal="right" vertical="center"/>
    </xf>
    <xf numFmtId="178" fontId="21" fillId="0" borderId="7" xfId="0" applyNumberFormat="1" applyFont="1" applyBorder="1" applyAlignment="1">
      <alignment horizontal="left" vertical="center"/>
    </xf>
    <xf numFmtId="178" fontId="11" fillId="0" borderId="7" xfId="54" applyNumberFormat="1" applyFont="1" applyBorder="1">
      <alignment horizontal="right" vertical="center"/>
    </xf>
    <xf numFmtId="178"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opLeftCell="A4"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0</v>
      </c>
      <c r="B1" s="159"/>
      <c r="C1" s="159"/>
      <c r="D1" s="159"/>
    </row>
    <row r="2" ht="28.5" customHeight="1" spans="1:4">
      <c r="A2" s="160" t="s">
        <v>1</v>
      </c>
      <c r="B2" s="160"/>
      <c r="C2" s="160"/>
      <c r="D2" s="160"/>
    </row>
    <row r="3" ht="18.75" customHeight="1" spans="1:4">
      <c r="A3" s="150" t="str">
        <f>"单位名称："&amp;"玉溪市防震减灾局"</f>
        <v>单位名称：玉溪市防震减灾局</v>
      </c>
      <c r="B3" s="150"/>
      <c r="C3" s="150"/>
      <c r="D3" s="148" t="s">
        <v>2</v>
      </c>
    </row>
    <row r="4" ht="18.75" customHeight="1" spans="1:4">
      <c r="A4" s="151" t="s">
        <v>3</v>
      </c>
      <c r="B4" s="151"/>
      <c r="C4" s="151" t="s">
        <v>4</v>
      </c>
      <c r="D4" s="151"/>
    </row>
    <row r="5" ht="18.75" customHeight="1" spans="1:4">
      <c r="A5" s="151" t="s">
        <v>5</v>
      </c>
      <c r="B5" s="151" t="s">
        <v>6</v>
      </c>
      <c r="C5" s="151" t="s">
        <v>7</v>
      </c>
      <c r="D5" s="151" t="s">
        <v>6</v>
      </c>
    </row>
    <row r="6" ht="18.75" customHeight="1" spans="1:4">
      <c r="A6" s="150" t="s">
        <v>8</v>
      </c>
      <c r="B6" s="164">
        <v>8978912.88</v>
      </c>
      <c r="C6" s="165" t="str">
        <f>"一"&amp;"、"&amp;"社会保障和就业支出"</f>
        <v>一、社会保障和就业支出</v>
      </c>
      <c r="D6" s="164">
        <v>1324789.6</v>
      </c>
    </row>
    <row r="7" ht="18.75" customHeight="1" spans="1:4">
      <c r="A7" s="150" t="s">
        <v>9</v>
      </c>
      <c r="B7" s="164">
        <v>5000000</v>
      </c>
      <c r="C7" s="165" t="str">
        <f>"二"&amp;"、"&amp;"卫生健康支出"</f>
        <v>二、卫生健康支出</v>
      </c>
      <c r="D7" s="164">
        <v>642379.21</v>
      </c>
    </row>
    <row r="8" ht="18.75" customHeight="1" spans="1:4">
      <c r="A8" s="150" t="s">
        <v>10</v>
      </c>
      <c r="B8" s="164"/>
      <c r="C8" s="165" t="str">
        <f>"三"&amp;"、"&amp;"城乡社区支出"</f>
        <v>三、城乡社区支出</v>
      </c>
      <c r="D8" s="164">
        <v>5000000</v>
      </c>
    </row>
    <row r="9" ht="18.75" customHeight="1" spans="1:4">
      <c r="A9" s="150" t="s">
        <v>11</v>
      </c>
      <c r="B9" s="164"/>
      <c r="C9" s="165" t="str">
        <f>"四"&amp;"、"&amp;"住房保障支出"</f>
        <v>四、住房保障支出</v>
      </c>
      <c r="D9" s="164">
        <v>562656</v>
      </c>
    </row>
    <row r="10" ht="18.75" customHeight="1" spans="1:4">
      <c r="A10" s="150" t="s">
        <v>12</v>
      </c>
      <c r="B10" s="164"/>
      <c r="C10" s="165" t="str">
        <f>"五"&amp;"、"&amp;"灾害防治及应急管理支出"</f>
        <v>五、灾害防治及应急管理支出</v>
      </c>
      <c r="D10" s="164">
        <v>6458588.07</v>
      </c>
    </row>
    <row r="11" ht="18.75" customHeight="1" spans="1:4">
      <c r="A11" s="150" t="s">
        <v>13</v>
      </c>
      <c r="B11" s="164"/>
      <c r="C11" s="150"/>
      <c r="D11" s="150"/>
    </row>
    <row r="12" ht="18.75" customHeight="1" spans="1:4">
      <c r="A12" s="150" t="s">
        <v>14</v>
      </c>
      <c r="B12" s="164"/>
      <c r="C12" s="150"/>
      <c r="D12" s="150"/>
    </row>
    <row r="13" ht="18.75" customHeight="1" spans="1:4">
      <c r="A13" s="150" t="s">
        <v>15</v>
      </c>
      <c r="B13" s="164"/>
      <c r="C13" s="150"/>
      <c r="D13" s="150"/>
    </row>
    <row r="14" ht="18.75" customHeight="1" spans="1:4">
      <c r="A14" s="150" t="s">
        <v>16</v>
      </c>
      <c r="B14" s="164"/>
      <c r="C14" s="150"/>
      <c r="D14" s="150"/>
    </row>
    <row r="15" ht="18.75" customHeight="1" spans="1:4">
      <c r="A15" s="150" t="s">
        <v>17</v>
      </c>
      <c r="B15" s="164"/>
      <c r="C15" s="150"/>
      <c r="D15" s="150"/>
    </row>
    <row r="16" ht="18.75" customHeight="1" spans="1:4">
      <c r="A16" s="166" t="s">
        <v>18</v>
      </c>
      <c r="B16" s="164">
        <v>13978912.88</v>
      </c>
      <c r="C16" s="166" t="s">
        <v>19</v>
      </c>
      <c r="D16" s="164">
        <v>13988412.88</v>
      </c>
    </row>
    <row r="17" ht="18.75" customHeight="1" spans="1:4">
      <c r="A17" s="161" t="s">
        <v>20</v>
      </c>
      <c r="B17" s="150"/>
      <c r="C17" s="161" t="s">
        <v>21</v>
      </c>
      <c r="D17" s="150"/>
    </row>
    <row r="18" ht="18.75" customHeight="1" spans="1:4">
      <c r="A18" s="60" t="s">
        <v>22</v>
      </c>
      <c r="B18" s="164">
        <v>9500</v>
      </c>
      <c r="C18" s="60" t="s">
        <v>22</v>
      </c>
      <c r="D18" s="164"/>
    </row>
    <row r="19" ht="18.75" customHeight="1" spans="1:4">
      <c r="A19" s="60" t="s">
        <v>23</v>
      </c>
      <c r="B19" s="164"/>
      <c r="C19" s="60" t="s">
        <v>23</v>
      </c>
      <c r="D19" s="164"/>
    </row>
    <row r="20" ht="18.75" customHeight="1" spans="1:4">
      <c r="A20" s="166" t="s">
        <v>24</v>
      </c>
      <c r="B20" s="164">
        <v>13988412.88</v>
      </c>
      <c r="C20" s="166" t="s">
        <v>25</v>
      </c>
      <c r="D20" s="164">
        <v>13988412.88</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0"/>
      <c r="F1" s="131" t="s">
        <v>406</v>
      </c>
    </row>
    <row r="2" ht="28.5" customHeight="1" spans="1:6">
      <c r="A2" s="32" t="s">
        <v>407</v>
      </c>
      <c r="B2" s="32"/>
      <c r="C2" s="32"/>
      <c r="D2" s="32"/>
      <c r="E2" s="32"/>
      <c r="F2" s="32"/>
    </row>
    <row r="3" ht="15" customHeight="1" spans="1:6">
      <c r="A3" s="132" t="str">
        <f>"单位名称："&amp;"玉溪市防震减灾局"</f>
        <v>单位名称：玉溪市防震减灾局</v>
      </c>
      <c r="B3" s="133"/>
      <c r="C3" s="133"/>
      <c r="D3" s="73"/>
      <c r="E3" s="73"/>
      <c r="F3" s="134" t="s">
        <v>408</v>
      </c>
    </row>
    <row r="4" ht="18.75" customHeight="1" spans="1:6">
      <c r="A4" s="34" t="s">
        <v>130</v>
      </c>
      <c r="B4" s="34" t="s">
        <v>67</v>
      </c>
      <c r="C4" s="34" t="s">
        <v>68</v>
      </c>
      <c r="D4" s="35" t="s">
        <v>409</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t="s">
        <v>64</v>
      </c>
      <c r="B7" s="43" t="s">
        <v>90</v>
      </c>
      <c r="C7" s="43" t="s">
        <v>410</v>
      </c>
      <c r="D7" s="24">
        <v>5000000</v>
      </c>
      <c r="E7" s="135"/>
      <c r="F7" s="135">
        <v>5000000</v>
      </c>
    </row>
    <row r="8" ht="20.25" customHeight="1" spans="1:6">
      <c r="A8" s="43" t="s">
        <v>64</v>
      </c>
      <c r="B8" s="136" t="s">
        <v>91</v>
      </c>
      <c r="C8" s="136" t="s">
        <v>411</v>
      </c>
      <c r="D8" s="24">
        <v>5000000</v>
      </c>
      <c r="E8" s="135"/>
      <c r="F8" s="135">
        <v>5000000</v>
      </c>
    </row>
    <row r="9" ht="20.25" customHeight="1" spans="1:6">
      <c r="A9" s="43" t="s">
        <v>64</v>
      </c>
      <c r="B9" s="137" t="s">
        <v>92</v>
      </c>
      <c r="C9" s="137" t="s">
        <v>265</v>
      </c>
      <c r="D9" s="24">
        <v>5000000</v>
      </c>
      <c r="E9" s="135"/>
      <c r="F9" s="135">
        <v>5000000</v>
      </c>
    </row>
    <row r="10" ht="17.25" customHeight="1" spans="1:6">
      <c r="A10" s="138" t="s">
        <v>273</v>
      </c>
      <c r="B10" s="139"/>
      <c r="C10" s="139" t="s">
        <v>273</v>
      </c>
      <c r="D10" s="135">
        <v>5000000</v>
      </c>
      <c r="E10" s="135"/>
      <c r="F10" s="135">
        <v>5000000</v>
      </c>
    </row>
  </sheetData>
  <mergeCells count="7">
    <mergeCell ref="A2:F2"/>
    <mergeCell ref="A3:E3"/>
    <mergeCell ref="D4:F4"/>
    <mergeCell ref="A10:C1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412</v>
      </c>
      <c r="B1" s="30"/>
      <c r="C1" s="30"/>
      <c r="D1" s="30"/>
      <c r="E1" s="30"/>
      <c r="F1" s="30"/>
      <c r="G1" s="30"/>
      <c r="H1" s="30"/>
      <c r="I1" s="30"/>
      <c r="J1" s="30"/>
      <c r="K1" s="30"/>
      <c r="L1" s="30"/>
      <c r="M1" s="30"/>
      <c r="N1" s="30"/>
      <c r="O1" s="49"/>
      <c r="P1" s="49"/>
      <c r="Q1" s="30"/>
    </row>
    <row r="2" ht="27.75" customHeight="1" spans="1:17">
      <c r="A2" s="71" t="s">
        <v>413</v>
      </c>
      <c r="B2" s="32"/>
      <c r="C2" s="32"/>
      <c r="D2" s="32"/>
      <c r="E2" s="32"/>
      <c r="F2" s="32"/>
      <c r="G2" s="32"/>
      <c r="H2" s="32"/>
      <c r="I2" s="32"/>
      <c r="J2" s="32"/>
      <c r="K2" s="100"/>
      <c r="L2" s="32"/>
      <c r="M2" s="32"/>
      <c r="N2" s="32"/>
      <c r="O2" s="100"/>
      <c r="P2" s="100"/>
      <c r="Q2" s="32"/>
    </row>
    <row r="3" ht="18.75" customHeight="1" spans="1:17">
      <c r="A3" s="109" t="str">
        <f>"单位名称："&amp;"玉溪市防震减灾局"</f>
        <v>单位名称：玉溪市防震减灾局</v>
      </c>
      <c r="B3" s="7"/>
      <c r="C3" s="7"/>
      <c r="D3" s="7"/>
      <c r="E3" s="7"/>
      <c r="F3" s="7"/>
      <c r="G3" s="7"/>
      <c r="H3" s="7"/>
      <c r="I3" s="7"/>
      <c r="J3" s="7"/>
      <c r="O3" s="77"/>
      <c r="P3" s="77"/>
      <c r="Q3" s="128" t="s">
        <v>2</v>
      </c>
    </row>
    <row r="4" ht="15.75" customHeight="1" spans="1:17">
      <c r="A4" s="34" t="s">
        <v>414</v>
      </c>
      <c r="B4" s="110" t="s">
        <v>415</v>
      </c>
      <c r="C4" s="110" t="s">
        <v>416</v>
      </c>
      <c r="D4" s="110" t="s">
        <v>417</v>
      </c>
      <c r="E4" s="110" t="s">
        <v>418</v>
      </c>
      <c r="F4" s="110" t="s">
        <v>419</v>
      </c>
      <c r="G4" s="111" t="s">
        <v>137</v>
      </c>
      <c r="H4" s="111"/>
      <c r="I4" s="111"/>
      <c r="J4" s="111"/>
      <c r="K4" s="120"/>
      <c r="L4" s="111"/>
      <c r="M4" s="111"/>
      <c r="N4" s="111"/>
      <c r="O4" s="121"/>
      <c r="P4" s="120"/>
      <c r="Q4" s="129"/>
    </row>
    <row r="5" ht="17.25" customHeight="1" spans="1:17">
      <c r="A5" s="37"/>
      <c r="B5" s="112"/>
      <c r="C5" s="112"/>
      <c r="D5" s="112"/>
      <c r="E5" s="112"/>
      <c r="F5" s="112"/>
      <c r="G5" s="112" t="s">
        <v>30</v>
      </c>
      <c r="H5" s="112" t="s">
        <v>33</v>
      </c>
      <c r="I5" s="112" t="s">
        <v>420</v>
      </c>
      <c r="J5" s="112" t="s">
        <v>421</v>
      </c>
      <c r="K5" s="122" t="s">
        <v>422</v>
      </c>
      <c r="L5" s="123" t="s">
        <v>423</v>
      </c>
      <c r="M5" s="123"/>
      <c r="N5" s="123"/>
      <c r="O5" s="124"/>
      <c r="P5" s="125"/>
      <c r="Q5" s="113"/>
    </row>
    <row r="6" ht="54" customHeight="1" spans="1:17">
      <c r="A6" s="40"/>
      <c r="B6" s="113"/>
      <c r="C6" s="113"/>
      <c r="D6" s="113"/>
      <c r="E6" s="113"/>
      <c r="F6" s="113"/>
      <c r="G6" s="113"/>
      <c r="H6" s="113" t="s">
        <v>32</v>
      </c>
      <c r="I6" s="113"/>
      <c r="J6" s="113"/>
      <c r="K6" s="126"/>
      <c r="L6" s="113" t="s">
        <v>32</v>
      </c>
      <c r="M6" s="113" t="s">
        <v>39</v>
      </c>
      <c r="N6" s="113" t="s">
        <v>144</v>
      </c>
      <c r="O6" s="127" t="s">
        <v>41</v>
      </c>
      <c r="P6" s="126" t="s">
        <v>42</v>
      </c>
      <c r="Q6" s="113" t="s">
        <v>43</v>
      </c>
    </row>
    <row r="7" ht="15" customHeight="1" spans="1:17">
      <c r="A7" s="41">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row>
    <row r="8" ht="21" customHeight="1" spans="1:17">
      <c r="A8" s="93" t="s">
        <v>64</v>
      </c>
      <c r="B8" s="94"/>
      <c r="C8" s="94"/>
      <c r="D8" s="94"/>
      <c r="E8" s="116"/>
      <c r="F8" s="117">
        <v>258000</v>
      </c>
      <c r="G8" s="45">
        <v>267000</v>
      </c>
      <c r="H8" s="45">
        <v>267000</v>
      </c>
      <c r="I8" s="45"/>
      <c r="J8" s="45"/>
      <c r="K8" s="45"/>
      <c r="L8" s="45"/>
      <c r="M8" s="45"/>
      <c r="N8" s="45"/>
      <c r="O8" s="45"/>
      <c r="P8" s="45"/>
      <c r="Q8" s="45"/>
    </row>
    <row r="9" ht="21" customHeight="1" spans="1:17">
      <c r="A9" s="93" t="str">
        <f>"      "&amp;"公车购置及运维费"</f>
        <v>      公车购置及运维费</v>
      </c>
      <c r="B9" s="94" t="s">
        <v>424</v>
      </c>
      <c r="C9" s="94" t="str">
        <f>"C1804010201"&amp;"  "&amp;"机动车保险服务"</f>
        <v>C1804010201  机动车保险服务</v>
      </c>
      <c r="D9" s="118" t="s">
        <v>425</v>
      </c>
      <c r="E9" s="119">
        <v>1</v>
      </c>
      <c r="F9" s="24"/>
      <c r="G9" s="45">
        <v>9000</v>
      </c>
      <c r="H9" s="45">
        <v>9000</v>
      </c>
      <c r="I9" s="45"/>
      <c r="J9" s="45"/>
      <c r="K9" s="45"/>
      <c r="L9" s="45"/>
      <c r="M9" s="45"/>
      <c r="N9" s="45"/>
      <c r="O9" s="45"/>
      <c r="P9" s="45"/>
      <c r="Q9" s="45"/>
    </row>
    <row r="10" ht="21" customHeight="1" spans="1:17">
      <c r="A10" s="93" t="str">
        <f>"      "&amp;"公车购置及运维费"</f>
        <v>      公车购置及运维费</v>
      </c>
      <c r="B10" s="94" t="s">
        <v>125</v>
      </c>
      <c r="C10" s="94" t="str">
        <f>"C23120300"&amp;"  "&amp;"车辆维修和保养服务"</f>
        <v>C23120300  车辆维修和保养服务</v>
      </c>
      <c r="D10" s="118" t="s">
        <v>426</v>
      </c>
      <c r="E10" s="119">
        <v>1</v>
      </c>
      <c r="F10" s="24">
        <v>17200</v>
      </c>
      <c r="G10" s="45">
        <v>17200</v>
      </c>
      <c r="H10" s="45">
        <v>17200</v>
      </c>
      <c r="I10" s="45"/>
      <c r="J10" s="45"/>
      <c r="K10" s="45"/>
      <c r="L10" s="45"/>
      <c r="M10" s="45"/>
      <c r="N10" s="45"/>
      <c r="O10" s="45"/>
      <c r="P10" s="45"/>
      <c r="Q10" s="45"/>
    </row>
    <row r="11" ht="21" customHeight="1" spans="1:17">
      <c r="A11" s="93" t="str">
        <f>"      "&amp;"公车购置及运维费"</f>
        <v>      公车购置及运维费</v>
      </c>
      <c r="B11" s="94" t="s">
        <v>125</v>
      </c>
      <c r="C11" s="94" t="str">
        <f>"C23120300"&amp;"  "&amp;"车辆维修和保养服务"</f>
        <v>C23120300  车辆维修和保养服务</v>
      </c>
      <c r="D11" s="118" t="s">
        <v>426</v>
      </c>
      <c r="E11" s="119">
        <v>1</v>
      </c>
      <c r="F11" s="24">
        <v>15800</v>
      </c>
      <c r="G11" s="45">
        <v>15800</v>
      </c>
      <c r="H11" s="45">
        <v>15800</v>
      </c>
      <c r="I11" s="45"/>
      <c r="J11" s="45"/>
      <c r="K11" s="45"/>
      <c r="L11" s="45"/>
      <c r="M11" s="45"/>
      <c r="N11" s="45"/>
      <c r="O11" s="45"/>
      <c r="P11" s="45"/>
      <c r="Q11" s="45"/>
    </row>
    <row r="12" ht="21" customHeight="1" spans="1:17">
      <c r="A12" s="93" t="str">
        <f>"      "&amp;"物业管理费"</f>
        <v>      物业管理费</v>
      </c>
      <c r="B12" s="94" t="s">
        <v>226</v>
      </c>
      <c r="C12" s="94" t="str">
        <f>"C21040001"&amp;"  "&amp;"物业管理服务"</f>
        <v>C21040001  物业管理服务</v>
      </c>
      <c r="D12" s="118" t="s">
        <v>425</v>
      </c>
      <c r="E12" s="119">
        <v>1</v>
      </c>
      <c r="F12" s="24">
        <v>225000</v>
      </c>
      <c r="G12" s="45">
        <v>225000</v>
      </c>
      <c r="H12" s="45">
        <v>225000</v>
      </c>
      <c r="I12" s="45"/>
      <c r="J12" s="45"/>
      <c r="K12" s="45"/>
      <c r="L12" s="45"/>
      <c r="M12" s="45"/>
      <c r="N12" s="45"/>
      <c r="O12" s="45"/>
      <c r="P12" s="45"/>
      <c r="Q12" s="45"/>
    </row>
    <row r="13" ht="21" customHeight="1" spans="1:17">
      <c r="A13" s="95" t="s">
        <v>273</v>
      </c>
      <c r="B13" s="96"/>
      <c r="C13" s="96"/>
      <c r="D13" s="96"/>
      <c r="E13" s="116"/>
      <c r="F13" s="117">
        <v>258000</v>
      </c>
      <c r="G13" s="45">
        <v>267000</v>
      </c>
      <c r="H13" s="45">
        <v>267000</v>
      </c>
      <c r="I13" s="45"/>
      <c r="J13" s="45"/>
      <c r="K13" s="45"/>
      <c r="L13" s="45"/>
      <c r="M13" s="45"/>
      <c r="N13" s="45"/>
      <c r="O13" s="45"/>
      <c r="P13" s="45"/>
      <c r="Q13" s="45"/>
    </row>
  </sheetData>
  <mergeCells count="17">
    <mergeCell ref="A1:Q1"/>
    <mergeCell ref="A2:Q2"/>
    <mergeCell ref="A3:E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2" sqref="A12"/>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8" t="s">
        <v>427</v>
      </c>
      <c r="B1" s="78"/>
      <c r="C1" s="78"/>
      <c r="D1" s="78"/>
      <c r="E1" s="78"/>
      <c r="F1" s="78"/>
      <c r="G1" s="78"/>
      <c r="H1" s="79"/>
      <c r="I1" s="78"/>
      <c r="J1" s="78"/>
      <c r="K1" s="78"/>
      <c r="L1" s="98"/>
      <c r="M1" s="79"/>
      <c r="N1" s="99"/>
    </row>
    <row r="2" ht="27.75" customHeight="1" spans="1:14">
      <c r="A2" s="71" t="s">
        <v>428</v>
      </c>
      <c r="B2" s="80"/>
      <c r="C2" s="80"/>
      <c r="D2" s="80"/>
      <c r="E2" s="80"/>
      <c r="F2" s="80"/>
      <c r="G2" s="80"/>
      <c r="H2" s="81"/>
      <c r="I2" s="80"/>
      <c r="J2" s="80"/>
      <c r="K2" s="80"/>
      <c r="L2" s="100"/>
      <c r="M2" s="81"/>
      <c r="N2" s="80"/>
    </row>
    <row r="3" ht="18.75" customHeight="1" spans="1:14">
      <c r="A3" s="72" t="str">
        <f>"单位名称："&amp;"玉溪市防震减灾局"</f>
        <v>单位名称：玉溪市防震减灾局</v>
      </c>
      <c r="B3" s="73"/>
      <c r="C3" s="73"/>
      <c r="D3" s="73"/>
      <c r="E3" s="73"/>
      <c r="F3" s="73"/>
      <c r="G3" s="73"/>
      <c r="H3" s="82"/>
      <c r="I3" s="75"/>
      <c r="J3" s="75"/>
      <c r="K3" s="75"/>
      <c r="L3" s="77"/>
      <c r="M3" s="101"/>
      <c r="N3" s="102" t="s">
        <v>2</v>
      </c>
    </row>
    <row r="4" ht="15.75" customHeight="1" spans="1:14">
      <c r="A4" s="83" t="s">
        <v>414</v>
      </c>
      <c r="B4" s="84" t="s">
        <v>429</v>
      </c>
      <c r="C4" s="84" t="s">
        <v>430</v>
      </c>
      <c r="D4" s="85" t="s">
        <v>137</v>
      </c>
      <c r="E4" s="85"/>
      <c r="F4" s="85"/>
      <c r="G4" s="85"/>
      <c r="H4" s="86"/>
      <c r="I4" s="85"/>
      <c r="J4" s="85"/>
      <c r="K4" s="85"/>
      <c r="L4" s="103"/>
      <c r="M4" s="86"/>
      <c r="N4" s="104"/>
    </row>
    <row r="5" ht="17.25" customHeight="1" spans="1:14">
      <c r="A5" s="87"/>
      <c r="B5" s="88"/>
      <c r="C5" s="88"/>
      <c r="D5" s="88" t="s">
        <v>30</v>
      </c>
      <c r="E5" s="88" t="s">
        <v>33</v>
      </c>
      <c r="F5" s="88" t="s">
        <v>420</v>
      </c>
      <c r="G5" s="88" t="s">
        <v>421</v>
      </c>
      <c r="H5" s="89" t="s">
        <v>422</v>
      </c>
      <c r="I5" s="105" t="s">
        <v>423</v>
      </c>
      <c r="J5" s="105"/>
      <c r="K5" s="105"/>
      <c r="L5" s="106"/>
      <c r="M5" s="107"/>
      <c r="N5" s="91"/>
    </row>
    <row r="6" ht="54" customHeight="1" spans="1:14">
      <c r="A6" s="90"/>
      <c r="B6" s="91"/>
      <c r="C6" s="91"/>
      <c r="D6" s="91"/>
      <c r="E6" s="91"/>
      <c r="F6" s="91"/>
      <c r="G6" s="91"/>
      <c r="H6" s="92"/>
      <c r="I6" s="91" t="s">
        <v>32</v>
      </c>
      <c r="J6" s="91" t="s">
        <v>39</v>
      </c>
      <c r="K6" s="91" t="s">
        <v>144</v>
      </c>
      <c r="L6" s="108" t="s">
        <v>41</v>
      </c>
      <c r="M6" s="92" t="s">
        <v>42</v>
      </c>
      <c r="N6" s="91" t="s">
        <v>43</v>
      </c>
    </row>
    <row r="7" ht="15" customHeight="1" spans="1:14">
      <c r="A7" s="90">
        <v>1</v>
      </c>
      <c r="B7" s="91">
        <v>2</v>
      </c>
      <c r="C7" s="91">
        <v>3</v>
      </c>
      <c r="D7" s="92">
        <v>4</v>
      </c>
      <c r="E7" s="92">
        <v>5</v>
      </c>
      <c r="F7" s="92">
        <v>6</v>
      </c>
      <c r="G7" s="92">
        <v>7</v>
      </c>
      <c r="H7" s="92">
        <v>8</v>
      </c>
      <c r="I7" s="92">
        <v>9</v>
      </c>
      <c r="J7" s="92">
        <v>10</v>
      </c>
      <c r="K7" s="92">
        <v>11</v>
      </c>
      <c r="L7" s="92">
        <v>12</v>
      </c>
      <c r="M7" s="92">
        <v>13</v>
      </c>
      <c r="N7" s="92">
        <v>14</v>
      </c>
    </row>
    <row r="8" ht="21" customHeight="1" spans="1:14">
      <c r="A8" s="93"/>
      <c r="B8" s="94"/>
      <c r="C8" s="94"/>
      <c r="D8" s="45"/>
      <c r="E8" s="45"/>
      <c r="F8" s="45"/>
      <c r="G8" s="45"/>
      <c r="H8" s="45"/>
      <c r="I8" s="45"/>
      <c r="J8" s="45"/>
      <c r="K8" s="45"/>
      <c r="L8" s="45"/>
      <c r="M8" s="45"/>
      <c r="N8" s="45"/>
    </row>
    <row r="9" ht="21" customHeight="1" spans="1:14">
      <c r="A9" s="93"/>
      <c r="B9" s="94"/>
      <c r="C9" s="94"/>
      <c r="D9" s="45"/>
      <c r="E9" s="45"/>
      <c r="F9" s="45"/>
      <c r="G9" s="45"/>
      <c r="H9" s="45"/>
      <c r="I9" s="45"/>
      <c r="J9" s="45"/>
      <c r="K9" s="45"/>
      <c r="L9" s="45"/>
      <c r="M9" s="45"/>
      <c r="N9" s="45"/>
    </row>
    <row r="10" ht="21" customHeight="1" spans="1:14">
      <c r="A10" s="95" t="s">
        <v>273</v>
      </c>
      <c r="B10" s="96"/>
      <c r="C10" s="97"/>
      <c r="D10" s="45"/>
      <c r="E10" s="45"/>
      <c r="F10" s="45"/>
      <c r="G10" s="45"/>
      <c r="H10" s="45"/>
      <c r="I10" s="45"/>
      <c r="J10" s="45"/>
      <c r="K10" s="45"/>
      <c r="L10" s="45"/>
      <c r="M10" s="45"/>
      <c r="N10" s="45"/>
    </row>
    <row r="12" customHeight="1" spans="1:1">
      <c r="A12" t="s">
        <v>431</v>
      </c>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C17" sqref="C17"/>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432</v>
      </c>
      <c r="B1" s="30"/>
      <c r="C1" s="30"/>
      <c r="D1" s="30"/>
      <c r="E1" s="30"/>
      <c r="F1" s="30"/>
      <c r="G1" s="30"/>
      <c r="H1" s="30"/>
      <c r="I1" s="30"/>
      <c r="J1" s="30"/>
      <c r="K1" s="30"/>
      <c r="L1" s="30"/>
      <c r="M1" s="30"/>
      <c r="N1" s="49"/>
    </row>
    <row r="2" ht="27.75" customHeight="1" spans="1:14">
      <c r="A2" s="71" t="s">
        <v>433</v>
      </c>
      <c r="B2" s="32"/>
      <c r="C2" s="32"/>
      <c r="D2" s="32"/>
      <c r="E2" s="32"/>
      <c r="F2" s="32"/>
      <c r="G2" s="32"/>
      <c r="H2" s="32"/>
      <c r="I2" s="32"/>
      <c r="J2" s="32"/>
      <c r="K2" s="32"/>
      <c r="L2" s="32"/>
      <c r="M2" s="32"/>
      <c r="N2" s="32"/>
    </row>
    <row r="3" ht="18" customHeight="1" spans="1:14">
      <c r="A3" s="72" t="str">
        <f>"单位名称："&amp;"玉溪市防震减灾局"</f>
        <v>单位名称：玉溪市防震减灾局</v>
      </c>
      <c r="B3" s="73"/>
      <c r="C3" s="73"/>
      <c r="D3" s="74"/>
      <c r="E3" s="75"/>
      <c r="F3" s="75"/>
      <c r="G3" s="75"/>
      <c r="H3" s="75"/>
      <c r="I3" s="75"/>
      <c r="N3" s="77" t="s">
        <v>2</v>
      </c>
    </row>
    <row r="4" ht="19.5" customHeight="1" spans="1:14">
      <c r="A4" s="35" t="s">
        <v>434</v>
      </c>
      <c r="B4" s="51" t="s">
        <v>137</v>
      </c>
      <c r="C4" s="52"/>
      <c r="D4" s="52"/>
      <c r="E4" s="51" t="s">
        <v>435</v>
      </c>
      <c r="F4" s="52"/>
      <c r="G4" s="52"/>
      <c r="H4" s="52"/>
      <c r="I4" s="52"/>
      <c r="J4" s="52"/>
      <c r="K4" s="52"/>
      <c r="L4" s="52"/>
      <c r="M4" s="52"/>
      <c r="N4" s="52"/>
    </row>
    <row r="5" ht="40.5" customHeight="1" spans="1:14">
      <c r="A5" s="41"/>
      <c r="B5" s="38" t="s">
        <v>30</v>
      </c>
      <c r="C5" s="34" t="s">
        <v>33</v>
      </c>
      <c r="D5" s="76" t="s">
        <v>436</v>
      </c>
      <c r="E5" s="42" t="s">
        <v>437</v>
      </c>
      <c r="F5" s="42" t="s">
        <v>438</v>
      </c>
      <c r="G5" s="42" t="s">
        <v>439</v>
      </c>
      <c r="H5" s="42" t="s">
        <v>440</v>
      </c>
      <c r="I5" s="42" t="s">
        <v>441</v>
      </c>
      <c r="J5" s="42" t="s">
        <v>442</v>
      </c>
      <c r="K5" s="42" t="s">
        <v>443</v>
      </c>
      <c r="L5" s="42" t="s">
        <v>444</v>
      </c>
      <c r="M5" s="42" t="s">
        <v>445</v>
      </c>
      <c r="N5" s="42" t="s">
        <v>446</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t="s">
        <v>64</v>
      </c>
      <c r="B7" s="45">
        <v>5000000</v>
      </c>
      <c r="C7" s="45"/>
      <c r="D7" s="45">
        <v>5000000</v>
      </c>
      <c r="E7" s="45"/>
      <c r="F7" s="45"/>
      <c r="G7" s="45"/>
      <c r="H7" s="45"/>
      <c r="I7" s="45"/>
      <c r="J7" s="45"/>
      <c r="K7" s="45">
        <v>5000000</v>
      </c>
      <c r="L7" s="45"/>
      <c r="M7" s="45"/>
      <c r="N7" s="45"/>
    </row>
    <row r="8" ht="20.25" customHeight="1" spans="1:14">
      <c r="A8" s="43" t="str">
        <f>"      "&amp;"峨山县城区断层精确定位与影响评价项目资金"</f>
        <v>      峨山县城区断层精确定位与影响评价项目资金</v>
      </c>
      <c r="B8" s="45">
        <v>5000000</v>
      </c>
      <c r="C8" s="45"/>
      <c r="D8" s="45">
        <v>5000000</v>
      </c>
      <c r="E8" s="45"/>
      <c r="F8" s="45"/>
      <c r="G8" s="45"/>
      <c r="H8" s="45"/>
      <c r="I8" s="45"/>
      <c r="J8" s="45"/>
      <c r="K8" s="45">
        <v>5000000</v>
      </c>
      <c r="L8" s="45"/>
      <c r="M8" s="45"/>
      <c r="N8" s="45"/>
    </row>
    <row r="9" ht="20.25" customHeight="1" spans="1:14">
      <c r="A9" s="69" t="s">
        <v>30</v>
      </c>
      <c r="B9" s="45">
        <v>5000000</v>
      </c>
      <c r="C9" s="45"/>
      <c r="D9" s="45">
        <v>5000000</v>
      </c>
      <c r="E9" s="45"/>
      <c r="F9" s="45"/>
      <c r="G9" s="45"/>
      <c r="H9" s="45"/>
      <c r="I9" s="45"/>
      <c r="J9" s="45"/>
      <c r="K9" s="45">
        <v>5000000</v>
      </c>
      <c r="L9" s="45"/>
      <c r="M9" s="45"/>
      <c r="N9" s="45"/>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0"/>
  <sheetViews>
    <sheetView showZeros="0" workbookViewId="0">
      <selection activeCell="A1" sqref="A1:J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447</v>
      </c>
      <c r="B1" s="30"/>
      <c r="C1" s="30"/>
      <c r="D1" s="30"/>
      <c r="E1" s="30"/>
      <c r="F1" s="30"/>
      <c r="G1" s="30"/>
      <c r="H1" s="30"/>
      <c r="I1" s="30"/>
      <c r="J1" s="49"/>
    </row>
    <row r="2" ht="28.5" customHeight="1" spans="1:10">
      <c r="A2" s="64" t="s">
        <v>448</v>
      </c>
      <c r="B2" s="65"/>
      <c r="C2" s="65"/>
      <c r="D2" s="65"/>
      <c r="E2" s="65"/>
      <c r="F2" s="66"/>
      <c r="G2" s="65"/>
      <c r="H2" s="66"/>
      <c r="I2" s="66"/>
      <c r="J2" s="65"/>
    </row>
    <row r="3" ht="15" customHeight="1" spans="1:1">
      <c r="A3" s="5" t="str">
        <f>"单位名称："&amp;"玉溪市防震减灾局"</f>
        <v>单位名称：玉溪市防震减灾局</v>
      </c>
    </row>
    <row r="4" ht="14.25" customHeight="1" spans="1:10">
      <c r="A4" s="67" t="s">
        <v>276</v>
      </c>
      <c r="B4" s="67" t="s">
        <v>277</v>
      </c>
      <c r="C4" s="67" t="s">
        <v>278</v>
      </c>
      <c r="D4" s="67" t="s">
        <v>279</v>
      </c>
      <c r="E4" s="67" t="s">
        <v>280</v>
      </c>
      <c r="F4" s="54" t="s">
        <v>281</v>
      </c>
      <c r="G4" s="67" t="s">
        <v>282</v>
      </c>
      <c r="H4" s="54" t="s">
        <v>283</v>
      </c>
      <c r="I4" s="54" t="s">
        <v>284</v>
      </c>
      <c r="J4" s="67" t="s">
        <v>285</v>
      </c>
    </row>
    <row r="5" ht="14.25" customHeight="1" spans="1:10">
      <c r="A5" s="67">
        <v>1</v>
      </c>
      <c r="B5" s="67">
        <v>2</v>
      </c>
      <c r="C5" s="67">
        <v>3</v>
      </c>
      <c r="D5" s="67">
        <v>4</v>
      </c>
      <c r="E5" s="67">
        <v>5</v>
      </c>
      <c r="F5" s="54">
        <v>6</v>
      </c>
      <c r="G5" s="67">
        <v>7</v>
      </c>
      <c r="H5" s="54">
        <v>8</v>
      </c>
      <c r="I5" s="54">
        <v>9</v>
      </c>
      <c r="J5" s="67">
        <v>10</v>
      </c>
    </row>
    <row r="6" ht="15" customHeight="1" spans="1:10">
      <c r="A6" s="26" t="s">
        <v>64</v>
      </c>
      <c r="B6" s="68"/>
      <c r="C6" s="68"/>
      <c r="D6" s="68"/>
      <c r="E6" s="69"/>
      <c r="F6" s="70"/>
      <c r="G6" s="69"/>
      <c r="H6" s="70"/>
      <c r="I6" s="70"/>
      <c r="J6" s="69"/>
    </row>
    <row r="7" ht="33.75" customHeight="1" spans="1:10">
      <c r="A7" s="26" t="s">
        <v>263</v>
      </c>
      <c r="B7" s="26" t="s">
        <v>369</v>
      </c>
      <c r="C7" s="26" t="s">
        <v>287</v>
      </c>
      <c r="D7" s="26" t="s">
        <v>288</v>
      </c>
      <c r="E7" s="26" t="s">
        <v>370</v>
      </c>
      <c r="F7" s="26" t="s">
        <v>329</v>
      </c>
      <c r="G7" s="43" t="s">
        <v>371</v>
      </c>
      <c r="H7" s="26" t="s">
        <v>372</v>
      </c>
      <c r="I7" s="26" t="s">
        <v>292</v>
      </c>
      <c r="J7" s="26" t="s">
        <v>373</v>
      </c>
    </row>
    <row r="8" ht="33.75" customHeight="1" spans="1:10">
      <c r="A8" s="26" t="s">
        <v>263</v>
      </c>
      <c r="B8" s="26" t="s">
        <v>369</v>
      </c>
      <c r="C8" s="26" t="s">
        <v>287</v>
      </c>
      <c r="D8" s="26" t="s">
        <v>288</v>
      </c>
      <c r="E8" s="26" t="s">
        <v>374</v>
      </c>
      <c r="F8" s="26" t="s">
        <v>329</v>
      </c>
      <c r="G8" s="43" t="s">
        <v>145</v>
      </c>
      <c r="H8" s="26" t="s">
        <v>375</v>
      </c>
      <c r="I8" s="26" t="s">
        <v>292</v>
      </c>
      <c r="J8" s="26" t="s">
        <v>376</v>
      </c>
    </row>
    <row r="9" ht="33.75" customHeight="1" spans="1:10">
      <c r="A9" s="26" t="s">
        <v>263</v>
      </c>
      <c r="B9" s="26" t="s">
        <v>369</v>
      </c>
      <c r="C9" s="26" t="s">
        <v>287</v>
      </c>
      <c r="D9" s="26" t="s">
        <v>288</v>
      </c>
      <c r="E9" s="26" t="s">
        <v>377</v>
      </c>
      <c r="F9" s="26" t="s">
        <v>329</v>
      </c>
      <c r="G9" s="43" t="s">
        <v>299</v>
      </c>
      <c r="H9" s="26" t="s">
        <v>378</v>
      </c>
      <c r="I9" s="26" t="s">
        <v>292</v>
      </c>
      <c r="J9" s="26" t="s">
        <v>379</v>
      </c>
    </row>
    <row r="10" ht="33.75" customHeight="1" spans="1:10">
      <c r="A10" s="26" t="s">
        <v>263</v>
      </c>
      <c r="B10" s="26" t="s">
        <v>369</v>
      </c>
      <c r="C10" s="26" t="s">
        <v>287</v>
      </c>
      <c r="D10" s="26" t="s">
        <v>288</v>
      </c>
      <c r="E10" s="26" t="s">
        <v>380</v>
      </c>
      <c r="F10" s="26" t="s">
        <v>329</v>
      </c>
      <c r="G10" s="43" t="s">
        <v>52</v>
      </c>
      <c r="H10" s="26" t="s">
        <v>378</v>
      </c>
      <c r="I10" s="26" t="s">
        <v>292</v>
      </c>
      <c r="J10" s="26" t="s">
        <v>381</v>
      </c>
    </row>
    <row r="11" ht="33.75" customHeight="1" spans="1:10">
      <c r="A11" s="26" t="s">
        <v>263</v>
      </c>
      <c r="B11" s="26" t="s">
        <v>369</v>
      </c>
      <c r="C11" s="26" t="s">
        <v>287</v>
      </c>
      <c r="D11" s="26" t="s">
        <v>302</v>
      </c>
      <c r="E11" s="26" t="s">
        <v>382</v>
      </c>
      <c r="F11" s="26" t="s">
        <v>329</v>
      </c>
      <c r="G11" s="43" t="s">
        <v>58</v>
      </c>
      <c r="H11" s="26" t="s">
        <v>331</v>
      </c>
      <c r="I11" s="26" t="s">
        <v>292</v>
      </c>
      <c r="J11" s="26" t="s">
        <v>376</v>
      </c>
    </row>
    <row r="12" ht="33.75" customHeight="1" spans="1:10">
      <c r="A12" s="26" t="s">
        <v>263</v>
      </c>
      <c r="B12" s="26" t="s">
        <v>369</v>
      </c>
      <c r="C12" s="26" t="s">
        <v>287</v>
      </c>
      <c r="D12" s="26" t="s">
        <v>302</v>
      </c>
      <c r="E12" s="26" t="s">
        <v>383</v>
      </c>
      <c r="F12" s="26" t="s">
        <v>329</v>
      </c>
      <c r="G12" s="43" t="s">
        <v>384</v>
      </c>
      <c r="H12" s="26" t="s">
        <v>385</v>
      </c>
      <c r="I12" s="26" t="s">
        <v>292</v>
      </c>
      <c r="J12" s="26" t="s">
        <v>386</v>
      </c>
    </row>
    <row r="13" ht="33.75" customHeight="1" spans="1:10">
      <c r="A13" s="26" t="s">
        <v>263</v>
      </c>
      <c r="B13" s="26" t="s">
        <v>369</v>
      </c>
      <c r="C13" s="26" t="s">
        <v>287</v>
      </c>
      <c r="D13" s="26" t="s">
        <v>302</v>
      </c>
      <c r="E13" s="26" t="s">
        <v>387</v>
      </c>
      <c r="F13" s="26" t="s">
        <v>329</v>
      </c>
      <c r="G13" s="43" t="s">
        <v>388</v>
      </c>
      <c r="H13" s="26" t="s">
        <v>389</v>
      </c>
      <c r="I13" s="26" t="s">
        <v>292</v>
      </c>
      <c r="J13" s="26" t="s">
        <v>390</v>
      </c>
    </row>
    <row r="14" ht="33.75" customHeight="1" spans="1:10">
      <c r="A14" s="26" t="s">
        <v>263</v>
      </c>
      <c r="B14" s="26" t="s">
        <v>369</v>
      </c>
      <c r="C14" s="26" t="s">
        <v>287</v>
      </c>
      <c r="D14" s="26" t="s">
        <v>302</v>
      </c>
      <c r="E14" s="26" t="s">
        <v>391</v>
      </c>
      <c r="F14" s="26" t="s">
        <v>329</v>
      </c>
      <c r="G14" s="43" t="s">
        <v>330</v>
      </c>
      <c r="H14" s="26" t="s">
        <v>331</v>
      </c>
      <c r="I14" s="26" t="s">
        <v>292</v>
      </c>
      <c r="J14" s="26" t="s">
        <v>392</v>
      </c>
    </row>
    <row r="15" ht="33.75" customHeight="1" spans="1:10">
      <c r="A15" s="26" t="s">
        <v>263</v>
      </c>
      <c r="B15" s="26" t="s">
        <v>369</v>
      </c>
      <c r="C15" s="26" t="s">
        <v>287</v>
      </c>
      <c r="D15" s="26" t="s">
        <v>302</v>
      </c>
      <c r="E15" s="26" t="s">
        <v>393</v>
      </c>
      <c r="F15" s="26" t="s">
        <v>329</v>
      </c>
      <c r="G15" s="43" t="s">
        <v>388</v>
      </c>
      <c r="H15" s="26" t="s">
        <v>394</v>
      </c>
      <c r="I15" s="26" t="s">
        <v>292</v>
      </c>
      <c r="J15" s="26" t="s">
        <v>395</v>
      </c>
    </row>
    <row r="16" ht="33.75" customHeight="1" spans="1:10">
      <c r="A16" s="26" t="s">
        <v>263</v>
      </c>
      <c r="B16" s="26" t="s">
        <v>369</v>
      </c>
      <c r="C16" s="26" t="s">
        <v>287</v>
      </c>
      <c r="D16" s="26" t="s">
        <v>306</v>
      </c>
      <c r="E16" s="26" t="s">
        <v>396</v>
      </c>
      <c r="F16" s="26" t="s">
        <v>298</v>
      </c>
      <c r="G16" s="43" t="s">
        <v>46</v>
      </c>
      <c r="H16" s="26" t="s">
        <v>308</v>
      </c>
      <c r="I16" s="26" t="s">
        <v>292</v>
      </c>
      <c r="J16" s="26" t="s">
        <v>397</v>
      </c>
    </row>
    <row r="17" ht="33.75" customHeight="1" spans="1:10">
      <c r="A17" s="26" t="s">
        <v>263</v>
      </c>
      <c r="B17" s="26" t="s">
        <v>369</v>
      </c>
      <c r="C17" s="26" t="s">
        <v>287</v>
      </c>
      <c r="D17" s="26" t="s">
        <v>306</v>
      </c>
      <c r="E17" s="26" t="s">
        <v>398</v>
      </c>
      <c r="F17" s="26" t="s">
        <v>298</v>
      </c>
      <c r="G17" s="43" t="s">
        <v>51</v>
      </c>
      <c r="H17" s="26" t="s">
        <v>308</v>
      </c>
      <c r="I17" s="26" t="s">
        <v>292</v>
      </c>
      <c r="J17" s="26" t="s">
        <v>399</v>
      </c>
    </row>
    <row r="18" ht="33.75" customHeight="1" spans="1:10">
      <c r="A18" s="26" t="s">
        <v>263</v>
      </c>
      <c r="B18" s="26" t="s">
        <v>369</v>
      </c>
      <c r="C18" s="26" t="s">
        <v>287</v>
      </c>
      <c r="D18" s="26" t="s">
        <v>306</v>
      </c>
      <c r="E18" s="26" t="s">
        <v>400</v>
      </c>
      <c r="F18" s="26" t="s">
        <v>298</v>
      </c>
      <c r="G18" s="43" t="s">
        <v>52</v>
      </c>
      <c r="H18" s="26" t="s">
        <v>308</v>
      </c>
      <c r="I18" s="26" t="s">
        <v>292</v>
      </c>
      <c r="J18" s="26" t="s">
        <v>401</v>
      </c>
    </row>
    <row r="19" ht="33.75" customHeight="1" spans="1:10">
      <c r="A19" s="26" t="s">
        <v>263</v>
      </c>
      <c r="B19" s="26" t="s">
        <v>369</v>
      </c>
      <c r="C19" s="26" t="s">
        <v>310</v>
      </c>
      <c r="D19" s="26" t="s">
        <v>317</v>
      </c>
      <c r="E19" s="26" t="s">
        <v>402</v>
      </c>
      <c r="F19" s="26" t="s">
        <v>329</v>
      </c>
      <c r="G19" s="43" t="s">
        <v>330</v>
      </c>
      <c r="H19" s="26" t="s">
        <v>331</v>
      </c>
      <c r="I19" s="26" t="s">
        <v>292</v>
      </c>
      <c r="J19" s="26" t="s">
        <v>403</v>
      </c>
    </row>
    <row r="20" ht="33.75" customHeight="1" spans="1:10">
      <c r="A20" s="26" t="s">
        <v>263</v>
      </c>
      <c r="B20" s="26" t="s">
        <v>369</v>
      </c>
      <c r="C20" s="26" t="s">
        <v>326</v>
      </c>
      <c r="D20" s="26" t="s">
        <v>327</v>
      </c>
      <c r="E20" s="26" t="s">
        <v>404</v>
      </c>
      <c r="F20" s="26" t="s">
        <v>329</v>
      </c>
      <c r="G20" s="43" t="s">
        <v>330</v>
      </c>
      <c r="H20" s="26" t="s">
        <v>331</v>
      </c>
      <c r="I20" s="26" t="s">
        <v>292</v>
      </c>
      <c r="J20" s="26" t="s">
        <v>405</v>
      </c>
    </row>
  </sheetData>
  <mergeCells count="5">
    <mergeCell ref="A1:J1"/>
    <mergeCell ref="A2:J2"/>
    <mergeCell ref="A3:H3"/>
    <mergeCell ref="A7:A20"/>
    <mergeCell ref="B7:B20"/>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 sqref="A1:H1"/>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449</v>
      </c>
      <c r="B1" s="55"/>
      <c r="C1" s="55"/>
      <c r="D1" s="55"/>
      <c r="E1" s="55"/>
      <c r="F1" s="55"/>
      <c r="G1" s="55"/>
      <c r="H1" s="55" t="s">
        <v>449</v>
      </c>
    </row>
    <row r="2" ht="28.5" customHeight="1" spans="1:8">
      <c r="A2" s="56" t="s">
        <v>450</v>
      </c>
      <c r="B2" s="56"/>
      <c r="C2" s="56"/>
      <c r="D2" s="56"/>
      <c r="E2" s="56"/>
      <c r="F2" s="56"/>
      <c r="G2" s="56"/>
      <c r="H2" s="56"/>
    </row>
    <row r="3" ht="18.75" customHeight="1" spans="1:8">
      <c r="A3" s="57" t="str">
        <f>"单位名称："&amp;"玉溪市防震减灾局"</f>
        <v>单位名称：玉溪市防震减灾局</v>
      </c>
      <c r="B3" s="57"/>
      <c r="C3" s="57"/>
      <c r="D3" s="57"/>
      <c r="E3" s="57"/>
      <c r="F3" s="57"/>
      <c r="G3" s="57"/>
      <c r="H3" s="57"/>
    </row>
    <row r="4" ht="18.75" customHeight="1" spans="1:8">
      <c r="A4" s="58" t="s">
        <v>130</v>
      </c>
      <c r="B4" s="58" t="s">
        <v>451</v>
      </c>
      <c r="C4" s="58" t="s">
        <v>452</v>
      </c>
      <c r="D4" s="58" t="s">
        <v>453</v>
      </c>
      <c r="E4" s="58" t="s">
        <v>454</v>
      </c>
      <c r="F4" s="58" t="s">
        <v>455</v>
      </c>
      <c r="G4" s="58"/>
      <c r="H4" s="58"/>
    </row>
    <row r="5" ht="18.75" customHeight="1" spans="1:8">
      <c r="A5" s="58"/>
      <c r="B5" s="58"/>
      <c r="C5" s="58"/>
      <c r="D5" s="58"/>
      <c r="E5" s="58"/>
      <c r="F5" s="58" t="s">
        <v>418</v>
      </c>
      <c r="G5" s="58" t="s">
        <v>456</v>
      </c>
      <c r="H5" s="58" t="s">
        <v>457</v>
      </c>
    </row>
    <row r="6" ht="18.75" customHeight="1" spans="1:8">
      <c r="A6" s="59" t="s">
        <v>44</v>
      </c>
      <c r="B6" s="59" t="s">
        <v>45</v>
      </c>
      <c r="C6" s="59" t="s">
        <v>46</v>
      </c>
      <c r="D6" s="59" t="s">
        <v>47</v>
      </c>
      <c r="E6" s="59" t="s">
        <v>48</v>
      </c>
      <c r="F6" s="59" t="s">
        <v>49</v>
      </c>
      <c r="G6" s="59" t="s">
        <v>50</v>
      </c>
      <c r="H6" s="59" t="s">
        <v>51</v>
      </c>
    </row>
    <row r="7" ht="18" customHeight="1" spans="1:8">
      <c r="A7" s="60" t="s">
        <v>64</v>
      </c>
      <c r="B7" s="60" t="s">
        <v>458</v>
      </c>
      <c r="C7" s="60" t="s">
        <v>459</v>
      </c>
      <c r="D7" s="60" t="s">
        <v>460</v>
      </c>
      <c r="E7" s="61" t="s">
        <v>461</v>
      </c>
      <c r="F7" s="62">
        <v>1</v>
      </c>
      <c r="G7" s="63">
        <v>3000</v>
      </c>
      <c r="H7" s="63">
        <v>3000</v>
      </c>
    </row>
    <row r="8" ht="18" customHeight="1" spans="1:8">
      <c r="A8" s="61" t="s">
        <v>30</v>
      </c>
      <c r="B8" s="61"/>
      <c r="C8" s="61"/>
      <c r="D8" s="61"/>
      <c r="E8" s="61"/>
      <c r="F8" s="62">
        <v>1</v>
      </c>
      <c r="G8" s="63"/>
      <c r="H8" s="63">
        <v>3000</v>
      </c>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A12" sqref="A12"/>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462</v>
      </c>
      <c r="B1" s="30"/>
      <c r="C1" s="30"/>
      <c r="D1" s="31"/>
      <c r="E1" s="31"/>
      <c r="F1" s="31"/>
      <c r="G1" s="31"/>
      <c r="H1" s="30"/>
      <c r="I1" s="30"/>
      <c r="J1" s="30"/>
      <c r="K1" s="49"/>
    </row>
    <row r="2" ht="28.5" customHeight="1" spans="1:11">
      <c r="A2" s="32" t="s">
        <v>463</v>
      </c>
      <c r="B2" s="32"/>
      <c r="C2" s="32"/>
      <c r="D2" s="32"/>
      <c r="E2" s="32"/>
      <c r="F2" s="32"/>
      <c r="G2" s="32"/>
      <c r="H2" s="32"/>
      <c r="I2" s="32"/>
      <c r="J2" s="32"/>
      <c r="K2" s="32"/>
    </row>
    <row r="3" ht="13.5" customHeight="1" spans="1:11">
      <c r="A3" s="5" t="str">
        <f>"单位名称："&amp;"玉溪市防震减灾局"</f>
        <v>单位名称：玉溪市防震减灾局</v>
      </c>
      <c r="B3" s="6"/>
      <c r="C3" s="6"/>
      <c r="D3" s="6"/>
      <c r="E3" s="6"/>
      <c r="F3" s="6"/>
      <c r="G3" s="6"/>
      <c r="H3" s="7"/>
      <c r="I3" s="7"/>
      <c r="J3" s="7"/>
      <c r="K3" s="50" t="s">
        <v>2</v>
      </c>
    </row>
    <row r="4" ht="21.75" customHeight="1" spans="1:11">
      <c r="A4" s="33" t="s">
        <v>255</v>
      </c>
      <c r="B4" s="33" t="s">
        <v>132</v>
      </c>
      <c r="C4" s="33" t="s">
        <v>256</v>
      </c>
      <c r="D4" s="34" t="s">
        <v>133</v>
      </c>
      <c r="E4" s="34" t="s">
        <v>134</v>
      </c>
      <c r="F4" s="34" t="s">
        <v>135</v>
      </c>
      <c r="G4" s="34" t="s">
        <v>136</v>
      </c>
      <c r="H4" s="35" t="s">
        <v>30</v>
      </c>
      <c r="I4" s="51" t="s">
        <v>464</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273</v>
      </c>
      <c r="B10" s="47"/>
      <c r="C10" s="47"/>
      <c r="D10" s="47"/>
      <c r="E10" s="47"/>
      <c r="F10" s="47"/>
      <c r="G10" s="48"/>
      <c r="H10" s="45"/>
      <c r="I10" s="45"/>
      <c r="J10" s="45"/>
      <c r="K10" s="45"/>
    </row>
    <row r="12" customHeight="1" spans="1:1">
      <c r="A12" t="s">
        <v>465</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F20" sqref="F20"/>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466</v>
      </c>
      <c r="B1" s="1"/>
      <c r="C1" s="1"/>
      <c r="D1" s="2"/>
      <c r="E1" s="1"/>
      <c r="F1" s="1"/>
      <c r="G1" s="3"/>
    </row>
    <row r="2" ht="27.75" customHeight="1" spans="1:7">
      <c r="A2" s="4" t="s">
        <v>467</v>
      </c>
      <c r="B2" s="4"/>
      <c r="C2" s="4"/>
      <c r="D2" s="4"/>
      <c r="E2" s="4"/>
      <c r="F2" s="4"/>
      <c r="G2" s="4"/>
    </row>
    <row r="3" ht="13.5" customHeight="1" spans="1:7">
      <c r="A3" s="5" t="str">
        <f>"单位名称："&amp;"玉溪市防震减灾局"</f>
        <v>单位名称：玉溪市防震减灾局</v>
      </c>
      <c r="B3" s="6"/>
      <c r="C3" s="6"/>
      <c r="D3" s="6"/>
      <c r="E3" s="7"/>
      <c r="F3" s="7"/>
      <c r="G3" s="8" t="s">
        <v>2</v>
      </c>
    </row>
    <row r="4" ht="21.75" customHeight="1" spans="1:7">
      <c r="A4" s="9" t="s">
        <v>256</v>
      </c>
      <c r="B4" s="9" t="s">
        <v>255</v>
      </c>
      <c r="C4" s="9" t="s">
        <v>132</v>
      </c>
      <c r="D4" s="10" t="s">
        <v>468</v>
      </c>
      <c r="E4" s="11" t="s">
        <v>33</v>
      </c>
      <c r="F4" s="12"/>
      <c r="G4" s="13"/>
    </row>
    <row r="5" ht="21.75" customHeight="1" spans="1:7">
      <c r="A5" s="14"/>
      <c r="B5" s="14"/>
      <c r="C5" s="14"/>
      <c r="D5" s="15"/>
      <c r="E5" s="16" t="s">
        <v>469</v>
      </c>
      <c r="F5" s="10" t="s">
        <v>470</v>
      </c>
      <c r="G5" s="10" t="s">
        <v>471</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300000</v>
      </c>
      <c r="F8" s="24"/>
      <c r="G8" s="24"/>
    </row>
    <row r="9" ht="21" customHeight="1" spans="1:7">
      <c r="A9" s="21"/>
      <c r="B9" s="21" t="s">
        <v>472</v>
      </c>
      <c r="C9" s="21" t="s">
        <v>271</v>
      </c>
      <c r="D9" s="25" t="s">
        <v>473</v>
      </c>
      <c r="E9" s="24">
        <v>60000</v>
      </c>
      <c r="F9" s="24"/>
      <c r="G9" s="24"/>
    </row>
    <row r="10" ht="21" customHeight="1" spans="1:7">
      <c r="A10" s="26"/>
      <c r="B10" s="21" t="s">
        <v>472</v>
      </c>
      <c r="C10" s="21" t="s">
        <v>267</v>
      </c>
      <c r="D10" s="25" t="s">
        <v>473</v>
      </c>
      <c r="E10" s="24">
        <v>140000</v>
      </c>
      <c r="F10" s="24"/>
      <c r="G10" s="24"/>
    </row>
    <row r="11" ht="21" customHeight="1" spans="1:7">
      <c r="A11" s="26"/>
      <c r="B11" s="21" t="s">
        <v>472</v>
      </c>
      <c r="C11" s="21" t="s">
        <v>269</v>
      </c>
      <c r="D11" s="25" t="s">
        <v>473</v>
      </c>
      <c r="E11" s="24">
        <v>100000</v>
      </c>
      <c r="F11" s="24"/>
      <c r="G11" s="24"/>
    </row>
    <row r="12" ht="21" customHeight="1" spans="1:7">
      <c r="A12" s="27" t="s">
        <v>30</v>
      </c>
      <c r="B12" s="28" t="s">
        <v>474</v>
      </c>
      <c r="C12" s="28"/>
      <c r="D12" s="29"/>
      <c r="E12" s="24">
        <v>300000</v>
      </c>
      <c r="F12" s="24"/>
      <c r="G12" s="24"/>
    </row>
  </sheetData>
  <mergeCells count="12">
    <mergeCell ref="A1:G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5" t="s">
        <v>26</v>
      </c>
      <c r="B1" s="155"/>
      <c r="C1" s="155"/>
      <c r="D1" s="155"/>
      <c r="E1" s="155"/>
      <c r="F1" s="155"/>
      <c r="G1" s="155"/>
      <c r="H1" s="155"/>
      <c r="I1" s="155"/>
      <c r="J1" s="155"/>
      <c r="K1" s="155"/>
      <c r="L1" s="155"/>
      <c r="M1" s="155"/>
      <c r="N1" s="155"/>
      <c r="O1" s="155"/>
      <c r="P1" s="155"/>
      <c r="Q1" s="155"/>
      <c r="R1" s="155"/>
      <c r="S1" s="155"/>
    </row>
    <row r="2" ht="28.5" customHeight="1" spans="1:19">
      <c r="A2" s="149" t="s">
        <v>27</v>
      </c>
      <c r="B2" s="149"/>
      <c r="C2" s="149"/>
      <c r="D2" s="149"/>
      <c r="E2" s="149"/>
      <c r="F2" s="149"/>
      <c r="G2" s="149"/>
      <c r="H2" s="149"/>
      <c r="I2" s="149"/>
      <c r="J2" s="149"/>
      <c r="K2" s="149"/>
      <c r="L2" s="149"/>
      <c r="M2" s="149"/>
      <c r="N2" s="149"/>
      <c r="O2" s="149"/>
      <c r="P2" s="149"/>
      <c r="Q2" s="149"/>
      <c r="R2" s="149"/>
      <c r="S2" s="149"/>
    </row>
    <row r="3" ht="20.25" customHeight="1" spans="1:19">
      <c r="A3" s="150" t="str">
        <f>"单位名称："&amp;"玉溪市防震减灾局"</f>
        <v>单位名称：玉溪市防震减灾局</v>
      </c>
      <c r="B3" s="150"/>
      <c r="C3" s="150"/>
      <c r="D3" s="150"/>
      <c r="E3" s="150"/>
      <c r="F3" s="150"/>
      <c r="G3" s="150"/>
      <c r="H3" s="150"/>
      <c r="I3" s="150"/>
      <c r="J3" s="150"/>
      <c r="K3" s="150"/>
      <c r="L3" s="156"/>
      <c r="M3" s="156"/>
      <c r="N3" s="156"/>
      <c r="O3" s="156"/>
      <c r="P3" s="156"/>
      <c r="Q3" s="156"/>
      <c r="R3" s="156"/>
      <c r="S3" s="156" t="s">
        <v>2</v>
      </c>
    </row>
    <row r="4" ht="27" customHeight="1" spans="1:19">
      <c r="A4" s="151" t="s">
        <v>28</v>
      </c>
      <c r="B4" s="151" t="s">
        <v>29</v>
      </c>
      <c r="C4" s="151" t="s">
        <v>30</v>
      </c>
      <c r="D4" s="151" t="s">
        <v>31</v>
      </c>
      <c r="E4" s="151"/>
      <c r="F4" s="151"/>
      <c r="G4" s="151"/>
      <c r="H4" s="151"/>
      <c r="I4" s="151"/>
      <c r="J4" s="151"/>
      <c r="K4" s="151"/>
      <c r="L4" s="151"/>
      <c r="M4" s="151"/>
      <c r="N4" s="151"/>
      <c r="O4" s="151" t="s">
        <v>20</v>
      </c>
      <c r="P4" s="151"/>
      <c r="Q4" s="151"/>
      <c r="R4" s="151"/>
      <c r="S4" s="151"/>
    </row>
    <row r="5" ht="27" customHeight="1" spans="1:19">
      <c r="A5" s="151"/>
      <c r="B5" s="151"/>
      <c r="C5" s="151"/>
      <c r="D5" s="151" t="s">
        <v>32</v>
      </c>
      <c r="E5" s="151" t="s">
        <v>33</v>
      </c>
      <c r="F5" s="151" t="s">
        <v>34</v>
      </c>
      <c r="G5" s="151" t="s">
        <v>35</v>
      </c>
      <c r="H5" s="151" t="s">
        <v>36</v>
      </c>
      <c r="I5" s="151" t="s">
        <v>37</v>
      </c>
      <c r="J5" s="151"/>
      <c r="K5" s="151"/>
      <c r="L5" s="151"/>
      <c r="M5" s="151"/>
      <c r="N5" s="151"/>
      <c r="O5" s="151" t="s">
        <v>32</v>
      </c>
      <c r="P5" s="151" t="s">
        <v>33</v>
      </c>
      <c r="Q5" s="151" t="s">
        <v>34</v>
      </c>
      <c r="R5" s="151" t="s">
        <v>35</v>
      </c>
      <c r="S5" s="151" t="s">
        <v>38</v>
      </c>
    </row>
    <row r="6" ht="27" customHeight="1" spans="1:19">
      <c r="A6" s="151"/>
      <c r="B6" s="151"/>
      <c r="C6" s="151"/>
      <c r="D6" s="151"/>
      <c r="E6" s="151"/>
      <c r="F6" s="151"/>
      <c r="G6" s="151"/>
      <c r="H6" s="151"/>
      <c r="I6" s="151" t="s">
        <v>32</v>
      </c>
      <c r="J6" s="151" t="s">
        <v>39</v>
      </c>
      <c r="K6" s="151" t="s">
        <v>40</v>
      </c>
      <c r="L6" s="151" t="s">
        <v>41</v>
      </c>
      <c r="M6" s="151" t="s">
        <v>42</v>
      </c>
      <c r="N6" s="151" t="s">
        <v>43</v>
      </c>
      <c r="O6" s="151"/>
      <c r="P6" s="151"/>
      <c r="Q6" s="151"/>
      <c r="R6" s="151"/>
      <c r="S6" s="151"/>
    </row>
    <row r="7" ht="20.25" customHeight="1" spans="1:19">
      <c r="A7" s="154" t="s">
        <v>44</v>
      </c>
      <c r="B7" s="154" t="s">
        <v>45</v>
      </c>
      <c r="C7" s="154" t="s">
        <v>46</v>
      </c>
      <c r="D7" s="154" t="s">
        <v>47</v>
      </c>
      <c r="E7" s="154" t="s">
        <v>48</v>
      </c>
      <c r="F7" s="154" t="s">
        <v>49</v>
      </c>
      <c r="G7" s="154" t="s">
        <v>50</v>
      </c>
      <c r="H7" s="154" t="s">
        <v>51</v>
      </c>
      <c r="I7" s="154" t="s">
        <v>52</v>
      </c>
      <c r="J7" s="154" t="s">
        <v>53</v>
      </c>
      <c r="K7" s="154" t="s">
        <v>54</v>
      </c>
      <c r="L7" s="154" t="s">
        <v>55</v>
      </c>
      <c r="M7" s="154" t="s">
        <v>56</v>
      </c>
      <c r="N7" s="154" t="s">
        <v>57</v>
      </c>
      <c r="O7" s="154" t="s">
        <v>58</v>
      </c>
      <c r="P7" s="154" t="s">
        <v>59</v>
      </c>
      <c r="Q7" s="154" t="s">
        <v>60</v>
      </c>
      <c r="R7" s="154" t="s">
        <v>61</v>
      </c>
      <c r="S7" s="154" t="s">
        <v>62</v>
      </c>
    </row>
    <row r="8" ht="20.25" customHeight="1" spans="1:19">
      <c r="A8" s="150" t="s">
        <v>63</v>
      </c>
      <c r="B8" s="150" t="s">
        <v>64</v>
      </c>
      <c r="C8" s="153">
        <v>13988412.88</v>
      </c>
      <c r="D8" s="153">
        <v>13978912.88</v>
      </c>
      <c r="E8" s="63">
        <v>8978912.88</v>
      </c>
      <c r="F8" s="63">
        <v>5000000</v>
      </c>
      <c r="G8" s="63"/>
      <c r="H8" s="63"/>
      <c r="I8" s="63"/>
      <c r="J8" s="63"/>
      <c r="K8" s="63"/>
      <c r="L8" s="63"/>
      <c r="M8" s="63"/>
      <c r="N8" s="63"/>
      <c r="O8" s="153">
        <v>9500</v>
      </c>
      <c r="P8" s="153">
        <v>9500</v>
      </c>
      <c r="Q8" s="153"/>
      <c r="R8" s="153"/>
      <c r="S8" s="153"/>
    </row>
    <row r="9" ht="20.25" customHeight="1" spans="1:19">
      <c r="A9" s="152" t="s">
        <v>30</v>
      </c>
      <c r="B9" s="150"/>
      <c r="C9" s="153">
        <v>13988412.88</v>
      </c>
      <c r="D9" s="153">
        <v>13978912.88</v>
      </c>
      <c r="E9" s="153">
        <v>8978912.88</v>
      </c>
      <c r="F9" s="153">
        <v>5000000</v>
      </c>
      <c r="G9" s="153"/>
      <c r="H9" s="153"/>
      <c r="I9" s="153"/>
      <c r="J9" s="153"/>
      <c r="K9" s="153"/>
      <c r="L9" s="153"/>
      <c r="M9" s="153"/>
      <c r="N9" s="153"/>
      <c r="O9" s="153">
        <v>9500</v>
      </c>
      <c r="P9" s="153">
        <v>9500</v>
      </c>
      <c r="Q9" s="153"/>
      <c r="R9" s="153"/>
      <c r="S9" s="153"/>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tabSelected="1"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5" t="s">
        <v>65</v>
      </c>
      <c r="B1" s="155"/>
      <c r="C1" s="155"/>
      <c r="D1" s="155"/>
      <c r="E1" s="155"/>
      <c r="F1" s="155"/>
      <c r="G1" s="155"/>
      <c r="H1" s="155"/>
      <c r="I1" s="155"/>
      <c r="J1" s="155"/>
      <c r="K1" s="155"/>
      <c r="L1" s="155"/>
      <c r="M1" s="155"/>
      <c r="N1" s="155"/>
      <c r="O1" s="155"/>
    </row>
    <row r="2" ht="28.5" customHeight="1" spans="1:15">
      <c r="A2" s="149" t="s">
        <v>66</v>
      </c>
      <c r="B2" s="149"/>
      <c r="C2" s="149"/>
      <c r="D2" s="149"/>
      <c r="E2" s="149"/>
      <c r="F2" s="149"/>
      <c r="G2" s="149"/>
      <c r="H2" s="149"/>
      <c r="I2" s="149"/>
      <c r="J2" s="149"/>
      <c r="K2" s="149"/>
      <c r="L2" s="149"/>
      <c r="M2" s="149"/>
      <c r="N2" s="149"/>
      <c r="O2" s="149"/>
    </row>
    <row r="3" ht="20.25" customHeight="1" spans="1:15">
      <c r="A3" s="150" t="str">
        <f>"单位名称："&amp;"玉溪市防震减灾局"</f>
        <v>单位名称：玉溪市防震减灾局</v>
      </c>
      <c r="B3" s="150"/>
      <c r="C3" s="150"/>
      <c r="D3" s="150"/>
      <c r="E3" s="150"/>
      <c r="F3" s="150"/>
      <c r="G3" s="150"/>
      <c r="H3" s="150"/>
      <c r="I3" s="150"/>
      <c r="J3" s="156"/>
      <c r="K3" s="156"/>
      <c r="L3" s="156"/>
      <c r="M3" s="156"/>
      <c r="N3" s="156"/>
      <c r="O3" s="156" t="s">
        <v>2</v>
      </c>
    </row>
    <row r="4" ht="27" customHeight="1" spans="1:15">
      <c r="A4" s="151" t="s">
        <v>67</v>
      </c>
      <c r="B4" s="151" t="s">
        <v>68</v>
      </c>
      <c r="C4" s="151" t="s">
        <v>30</v>
      </c>
      <c r="D4" s="151" t="s">
        <v>33</v>
      </c>
      <c r="E4" s="151"/>
      <c r="F4" s="151"/>
      <c r="G4" s="151" t="s">
        <v>34</v>
      </c>
      <c r="H4" s="151" t="s">
        <v>35</v>
      </c>
      <c r="I4" s="151" t="s">
        <v>69</v>
      </c>
      <c r="J4" s="151" t="s">
        <v>70</v>
      </c>
      <c r="K4" s="151"/>
      <c r="L4" s="151"/>
      <c r="M4" s="151"/>
      <c r="N4" s="151"/>
      <c r="O4" s="151"/>
    </row>
    <row r="5" ht="27" customHeight="1" spans="1:15">
      <c r="A5" s="151"/>
      <c r="B5" s="151"/>
      <c r="C5" s="151"/>
      <c r="D5" s="151" t="s">
        <v>32</v>
      </c>
      <c r="E5" s="151" t="s">
        <v>71</v>
      </c>
      <c r="F5" s="151" t="s">
        <v>72</v>
      </c>
      <c r="G5" s="151"/>
      <c r="H5" s="151"/>
      <c r="I5" s="151"/>
      <c r="J5" s="151" t="s">
        <v>32</v>
      </c>
      <c r="K5" s="151" t="s">
        <v>73</v>
      </c>
      <c r="L5" s="151" t="s">
        <v>74</v>
      </c>
      <c r="M5" s="151" t="s">
        <v>75</v>
      </c>
      <c r="N5" s="151" t="s">
        <v>76</v>
      </c>
      <c r="O5" s="151" t="s">
        <v>77</v>
      </c>
    </row>
    <row r="6" ht="20.25" customHeight="1" spans="1:15">
      <c r="A6" s="154" t="s">
        <v>44</v>
      </c>
      <c r="B6" s="154" t="s">
        <v>45</v>
      </c>
      <c r="C6" s="154" t="s">
        <v>46</v>
      </c>
      <c r="D6" s="154" t="s">
        <v>47</v>
      </c>
      <c r="E6" s="154" t="s">
        <v>48</v>
      </c>
      <c r="F6" s="154" t="s">
        <v>49</v>
      </c>
      <c r="G6" s="154" t="s">
        <v>50</v>
      </c>
      <c r="H6" s="154" t="s">
        <v>51</v>
      </c>
      <c r="I6" s="154" t="s">
        <v>52</v>
      </c>
      <c r="J6" s="154" t="s">
        <v>53</v>
      </c>
      <c r="K6" s="154" t="s">
        <v>54</v>
      </c>
      <c r="L6" s="154" t="s">
        <v>55</v>
      </c>
      <c r="M6" s="154" t="s">
        <v>56</v>
      </c>
      <c r="N6" s="154" t="s">
        <v>57</v>
      </c>
      <c r="O6" s="154" t="s">
        <v>58</v>
      </c>
    </row>
    <row r="7" ht="20.25" customHeight="1" spans="1:15">
      <c r="A7" s="150" t="s">
        <v>78</v>
      </c>
      <c r="B7" s="150" t="str">
        <f>"        "&amp;"社会保障和就业支出"</f>
        <v>        社会保障和就业支出</v>
      </c>
      <c r="C7" s="63">
        <v>1324789.6</v>
      </c>
      <c r="D7" s="63">
        <v>1324789.6</v>
      </c>
      <c r="E7" s="63">
        <v>1324789.6</v>
      </c>
      <c r="F7" s="63"/>
      <c r="G7" s="63"/>
      <c r="H7" s="63"/>
      <c r="I7" s="63"/>
      <c r="J7" s="63"/>
      <c r="K7" s="63"/>
      <c r="L7" s="63"/>
      <c r="M7" s="63"/>
      <c r="N7" s="63"/>
      <c r="O7" s="63"/>
    </row>
    <row r="8" ht="20.25" customHeight="1" spans="1:15">
      <c r="A8" s="157" t="s">
        <v>79</v>
      </c>
      <c r="B8" s="157" t="str">
        <f>"        "&amp;"行政事业单位养老支出"</f>
        <v>        行政事业单位养老支出</v>
      </c>
      <c r="C8" s="63">
        <v>1324789.6</v>
      </c>
      <c r="D8" s="63">
        <v>1324789.6</v>
      </c>
      <c r="E8" s="63">
        <v>1324789.6</v>
      </c>
      <c r="F8" s="63"/>
      <c r="G8" s="63"/>
      <c r="H8" s="63"/>
      <c r="I8" s="63"/>
      <c r="J8" s="63"/>
      <c r="K8" s="63"/>
      <c r="L8" s="63"/>
      <c r="M8" s="63"/>
      <c r="N8" s="63"/>
      <c r="O8" s="63"/>
    </row>
    <row r="9" ht="20.25" customHeight="1" spans="1:15">
      <c r="A9" s="158" t="s">
        <v>80</v>
      </c>
      <c r="B9" s="158" t="str">
        <f>"        "&amp;"行政单位离退休"</f>
        <v>        行政单位离退休</v>
      </c>
      <c r="C9" s="63">
        <v>254400</v>
      </c>
      <c r="D9" s="63">
        <v>254400</v>
      </c>
      <c r="E9" s="63">
        <v>254400</v>
      </c>
      <c r="F9" s="63"/>
      <c r="G9" s="63"/>
      <c r="H9" s="63"/>
      <c r="I9" s="63"/>
      <c r="J9" s="63"/>
      <c r="K9" s="63"/>
      <c r="L9" s="63"/>
      <c r="M9" s="63"/>
      <c r="N9" s="63"/>
      <c r="O9" s="63"/>
    </row>
    <row r="10" ht="20.25" customHeight="1" spans="1:15">
      <c r="A10" s="158" t="s">
        <v>81</v>
      </c>
      <c r="B10" s="158" t="str">
        <f>"        "&amp;"事业单位离退休"</f>
        <v>        事业单位离退休</v>
      </c>
      <c r="C10" s="63">
        <v>243000</v>
      </c>
      <c r="D10" s="63">
        <v>243000</v>
      </c>
      <c r="E10" s="63">
        <v>243000</v>
      </c>
      <c r="F10" s="63"/>
      <c r="G10" s="63"/>
      <c r="H10" s="63"/>
      <c r="I10" s="63"/>
      <c r="J10" s="63"/>
      <c r="K10" s="63"/>
      <c r="L10" s="63"/>
      <c r="M10" s="63"/>
      <c r="N10" s="63"/>
      <c r="O10" s="63"/>
    </row>
    <row r="11" ht="20.25" customHeight="1" spans="1:15">
      <c r="A11" s="158" t="s">
        <v>82</v>
      </c>
      <c r="B11" s="158" t="str">
        <f>"        "&amp;"机关事业单位基本养老保险缴费支出"</f>
        <v>        机关事业单位基本养老保险缴费支出</v>
      </c>
      <c r="C11" s="63">
        <v>677389.6</v>
      </c>
      <c r="D11" s="63">
        <v>677389.6</v>
      </c>
      <c r="E11" s="63">
        <v>677389.6</v>
      </c>
      <c r="F11" s="63"/>
      <c r="G11" s="63"/>
      <c r="H11" s="63"/>
      <c r="I11" s="63"/>
      <c r="J11" s="63"/>
      <c r="K11" s="63"/>
      <c r="L11" s="63"/>
      <c r="M11" s="63"/>
      <c r="N11" s="63"/>
      <c r="O11" s="63"/>
    </row>
    <row r="12" ht="20.25" customHeight="1" spans="1:15">
      <c r="A12" s="158" t="s">
        <v>83</v>
      </c>
      <c r="B12" s="158" t="str">
        <f>"        "&amp;"机关事业单位职业年金缴费支出"</f>
        <v>        机关事业单位职业年金缴费支出</v>
      </c>
      <c r="C12" s="63">
        <v>150000</v>
      </c>
      <c r="D12" s="63">
        <v>150000</v>
      </c>
      <c r="E12" s="63">
        <v>150000</v>
      </c>
      <c r="F12" s="63"/>
      <c r="G12" s="63"/>
      <c r="H12" s="63"/>
      <c r="I12" s="63"/>
      <c r="J12" s="63"/>
      <c r="K12" s="63"/>
      <c r="L12" s="63"/>
      <c r="M12" s="63"/>
      <c r="N12" s="63"/>
      <c r="O12" s="63"/>
    </row>
    <row r="13" ht="20.25" customHeight="1" spans="1:15">
      <c r="A13" s="150" t="s">
        <v>84</v>
      </c>
      <c r="B13" s="150" t="str">
        <f>"        "&amp;"卫生健康支出"</f>
        <v>        卫生健康支出</v>
      </c>
      <c r="C13" s="63">
        <v>642379.21</v>
      </c>
      <c r="D13" s="63">
        <v>642379.21</v>
      </c>
      <c r="E13" s="63">
        <v>642379.21</v>
      </c>
      <c r="F13" s="63"/>
      <c r="G13" s="63"/>
      <c r="H13" s="63"/>
      <c r="I13" s="63"/>
      <c r="J13" s="63"/>
      <c r="K13" s="63"/>
      <c r="L13" s="63"/>
      <c r="M13" s="63"/>
      <c r="N13" s="63"/>
      <c r="O13" s="63"/>
    </row>
    <row r="14" ht="20.25" customHeight="1" spans="1:15">
      <c r="A14" s="157" t="s">
        <v>85</v>
      </c>
      <c r="B14" s="157" t="str">
        <f>"        "&amp;"行政事业单位医疗"</f>
        <v>        行政事业单位医疗</v>
      </c>
      <c r="C14" s="63">
        <v>642379.21</v>
      </c>
      <c r="D14" s="63">
        <v>642379.21</v>
      </c>
      <c r="E14" s="63">
        <v>642379.21</v>
      </c>
      <c r="F14" s="63"/>
      <c r="G14" s="63"/>
      <c r="H14" s="63"/>
      <c r="I14" s="63"/>
      <c r="J14" s="63"/>
      <c r="K14" s="63"/>
      <c r="L14" s="63"/>
      <c r="M14" s="63"/>
      <c r="N14" s="63"/>
      <c r="O14" s="63"/>
    </row>
    <row r="15" ht="20.25" customHeight="1" spans="1:15">
      <c r="A15" s="158" t="s">
        <v>86</v>
      </c>
      <c r="B15" s="158" t="str">
        <f>"        "&amp;"行政单位医疗"</f>
        <v>        行政单位医疗</v>
      </c>
      <c r="C15" s="63">
        <v>223729.57</v>
      </c>
      <c r="D15" s="63">
        <v>223729.57</v>
      </c>
      <c r="E15" s="63">
        <v>223729.57</v>
      </c>
      <c r="F15" s="63"/>
      <c r="G15" s="63"/>
      <c r="H15" s="63"/>
      <c r="I15" s="63"/>
      <c r="J15" s="63"/>
      <c r="K15" s="63"/>
      <c r="L15" s="63"/>
      <c r="M15" s="63"/>
      <c r="N15" s="63"/>
      <c r="O15" s="63"/>
    </row>
    <row r="16" ht="20.25" customHeight="1" spans="1:15">
      <c r="A16" s="158" t="s">
        <v>87</v>
      </c>
      <c r="B16" s="158" t="str">
        <f>"        "&amp;"事业单位医疗"</f>
        <v>        事业单位医疗</v>
      </c>
      <c r="C16" s="63">
        <v>130666.28</v>
      </c>
      <c r="D16" s="63">
        <v>130666.28</v>
      </c>
      <c r="E16" s="63">
        <v>130666.28</v>
      </c>
      <c r="F16" s="63"/>
      <c r="G16" s="63"/>
      <c r="H16" s="63"/>
      <c r="I16" s="63"/>
      <c r="J16" s="63"/>
      <c r="K16" s="63"/>
      <c r="L16" s="63"/>
      <c r="M16" s="63"/>
      <c r="N16" s="63"/>
      <c r="O16" s="63"/>
    </row>
    <row r="17" ht="20.25" customHeight="1" spans="1:15">
      <c r="A17" s="158" t="s">
        <v>88</v>
      </c>
      <c r="B17" s="158" t="str">
        <f>"        "&amp;"公务员医疗补助"</f>
        <v>        公务员医疗补助</v>
      </c>
      <c r="C17" s="63">
        <v>252001.25</v>
      </c>
      <c r="D17" s="63">
        <v>252001.25</v>
      </c>
      <c r="E17" s="63">
        <v>252001.25</v>
      </c>
      <c r="F17" s="63"/>
      <c r="G17" s="63"/>
      <c r="H17" s="63"/>
      <c r="I17" s="63"/>
      <c r="J17" s="63"/>
      <c r="K17" s="63"/>
      <c r="L17" s="63"/>
      <c r="M17" s="63"/>
      <c r="N17" s="63"/>
      <c r="O17" s="63"/>
    </row>
    <row r="18" ht="20.25" customHeight="1" spans="1:15">
      <c r="A18" s="158" t="s">
        <v>89</v>
      </c>
      <c r="B18" s="158" t="str">
        <f>"        "&amp;"其他行政事业单位医疗支出"</f>
        <v>        其他行政事业单位医疗支出</v>
      </c>
      <c r="C18" s="63">
        <v>35982.11</v>
      </c>
      <c r="D18" s="63">
        <v>35982.11</v>
      </c>
      <c r="E18" s="63">
        <v>35982.11</v>
      </c>
      <c r="F18" s="63"/>
      <c r="G18" s="63"/>
      <c r="H18" s="63"/>
      <c r="I18" s="63"/>
      <c r="J18" s="63"/>
      <c r="K18" s="63"/>
      <c r="L18" s="63"/>
      <c r="M18" s="63"/>
      <c r="N18" s="63"/>
      <c r="O18" s="63"/>
    </row>
    <row r="19" ht="20.25" customHeight="1" spans="1:15">
      <c r="A19" s="150" t="s">
        <v>90</v>
      </c>
      <c r="B19" s="150" t="str">
        <f>"        "&amp;"城乡社区支出"</f>
        <v>        城乡社区支出</v>
      </c>
      <c r="C19" s="63">
        <v>5000000</v>
      </c>
      <c r="D19" s="63"/>
      <c r="E19" s="63"/>
      <c r="F19" s="63"/>
      <c r="G19" s="63">
        <v>5000000</v>
      </c>
      <c r="H19" s="63"/>
      <c r="I19" s="63"/>
      <c r="J19" s="63"/>
      <c r="K19" s="63"/>
      <c r="L19" s="63"/>
      <c r="M19" s="63"/>
      <c r="N19" s="63"/>
      <c r="O19" s="63"/>
    </row>
    <row r="20" ht="20.25" customHeight="1" spans="1:15">
      <c r="A20" s="157" t="s">
        <v>91</v>
      </c>
      <c r="B20" s="157" t="str">
        <f>"        "&amp;"国有土地使用权出让收入安排的支出"</f>
        <v>        国有土地使用权出让收入安排的支出</v>
      </c>
      <c r="C20" s="63">
        <v>5000000</v>
      </c>
      <c r="D20" s="63"/>
      <c r="E20" s="63"/>
      <c r="F20" s="63"/>
      <c r="G20" s="63">
        <v>5000000</v>
      </c>
      <c r="H20" s="63"/>
      <c r="I20" s="63"/>
      <c r="J20" s="63"/>
      <c r="K20" s="63"/>
      <c r="L20" s="63"/>
      <c r="M20" s="63"/>
      <c r="N20" s="63"/>
      <c r="O20" s="63"/>
    </row>
    <row r="21" ht="20.25" customHeight="1" spans="1:15">
      <c r="A21" s="158" t="s">
        <v>92</v>
      </c>
      <c r="B21" s="158" t="str">
        <f>"        "&amp;"其他国有土地使用权出让收入安排的支出"</f>
        <v>        其他国有土地使用权出让收入安排的支出</v>
      </c>
      <c r="C21" s="63">
        <v>5000000</v>
      </c>
      <c r="D21" s="63"/>
      <c r="E21" s="63"/>
      <c r="F21" s="63"/>
      <c r="G21" s="63">
        <v>5000000</v>
      </c>
      <c r="H21" s="63"/>
      <c r="I21" s="63"/>
      <c r="J21" s="63"/>
      <c r="K21" s="63"/>
      <c r="L21" s="63"/>
      <c r="M21" s="63"/>
      <c r="N21" s="63"/>
      <c r="O21" s="63"/>
    </row>
    <row r="22" ht="20.25" customHeight="1" spans="1:15">
      <c r="A22" s="150" t="s">
        <v>93</v>
      </c>
      <c r="B22" s="150" t="str">
        <f>"        "&amp;"住房保障支出"</f>
        <v>        住房保障支出</v>
      </c>
      <c r="C22" s="63">
        <v>562656</v>
      </c>
      <c r="D22" s="63">
        <v>562656</v>
      </c>
      <c r="E22" s="63">
        <v>562656</v>
      </c>
      <c r="F22" s="63"/>
      <c r="G22" s="63"/>
      <c r="H22" s="63"/>
      <c r="I22" s="63"/>
      <c r="J22" s="63"/>
      <c r="K22" s="63"/>
      <c r="L22" s="63"/>
      <c r="M22" s="63"/>
      <c r="N22" s="63"/>
      <c r="O22" s="63"/>
    </row>
    <row r="23" ht="20.25" customHeight="1" spans="1:15">
      <c r="A23" s="157" t="s">
        <v>94</v>
      </c>
      <c r="B23" s="157" t="str">
        <f>"        "&amp;"住房改革支出"</f>
        <v>        住房改革支出</v>
      </c>
      <c r="C23" s="63">
        <v>562656</v>
      </c>
      <c r="D23" s="63">
        <v>562656</v>
      </c>
      <c r="E23" s="63">
        <v>562656</v>
      </c>
      <c r="F23" s="63"/>
      <c r="G23" s="63"/>
      <c r="H23" s="63"/>
      <c r="I23" s="63"/>
      <c r="J23" s="63"/>
      <c r="K23" s="63"/>
      <c r="L23" s="63"/>
      <c r="M23" s="63"/>
      <c r="N23" s="63"/>
      <c r="O23" s="63"/>
    </row>
    <row r="24" ht="20.25" customHeight="1" spans="1:15">
      <c r="A24" s="158" t="s">
        <v>95</v>
      </c>
      <c r="B24" s="158" t="str">
        <f>"        "&amp;"住房公积金"</f>
        <v>        住房公积金</v>
      </c>
      <c r="C24" s="63">
        <v>547752</v>
      </c>
      <c r="D24" s="63">
        <v>547752</v>
      </c>
      <c r="E24" s="63">
        <v>547752</v>
      </c>
      <c r="F24" s="63"/>
      <c r="G24" s="63"/>
      <c r="H24" s="63"/>
      <c r="I24" s="63"/>
      <c r="J24" s="63"/>
      <c r="K24" s="63"/>
      <c r="L24" s="63"/>
      <c r="M24" s="63"/>
      <c r="N24" s="63"/>
      <c r="O24" s="63"/>
    </row>
    <row r="25" ht="20.25" customHeight="1" spans="1:15">
      <c r="A25" s="158" t="s">
        <v>96</v>
      </c>
      <c r="B25" s="158" t="str">
        <f>"        "&amp;"购房补贴"</f>
        <v>        购房补贴</v>
      </c>
      <c r="C25" s="63">
        <v>14904</v>
      </c>
      <c r="D25" s="63">
        <v>14904</v>
      </c>
      <c r="E25" s="63">
        <v>14904</v>
      </c>
      <c r="F25" s="63"/>
      <c r="G25" s="63"/>
      <c r="H25" s="63"/>
      <c r="I25" s="63"/>
      <c r="J25" s="63"/>
      <c r="K25" s="63"/>
      <c r="L25" s="63"/>
      <c r="M25" s="63"/>
      <c r="N25" s="63"/>
      <c r="O25" s="63"/>
    </row>
    <row r="26" ht="20.25" customHeight="1" spans="1:15">
      <c r="A26" s="150" t="s">
        <v>97</v>
      </c>
      <c r="B26" s="150" t="str">
        <f>"        "&amp;"灾害防治及应急管理支出"</f>
        <v>        灾害防治及应急管理支出</v>
      </c>
      <c r="C26" s="63">
        <v>6458588.07</v>
      </c>
      <c r="D26" s="63">
        <v>6458588.07</v>
      </c>
      <c r="E26" s="63">
        <v>6149088.07</v>
      </c>
      <c r="F26" s="63">
        <v>309500</v>
      </c>
      <c r="G26" s="63"/>
      <c r="H26" s="63"/>
      <c r="I26" s="63"/>
      <c r="J26" s="63"/>
      <c r="K26" s="63"/>
      <c r="L26" s="63"/>
      <c r="M26" s="63"/>
      <c r="N26" s="63"/>
      <c r="O26" s="63"/>
    </row>
    <row r="27" ht="20.25" customHeight="1" spans="1:15">
      <c r="A27" s="157" t="s">
        <v>98</v>
      </c>
      <c r="B27" s="157" t="str">
        <f>"        "&amp;"地震事务"</f>
        <v>        地震事务</v>
      </c>
      <c r="C27" s="63">
        <v>6458588.07</v>
      </c>
      <c r="D27" s="63">
        <v>6458588.07</v>
      </c>
      <c r="E27" s="63">
        <v>6149088.07</v>
      </c>
      <c r="F27" s="63">
        <v>309500</v>
      </c>
      <c r="G27" s="63"/>
      <c r="H27" s="63"/>
      <c r="I27" s="63"/>
      <c r="J27" s="63"/>
      <c r="K27" s="63"/>
      <c r="L27" s="63"/>
      <c r="M27" s="63"/>
      <c r="N27" s="63"/>
      <c r="O27" s="63"/>
    </row>
    <row r="28" ht="20.25" customHeight="1" spans="1:15">
      <c r="A28" s="158" t="s">
        <v>99</v>
      </c>
      <c r="B28" s="158" t="str">
        <f>"        "&amp;"行政运行"</f>
        <v>        行政运行</v>
      </c>
      <c r="C28" s="63">
        <v>4000157.8</v>
      </c>
      <c r="D28" s="63">
        <v>4000157.8</v>
      </c>
      <c r="E28" s="63">
        <v>4000157.8</v>
      </c>
      <c r="F28" s="63"/>
      <c r="G28" s="63"/>
      <c r="H28" s="63"/>
      <c r="I28" s="63"/>
      <c r="J28" s="63"/>
      <c r="K28" s="63"/>
      <c r="L28" s="63"/>
      <c r="M28" s="63"/>
      <c r="N28" s="63"/>
      <c r="O28" s="63"/>
    </row>
    <row r="29" ht="20.25" customHeight="1" spans="1:15">
      <c r="A29" s="158" t="s">
        <v>100</v>
      </c>
      <c r="B29" s="158" t="str">
        <f>"        "&amp;"地震预测预报"</f>
        <v>        地震预测预报</v>
      </c>
      <c r="C29" s="63">
        <v>159500</v>
      </c>
      <c r="D29" s="63">
        <v>159500</v>
      </c>
      <c r="E29" s="63">
        <v>90000</v>
      </c>
      <c r="F29" s="63">
        <v>69500</v>
      </c>
      <c r="G29" s="63"/>
      <c r="H29" s="63"/>
      <c r="I29" s="63"/>
      <c r="J29" s="63"/>
      <c r="K29" s="63"/>
      <c r="L29" s="63"/>
      <c r="M29" s="63"/>
      <c r="N29" s="63"/>
      <c r="O29" s="63"/>
    </row>
    <row r="30" ht="20.25" customHeight="1" spans="1:15">
      <c r="A30" s="158" t="s">
        <v>101</v>
      </c>
      <c r="B30" s="158" t="str">
        <f>"        "&amp;"地震灾害预防"</f>
        <v>        地震灾害预防</v>
      </c>
      <c r="C30" s="63">
        <v>145000</v>
      </c>
      <c r="D30" s="63">
        <v>145000</v>
      </c>
      <c r="E30" s="63">
        <v>45000</v>
      </c>
      <c r="F30" s="63">
        <v>100000</v>
      </c>
      <c r="G30" s="63"/>
      <c r="H30" s="63"/>
      <c r="I30" s="63"/>
      <c r="J30" s="63"/>
      <c r="K30" s="63"/>
      <c r="L30" s="63"/>
      <c r="M30" s="63"/>
      <c r="N30" s="63"/>
      <c r="O30" s="63"/>
    </row>
    <row r="31" ht="20.25" customHeight="1" spans="1:15">
      <c r="A31" s="158" t="s">
        <v>102</v>
      </c>
      <c r="B31" s="158" t="str">
        <f>"        "&amp;"地震应急救援"</f>
        <v>        地震应急救援</v>
      </c>
      <c r="C31" s="63">
        <v>155300</v>
      </c>
      <c r="D31" s="63">
        <v>155300</v>
      </c>
      <c r="E31" s="63">
        <v>15300</v>
      </c>
      <c r="F31" s="63">
        <v>140000</v>
      </c>
      <c r="G31" s="63"/>
      <c r="H31" s="63"/>
      <c r="I31" s="63"/>
      <c r="J31" s="63"/>
      <c r="K31" s="63"/>
      <c r="L31" s="63"/>
      <c r="M31" s="63"/>
      <c r="N31" s="63"/>
      <c r="O31" s="63"/>
    </row>
    <row r="32" ht="20.25" customHeight="1" spans="1:15">
      <c r="A32" s="158" t="s">
        <v>103</v>
      </c>
      <c r="B32" s="158" t="str">
        <f>"        "&amp;"地震事业机构"</f>
        <v>        地震事业机构</v>
      </c>
      <c r="C32" s="63">
        <v>1998630.27</v>
      </c>
      <c r="D32" s="63">
        <v>1998630.27</v>
      </c>
      <c r="E32" s="63">
        <v>1998630.27</v>
      </c>
      <c r="F32" s="63"/>
      <c r="G32" s="63"/>
      <c r="H32" s="63"/>
      <c r="I32" s="63"/>
      <c r="J32" s="63"/>
      <c r="K32" s="63"/>
      <c r="L32" s="63"/>
      <c r="M32" s="63"/>
      <c r="N32" s="63"/>
      <c r="O32" s="63"/>
    </row>
    <row r="33" ht="20.25" customHeight="1" spans="1:15">
      <c r="A33" s="152" t="s">
        <v>30</v>
      </c>
      <c r="B33" s="150"/>
      <c r="C33" s="153">
        <v>13988412.88</v>
      </c>
      <c r="D33" s="153">
        <v>8988412.88</v>
      </c>
      <c r="E33" s="153">
        <v>8678912.88</v>
      </c>
      <c r="F33" s="153">
        <v>309500</v>
      </c>
      <c r="G33" s="153">
        <v>5000000</v>
      </c>
      <c r="H33" s="153"/>
      <c r="I33" s="153"/>
      <c r="J33" s="153"/>
      <c r="K33" s="153"/>
      <c r="L33" s="153"/>
      <c r="M33" s="153"/>
      <c r="N33" s="153"/>
      <c r="O33" s="153"/>
    </row>
  </sheetData>
  <mergeCells count="12">
    <mergeCell ref="A1:O1"/>
    <mergeCell ref="A2:O2"/>
    <mergeCell ref="A3:N3"/>
    <mergeCell ref="D4:F4"/>
    <mergeCell ref="J4:O4"/>
    <mergeCell ref="A33:B3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104</v>
      </c>
      <c r="B1" s="159"/>
      <c r="C1" s="159"/>
      <c r="D1" s="159"/>
    </row>
    <row r="2" ht="28.5" customHeight="1" spans="1:4">
      <c r="A2" s="160" t="s">
        <v>105</v>
      </c>
      <c r="B2" s="160"/>
      <c r="C2" s="160"/>
      <c r="D2" s="160"/>
    </row>
    <row r="3" ht="18.75" customHeight="1" spans="1:4">
      <c r="A3" s="150" t="str">
        <f>"单位名称："&amp;"玉溪市防震减灾局"</f>
        <v>单位名称：玉溪市防震减灾局</v>
      </c>
      <c r="B3" s="150"/>
      <c r="C3" s="150"/>
      <c r="D3" s="148" t="s">
        <v>2</v>
      </c>
    </row>
    <row r="4" ht="18.75" customHeight="1" spans="1:4">
      <c r="A4" s="58" t="s">
        <v>3</v>
      </c>
      <c r="B4" s="58"/>
      <c r="C4" s="58" t="s">
        <v>4</v>
      </c>
      <c r="D4" s="58"/>
    </row>
    <row r="5" ht="18.75" customHeight="1" spans="1:4">
      <c r="A5" s="58" t="s">
        <v>5</v>
      </c>
      <c r="B5" s="58" t="s">
        <v>6</v>
      </c>
      <c r="C5" s="58" t="s">
        <v>106</v>
      </c>
      <c r="D5" s="58" t="s">
        <v>6</v>
      </c>
    </row>
    <row r="6" ht="18.75" customHeight="1" spans="1:4">
      <c r="A6" s="161" t="s">
        <v>107</v>
      </c>
      <c r="B6" s="162"/>
      <c r="C6" s="163" t="s">
        <v>108</v>
      </c>
      <c r="D6" s="162"/>
    </row>
    <row r="7" ht="18.75" customHeight="1" spans="1:4">
      <c r="A7" s="150" t="s">
        <v>109</v>
      </c>
      <c r="B7" s="164">
        <v>8978912.88</v>
      </c>
      <c r="C7" s="165" t="str">
        <f>"（一）"&amp;"社会保障和就业支出"</f>
        <v>（一）社会保障和就业支出</v>
      </c>
      <c r="D7" s="164">
        <v>1324789.6</v>
      </c>
    </row>
    <row r="8" ht="18.75" customHeight="1" spans="1:4">
      <c r="A8" s="150" t="s">
        <v>110</v>
      </c>
      <c r="B8" s="164">
        <v>5000000</v>
      </c>
      <c r="C8" s="165" t="str">
        <f>"（二）"&amp;"卫生健康支出"</f>
        <v>（二）卫生健康支出</v>
      </c>
      <c r="D8" s="164">
        <v>642379.21</v>
      </c>
    </row>
    <row r="9" ht="18.75" customHeight="1" spans="1:4">
      <c r="A9" s="150" t="s">
        <v>111</v>
      </c>
      <c r="B9" s="164"/>
      <c r="C9" s="165" t="str">
        <f>"（三）"&amp;"城乡社区支出"</f>
        <v>（三）城乡社区支出</v>
      </c>
      <c r="D9" s="164">
        <v>5000000</v>
      </c>
    </row>
    <row r="10" ht="18.75" customHeight="1" spans="1:4">
      <c r="A10" s="150" t="s">
        <v>112</v>
      </c>
      <c r="B10" s="164"/>
      <c r="C10" s="165" t="str">
        <f>"（四）"&amp;"住房保障支出"</f>
        <v>（四）住房保障支出</v>
      </c>
      <c r="D10" s="164">
        <v>562656</v>
      </c>
    </row>
    <row r="11" ht="18.75" customHeight="1" spans="1:4">
      <c r="A11" s="60" t="s">
        <v>109</v>
      </c>
      <c r="B11" s="164">
        <v>9500</v>
      </c>
      <c r="C11" s="165" t="str">
        <f>"（五）"&amp;"灾害防治及应急管理支出"</f>
        <v>（五）灾害防治及应急管理支出</v>
      </c>
      <c r="D11" s="164">
        <v>6458588.07</v>
      </c>
    </row>
    <row r="12" ht="18.75" customHeight="1" spans="1:4">
      <c r="A12" s="60" t="s">
        <v>110</v>
      </c>
      <c r="B12" s="164"/>
      <c r="C12" s="150"/>
      <c r="D12" s="150"/>
    </row>
    <row r="13" ht="18.75" customHeight="1" spans="1:4">
      <c r="A13" s="60" t="s">
        <v>111</v>
      </c>
      <c r="B13" s="164"/>
      <c r="C13" s="150"/>
      <c r="D13" s="150"/>
    </row>
    <row r="14" ht="18.75" customHeight="1" spans="1:4">
      <c r="A14" s="150"/>
      <c r="B14" s="150"/>
      <c r="C14" s="150" t="s">
        <v>113</v>
      </c>
      <c r="D14" s="150"/>
    </row>
    <row r="15" ht="18.75" customHeight="1" spans="1:4">
      <c r="A15" s="166" t="s">
        <v>24</v>
      </c>
      <c r="B15" s="164">
        <v>13988412.88</v>
      </c>
      <c r="C15" s="166" t="s">
        <v>25</v>
      </c>
      <c r="D15" s="164">
        <v>13988412.88</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topLeftCell="A13" workbookViewId="0">
      <selection activeCell="F26" sqref="F26"/>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5" t="s">
        <v>114</v>
      </c>
      <c r="B1" s="155"/>
      <c r="C1" s="155"/>
      <c r="D1" s="155"/>
      <c r="E1" s="155"/>
      <c r="F1" s="155"/>
      <c r="G1" s="155"/>
    </row>
    <row r="2" ht="28.5" customHeight="1" spans="1:7">
      <c r="A2" s="149" t="s">
        <v>115</v>
      </c>
      <c r="B2" s="149"/>
      <c r="C2" s="149"/>
      <c r="D2" s="149"/>
      <c r="E2" s="149"/>
      <c r="F2" s="149"/>
      <c r="G2" s="149"/>
    </row>
    <row r="3" ht="20.25" customHeight="1" spans="1:7">
      <c r="A3" s="150" t="str">
        <f>"单位名称："&amp;"玉溪市防震减灾局"</f>
        <v>单位名称：玉溪市防震减灾局</v>
      </c>
      <c r="B3" s="150"/>
      <c r="C3" s="150"/>
      <c r="D3" s="150"/>
      <c r="E3" s="150"/>
      <c r="F3" s="150"/>
      <c r="G3" s="156" t="s">
        <v>2</v>
      </c>
    </row>
    <row r="4" ht="27" customHeight="1" spans="1:7">
      <c r="A4" s="151" t="s">
        <v>116</v>
      </c>
      <c r="B4" s="151"/>
      <c r="C4" s="151" t="s">
        <v>30</v>
      </c>
      <c r="D4" s="151" t="s">
        <v>33</v>
      </c>
      <c r="E4" s="151"/>
      <c r="F4" s="151"/>
      <c r="G4" s="151" t="s">
        <v>72</v>
      </c>
    </row>
    <row r="5" ht="27" customHeight="1" spans="1:7">
      <c r="A5" s="151" t="s">
        <v>67</v>
      </c>
      <c r="B5" s="151" t="s">
        <v>68</v>
      </c>
      <c r="C5" s="151"/>
      <c r="D5" s="151" t="s">
        <v>32</v>
      </c>
      <c r="E5" s="151" t="s">
        <v>117</v>
      </c>
      <c r="F5" s="151" t="s">
        <v>118</v>
      </c>
      <c r="G5" s="151"/>
    </row>
    <row r="6" ht="20.25" customHeight="1" spans="1:7">
      <c r="A6" s="154" t="s">
        <v>44</v>
      </c>
      <c r="B6" s="154" t="s">
        <v>45</v>
      </c>
      <c r="C6" s="154" t="s">
        <v>46</v>
      </c>
      <c r="D6" s="154" t="s">
        <v>47</v>
      </c>
      <c r="E6" s="154" t="s">
        <v>48</v>
      </c>
      <c r="F6" s="154" t="s">
        <v>49</v>
      </c>
      <c r="G6" s="154">
        <v>7</v>
      </c>
    </row>
    <row r="7" ht="20.25" customHeight="1" spans="1:7">
      <c r="A7" s="150" t="s">
        <v>78</v>
      </c>
      <c r="B7" s="150" t="str">
        <f>"        "&amp;"社会保障和就业支出"</f>
        <v>        社会保障和就业支出</v>
      </c>
      <c r="C7" s="63">
        <v>1324789.6</v>
      </c>
      <c r="D7" s="153">
        <v>1324789.6</v>
      </c>
      <c r="E7" s="63">
        <v>1314589.6</v>
      </c>
      <c r="F7" s="63">
        <v>10200</v>
      </c>
      <c r="G7" s="63"/>
    </row>
    <row r="8" ht="20.25" customHeight="1" spans="1:7">
      <c r="A8" s="157" t="s">
        <v>79</v>
      </c>
      <c r="B8" s="157" t="str">
        <f>"        "&amp;"行政事业单位养老支出"</f>
        <v>        行政事业单位养老支出</v>
      </c>
      <c r="C8" s="63">
        <v>1324789.6</v>
      </c>
      <c r="D8" s="153">
        <v>1324789.6</v>
      </c>
      <c r="E8" s="63">
        <v>1314589.6</v>
      </c>
      <c r="F8" s="63">
        <v>10200</v>
      </c>
      <c r="G8" s="63"/>
    </row>
    <row r="9" ht="20.25" customHeight="1" spans="1:7">
      <c r="A9" s="158" t="s">
        <v>80</v>
      </c>
      <c r="B9" s="158" t="str">
        <f>"        "&amp;"行政单位离退休"</f>
        <v>        行政单位离退休</v>
      </c>
      <c r="C9" s="63">
        <v>254400</v>
      </c>
      <c r="D9" s="153">
        <v>254400</v>
      </c>
      <c r="E9" s="63">
        <v>249600</v>
      </c>
      <c r="F9" s="63">
        <v>4800</v>
      </c>
      <c r="G9" s="63"/>
    </row>
    <row r="10" ht="20.25" customHeight="1" spans="1:7">
      <c r="A10" s="158" t="s">
        <v>81</v>
      </c>
      <c r="B10" s="158" t="str">
        <f>"        "&amp;"事业单位离退休"</f>
        <v>        事业单位离退休</v>
      </c>
      <c r="C10" s="63">
        <v>243000</v>
      </c>
      <c r="D10" s="153">
        <v>243000</v>
      </c>
      <c r="E10" s="63">
        <v>237600</v>
      </c>
      <c r="F10" s="63">
        <v>5400</v>
      </c>
      <c r="G10" s="63"/>
    </row>
    <row r="11" ht="20.25" customHeight="1" spans="1:7">
      <c r="A11" s="158" t="s">
        <v>82</v>
      </c>
      <c r="B11" s="158" t="str">
        <f>"        "&amp;"机关事业单位基本养老保险缴费支出"</f>
        <v>        机关事业单位基本养老保险缴费支出</v>
      </c>
      <c r="C11" s="63">
        <v>677389.6</v>
      </c>
      <c r="D11" s="153">
        <v>677389.6</v>
      </c>
      <c r="E11" s="63">
        <v>677389.6</v>
      </c>
      <c r="F11" s="63"/>
      <c r="G11" s="63"/>
    </row>
    <row r="12" ht="20.25" customHeight="1" spans="1:7">
      <c r="A12" s="158" t="s">
        <v>83</v>
      </c>
      <c r="B12" s="158" t="str">
        <f>"        "&amp;"机关事业单位职业年金缴费支出"</f>
        <v>        机关事业单位职业年金缴费支出</v>
      </c>
      <c r="C12" s="63">
        <v>150000</v>
      </c>
      <c r="D12" s="153">
        <v>150000</v>
      </c>
      <c r="E12" s="63">
        <v>150000</v>
      </c>
      <c r="F12" s="63"/>
      <c r="G12" s="63"/>
    </row>
    <row r="13" ht="20.25" customHeight="1" spans="1:7">
      <c r="A13" s="150" t="s">
        <v>84</v>
      </c>
      <c r="B13" s="150" t="str">
        <f>"        "&amp;"卫生健康支出"</f>
        <v>        卫生健康支出</v>
      </c>
      <c r="C13" s="63">
        <v>642379.21</v>
      </c>
      <c r="D13" s="153">
        <v>642379.21</v>
      </c>
      <c r="E13" s="63">
        <v>642379.21</v>
      </c>
      <c r="F13" s="63"/>
      <c r="G13" s="63"/>
    </row>
    <row r="14" ht="20.25" customHeight="1" spans="1:7">
      <c r="A14" s="157" t="s">
        <v>85</v>
      </c>
      <c r="B14" s="157" t="str">
        <f>"        "&amp;"行政事业单位医疗"</f>
        <v>        行政事业单位医疗</v>
      </c>
      <c r="C14" s="63">
        <v>642379.21</v>
      </c>
      <c r="D14" s="153">
        <v>642379.21</v>
      </c>
      <c r="E14" s="63">
        <v>642379.21</v>
      </c>
      <c r="F14" s="63"/>
      <c r="G14" s="63"/>
    </row>
    <row r="15" ht="20.25" customHeight="1" spans="1:7">
      <c r="A15" s="158" t="s">
        <v>86</v>
      </c>
      <c r="B15" s="158" t="str">
        <f>"        "&amp;"行政单位医疗"</f>
        <v>        行政单位医疗</v>
      </c>
      <c r="C15" s="63">
        <v>223729.57</v>
      </c>
      <c r="D15" s="153">
        <v>223729.57</v>
      </c>
      <c r="E15" s="63">
        <v>223729.57</v>
      </c>
      <c r="F15" s="63"/>
      <c r="G15" s="63"/>
    </row>
    <row r="16" ht="20.25" customHeight="1" spans="1:7">
      <c r="A16" s="158" t="s">
        <v>87</v>
      </c>
      <c r="B16" s="158" t="str">
        <f>"        "&amp;"事业单位医疗"</f>
        <v>        事业单位医疗</v>
      </c>
      <c r="C16" s="63">
        <v>130666.28</v>
      </c>
      <c r="D16" s="153">
        <v>130666.28</v>
      </c>
      <c r="E16" s="63">
        <v>130666.28</v>
      </c>
      <c r="F16" s="63"/>
      <c r="G16" s="63"/>
    </row>
    <row r="17" ht="20.25" customHeight="1" spans="1:7">
      <c r="A17" s="158" t="s">
        <v>88</v>
      </c>
      <c r="B17" s="158" t="str">
        <f>"        "&amp;"公务员医疗补助"</f>
        <v>        公务员医疗补助</v>
      </c>
      <c r="C17" s="63">
        <v>252001.25</v>
      </c>
      <c r="D17" s="153">
        <v>252001.25</v>
      </c>
      <c r="E17" s="63">
        <v>252001.25</v>
      </c>
      <c r="F17" s="63"/>
      <c r="G17" s="63"/>
    </row>
    <row r="18" ht="20.25" customHeight="1" spans="1:7">
      <c r="A18" s="158" t="s">
        <v>89</v>
      </c>
      <c r="B18" s="158" t="str">
        <f>"        "&amp;"其他行政事业单位医疗支出"</f>
        <v>        其他行政事业单位医疗支出</v>
      </c>
      <c r="C18" s="63">
        <v>35982.11</v>
      </c>
      <c r="D18" s="153">
        <v>35982.11</v>
      </c>
      <c r="E18" s="63">
        <v>35982.11</v>
      </c>
      <c r="F18" s="63"/>
      <c r="G18" s="63"/>
    </row>
    <row r="19" ht="20.25" customHeight="1" spans="1:7">
      <c r="A19" s="150" t="s">
        <v>93</v>
      </c>
      <c r="B19" s="150" t="str">
        <f>"        "&amp;"住房保障支出"</f>
        <v>        住房保障支出</v>
      </c>
      <c r="C19" s="63">
        <v>562656</v>
      </c>
      <c r="D19" s="153">
        <v>562656</v>
      </c>
      <c r="E19" s="63">
        <v>562656</v>
      </c>
      <c r="F19" s="63"/>
      <c r="G19" s="63"/>
    </row>
    <row r="20" ht="20.25" customHeight="1" spans="1:7">
      <c r="A20" s="157" t="s">
        <v>94</v>
      </c>
      <c r="B20" s="157" t="str">
        <f>"        "&amp;"住房改革支出"</f>
        <v>        住房改革支出</v>
      </c>
      <c r="C20" s="63">
        <v>562656</v>
      </c>
      <c r="D20" s="153">
        <v>562656</v>
      </c>
      <c r="E20" s="63">
        <v>562656</v>
      </c>
      <c r="F20" s="63"/>
      <c r="G20" s="63"/>
    </row>
    <row r="21" ht="20.25" customHeight="1" spans="1:7">
      <c r="A21" s="158" t="s">
        <v>95</v>
      </c>
      <c r="B21" s="158" t="str">
        <f>"        "&amp;"住房公积金"</f>
        <v>        住房公积金</v>
      </c>
      <c r="C21" s="63">
        <v>547752</v>
      </c>
      <c r="D21" s="153">
        <v>547752</v>
      </c>
      <c r="E21" s="63">
        <v>547752</v>
      </c>
      <c r="F21" s="63"/>
      <c r="G21" s="63"/>
    </row>
    <row r="22" ht="20.25" customHeight="1" spans="1:7">
      <c r="A22" s="158" t="s">
        <v>96</v>
      </c>
      <c r="B22" s="158" t="str">
        <f>"        "&amp;"购房补贴"</f>
        <v>        购房补贴</v>
      </c>
      <c r="C22" s="63">
        <v>14904</v>
      </c>
      <c r="D22" s="153">
        <v>14904</v>
      </c>
      <c r="E22" s="63">
        <v>14904</v>
      </c>
      <c r="F22" s="63"/>
      <c r="G22" s="63"/>
    </row>
    <row r="23" ht="20.25" customHeight="1" spans="1:7">
      <c r="A23" s="150" t="s">
        <v>97</v>
      </c>
      <c r="B23" s="150" t="str">
        <f>"        "&amp;"灾害防治及应急管理支出"</f>
        <v>        灾害防治及应急管理支出</v>
      </c>
      <c r="C23" s="63">
        <v>6458588.07</v>
      </c>
      <c r="D23" s="153">
        <v>6149088.07</v>
      </c>
      <c r="E23" s="63">
        <v>4846906.47</v>
      </c>
      <c r="F23" s="63">
        <v>1302181.6</v>
      </c>
      <c r="G23" s="63">
        <v>309500</v>
      </c>
    </row>
    <row r="24" ht="20.25" customHeight="1" spans="1:7">
      <c r="A24" s="157" t="s">
        <v>98</v>
      </c>
      <c r="B24" s="157" t="str">
        <f>"        "&amp;"地震事务"</f>
        <v>        地震事务</v>
      </c>
      <c r="C24" s="63">
        <v>6458588.07</v>
      </c>
      <c r="D24" s="153">
        <v>6149088.07</v>
      </c>
      <c r="E24" s="63">
        <v>4846906.47</v>
      </c>
      <c r="F24" s="63">
        <v>1302181.6</v>
      </c>
      <c r="G24" s="63">
        <v>309500</v>
      </c>
    </row>
    <row r="25" ht="20.25" customHeight="1" spans="1:7">
      <c r="A25" s="158" t="s">
        <v>99</v>
      </c>
      <c r="B25" s="158" t="str">
        <f>"        "&amp;"行政运行"</f>
        <v>        行政运行</v>
      </c>
      <c r="C25" s="63">
        <v>4000157.8</v>
      </c>
      <c r="D25" s="153">
        <v>4000157.8</v>
      </c>
      <c r="E25" s="63">
        <v>3022957</v>
      </c>
      <c r="F25" s="63">
        <v>977200.8</v>
      </c>
      <c r="G25" s="63"/>
    </row>
    <row r="26" ht="20.25" customHeight="1" spans="1:7">
      <c r="A26" s="158" t="s">
        <v>100</v>
      </c>
      <c r="B26" s="158" t="str">
        <f>"        "&amp;"地震预测预报"</f>
        <v>        地震预测预报</v>
      </c>
      <c r="C26" s="63">
        <v>159500</v>
      </c>
      <c r="D26" s="153">
        <v>90000</v>
      </c>
      <c r="E26" s="63"/>
      <c r="F26" s="63">
        <v>90000</v>
      </c>
      <c r="G26" s="63">
        <v>69500</v>
      </c>
    </row>
    <row r="27" ht="20.25" customHeight="1" spans="1:7">
      <c r="A27" s="158" t="s">
        <v>101</v>
      </c>
      <c r="B27" s="158" t="str">
        <f>"        "&amp;"地震灾害预防"</f>
        <v>        地震灾害预防</v>
      </c>
      <c r="C27" s="63">
        <v>145000</v>
      </c>
      <c r="D27" s="153">
        <v>45000</v>
      </c>
      <c r="E27" s="63"/>
      <c r="F27" s="63">
        <v>45000</v>
      </c>
      <c r="G27" s="63">
        <v>100000</v>
      </c>
    </row>
    <row r="28" ht="20.25" customHeight="1" spans="1:7">
      <c r="A28" s="158" t="s">
        <v>102</v>
      </c>
      <c r="B28" s="158" t="str">
        <f>"        "&amp;"地震应急救援"</f>
        <v>        地震应急救援</v>
      </c>
      <c r="C28" s="63">
        <v>155300</v>
      </c>
      <c r="D28" s="153">
        <v>15300</v>
      </c>
      <c r="E28" s="63"/>
      <c r="F28" s="63">
        <v>15300</v>
      </c>
      <c r="G28" s="63">
        <v>140000</v>
      </c>
    </row>
    <row r="29" ht="20.25" customHeight="1" spans="1:7">
      <c r="A29" s="158" t="s">
        <v>103</v>
      </c>
      <c r="B29" s="158" t="str">
        <f>"        "&amp;"地震事业机构"</f>
        <v>        地震事业机构</v>
      </c>
      <c r="C29" s="63">
        <v>1998630.27</v>
      </c>
      <c r="D29" s="153">
        <v>1998630.27</v>
      </c>
      <c r="E29" s="63">
        <v>1823949.47</v>
      </c>
      <c r="F29" s="63">
        <v>174680.8</v>
      </c>
      <c r="G29" s="63"/>
    </row>
    <row r="30" ht="20.25" customHeight="1" spans="1:7">
      <c r="A30" s="152" t="s">
        <v>30</v>
      </c>
      <c r="B30" s="150"/>
      <c r="C30" s="153">
        <v>8988412.88</v>
      </c>
      <c r="D30" s="153">
        <v>8678912.88</v>
      </c>
      <c r="E30" s="153">
        <v>7366531.28</v>
      </c>
      <c r="F30" s="153">
        <v>1312381.6</v>
      </c>
      <c r="G30" s="153">
        <v>309500</v>
      </c>
    </row>
  </sheetData>
  <mergeCells count="8">
    <mergeCell ref="A1:G1"/>
    <mergeCell ref="A2:G2"/>
    <mergeCell ref="A3:F3"/>
    <mergeCell ref="A4:B4"/>
    <mergeCell ref="D4:F4"/>
    <mergeCell ref="A30:B30"/>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27" sqref="A27"/>
    </sheetView>
  </sheetViews>
  <sheetFormatPr defaultColWidth="8.85" defaultRowHeight="15" customHeight="1" outlineLevelRow="6" outlineLevelCol="5"/>
  <cols>
    <col min="1" max="6" width="25.1333333333333" customWidth="1"/>
  </cols>
  <sheetData>
    <row r="1" customHeight="1" spans="1:6">
      <c r="A1" s="148" t="s">
        <v>119</v>
      </c>
      <c r="B1" s="148"/>
      <c r="C1" s="148"/>
      <c r="D1" s="148"/>
      <c r="E1" s="148"/>
      <c r="F1" s="148"/>
    </row>
    <row r="2" ht="28.5" customHeight="1" spans="1:6">
      <c r="A2" s="149" t="s">
        <v>120</v>
      </c>
      <c r="B2" s="149"/>
      <c r="C2" s="149"/>
      <c r="D2" s="149"/>
      <c r="E2" s="149"/>
      <c r="F2" s="149"/>
    </row>
    <row r="3" ht="20.25" customHeight="1" spans="1:6">
      <c r="A3" s="150" t="str">
        <f>"单位名称："&amp;"玉溪市防震减灾局"</f>
        <v>单位名称：玉溪市防震减灾局</v>
      </c>
      <c r="B3" s="150"/>
      <c r="C3" s="150"/>
      <c r="D3" s="150"/>
      <c r="E3" s="150"/>
      <c r="F3" s="148" t="s">
        <v>2</v>
      </c>
    </row>
    <row r="4" ht="20.25" customHeight="1" spans="1:6">
      <c r="A4" s="151" t="s">
        <v>121</v>
      </c>
      <c r="B4" s="151" t="s">
        <v>122</v>
      </c>
      <c r="C4" s="151" t="s">
        <v>123</v>
      </c>
      <c r="D4" s="151"/>
      <c r="E4" s="151"/>
      <c r="F4" s="151"/>
    </row>
    <row r="5" ht="35.25" customHeight="1" spans="1:6">
      <c r="A5" s="151"/>
      <c r="B5" s="151"/>
      <c r="C5" s="151" t="s">
        <v>32</v>
      </c>
      <c r="D5" s="151" t="s">
        <v>124</v>
      </c>
      <c r="E5" s="151" t="s">
        <v>125</v>
      </c>
      <c r="F5" s="151" t="s">
        <v>126</v>
      </c>
    </row>
    <row r="6" ht="20.25" customHeight="1" spans="1:6">
      <c r="A6" s="154" t="s">
        <v>44</v>
      </c>
      <c r="B6" s="154">
        <v>2</v>
      </c>
      <c r="C6" s="154">
        <v>3</v>
      </c>
      <c r="D6" s="154">
        <v>4</v>
      </c>
      <c r="E6" s="154">
        <v>5</v>
      </c>
      <c r="F6" s="154">
        <v>6</v>
      </c>
    </row>
    <row r="7" ht="20.25" customHeight="1" spans="1:6">
      <c r="A7" s="63">
        <v>72000</v>
      </c>
      <c r="B7" s="63"/>
      <c r="C7" s="63">
        <v>52000</v>
      </c>
      <c r="D7" s="63"/>
      <c r="E7" s="153">
        <v>52000</v>
      </c>
      <c r="F7" s="63">
        <v>20000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3"/>
  <sheetViews>
    <sheetView showZeros="0" topLeftCell="C34" workbookViewId="0">
      <selection activeCell="C62" sqref="$A62:$XFD62"/>
    </sheetView>
  </sheetViews>
  <sheetFormatPr defaultColWidth="8.85" defaultRowHeight="15" customHeight="1"/>
  <cols>
    <col min="1" max="1" width="24.125" hidden="1" customWidth="1"/>
    <col min="2" max="2" width="17.625" hidden="1" customWidth="1"/>
    <col min="3" max="3" width="14" customWidth="1"/>
    <col min="4" max="4" width="10.5"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8" t="s">
        <v>127</v>
      </c>
      <c r="B1" s="148"/>
      <c r="C1" s="148"/>
      <c r="D1" s="148"/>
      <c r="E1" s="148"/>
      <c r="F1" s="148"/>
      <c r="G1" s="148"/>
      <c r="H1" s="148"/>
      <c r="I1" s="148"/>
      <c r="J1" s="148"/>
      <c r="K1" s="148"/>
      <c r="L1" s="148"/>
      <c r="M1" s="148"/>
      <c r="N1" s="148"/>
      <c r="O1" s="148"/>
      <c r="P1" s="148"/>
      <c r="Q1" s="148"/>
      <c r="R1" s="148"/>
      <c r="S1" s="148"/>
      <c r="T1" s="148"/>
      <c r="U1" s="148"/>
      <c r="V1" s="148"/>
      <c r="W1" s="148"/>
    </row>
    <row r="2" ht="28.5" customHeight="1" spans="1:23">
      <c r="A2" s="149" t="s">
        <v>128</v>
      </c>
      <c r="B2" s="149"/>
      <c r="C2" s="149" t="s">
        <v>129</v>
      </c>
      <c r="D2" s="149"/>
      <c r="E2" s="149"/>
      <c r="F2" s="149"/>
      <c r="G2" s="149"/>
      <c r="H2" s="149"/>
      <c r="I2" s="149"/>
      <c r="J2" s="149"/>
      <c r="K2" s="149"/>
      <c r="L2" s="149"/>
      <c r="M2" s="149"/>
      <c r="N2" s="149"/>
      <c r="O2" s="149"/>
      <c r="P2" s="149"/>
      <c r="Q2" s="149"/>
      <c r="R2" s="149"/>
      <c r="S2" s="149"/>
      <c r="T2" s="149"/>
      <c r="U2" s="149"/>
      <c r="V2" s="149"/>
      <c r="W2" s="149"/>
    </row>
    <row r="3" ht="19.5" customHeight="1" spans="1:23">
      <c r="A3" s="150" t="str">
        <f>"单位名称："&amp;"玉溪市防震减灾局"</f>
        <v>单位名称：玉溪市防震减灾局</v>
      </c>
      <c r="B3" s="150"/>
      <c r="C3" s="150"/>
      <c r="D3" s="150"/>
      <c r="E3" s="150"/>
      <c r="F3" s="150"/>
      <c r="G3" s="150"/>
      <c r="H3" s="150"/>
      <c r="I3" s="150"/>
      <c r="J3" s="150"/>
      <c r="K3" s="150"/>
      <c r="L3" s="150"/>
      <c r="M3" s="150"/>
      <c r="N3" s="150"/>
      <c r="O3" s="150"/>
      <c r="P3" s="150"/>
      <c r="Q3" s="150"/>
      <c r="R3" s="148"/>
      <c r="S3" s="148"/>
      <c r="T3" s="148"/>
      <c r="U3" s="148"/>
      <c r="V3" s="148"/>
      <c r="W3" s="148" t="s">
        <v>2</v>
      </c>
    </row>
    <row r="4" ht="19.5" customHeight="1" spans="1:23">
      <c r="A4" s="151" t="s">
        <v>130</v>
      </c>
      <c r="B4" s="151" t="s">
        <v>131</v>
      </c>
      <c r="C4" s="151" t="s">
        <v>132</v>
      </c>
      <c r="D4" s="151" t="s">
        <v>133</v>
      </c>
      <c r="E4" s="151" t="s">
        <v>134</v>
      </c>
      <c r="F4" s="151" t="s">
        <v>135</v>
      </c>
      <c r="G4" s="151" t="s">
        <v>136</v>
      </c>
      <c r="H4" s="151" t="s">
        <v>137</v>
      </c>
      <c r="I4" s="151"/>
      <c r="J4" s="151"/>
      <c r="K4" s="151"/>
      <c r="L4" s="151"/>
      <c r="M4" s="151"/>
      <c r="N4" s="151"/>
      <c r="O4" s="151"/>
      <c r="P4" s="151"/>
      <c r="Q4" s="151"/>
      <c r="R4" s="151"/>
      <c r="S4" s="151"/>
      <c r="T4" s="151"/>
      <c r="U4" s="151"/>
      <c r="V4" s="151"/>
      <c r="W4" s="151"/>
    </row>
    <row r="5" ht="19.5" customHeight="1" spans="1:23">
      <c r="A5" s="151"/>
      <c r="B5" s="151"/>
      <c r="C5" s="151"/>
      <c r="D5" s="151"/>
      <c r="E5" s="151"/>
      <c r="F5" s="151"/>
      <c r="G5" s="151"/>
      <c r="H5" s="151" t="s">
        <v>30</v>
      </c>
      <c r="I5" s="151" t="s">
        <v>33</v>
      </c>
      <c r="J5" s="151"/>
      <c r="K5" s="151"/>
      <c r="L5" s="151"/>
      <c r="M5" s="151"/>
      <c r="N5" s="151" t="s">
        <v>138</v>
      </c>
      <c r="O5" s="151"/>
      <c r="P5" s="151"/>
      <c r="Q5" s="151" t="s">
        <v>36</v>
      </c>
      <c r="R5" s="151" t="s">
        <v>70</v>
      </c>
      <c r="S5" s="151"/>
      <c r="T5" s="151"/>
      <c r="U5" s="151"/>
      <c r="V5" s="151"/>
      <c r="W5" s="151"/>
    </row>
    <row r="6" ht="41.25" customHeight="1" spans="1:23">
      <c r="A6" s="151"/>
      <c r="B6" s="151"/>
      <c r="C6" s="151"/>
      <c r="D6" s="151"/>
      <c r="E6" s="151"/>
      <c r="F6" s="151"/>
      <c r="G6" s="151"/>
      <c r="H6" s="151"/>
      <c r="I6" s="151" t="s">
        <v>139</v>
      </c>
      <c r="J6" s="151" t="s">
        <v>140</v>
      </c>
      <c r="K6" s="151" t="s">
        <v>141</v>
      </c>
      <c r="L6" s="151" t="s">
        <v>142</v>
      </c>
      <c r="M6" s="151" t="s">
        <v>143</v>
      </c>
      <c r="N6" s="151" t="s">
        <v>33</v>
      </c>
      <c r="O6" s="151" t="s">
        <v>34</v>
      </c>
      <c r="P6" s="151" t="s">
        <v>35</v>
      </c>
      <c r="Q6" s="151"/>
      <c r="R6" s="151" t="s">
        <v>32</v>
      </c>
      <c r="S6" s="151" t="s">
        <v>39</v>
      </c>
      <c r="T6" s="151" t="s">
        <v>144</v>
      </c>
      <c r="U6" s="151" t="s">
        <v>41</v>
      </c>
      <c r="V6" s="151" t="s">
        <v>42</v>
      </c>
      <c r="W6" s="151" t="s">
        <v>43</v>
      </c>
    </row>
    <row r="7" ht="20.25" customHeight="1" spans="1:23">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c r="T7" s="152" t="s">
        <v>145</v>
      </c>
      <c r="U7" s="152" t="s">
        <v>146</v>
      </c>
      <c r="V7" s="152" t="s">
        <v>147</v>
      </c>
      <c r="W7" s="152" t="s">
        <v>148</v>
      </c>
    </row>
    <row r="8" ht="20.25" customHeight="1" spans="1:23">
      <c r="A8" t="s">
        <v>64</v>
      </c>
      <c r="C8" s="150"/>
      <c r="D8" s="150"/>
      <c r="E8" s="150"/>
      <c r="G8" s="150"/>
      <c r="H8" s="153">
        <v>8678912.88</v>
      </c>
      <c r="I8" s="63">
        <v>8678912.88</v>
      </c>
      <c r="J8" s="63">
        <v>1711200.57</v>
      </c>
      <c r="K8" s="63"/>
      <c r="L8" s="63">
        <v>6967712.31</v>
      </c>
      <c r="M8" s="63"/>
      <c r="N8" s="63"/>
      <c r="O8" s="63"/>
      <c r="P8" s="63"/>
      <c r="Q8" s="63"/>
      <c r="R8" s="63"/>
      <c r="S8" s="63"/>
      <c r="T8" s="63"/>
      <c r="U8" s="63"/>
      <c r="V8" s="63"/>
      <c r="W8" s="63"/>
    </row>
    <row r="9" ht="20.25" customHeight="1" spans="1:23">
      <c r="A9" t="str">
        <f t="shared" ref="A9:A62" si="0">"       "&amp;"玉溪市防震减灾局"</f>
        <v>       玉溪市防震减灾局</v>
      </c>
      <c r="B9" s="150" t="s">
        <v>149</v>
      </c>
      <c r="C9" s="150" t="s">
        <v>150</v>
      </c>
      <c r="D9" s="150" t="s">
        <v>96</v>
      </c>
      <c r="E9" s="150" t="s">
        <v>151</v>
      </c>
      <c r="F9" s="150" t="s">
        <v>152</v>
      </c>
      <c r="G9" s="150" t="s">
        <v>153</v>
      </c>
      <c r="H9" s="153">
        <v>9744</v>
      </c>
      <c r="I9" s="63">
        <v>9744</v>
      </c>
      <c r="J9" s="63">
        <v>2436</v>
      </c>
      <c r="K9" s="63"/>
      <c r="L9" s="63">
        <v>7308</v>
      </c>
      <c r="M9" s="63"/>
      <c r="N9" s="63"/>
      <c r="O9" s="63"/>
      <c r="P9" s="63"/>
      <c r="Q9" s="63"/>
      <c r="R9" s="63"/>
      <c r="S9" s="63"/>
      <c r="T9" s="63"/>
      <c r="U9" s="63"/>
      <c r="V9" s="63"/>
      <c r="W9" s="63"/>
    </row>
    <row r="10" ht="20.25" customHeight="1" spans="1:23">
      <c r="A10" s="150" t="str">
        <f t="shared" si="0"/>
        <v>       玉溪市防震减灾局</v>
      </c>
      <c r="B10" s="150" t="s">
        <v>149</v>
      </c>
      <c r="C10" s="150" t="s">
        <v>150</v>
      </c>
      <c r="D10" s="150" t="s">
        <v>99</v>
      </c>
      <c r="E10" s="150" t="s">
        <v>154</v>
      </c>
      <c r="F10" s="150" t="s">
        <v>155</v>
      </c>
      <c r="G10" s="150" t="s">
        <v>156</v>
      </c>
      <c r="H10" s="153">
        <v>1041132</v>
      </c>
      <c r="I10" s="63">
        <v>1041132</v>
      </c>
      <c r="J10" s="63">
        <v>260283</v>
      </c>
      <c r="K10" s="150"/>
      <c r="L10" s="63">
        <v>780849</v>
      </c>
      <c r="M10" s="150"/>
      <c r="N10" s="63"/>
      <c r="O10" s="63"/>
      <c r="P10" s="150"/>
      <c r="Q10" s="63"/>
      <c r="R10" s="63"/>
      <c r="S10" s="63"/>
      <c r="T10" s="63"/>
      <c r="U10" s="63"/>
      <c r="V10" s="63"/>
      <c r="W10" s="63"/>
    </row>
    <row r="11" ht="20.25" customHeight="1" spans="1:23">
      <c r="A11" s="150" t="str">
        <f t="shared" si="0"/>
        <v>       玉溪市防震减灾局</v>
      </c>
      <c r="B11" s="150" t="s">
        <v>149</v>
      </c>
      <c r="C11" s="150" t="s">
        <v>150</v>
      </c>
      <c r="D11" s="150" t="s">
        <v>99</v>
      </c>
      <c r="E11" s="150" t="s">
        <v>154</v>
      </c>
      <c r="F11" s="150" t="s">
        <v>152</v>
      </c>
      <c r="G11" s="150" t="s">
        <v>153</v>
      </c>
      <c r="H11" s="153">
        <v>1150164</v>
      </c>
      <c r="I11" s="63">
        <v>1150164</v>
      </c>
      <c r="J11" s="63">
        <v>287541</v>
      </c>
      <c r="K11" s="150"/>
      <c r="L11" s="63">
        <v>862623</v>
      </c>
      <c r="M11" s="150"/>
      <c r="N11" s="63"/>
      <c r="O11" s="63"/>
      <c r="P11" s="150"/>
      <c r="Q11" s="63"/>
      <c r="R11" s="63"/>
      <c r="S11" s="63"/>
      <c r="T11" s="63"/>
      <c r="U11" s="63"/>
      <c r="V11" s="63"/>
      <c r="W11" s="63"/>
    </row>
    <row r="12" ht="20.25" customHeight="1" spans="1:23">
      <c r="A12" s="150" t="str">
        <f t="shared" si="0"/>
        <v>       玉溪市防震减灾局</v>
      </c>
      <c r="B12" s="150" t="s">
        <v>157</v>
      </c>
      <c r="C12" s="150" t="s">
        <v>158</v>
      </c>
      <c r="D12" s="150" t="s">
        <v>96</v>
      </c>
      <c r="E12" s="150" t="s">
        <v>151</v>
      </c>
      <c r="F12" s="150" t="s">
        <v>152</v>
      </c>
      <c r="G12" s="150" t="s">
        <v>153</v>
      </c>
      <c r="H12" s="153">
        <v>5160</v>
      </c>
      <c r="I12" s="63">
        <v>5160</v>
      </c>
      <c r="J12" s="63">
        <v>1290</v>
      </c>
      <c r="K12" s="150"/>
      <c r="L12" s="63">
        <v>3870</v>
      </c>
      <c r="M12" s="150"/>
      <c r="N12" s="63"/>
      <c r="O12" s="63"/>
      <c r="P12" s="150"/>
      <c r="Q12" s="63"/>
      <c r="R12" s="63"/>
      <c r="S12" s="63"/>
      <c r="T12" s="63"/>
      <c r="U12" s="63"/>
      <c r="V12" s="63"/>
      <c r="W12" s="63"/>
    </row>
    <row r="13" ht="20.25" customHeight="1" spans="1:23">
      <c r="A13" s="150" t="str">
        <f t="shared" si="0"/>
        <v>       玉溪市防震减灾局</v>
      </c>
      <c r="B13" s="150" t="s">
        <v>157</v>
      </c>
      <c r="C13" s="150" t="s">
        <v>158</v>
      </c>
      <c r="D13" s="150" t="s">
        <v>103</v>
      </c>
      <c r="E13" s="150" t="s">
        <v>159</v>
      </c>
      <c r="F13" s="150" t="s">
        <v>155</v>
      </c>
      <c r="G13" s="150" t="s">
        <v>156</v>
      </c>
      <c r="H13" s="153">
        <v>607596</v>
      </c>
      <c r="I13" s="63">
        <v>607596</v>
      </c>
      <c r="J13" s="63">
        <v>151899</v>
      </c>
      <c r="K13" s="150"/>
      <c r="L13" s="63">
        <v>455697</v>
      </c>
      <c r="M13" s="150"/>
      <c r="N13" s="63"/>
      <c r="O13" s="63"/>
      <c r="P13" s="150"/>
      <c r="Q13" s="63"/>
      <c r="R13" s="63"/>
      <c r="S13" s="63"/>
      <c r="T13" s="63"/>
      <c r="U13" s="63"/>
      <c r="V13" s="63"/>
      <c r="W13" s="63"/>
    </row>
    <row r="14" ht="20.25" customHeight="1" spans="1:23">
      <c r="A14" s="150" t="str">
        <f t="shared" si="0"/>
        <v>       玉溪市防震减灾局</v>
      </c>
      <c r="B14" s="150" t="s">
        <v>157</v>
      </c>
      <c r="C14" s="150" t="s">
        <v>158</v>
      </c>
      <c r="D14" s="150" t="s">
        <v>103</v>
      </c>
      <c r="E14" s="150" t="s">
        <v>159</v>
      </c>
      <c r="F14" s="150" t="s">
        <v>152</v>
      </c>
      <c r="G14" s="150" t="s">
        <v>153</v>
      </c>
      <c r="H14" s="153">
        <v>27732</v>
      </c>
      <c r="I14" s="63">
        <v>27732</v>
      </c>
      <c r="J14" s="63">
        <v>6933</v>
      </c>
      <c r="K14" s="150"/>
      <c r="L14" s="63">
        <v>20799</v>
      </c>
      <c r="M14" s="150"/>
      <c r="N14" s="63"/>
      <c r="O14" s="63"/>
      <c r="P14" s="150"/>
      <c r="Q14" s="63"/>
      <c r="R14" s="63"/>
      <c r="S14" s="63"/>
      <c r="T14" s="63"/>
      <c r="U14" s="63"/>
      <c r="V14" s="63"/>
      <c r="W14" s="63"/>
    </row>
    <row r="15" ht="20.25" customHeight="1" spans="1:23">
      <c r="A15" s="150" t="str">
        <f t="shared" si="0"/>
        <v>       玉溪市防震减灾局</v>
      </c>
      <c r="B15" s="150" t="s">
        <v>157</v>
      </c>
      <c r="C15" s="150" t="s">
        <v>158</v>
      </c>
      <c r="D15" s="150" t="s">
        <v>103</v>
      </c>
      <c r="E15" s="150" t="s">
        <v>159</v>
      </c>
      <c r="F15" s="150" t="s">
        <v>160</v>
      </c>
      <c r="G15" s="150" t="s">
        <v>161</v>
      </c>
      <c r="H15" s="153">
        <v>210300</v>
      </c>
      <c r="I15" s="63">
        <v>210300</v>
      </c>
      <c r="J15" s="63">
        <v>52575</v>
      </c>
      <c r="K15" s="150"/>
      <c r="L15" s="63">
        <v>157725</v>
      </c>
      <c r="M15" s="150"/>
      <c r="N15" s="63"/>
      <c r="O15" s="63"/>
      <c r="P15" s="150"/>
      <c r="Q15" s="63"/>
      <c r="R15" s="63"/>
      <c r="S15" s="63"/>
      <c r="T15" s="63"/>
      <c r="U15" s="63"/>
      <c r="V15" s="63"/>
      <c r="W15" s="63"/>
    </row>
    <row r="16" ht="20.25" customHeight="1" spans="1:23">
      <c r="A16" s="150" t="str">
        <f t="shared" si="0"/>
        <v>       玉溪市防震减灾局</v>
      </c>
      <c r="B16" s="150" t="s">
        <v>162</v>
      </c>
      <c r="C16" s="150" t="s">
        <v>163</v>
      </c>
      <c r="D16" s="150" t="s">
        <v>82</v>
      </c>
      <c r="E16" s="150" t="s">
        <v>164</v>
      </c>
      <c r="F16" s="150" t="s">
        <v>165</v>
      </c>
      <c r="G16" s="150" t="s">
        <v>166</v>
      </c>
      <c r="H16" s="153">
        <v>677389.6</v>
      </c>
      <c r="I16" s="63">
        <v>677389.6</v>
      </c>
      <c r="J16" s="63">
        <v>169347.4</v>
      </c>
      <c r="K16" s="150"/>
      <c r="L16" s="63">
        <v>508042.2</v>
      </c>
      <c r="M16" s="150"/>
      <c r="N16" s="63"/>
      <c r="O16" s="63"/>
      <c r="P16" s="150"/>
      <c r="Q16" s="63"/>
      <c r="R16" s="63"/>
      <c r="S16" s="63"/>
      <c r="T16" s="63"/>
      <c r="U16" s="63"/>
      <c r="V16" s="63"/>
      <c r="W16" s="63"/>
    </row>
    <row r="17" ht="20.25" customHeight="1" spans="1:23">
      <c r="A17" s="150" t="str">
        <f t="shared" si="0"/>
        <v>       玉溪市防震减灾局</v>
      </c>
      <c r="B17" s="150" t="s">
        <v>162</v>
      </c>
      <c r="C17" s="150" t="s">
        <v>163</v>
      </c>
      <c r="D17" s="150" t="s">
        <v>86</v>
      </c>
      <c r="E17" s="150" t="s">
        <v>167</v>
      </c>
      <c r="F17" s="150" t="s">
        <v>168</v>
      </c>
      <c r="G17" s="150" t="s">
        <v>169</v>
      </c>
      <c r="H17" s="153">
        <v>223729.57</v>
      </c>
      <c r="I17" s="63">
        <v>223729.57</v>
      </c>
      <c r="J17" s="63">
        <v>55932.39</v>
      </c>
      <c r="K17" s="150"/>
      <c r="L17" s="63">
        <v>167797.18</v>
      </c>
      <c r="M17" s="150"/>
      <c r="N17" s="63"/>
      <c r="O17" s="63"/>
      <c r="P17" s="150"/>
      <c r="Q17" s="63"/>
      <c r="R17" s="63"/>
      <c r="S17" s="63"/>
      <c r="T17" s="63"/>
      <c r="U17" s="63"/>
      <c r="V17" s="63"/>
      <c r="W17" s="63"/>
    </row>
    <row r="18" ht="20.25" customHeight="1" spans="1:23">
      <c r="A18" s="150" t="str">
        <f t="shared" si="0"/>
        <v>       玉溪市防震减灾局</v>
      </c>
      <c r="B18" s="150" t="s">
        <v>162</v>
      </c>
      <c r="C18" s="150" t="s">
        <v>163</v>
      </c>
      <c r="D18" s="150" t="s">
        <v>87</v>
      </c>
      <c r="E18" s="150" t="s">
        <v>170</v>
      </c>
      <c r="F18" s="150" t="s">
        <v>168</v>
      </c>
      <c r="G18" s="150" t="s">
        <v>169</v>
      </c>
      <c r="H18" s="153">
        <v>127666.28</v>
      </c>
      <c r="I18" s="63">
        <v>127666.28</v>
      </c>
      <c r="J18" s="63">
        <v>31916.57</v>
      </c>
      <c r="K18" s="150"/>
      <c r="L18" s="63">
        <v>95749.71</v>
      </c>
      <c r="M18" s="150"/>
      <c r="N18" s="63"/>
      <c r="O18" s="63"/>
      <c r="P18" s="150"/>
      <c r="Q18" s="63"/>
      <c r="R18" s="63"/>
      <c r="S18" s="63"/>
      <c r="T18" s="63"/>
      <c r="U18" s="63"/>
      <c r="V18" s="63"/>
      <c r="W18" s="63"/>
    </row>
    <row r="19" ht="20.25" customHeight="1" spans="1:23">
      <c r="A19" s="150" t="str">
        <f t="shared" si="0"/>
        <v>       玉溪市防震减灾局</v>
      </c>
      <c r="B19" s="150" t="s">
        <v>162</v>
      </c>
      <c r="C19" s="150" t="s">
        <v>163</v>
      </c>
      <c r="D19" s="150" t="s">
        <v>88</v>
      </c>
      <c r="E19" s="150" t="s">
        <v>171</v>
      </c>
      <c r="F19" s="150" t="s">
        <v>172</v>
      </c>
      <c r="G19" s="150" t="s">
        <v>173</v>
      </c>
      <c r="H19" s="153">
        <v>252001.25</v>
      </c>
      <c r="I19" s="63">
        <v>252001.25</v>
      </c>
      <c r="J19" s="63">
        <v>63000.31</v>
      </c>
      <c r="K19" s="150"/>
      <c r="L19" s="63">
        <v>189000.94</v>
      </c>
      <c r="M19" s="150"/>
      <c r="N19" s="63"/>
      <c r="O19" s="63"/>
      <c r="P19" s="150"/>
      <c r="Q19" s="63"/>
      <c r="R19" s="63"/>
      <c r="S19" s="63"/>
      <c r="T19" s="63"/>
      <c r="U19" s="63"/>
      <c r="V19" s="63"/>
      <c r="W19" s="63"/>
    </row>
    <row r="20" ht="20.25" customHeight="1" spans="1:23">
      <c r="A20" s="150" t="str">
        <f t="shared" si="0"/>
        <v>       玉溪市防震减灾局</v>
      </c>
      <c r="B20" s="150" t="s">
        <v>162</v>
      </c>
      <c r="C20" s="150" t="s">
        <v>163</v>
      </c>
      <c r="D20" s="150" t="s">
        <v>89</v>
      </c>
      <c r="E20" s="150" t="s">
        <v>174</v>
      </c>
      <c r="F20" s="150" t="s">
        <v>175</v>
      </c>
      <c r="G20" s="150" t="s">
        <v>176</v>
      </c>
      <c r="H20" s="153">
        <v>35982.11</v>
      </c>
      <c r="I20" s="63">
        <v>35982.11</v>
      </c>
      <c r="J20" s="63">
        <v>22963.53</v>
      </c>
      <c r="K20" s="150"/>
      <c r="L20" s="63">
        <v>13018.58</v>
      </c>
      <c r="M20" s="150"/>
      <c r="N20" s="63"/>
      <c r="O20" s="63"/>
      <c r="P20" s="150"/>
      <c r="Q20" s="63"/>
      <c r="R20" s="63"/>
      <c r="S20" s="63"/>
      <c r="T20" s="63"/>
      <c r="U20" s="63"/>
      <c r="V20" s="63"/>
      <c r="W20" s="63"/>
    </row>
    <row r="21" ht="20.25" customHeight="1" spans="1:23">
      <c r="A21" s="150" t="str">
        <f t="shared" si="0"/>
        <v>       玉溪市防震减灾局</v>
      </c>
      <c r="B21" s="150" t="s">
        <v>162</v>
      </c>
      <c r="C21" s="150" t="s">
        <v>163</v>
      </c>
      <c r="D21" s="150" t="s">
        <v>103</v>
      </c>
      <c r="E21" s="150" t="s">
        <v>159</v>
      </c>
      <c r="F21" s="150" t="s">
        <v>175</v>
      </c>
      <c r="G21" s="150" t="s">
        <v>176</v>
      </c>
      <c r="H21" s="153">
        <v>11121.47</v>
      </c>
      <c r="I21" s="63">
        <v>11121.47</v>
      </c>
      <c r="J21" s="63">
        <v>2780.37</v>
      </c>
      <c r="K21" s="150"/>
      <c r="L21" s="63">
        <v>8341.1</v>
      </c>
      <c r="M21" s="150"/>
      <c r="N21" s="63"/>
      <c r="O21" s="63"/>
      <c r="P21" s="150"/>
      <c r="Q21" s="63"/>
      <c r="R21" s="63"/>
      <c r="S21" s="63"/>
      <c r="T21" s="63"/>
      <c r="U21" s="63"/>
      <c r="V21" s="63"/>
      <c r="W21" s="63"/>
    </row>
    <row r="22" ht="20.25" customHeight="1" spans="1:23">
      <c r="A22" s="150" t="str">
        <f t="shared" si="0"/>
        <v>       玉溪市防震减灾局</v>
      </c>
      <c r="B22" s="150" t="s">
        <v>177</v>
      </c>
      <c r="C22" s="150" t="s">
        <v>178</v>
      </c>
      <c r="D22" s="150" t="s">
        <v>95</v>
      </c>
      <c r="E22" s="150" t="s">
        <v>178</v>
      </c>
      <c r="F22" s="150" t="s">
        <v>179</v>
      </c>
      <c r="G22" s="150" t="s">
        <v>178</v>
      </c>
      <c r="H22" s="153">
        <v>547752</v>
      </c>
      <c r="I22" s="63">
        <v>547752</v>
      </c>
      <c r="J22" s="63">
        <v>136938</v>
      </c>
      <c r="K22" s="150"/>
      <c r="L22" s="63">
        <v>410814</v>
      </c>
      <c r="M22" s="150"/>
      <c r="N22" s="63"/>
      <c r="O22" s="63"/>
      <c r="P22" s="150"/>
      <c r="Q22" s="63"/>
      <c r="R22" s="63"/>
      <c r="S22" s="63"/>
      <c r="T22" s="63"/>
      <c r="U22" s="63"/>
      <c r="V22" s="63"/>
      <c r="W22" s="63"/>
    </row>
    <row r="23" ht="20.25" customHeight="1" spans="1:23">
      <c r="A23" s="150" t="str">
        <f t="shared" si="0"/>
        <v>       玉溪市防震减灾局</v>
      </c>
      <c r="B23" s="150" t="s">
        <v>180</v>
      </c>
      <c r="C23" s="150" t="s">
        <v>181</v>
      </c>
      <c r="D23" s="150" t="s">
        <v>80</v>
      </c>
      <c r="E23" s="150" t="s">
        <v>182</v>
      </c>
      <c r="F23" s="150" t="s">
        <v>183</v>
      </c>
      <c r="G23" s="150" t="s">
        <v>184</v>
      </c>
      <c r="H23" s="153">
        <v>249600</v>
      </c>
      <c r="I23" s="63">
        <v>249600</v>
      </c>
      <c r="J23" s="63">
        <v>49920</v>
      </c>
      <c r="K23" s="150"/>
      <c r="L23" s="63">
        <v>199680</v>
      </c>
      <c r="M23" s="150"/>
      <c r="N23" s="63"/>
      <c r="O23" s="63"/>
      <c r="P23" s="150"/>
      <c r="Q23" s="63"/>
      <c r="R23" s="63"/>
      <c r="S23" s="63"/>
      <c r="T23" s="63"/>
      <c r="U23" s="63"/>
      <c r="V23" s="63"/>
      <c r="W23" s="63"/>
    </row>
    <row r="24" ht="20.25" customHeight="1" spans="1:23">
      <c r="A24" s="150" t="str">
        <f t="shared" si="0"/>
        <v>       玉溪市防震减灾局</v>
      </c>
      <c r="B24" s="150" t="s">
        <v>180</v>
      </c>
      <c r="C24" s="150" t="s">
        <v>181</v>
      </c>
      <c r="D24" s="150" t="s">
        <v>81</v>
      </c>
      <c r="E24" s="150" t="s">
        <v>185</v>
      </c>
      <c r="F24" s="150" t="s">
        <v>183</v>
      </c>
      <c r="G24" s="150" t="s">
        <v>184</v>
      </c>
      <c r="H24" s="153">
        <v>237600</v>
      </c>
      <c r="I24" s="63">
        <v>237600</v>
      </c>
      <c r="J24" s="63">
        <v>47520</v>
      </c>
      <c r="K24" s="150"/>
      <c r="L24" s="63">
        <v>190080</v>
      </c>
      <c r="M24" s="150"/>
      <c r="N24" s="63"/>
      <c r="O24" s="63"/>
      <c r="P24" s="150"/>
      <c r="Q24" s="63"/>
      <c r="R24" s="63"/>
      <c r="S24" s="63"/>
      <c r="T24" s="63"/>
      <c r="U24" s="63"/>
      <c r="V24" s="63"/>
      <c r="W24" s="63"/>
    </row>
    <row r="25" ht="20.25" customHeight="1" spans="1:23">
      <c r="A25" s="150" t="str">
        <f t="shared" si="0"/>
        <v>       玉溪市防震减灾局</v>
      </c>
      <c r="B25" s="150" t="s">
        <v>186</v>
      </c>
      <c r="C25" s="150" t="s">
        <v>187</v>
      </c>
      <c r="D25" s="150" t="s">
        <v>99</v>
      </c>
      <c r="E25" s="150" t="s">
        <v>154</v>
      </c>
      <c r="F25" s="150" t="s">
        <v>188</v>
      </c>
      <c r="G25" s="150" t="s">
        <v>189</v>
      </c>
      <c r="H25" s="153">
        <v>629700</v>
      </c>
      <c r="I25" s="63">
        <v>629700</v>
      </c>
      <c r="J25" s="63">
        <v>157425</v>
      </c>
      <c r="K25" s="150"/>
      <c r="L25" s="63">
        <v>472275</v>
      </c>
      <c r="M25" s="150"/>
      <c r="N25" s="63"/>
      <c r="O25" s="63"/>
      <c r="P25" s="150"/>
      <c r="Q25" s="63"/>
      <c r="R25" s="63"/>
      <c r="S25" s="63"/>
      <c r="T25" s="63"/>
      <c r="U25" s="63"/>
      <c r="V25" s="63"/>
      <c r="W25" s="63"/>
    </row>
    <row r="26" ht="20.25" customHeight="1" spans="1:23">
      <c r="A26" s="150" t="str">
        <f t="shared" si="0"/>
        <v>       玉溪市防震减灾局</v>
      </c>
      <c r="B26" s="150" t="s">
        <v>190</v>
      </c>
      <c r="C26" s="150" t="s">
        <v>191</v>
      </c>
      <c r="D26" s="150" t="s">
        <v>99</v>
      </c>
      <c r="E26" s="150" t="s">
        <v>154</v>
      </c>
      <c r="F26" s="150" t="s">
        <v>192</v>
      </c>
      <c r="G26" s="150" t="s">
        <v>193</v>
      </c>
      <c r="H26" s="153">
        <v>26200</v>
      </c>
      <c r="I26" s="63">
        <v>26200</v>
      </c>
      <c r="J26" s="63"/>
      <c r="K26" s="150"/>
      <c r="L26" s="63">
        <v>26200</v>
      </c>
      <c r="M26" s="150"/>
      <c r="N26" s="63"/>
      <c r="O26" s="63"/>
      <c r="P26" s="150"/>
      <c r="Q26" s="63"/>
      <c r="R26" s="63"/>
      <c r="S26" s="63"/>
      <c r="T26" s="63"/>
      <c r="U26" s="63"/>
      <c r="V26" s="63"/>
      <c r="W26" s="63"/>
    </row>
    <row r="27" ht="20.25" customHeight="1" spans="1:23">
      <c r="A27" s="150" t="str">
        <f t="shared" si="0"/>
        <v>       玉溪市防震减灾局</v>
      </c>
      <c r="B27" s="150" t="s">
        <v>190</v>
      </c>
      <c r="C27" s="150" t="s">
        <v>191</v>
      </c>
      <c r="D27" s="150" t="s">
        <v>103</v>
      </c>
      <c r="E27" s="150" t="s">
        <v>159</v>
      </c>
      <c r="F27" s="150" t="s">
        <v>192</v>
      </c>
      <c r="G27" s="150" t="s">
        <v>193</v>
      </c>
      <c r="H27" s="153">
        <v>25800</v>
      </c>
      <c r="I27" s="63">
        <v>25800</v>
      </c>
      <c r="J27" s="63"/>
      <c r="K27" s="150"/>
      <c r="L27" s="63">
        <v>25800</v>
      </c>
      <c r="M27" s="150"/>
      <c r="N27" s="63"/>
      <c r="O27" s="63"/>
      <c r="P27" s="150"/>
      <c r="Q27" s="63"/>
      <c r="R27" s="63"/>
      <c r="S27" s="63"/>
      <c r="T27" s="63"/>
      <c r="U27" s="63"/>
      <c r="V27" s="63"/>
      <c r="W27" s="63"/>
    </row>
    <row r="28" ht="20.25" customHeight="1" spans="1:23">
      <c r="A28" s="150" t="str">
        <f t="shared" si="0"/>
        <v>       玉溪市防震减灾局</v>
      </c>
      <c r="B28" s="150" t="s">
        <v>194</v>
      </c>
      <c r="C28" s="150" t="s">
        <v>195</v>
      </c>
      <c r="D28" s="150" t="s">
        <v>99</v>
      </c>
      <c r="E28" s="150" t="s">
        <v>154</v>
      </c>
      <c r="F28" s="150" t="s">
        <v>196</v>
      </c>
      <c r="G28" s="150" t="s">
        <v>197</v>
      </c>
      <c r="H28" s="153">
        <v>199800</v>
      </c>
      <c r="I28" s="63">
        <v>199800</v>
      </c>
      <c r="J28" s="63">
        <v>49950</v>
      </c>
      <c r="K28" s="150"/>
      <c r="L28" s="63">
        <v>149850</v>
      </c>
      <c r="M28" s="150"/>
      <c r="N28" s="63"/>
      <c r="O28" s="63"/>
      <c r="P28" s="150"/>
      <c r="Q28" s="63"/>
      <c r="R28" s="63"/>
      <c r="S28" s="63"/>
      <c r="T28" s="63"/>
      <c r="U28" s="63"/>
      <c r="V28" s="63"/>
      <c r="W28" s="63"/>
    </row>
    <row r="29" ht="20.25" customHeight="1" spans="1:23">
      <c r="A29" s="150" t="str">
        <f t="shared" si="0"/>
        <v>       玉溪市防震减灾局</v>
      </c>
      <c r="B29" s="150" t="s">
        <v>198</v>
      </c>
      <c r="C29" s="150" t="s">
        <v>199</v>
      </c>
      <c r="D29" s="150" t="s">
        <v>99</v>
      </c>
      <c r="E29" s="150" t="s">
        <v>154</v>
      </c>
      <c r="F29" s="150" t="s">
        <v>200</v>
      </c>
      <c r="G29" s="150" t="s">
        <v>199</v>
      </c>
      <c r="H29" s="153">
        <v>44020.8</v>
      </c>
      <c r="I29" s="63">
        <v>44020.8</v>
      </c>
      <c r="J29" s="63"/>
      <c r="K29" s="150"/>
      <c r="L29" s="63">
        <v>44020.8</v>
      </c>
      <c r="M29" s="150"/>
      <c r="N29" s="63"/>
      <c r="O29" s="63"/>
      <c r="P29" s="150"/>
      <c r="Q29" s="63"/>
      <c r="R29" s="63"/>
      <c r="S29" s="63"/>
      <c r="T29" s="63"/>
      <c r="U29" s="63"/>
      <c r="V29" s="63"/>
      <c r="W29" s="63"/>
    </row>
    <row r="30" ht="20.25" customHeight="1" spans="1:23">
      <c r="A30" s="150" t="str">
        <f t="shared" si="0"/>
        <v>       玉溪市防震减灾局</v>
      </c>
      <c r="B30" s="150" t="s">
        <v>198</v>
      </c>
      <c r="C30" s="150" t="s">
        <v>199</v>
      </c>
      <c r="D30" s="150" t="s">
        <v>103</v>
      </c>
      <c r="E30" s="150" t="s">
        <v>159</v>
      </c>
      <c r="F30" s="150" t="s">
        <v>200</v>
      </c>
      <c r="G30" s="150" t="s">
        <v>199</v>
      </c>
      <c r="H30" s="153">
        <v>25180.8</v>
      </c>
      <c r="I30" s="63">
        <v>25180.8</v>
      </c>
      <c r="J30" s="63"/>
      <c r="K30" s="150"/>
      <c r="L30" s="63">
        <v>25180.8</v>
      </c>
      <c r="M30" s="150"/>
      <c r="N30" s="63"/>
      <c r="O30" s="63"/>
      <c r="P30" s="150"/>
      <c r="Q30" s="63"/>
      <c r="R30" s="63"/>
      <c r="S30" s="63"/>
      <c r="T30" s="63"/>
      <c r="U30" s="63"/>
      <c r="V30" s="63"/>
      <c r="W30" s="63"/>
    </row>
    <row r="31" ht="20.25" customHeight="1" spans="1:23">
      <c r="A31" s="150" t="str">
        <f t="shared" si="0"/>
        <v>       玉溪市防震减灾局</v>
      </c>
      <c r="B31" s="150" t="s">
        <v>201</v>
      </c>
      <c r="C31" s="150" t="s">
        <v>202</v>
      </c>
      <c r="D31" s="150" t="s">
        <v>80</v>
      </c>
      <c r="E31" s="150" t="s">
        <v>182</v>
      </c>
      <c r="F31" s="150" t="s">
        <v>203</v>
      </c>
      <c r="G31" s="150" t="s">
        <v>204</v>
      </c>
      <c r="H31" s="153">
        <v>4800</v>
      </c>
      <c r="I31" s="63">
        <v>4800</v>
      </c>
      <c r="J31" s="63"/>
      <c r="K31" s="150"/>
      <c r="L31" s="63">
        <v>4800</v>
      </c>
      <c r="M31" s="150"/>
      <c r="N31" s="63"/>
      <c r="O31" s="63"/>
      <c r="P31" s="150"/>
      <c r="Q31" s="63"/>
      <c r="R31" s="63"/>
      <c r="S31" s="63"/>
      <c r="T31" s="63"/>
      <c r="U31" s="63"/>
      <c r="V31" s="63"/>
      <c r="W31" s="63"/>
    </row>
    <row r="32" ht="20.25" customHeight="1" spans="1:23">
      <c r="A32" s="150" t="str">
        <f t="shared" si="0"/>
        <v>       玉溪市防震减灾局</v>
      </c>
      <c r="B32" s="150" t="s">
        <v>201</v>
      </c>
      <c r="C32" s="150" t="s">
        <v>202</v>
      </c>
      <c r="D32" s="150" t="s">
        <v>81</v>
      </c>
      <c r="E32" s="150" t="s">
        <v>185</v>
      </c>
      <c r="F32" s="150" t="s">
        <v>203</v>
      </c>
      <c r="G32" s="150" t="s">
        <v>204</v>
      </c>
      <c r="H32" s="153">
        <v>5400</v>
      </c>
      <c r="I32" s="63">
        <v>5400</v>
      </c>
      <c r="J32" s="63"/>
      <c r="K32" s="150"/>
      <c r="L32" s="63">
        <v>5400</v>
      </c>
      <c r="M32" s="150"/>
      <c r="N32" s="63"/>
      <c r="O32" s="63"/>
      <c r="P32" s="150"/>
      <c r="Q32" s="63"/>
      <c r="R32" s="63"/>
      <c r="S32" s="63"/>
      <c r="T32" s="63"/>
      <c r="U32" s="63"/>
      <c r="V32" s="63"/>
      <c r="W32" s="63"/>
    </row>
    <row r="33" ht="20.25" customHeight="1" spans="1:23">
      <c r="A33" s="150" t="str">
        <f t="shared" si="0"/>
        <v>       玉溪市防震减灾局</v>
      </c>
      <c r="B33" s="150" t="s">
        <v>201</v>
      </c>
      <c r="C33" s="150" t="s">
        <v>202</v>
      </c>
      <c r="D33" s="150" t="s">
        <v>99</v>
      </c>
      <c r="E33" s="150" t="s">
        <v>154</v>
      </c>
      <c r="F33" s="150" t="s">
        <v>205</v>
      </c>
      <c r="G33" s="150" t="s">
        <v>206</v>
      </c>
      <c r="H33" s="153">
        <v>66000</v>
      </c>
      <c r="I33" s="63">
        <v>66000</v>
      </c>
      <c r="J33" s="63"/>
      <c r="K33" s="150"/>
      <c r="L33" s="63">
        <v>66000</v>
      </c>
      <c r="M33" s="150"/>
      <c r="N33" s="63"/>
      <c r="O33" s="63"/>
      <c r="P33" s="150"/>
      <c r="Q33" s="63"/>
      <c r="R33" s="63"/>
      <c r="S33" s="63"/>
      <c r="T33" s="63"/>
      <c r="U33" s="63"/>
      <c r="V33" s="63"/>
      <c r="W33" s="63"/>
    </row>
    <row r="34" ht="20.25" customHeight="1" spans="1:23">
      <c r="A34" s="150" t="str">
        <f t="shared" si="0"/>
        <v>       玉溪市防震减灾局</v>
      </c>
      <c r="B34" s="150" t="s">
        <v>201</v>
      </c>
      <c r="C34" s="150" t="s">
        <v>202</v>
      </c>
      <c r="D34" s="150" t="s">
        <v>99</v>
      </c>
      <c r="E34" s="150" t="s">
        <v>154</v>
      </c>
      <c r="F34" s="150" t="s">
        <v>207</v>
      </c>
      <c r="G34" s="150" t="s">
        <v>208</v>
      </c>
      <c r="H34" s="153">
        <v>20000</v>
      </c>
      <c r="I34" s="63">
        <v>20000</v>
      </c>
      <c r="J34" s="63"/>
      <c r="K34" s="150"/>
      <c r="L34" s="63">
        <v>20000</v>
      </c>
      <c r="M34" s="150"/>
      <c r="N34" s="63"/>
      <c r="O34" s="63"/>
      <c r="P34" s="150"/>
      <c r="Q34" s="63"/>
      <c r="R34" s="63"/>
      <c r="S34" s="63"/>
      <c r="T34" s="63"/>
      <c r="U34" s="63"/>
      <c r="V34" s="63"/>
      <c r="W34" s="63"/>
    </row>
    <row r="35" ht="20.25" customHeight="1" spans="1:23">
      <c r="A35" s="150" t="str">
        <f t="shared" si="0"/>
        <v>       玉溪市防震减灾局</v>
      </c>
      <c r="B35" s="150" t="s">
        <v>201</v>
      </c>
      <c r="C35" s="150" t="s">
        <v>202</v>
      </c>
      <c r="D35" s="150" t="s">
        <v>99</v>
      </c>
      <c r="E35" s="150" t="s">
        <v>154</v>
      </c>
      <c r="F35" s="150" t="s">
        <v>209</v>
      </c>
      <c r="G35" s="150" t="s">
        <v>210</v>
      </c>
      <c r="H35" s="153">
        <v>8000</v>
      </c>
      <c r="I35" s="63">
        <v>8000</v>
      </c>
      <c r="J35" s="63"/>
      <c r="K35" s="150"/>
      <c r="L35" s="63">
        <v>8000</v>
      </c>
      <c r="M35" s="150"/>
      <c r="N35" s="63"/>
      <c r="O35" s="63"/>
      <c r="P35" s="150"/>
      <c r="Q35" s="63"/>
      <c r="R35" s="63"/>
      <c r="S35" s="63"/>
      <c r="T35" s="63"/>
      <c r="U35" s="63"/>
      <c r="V35" s="63"/>
      <c r="W35" s="63"/>
    </row>
    <row r="36" ht="20.25" customHeight="1" spans="1:23">
      <c r="A36" s="150" t="str">
        <f t="shared" si="0"/>
        <v>       玉溪市防震减灾局</v>
      </c>
      <c r="B36" s="150" t="s">
        <v>201</v>
      </c>
      <c r="C36" s="150" t="s">
        <v>202</v>
      </c>
      <c r="D36" s="150" t="s">
        <v>99</v>
      </c>
      <c r="E36" s="150" t="s">
        <v>154</v>
      </c>
      <c r="F36" s="150" t="s">
        <v>211</v>
      </c>
      <c r="G36" s="150" t="s">
        <v>212</v>
      </c>
      <c r="H36" s="153">
        <v>40000</v>
      </c>
      <c r="I36" s="63">
        <v>40000</v>
      </c>
      <c r="J36" s="63"/>
      <c r="K36" s="150"/>
      <c r="L36" s="63">
        <v>40000</v>
      </c>
      <c r="M36" s="150"/>
      <c r="N36" s="63"/>
      <c r="O36" s="63"/>
      <c r="P36" s="150"/>
      <c r="Q36" s="63"/>
      <c r="R36" s="63"/>
      <c r="S36" s="63"/>
      <c r="T36" s="63"/>
      <c r="U36" s="63"/>
      <c r="V36" s="63"/>
      <c r="W36" s="63"/>
    </row>
    <row r="37" ht="20.25" customHeight="1" spans="1:23">
      <c r="A37" s="150" t="str">
        <f t="shared" si="0"/>
        <v>       玉溪市防震减灾局</v>
      </c>
      <c r="B37" s="150" t="s">
        <v>201</v>
      </c>
      <c r="C37" s="150" t="s">
        <v>202</v>
      </c>
      <c r="D37" s="150" t="s">
        <v>99</v>
      </c>
      <c r="E37" s="150" t="s">
        <v>154</v>
      </c>
      <c r="F37" s="150" t="s">
        <v>213</v>
      </c>
      <c r="G37" s="150" t="s">
        <v>214</v>
      </c>
      <c r="H37" s="153">
        <v>8000</v>
      </c>
      <c r="I37" s="63">
        <v>8000</v>
      </c>
      <c r="J37" s="63"/>
      <c r="K37" s="150"/>
      <c r="L37" s="63">
        <v>8000</v>
      </c>
      <c r="M37" s="150"/>
      <c r="N37" s="63"/>
      <c r="O37" s="63"/>
      <c r="P37" s="150"/>
      <c r="Q37" s="63"/>
      <c r="R37" s="63"/>
      <c r="S37" s="63"/>
      <c r="T37" s="63"/>
      <c r="U37" s="63"/>
      <c r="V37" s="63"/>
      <c r="W37" s="63"/>
    </row>
    <row r="38" ht="20.25" customHeight="1" spans="1:23">
      <c r="A38" s="150" t="str">
        <f t="shared" si="0"/>
        <v>       玉溪市防震减灾局</v>
      </c>
      <c r="B38" s="150" t="s">
        <v>201</v>
      </c>
      <c r="C38" s="150" t="s">
        <v>202</v>
      </c>
      <c r="D38" s="150" t="s">
        <v>99</v>
      </c>
      <c r="E38" s="150" t="s">
        <v>154</v>
      </c>
      <c r="F38" s="150" t="s">
        <v>215</v>
      </c>
      <c r="G38" s="150" t="s">
        <v>216</v>
      </c>
      <c r="H38" s="153">
        <v>5000</v>
      </c>
      <c r="I38" s="63">
        <v>5000</v>
      </c>
      <c r="J38" s="63"/>
      <c r="K38" s="150"/>
      <c r="L38" s="63">
        <v>5000</v>
      </c>
      <c r="M38" s="150"/>
      <c r="N38" s="63"/>
      <c r="O38" s="63"/>
      <c r="P38" s="150"/>
      <c r="Q38" s="63"/>
      <c r="R38" s="63"/>
      <c r="S38" s="63"/>
      <c r="T38" s="63"/>
      <c r="U38" s="63"/>
      <c r="V38" s="63"/>
      <c r="W38" s="63"/>
    </row>
    <row r="39" ht="20.25" customHeight="1" spans="1:23">
      <c r="A39" s="150" t="str">
        <f t="shared" si="0"/>
        <v>       玉溪市防震减灾局</v>
      </c>
      <c r="B39" s="150" t="s">
        <v>201</v>
      </c>
      <c r="C39" s="150" t="s">
        <v>202</v>
      </c>
      <c r="D39" s="150" t="s">
        <v>99</v>
      </c>
      <c r="E39" s="150" t="s">
        <v>154</v>
      </c>
      <c r="F39" s="150" t="s">
        <v>196</v>
      </c>
      <c r="G39" s="150" t="s">
        <v>197</v>
      </c>
      <c r="H39" s="153">
        <v>19980</v>
      </c>
      <c r="I39" s="63">
        <v>19980</v>
      </c>
      <c r="J39" s="63"/>
      <c r="K39" s="150"/>
      <c r="L39" s="63">
        <v>19980</v>
      </c>
      <c r="M39" s="150"/>
      <c r="N39" s="63"/>
      <c r="O39" s="63"/>
      <c r="P39" s="150"/>
      <c r="Q39" s="63"/>
      <c r="R39" s="63"/>
      <c r="S39" s="63"/>
      <c r="T39" s="63"/>
      <c r="U39" s="63"/>
      <c r="V39" s="63"/>
      <c r="W39" s="63"/>
    </row>
    <row r="40" ht="20.25" customHeight="1" spans="1:23">
      <c r="A40" s="150" t="str">
        <f t="shared" si="0"/>
        <v>       玉溪市防震减灾局</v>
      </c>
      <c r="B40" s="150" t="s">
        <v>201</v>
      </c>
      <c r="C40" s="150" t="s">
        <v>202</v>
      </c>
      <c r="D40" s="150" t="s">
        <v>99</v>
      </c>
      <c r="E40" s="150" t="s">
        <v>154</v>
      </c>
      <c r="F40" s="150" t="s">
        <v>203</v>
      </c>
      <c r="G40" s="150" t="s">
        <v>204</v>
      </c>
      <c r="H40" s="153">
        <v>102200</v>
      </c>
      <c r="I40" s="63">
        <v>102200</v>
      </c>
      <c r="J40" s="63"/>
      <c r="K40" s="150"/>
      <c r="L40" s="63">
        <v>102200</v>
      </c>
      <c r="M40" s="150"/>
      <c r="N40" s="63"/>
      <c r="O40" s="63"/>
      <c r="P40" s="150"/>
      <c r="Q40" s="63"/>
      <c r="R40" s="63"/>
      <c r="S40" s="63"/>
      <c r="T40" s="63"/>
      <c r="U40" s="63"/>
      <c r="V40" s="63"/>
      <c r="W40" s="63"/>
    </row>
    <row r="41" ht="20.25" customHeight="1" spans="1:23">
      <c r="A41" s="150" t="str">
        <f t="shared" si="0"/>
        <v>       玉溪市防震减灾局</v>
      </c>
      <c r="B41" s="150" t="s">
        <v>201</v>
      </c>
      <c r="C41" s="150" t="s">
        <v>202</v>
      </c>
      <c r="D41" s="150" t="s">
        <v>103</v>
      </c>
      <c r="E41" s="150" t="s">
        <v>159</v>
      </c>
      <c r="F41" s="150" t="s">
        <v>205</v>
      </c>
      <c r="G41" s="150" t="s">
        <v>206</v>
      </c>
      <c r="H41" s="153">
        <v>25700</v>
      </c>
      <c r="I41" s="63">
        <v>25700</v>
      </c>
      <c r="J41" s="63"/>
      <c r="K41" s="150"/>
      <c r="L41" s="63">
        <v>25700</v>
      </c>
      <c r="M41" s="150"/>
      <c r="N41" s="63"/>
      <c r="O41" s="63"/>
      <c r="P41" s="150"/>
      <c r="Q41" s="63"/>
      <c r="R41" s="63"/>
      <c r="S41" s="63"/>
      <c r="T41" s="63"/>
      <c r="U41" s="63"/>
      <c r="V41" s="63"/>
      <c r="W41" s="63"/>
    </row>
    <row r="42" ht="20.25" customHeight="1" spans="1:23">
      <c r="A42" s="150" t="str">
        <f t="shared" si="0"/>
        <v>       玉溪市防震减灾局</v>
      </c>
      <c r="B42" s="150" t="s">
        <v>201</v>
      </c>
      <c r="C42" s="150" t="s">
        <v>202</v>
      </c>
      <c r="D42" s="150" t="s">
        <v>103</v>
      </c>
      <c r="E42" s="150" t="s">
        <v>159</v>
      </c>
      <c r="F42" s="150" t="s">
        <v>217</v>
      </c>
      <c r="G42" s="150" t="s">
        <v>218</v>
      </c>
      <c r="H42" s="153">
        <v>10000</v>
      </c>
      <c r="I42" s="63">
        <v>10000</v>
      </c>
      <c r="J42" s="63"/>
      <c r="K42" s="150"/>
      <c r="L42" s="63">
        <v>10000</v>
      </c>
      <c r="M42" s="150"/>
      <c r="N42" s="63"/>
      <c r="O42" s="63"/>
      <c r="P42" s="150"/>
      <c r="Q42" s="63"/>
      <c r="R42" s="63"/>
      <c r="S42" s="63"/>
      <c r="T42" s="63"/>
      <c r="U42" s="63"/>
      <c r="V42" s="63"/>
      <c r="W42" s="63"/>
    </row>
    <row r="43" ht="20.25" customHeight="1" spans="1:23">
      <c r="A43" s="150" t="str">
        <f t="shared" si="0"/>
        <v>       玉溪市防震减灾局</v>
      </c>
      <c r="B43" s="150" t="s">
        <v>201</v>
      </c>
      <c r="C43" s="150" t="s">
        <v>202</v>
      </c>
      <c r="D43" s="150" t="s">
        <v>103</v>
      </c>
      <c r="E43" s="150" t="s">
        <v>159</v>
      </c>
      <c r="F43" s="150" t="s">
        <v>207</v>
      </c>
      <c r="G43" s="150" t="s">
        <v>208</v>
      </c>
      <c r="H43" s="153">
        <v>30000</v>
      </c>
      <c r="I43" s="63">
        <v>30000</v>
      </c>
      <c r="J43" s="63"/>
      <c r="K43" s="150"/>
      <c r="L43" s="63">
        <v>30000</v>
      </c>
      <c r="M43" s="150"/>
      <c r="N43" s="63"/>
      <c r="O43" s="63"/>
      <c r="P43" s="150"/>
      <c r="Q43" s="63"/>
      <c r="R43" s="63"/>
      <c r="S43" s="63"/>
      <c r="T43" s="63"/>
      <c r="U43" s="63"/>
      <c r="V43" s="63"/>
      <c r="W43" s="63"/>
    </row>
    <row r="44" ht="20.25" customHeight="1" spans="1:23">
      <c r="A44" s="150" t="str">
        <f t="shared" si="0"/>
        <v>       玉溪市防震减灾局</v>
      </c>
      <c r="B44" s="150" t="s">
        <v>201</v>
      </c>
      <c r="C44" s="150" t="s">
        <v>202</v>
      </c>
      <c r="D44" s="150" t="s">
        <v>103</v>
      </c>
      <c r="E44" s="150" t="s">
        <v>159</v>
      </c>
      <c r="F44" s="150" t="s">
        <v>211</v>
      </c>
      <c r="G44" s="150" t="s">
        <v>212</v>
      </c>
      <c r="H44" s="153">
        <v>25000</v>
      </c>
      <c r="I44" s="63">
        <v>25000</v>
      </c>
      <c r="J44" s="63"/>
      <c r="K44" s="150"/>
      <c r="L44" s="63">
        <v>25000</v>
      </c>
      <c r="M44" s="150"/>
      <c r="N44" s="63"/>
      <c r="O44" s="63"/>
      <c r="P44" s="150"/>
      <c r="Q44" s="63"/>
      <c r="R44" s="63"/>
      <c r="S44" s="63"/>
      <c r="T44" s="63"/>
      <c r="U44" s="63"/>
      <c r="V44" s="63"/>
      <c r="W44" s="63"/>
    </row>
    <row r="45" ht="20.25" customHeight="1" spans="1:23">
      <c r="A45" s="150" t="str">
        <f t="shared" si="0"/>
        <v>       玉溪市防震减灾局</v>
      </c>
      <c r="B45" s="150" t="s">
        <v>201</v>
      </c>
      <c r="C45" s="150" t="s">
        <v>202</v>
      </c>
      <c r="D45" s="150" t="s">
        <v>103</v>
      </c>
      <c r="E45" s="150" t="s">
        <v>159</v>
      </c>
      <c r="F45" s="150" t="s">
        <v>219</v>
      </c>
      <c r="G45" s="150" t="s">
        <v>220</v>
      </c>
      <c r="H45" s="153">
        <v>10000</v>
      </c>
      <c r="I45" s="63">
        <v>10000</v>
      </c>
      <c r="J45" s="63"/>
      <c r="K45" s="150"/>
      <c r="L45" s="63">
        <v>10000</v>
      </c>
      <c r="M45" s="150"/>
      <c r="N45" s="63"/>
      <c r="O45" s="63"/>
      <c r="P45" s="150"/>
      <c r="Q45" s="63"/>
      <c r="R45" s="63"/>
      <c r="S45" s="63"/>
      <c r="T45" s="63"/>
      <c r="U45" s="63"/>
      <c r="V45" s="63"/>
      <c r="W45" s="63"/>
    </row>
    <row r="46" ht="20.25" customHeight="1" spans="1:23">
      <c r="A46" s="150" t="str">
        <f t="shared" si="0"/>
        <v>       玉溪市防震减灾局</v>
      </c>
      <c r="B46" s="150" t="s">
        <v>201</v>
      </c>
      <c r="C46" s="150" t="s">
        <v>202</v>
      </c>
      <c r="D46" s="150" t="s">
        <v>103</v>
      </c>
      <c r="E46" s="150" t="s">
        <v>159</v>
      </c>
      <c r="F46" s="150" t="s">
        <v>203</v>
      </c>
      <c r="G46" s="150" t="s">
        <v>204</v>
      </c>
      <c r="H46" s="153">
        <v>13000</v>
      </c>
      <c r="I46" s="63">
        <v>13000</v>
      </c>
      <c r="J46" s="63"/>
      <c r="K46" s="150"/>
      <c r="L46" s="63">
        <v>13000</v>
      </c>
      <c r="M46" s="150"/>
      <c r="N46" s="63"/>
      <c r="O46" s="63"/>
      <c r="P46" s="150"/>
      <c r="Q46" s="63"/>
      <c r="R46" s="63"/>
      <c r="S46" s="63"/>
      <c r="T46" s="63"/>
      <c r="U46" s="63"/>
      <c r="V46" s="63"/>
      <c r="W46" s="63"/>
    </row>
    <row r="47" ht="20.25" customHeight="1" spans="1:23">
      <c r="A47" s="150" t="str">
        <f t="shared" si="0"/>
        <v>       玉溪市防震减灾局</v>
      </c>
      <c r="B47" s="150" t="s">
        <v>221</v>
      </c>
      <c r="C47" s="150" t="s">
        <v>126</v>
      </c>
      <c r="D47" s="150" t="s">
        <v>99</v>
      </c>
      <c r="E47" s="150" t="s">
        <v>154</v>
      </c>
      <c r="F47" s="150" t="s">
        <v>222</v>
      </c>
      <c r="G47" s="150" t="s">
        <v>126</v>
      </c>
      <c r="H47" s="153">
        <v>10000</v>
      </c>
      <c r="I47" s="63">
        <v>10000</v>
      </c>
      <c r="J47" s="63"/>
      <c r="K47" s="150"/>
      <c r="L47" s="63">
        <v>10000</v>
      </c>
      <c r="M47" s="150"/>
      <c r="N47" s="63"/>
      <c r="O47" s="63"/>
      <c r="P47" s="150"/>
      <c r="Q47" s="63"/>
      <c r="R47" s="63"/>
      <c r="S47" s="63"/>
      <c r="T47" s="63"/>
      <c r="U47" s="63"/>
      <c r="V47" s="63"/>
      <c r="W47" s="63"/>
    </row>
    <row r="48" ht="20.25" customHeight="1" spans="1:23">
      <c r="A48" s="150" t="str">
        <f t="shared" si="0"/>
        <v>       玉溪市防震减灾局</v>
      </c>
      <c r="B48" s="150" t="s">
        <v>221</v>
      </c>
      <c r="C48" s="150" t="s">
        <v>126</v>
      </c>
      <c r="D48" s="150" t="s">
        <v>103</v>
      </c>
      <c r="E48" s="150" t="s">
        <v>159</v>
      </c>
      <c r="F48" s="150" t="s">
        <v>222</v>
      </c>
      <c r="G48" s="150" t="s">
        <v>126</v>
      </c>
      <c r="H48" s="153">
        <v>10000</v>
      </c>
      <c r="I48" s="63">
        <v>10000</v>
      </c>
      <c r="J48" s="63"/>
      <c r="K48" s="150"/>
      <c r="L48" s="63">
        <v>10000</v>
      </c>
      <c r="M48" s="150"/>
      <c r="N48" s="63"/>
      <c r="O48" s="63"/>
      <c r="P48" s="150"/>
      <c r="Q48" s="63"/>
      <c r="R48" s="63"/>
      <c r="S48" s="63"/>
      <c r="T48" s="63"/>
      <c r="U48" s="63"/>
      <c r="V48" s="63"/>
      <c r="W48" s="63"/>
    </row>
    <row r="49" ht="20.25" customHeight="1" spans="1:23">
      <c r="A49" s="150" t="str">
        <f t="shared" si="0"/>
        <v>       玉溪市防震减灾局</v>
      </c>
      <c r="B49" s="150" t="s">
        <v>223</v>
      </c>
      <c r="C49" s="150" t="s">
        <v>224</v>
      </c>
      <c r="D49" s="150" t="s">
        <v>99</v>
      </c>
      <c r="E49" s="150" t="s">
        <v>154</v>
      </c>
      <c r="F49" s="150" t="s">
        <v>188</v>
      </c>
      <c r="G49" s="150" t="s">
        <v>189</v>
      </c>
      <c r="H49" s="153">
        <v>86761</v>
      </c>
      <c r="I49" s="63">
        <v>86761</v>
      </c>
      <c r="J49" s="63"/>
      <c r="K49" s="150"/>
      <c r="L49" s="63">
        <v>86761</v>
      </c>
      <c r="M49" s="150"/>
      <c r="N49" s="63"/>
      <c r="O49" s="63"/>
      <c r="P49" s="150"/>
      <c r="Q49" s="63"/>
      <c r="R49" s="63"/>
      <c r="S49" s="63"/>
      <c r="T49" s="63"/>
      <c r="U49" s="63"/>
      <c r="V49" s="63"/>
      <c r="W49" s="63"/>
    </row>
    <row r="50" ht="20.25" customHeight="1" spans="1:23">
      <c r="A50" s="150" t="str">
        <f t="shared" si="0"/>
        <v>       玉溪市防震减灾局</v>
      </c>
      <c r="B50" s="150" t="s">
        <v>225</v>
      </c>
      <c r="C50" s="150" t="s">
        <v>226</v>
      </c>
      <c r="D50" s="150" t="s">
        <v>99</v>
      </c>
      <c r="E50" s="150" t="s">
        <v>154</v>
      </c>
      <c r="F50" s="150" t="s">
        <v>227</v>
      </c>
      <c r="G50" s="150" t="s">
        <v>226</v>
      </c>
      <c r="H50" s="153">
        <v>230000</v>
      </c>
      <c r="I50" s="63">
        <v>230000</v>
      </c>
      <c r="J50" s="63"/>
      <c r="K50" s="150"/>
      <c r="L50" s="63">
        <v>230000</v>
      </c>
      <c r="M50" s="150"/>
      <c r="N50" s="63"/>
      <c r="O50" s="63"/>
      <c r="P50" s="150"/>
      <c r="Q50" s="63"/>
      <c r="R50" s="63"/>
      <c r="S50" s="63"/>
      <c r="T50" s="63"/>
      <c r="U50" s="63"/>
      <c r="V50" s="63"/>
      <c r="W50" s="63"/>
    </row>
    <row r="51" ht="20.25" customHeight="1" spans="1:23">
      <c r="A51" s="150" t="str">
        <f t="shared" si="0"/>
        <v>       玉溪市防震减灾局</v>
      </c>
      <c r="B51" s="150" t="s">
        <v>228</v>
      </c>
      <c r="C51" s="150" t="s">
        <v>229</v>
      </c>
      <c r="D51" s="150" t="s">
        <v>103</v>
      </c>
      <c r="E51" s="150" t="s">
        <v>159</v>
      </c>
      <c r="F51" s="150" t="s">
        <v>160</v>
      </c>
      <c r="G51" s="150" t="s">
        <v>161</v>
      </c>
      <c r="H51" s="153">
        <v>642200</v>
      </c>
      <c r="I51" s="63">
        <v>642200</v>
      </c>
      <c r="J51" s="63">
        <v>160550</v>
      </c>
      <c r="K51" s="150"/>
      <c r="L51" s="63">
        <v>481650</v>
      </c>
      <c r="M51" s="150"/>
      <c r="N51" s="63"/>
      <c r="O51" s="63"/>
      <c r="P51" s="150"/>
      <c r="Q51" s="63"/>
      <c r="R51" s="63"/>
      <c r="S51" s="63"/>
      <c r="T51" s="63"/>
      <c r="U51" s="63"/>
      <c r="V51" s="63"/>
      <c r="W51" s="63"/>
    </row>
    <row r="52" ht="20.25" customHeight="1" spans="1:23">
      <c r="A52" s="150" t="str">
        <f t="shared" si="0"/>
        <v>       玉溪市防震减灾局</v>
      </c>
      <c r="B52" s="150" t="s">
        <v>230</v>
      </c>
      <c r="C52" s="150" t="s">
        <v>231</v>
      </c>
      <c r="D52" s="150" t="s">
        <v>103</v>
      </c>
      <c r="E52" s="150" t="s">
        <v>159</v>
      </c>
      <c r="F52" s="150" t="s">
        <v>160</v>
      </c>
      <c r="G52" s="150" t="s">
        <v>161</v>
      </c>
      <c r="H52" s="153">
        <v>325000</v>
      </c>
      <c r="I52" s="63">
        <v>325000</v>
      </c>
      <c r="J52" s="63"/>
      <c r="K52" s="150"/>
      <c r="L52" s="63">
        <v>325000</v>
      </c>
      <c r="M52" s="150"/>
      <c r="N52" s="63"/>
      <c r="O52" s="63"/>
      <c r="P52" s="150"/>
      <c r="Q52" s="63"/>
      <c r="R52" s="63"/>
      <c r="S52" s="63"/>
      <c r="T52" s="63"/>
      <c r="U52" s="63"/>
      <c r="V52" s="63"/>
      <c r="W52" s="63"/>
    </row>
    <row r="53" ht="20.25" customHeight="1" spans="1:23">
      <c r="A53" s="150" t="str">
        <f t="shared" si="0"/>
        <v>       玉溪市防震减灾局</v>
      </c>
      <c r="B53" s="150" t="s">
        <v>232</v>
      </c>
      <c r="C53" s="150" t="s">
        <v>233</v>
      </c>
      <c r="D53" s="150" t="s">
        <v>99</v>
      </c>
      <c r="E53" s="150" t="s">
        <v>154</v>
      </c>
      <c r="F53" s="150" t="s">
        <v>234</v>
      </c>
      <c r="G53" s="150" t="s">
        <v>187</v>
      </c>
      <c r="H53" s="153">
        <v>115200</v>
      </c>
      <c r="I53" s="63">
        <v>115200</v>
      </c>
      <c r="J53" s="63"/>
      <c r="K53" s="150"/>
      <c r="L53" s="63">
        <v>115200</v>
      </c>
      <c r="M53" s="150"/>
      <c r="N53" s="63"/>
      <c r="O53" s="63"/>
      <c r="P53" s="150"/>
      <c r="Q53" s="63"/>
      <c r="R53" s="63"/>
      <c r="S53" s="63"/>
      <c r="T53" s="63"/>
      <c r="U53" s="63"/>
      <c r="V53" s="63"/>
      <c r="W53" s="63"/>
    </row>
    <row r="54" ht="20.25" customHeight="1" spans="1:23">
      <c r="A54" s="150" t="str">
        <f t="shared" si="0"/>
        <v>       玉溪市防震减灾局</v>
      </c>
      <c r="B54" s="150" t="s">
        <v>235</v>
      </c>
      <c r="C54" s="150" t="s">
        <v>236</v>
      </c>
      <c r="D54" s="150" t="s">
        <v>100</v>
      </c>
      <c r="E54" s="150" t="s">
        <v>237</v>
      </c>
      <c r="F54" s="150" t="s">
        <v>205</v>
      </c>
      <c r="G54" s="150" t="s">
        <v>206</v>
      </c>
      <c r="H54" s="153">
        <v>12000</v>
      </c>
      <c r="I54" s="63">
        <v>12000</v>
      </c>
      <c r="J54" s="63"/>
      <c r="K54" s="150"/>
      <c r="L54" s="63">
        <v>12000</v>
      </c>
      <c r="M54" s="150"/>
      <c r="N54" s="63"/>
      <c r="O54" s="63"/>
      <c r="P54" s="150"/>
      <c r="Q54" s="63"/>
      <c r="R54" s="63"/>
      <c r="S54" s="63"/>
      <c r="T54" s="63"/>
      <c r="U54" s="63"/>
      <c r="V54" s="63"/>
      <c r="W54" s="63"/>
    </row>
    <row r="55" ht="20.25" customHeight="1" spans="1:23">
      <c r="A55" s="150" t="str">
        <f t="shared" si="0"/>
        <v>       玉溪市防震减灾局</v>
      </c>
      <c r="B55" s="150" t="s">
        <v>235</v>
      </c>
      <c r="C55" s="150" t="s">
        <v>236</v>
      </c>
      <c r="D55" s="150" t="s">
        <v>100</v>
      </c>
      <c r="E55" s="150" t="s">
        <v>237</v>
      </c>
      <c r="F55" s="150" t="s">
        <v>219</v>
      </c>
      <c r="G55" s="150" t="s">
        <v>220</v>
      </c>
      <c r="H55" s="153">
        <v>68000</v>
      </c>
      <c r="I55" s="63">
        <v>68000</v>
      </c>
      <c r="J55" s="63"/>
      <c r="K55" s="150"/>
      <c r="L55" s="63">
        <v>68000</v>
      </c>
      <c r="M55" s="150"/>
      <c r="N55" s="63"/>
      <c r="O55" s="63"/>
      <c r="P55" s="150"/>
      <c r="Q55" s="63"/>
      <c r="R55" s="63"/>
      <c r="S55" s="63"/>
      <c r="T55" s="63"/>
      <c r="U55" s="63"/>
      <c r="V55" s="63"/>
      <c r="W55" s="63"/>
    </row>
    <row r="56" ht="20.25" customHeight="1" spans="1:23">
      <c r="A56" s="150" t="str">
        <f t="shared" si="0"/>
        <v>       玉溪市防震减灾局</v>
      </c>
      <c r="B56" s="150" t="s">
        <v>235</v>
      </c>
      <c r="C56" s="150" t="s">
        <v>236</v>
      </c>
      <c r="D56" s="150" t="s">
        <v>100</v>
      </c>
      <c r="E56" s="150" t="s">
        <v>237</v>
      </c>
      <c r="F56" s="150" t="s">
        <v>215</v>
      </c>
      <c r="G56" s="150" t="s">
        <v>216</v>
      </c>
      <c r="H56" s="153">
        <v>10000</v>
      </c>
      <c r="I56" s="63">
        <v>10000</v>
      </c>
      <c r="J56" s="63"/>
      <c r="K56" s="150"/>
      <c r="L56" s="63">
        <v>10000</v>
      </c>
      <c r="M56" s="150"/>
      <c r="N56" s="63"/>
      <c r="O56" s="63"/>
      <c r="P56" s="150"/>
      <c r="Q56" s="63"/>
      <c r="R56" s="63"/>
      <c r="S56" s="63"/>
      <c r="T56" s="63"/>
      <c r="U56" s="63"/>
      <c r="V56" s="63"/>
      <c r="W56" s="63"/>
    </row>
    <row r="57" ht="20.25" customHeight="1" spans="1:23">
      <c r="A57" s="150" t="str">
        <f t="shared" si="0"/>
        <v>       玉溪市防震减灾局</v>
      </c>
      <c r="B57" s="150" t="s">
        <v>235</v>
      </c>
      <c r="C57" s="150" t="s">
        <v>236</v>
      </c>
      <c r="D57" s="150" t="s">
        <v>101</v>
      </c>
      <c r="E57" s="150" t="s">
        <v>238</v>
      </c>
      <c r="F57" s="150" t="s">
        <v>205</v>
      </c>
      <c r="G57" s="150" t="s">
        <v>206</v>
      </c>
      <c r="H57" s="153">
        <v>10000</v>
      </c>
      <c r="I57" s="63">
        <v>10000</v>
      </c>
      <c r="J57" s="63"/>
      <c r="K57" s="150"/>
      <c r="L57" s="63">
        <v>10000</v>
      </c>
      <c r="M57" s="150"/>
      <c r="N57" s="63"/>
      <c r="O57" s="63"/>
      <c r="P57" s="150"/>
      <c r="Q57" s="63"/>
      <c r="R57" s="63"/>
      <c r="S57" s="63"/>
      <c r="T57" s="63"/>
      <c r="U57" s="63"/>
      <c r="V57" s="63"/>
      <c r="W57" s="63"/>
    </row>
    <row r="58" ht="20.25" customHeight="1" spans="1:23">
      <c r="A58" s="150" t="str">
        <f t="shared" si="0"/>
        <v>       玉溪市防震减灾局</v>
      </c>
      <c r="B58" s="150" t="s">
        <v>235</v>
      </c>
      <c r="C58" s="150" t="s">
        <v>236</v>
      </c>
      <c r="D58" s="150" t="s">
        <v>101</v>
      </c>
      <c r="E58" s="150" t="s">
        <v>238</v>
      </c>
      <c r="F58" s="150" t="s">
        <v>239</v>
      </c>
      <c r="G58" s="150" t="s">
        <v>240</v>
      </c>
      <c r="H58" s="153">
        <v>35000</v>
      </c>
      <c r="I58" s="63">
        <v>35000</v>
      </c>
      <c r="J58" s="63"/>
      <c r="K58" s="150"/>
      <c r="L58" s="63">
        <v>35000</v>
      </c>
      <c r="M58" s="150"/>
      <c r="N58" s="63"/>
      <c r="O58" s="63"/>
      <c r="P58" s="150"/>
      <c r="Q58" s="63"/>
      <c r="R58" s="63"/>
      <c r="S58" s="63"/>
      <c r="T58" s="63"/>
      <c r="U58" s="63"/>
      <c r="V58" s="63"/>
      <c r="W58" s="63"/>
    </row>
    <row r="59" ht="20.25" customHeight="1" spans="1:23">
      <c r="A59" s="150" t="str">
        <f t="shared" si="0"/>
        <v>       玉溪市防震减灾局</v>
      </c>
      <c r="B59" s="150" t="s">
        <v>235</v>
      </c>
      <c r="C59" s="150" t="s">
        <v>236</v>
      </c>
      <c r="D59" s="150" t="s">
        <v>102</v>
      </c>
      <c r="E59" s="150" t="s">
        <v>241</v>
      </c>
      <c r="F59" s="150" t="s">
        <v>205</v>
      </c>
      <c r="G59" s="150" t="s">
        <v>206</v>
      </c>
      <c r="H59" s="153">
        <v>15300</v>
      </c>
      <c r="I59" s="63">
        <v>15300</v>
      </c>
      <c r="J59" s="63"/>
      <c r="K59" s="150"/>
      <c r="L59" s="63">
        <v>15300</v>
      </c>
      <c r="M59" s="150"/>
      <c r="N59" s="63"/>
      <c r="O59" s="63"/>
      <c r="P59" s="150"/>
      <c r="Q59" s="63"/>
      <c r="R59" s="63"/>
      <c r="S59" s="63"/>
      <c r="T59" s="63"/>
      <c r="U59" s="63"/>
      <c r="V59" s="63"/>
      <c r="W59" s="63"/>
    </row>
    <row r="60" ht="20.25" customHeight="1" spans="1:23">
      <c r="A60" s="150" t="str">
        <f t="shared" si="0"/>
        <v>       玉溪市防震减灾局</v>
      </c>
      <c r="B60" s="150" t="s">
        <v>242</v>
      </c>
      <c r="C60" s="150" t="s">
        <v>243</v>
      </c>
      <c r="D60" s="150" t="s">
        <v>87</v>
      </c>
      <c r="E60" s="150" t="s">
        <v>170</v>
      </c>
      <c r="F60" s="150" t="s">
        <v>244</v>
      </c>
      <c r="G60" s="150" t="s">
        <v>245</v>
      </c>
      <c r="H60" s="153">
        <v>3000</v>
      </c>
      <c r="I60" s="63">
        <v>3000</v>
      </c>
      <c r="J60" s="63"/>
      <c r="K60" s="150"/>
      <c r="L60" s="63">
        <v>3000</v>
      </c>
      <c r="M60" s="150"/>
      <c r="N60" s="63"/>
      <c r="O60" s="63"/>
      <c r="P60" s="150"/>
      <c r="Q60" s="63"/>
      <c r="R60" s="63"/>
      <c r="S60" s="63"/>
      <c r="T60" s="63"/>
      <c r="U60" s="63"/>
      <c r="V60" s="63"/>
      <c r="W60" s="63"/>
    </row>
    <row r="61" ht="20.25" customHeight="1" spans="1:23">
      <c r="A61" s="150" t="str">
        <f t="shared" si="0"/>
        <v>       玉溪市防震减灾局</v>
      </c>
      <c r="B61" s="150" t="s">
        <v>246</v>
      </c>
      <c r="C61" s="150" t="s">
        <v>247</v>
      </c>
      <c r="D61" s="150" t="s">
        <v>83</v>
      </c>
      <c r="E61" s="150" t="s">
        <v>248</v>
      </c>
      <c r="F61" s="150" t="s">
        <v>249</v>
      </c>
      <c r="G61" s="150" t="s">
        <v>250</v>
      </c>
      <c r="H61" s="153">
        <v>150000</v>
      </c>
      <c r="I61" s="63">
        <v>150000</v>
      </c>
      <c r="J61" s="63"/>
      <c r="K61" s="150"/>
      <c r="L61" s="63">
        <v>150000</v>
      </c>
      <c r="M61" s="150"/>
      <c r="N61" s="63"/>
      <c r="O61" s="63"/>
      <c r="P61" s="150"/>
      <c r="Q61" s="63"/>
      <c r="R61" s="63"/>
      <c r="S61" s="63"/>
      <c r="T61" s="63"/>
      <c r="U61" s="63"/>
      <c r="V61" s="63"/>
      <c r="W61" s="63"/>
    </row>
    <row r="62" ht="20.25" customHeight="1" spans="1:23">
      <c r="A62" s="150" t="str">
        <f t="shared" si="0"/>
        <v>       玉溪市防震减灾局</v>
      </c>
      <c r="B62" s="150" t="s">
        <v>251</v>
      </c>
      <c r="C62" s="150" t="s">
        <v>252</v>
      </c>
      <c r="D62" s="150" t="s">
        <v>99</v>
      </c>
      <c r="E62" s="150" t="s">
        <v>154</v>
      </c>
      <c r="F62" s="150" t="s">
        <v>239</v>
      </c>
      <c r="G62" s="150" t="s">
        <v>240</v>
      </c>
      <c r="H62" s="153">
        <v>198000</v>
      </c>
      <c r="I62" s="63">
        <v>198000</v>
      </c>
      <c r="J62" s="63"/>
      <c r="K62" s="150"/>
      <c r="L62" s="63">
        <v>198000</v>
      </c>
      <c r="M62" s="150"/>
      <c r="N62" s="63"/>
      <c r="O62" s="63"/>
      <c r="P62" s="150"/>
      <c r="Q62" s="63"/>
      <c r="R62" s="63"/>
      <c r="S62" s="63"/>
      <c r="T62" s="63"/>
      <c r="U62" s="63"/>
      <c r="V62" s="63"/>
      <c r="W62" s="63"/>
    </row>
    <row r="63" ht="20.25" customHeight="1" spans="1:23">
      <c r="A63" s="152" t="s">
        <v>30</v>
      </c>
      <c r="B63" s="152"/>
      <c r="C63" s="152"/>
      <c r="D63" s="152"/>
      <c r="E63" s="152"/>
      <c r="F63" s="152"/>
      <c r="G63" s="152"/>
      <c r="H63" s="63">
        <v>8678912.88</v>
      </c>
      <c r="I63" s="63">
        <v>8678912.88</v>
      </c>
      <c r="J63" s="63">
        <v>1711200.57</v>
      </c>
      <c r="K63" s="63"/>
      <c r="L63" s="63">
        <v>6967712.31</v>
      </c>
      <c r="M63" s="63"/>
      <c r="N63" s="63"/>
      <c r="O63" s="63"/>
      <c r="P63" s="63"/>
      <c r="Q63" s="63"/>
      <c r="R63" s="63"/>
      <c r="S63" s="63"/>
      <c r="T63" s="63"/>
      <c r="U63" s="63"/>
      <c r="V63" s="63"/>
      <c r="W63" s="63"/>
    </row>
  </sheetData>
  <mergeCells count="17">
    <mergeCell ref="A1:W1"/>
    <mergeCell ref="A2:W2"/>
    <mergeCell ref="A3:V3"/>
    <mergeCell ref="H4:W4"/>
    <mergeCell ref="I5:M5"/>
    <mergeCell ref="N5:P5"/>
    <mergeCell ref="R5:W5"/>
    <mergeCell ref="A63:G63"/>
    <mergeCell ref="A4:A6"/>
    <mergeCell ref="B4:B6"/>
    <mergeCell ref="C4:C6"/>
    <mergeCell ref="D4:D6"/>
    <mergeCell ref="E4:E6"/>
    <mergeCell ref="F4:F6"/>
    <mergeCell ref="G4:G6"/>
    <mergeCell ref="H5:H6"/>
    <mergeCell ref="Q5:Q6"/>
  </mergeCells>
  <pageMargins left="0.751388888888889" right="0.751388888888889" top="1" bottom="1" header="0.5" footer="0.5"/>
  <pageSetup paperSize="9"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3"/>
  <sheetViews>
    <sheetView showZeros="0" topLeftCell="A1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0"/>
      <c r="E1" s="142"/>
      <c r="F1" s="142"/>
      <c r="G1" s="142"/>
      <c r="H1" s="142"/>
      <c r="K1" s="130"/>
      <c r="N1" s="130"/>
      <c r="O1" s="130"/>
      <c r="P1" s="130"/>
      <c r="U1" s="147"/>
      <c r="W1" s="131" t="s">
        <v>253</v>
      </c>
    </row>
    <row r="2" ht="27.75" customHeight="1" spans="1:23">
      <c r="A2" s="32" t="s">
        <v>254</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"单位名称："&amp;"玉溪市防震减灾局"</f>
        <v>单位名称：玉溪市防震减灾局</v>
      </c>
      <c r="B3" s="143" t="str">
        <f>"单位名称："&amp;"玉溪市防震减灾局"</f>
        <v>单位名称：玉溪市防震减灾局</v>
      </c>
      <c r="C3" s="143"/>
      <c r="D3" s="143"/>
      <c r="E3" s="143"/>
      <c r="F3" s="143"/>
      <c r="G3" s="143"/>
      <c r="H3" s="143"/>
      <c r="I3" s="143"/>
      <c r="J3" s="7"/>
      <c r="K3" s="7"/>
      <c r="L3" s="7"/>
      <c r="M3" s="7"/>
      <c r="N3" s="7"/>
      <c r="O3" s="7"/>
      <c r="P3" s="7"/>
      <c r="Q3" s="7"/>
      <c r="U3" s="147"/>
      <c r="W3" s="134" t="s">
        <v>2</v>
      </c>
    </row>
    <row r="4" ht="21.75" customHeight="1" spans="1:23">
      <c r="A4" s="9" t="s">
        <v>255</v>
      </c>
      <c r="B4" s="9" t="s">
        <v>131</v>
      </c>
      <c r="C4" s="9" t="s">
        <v>132</v>
      </c>
      <c r="D4" s="9" t="s">
        <v>256</v>
      </c>
      <c r="E4" s="10" t="s">
        <v>133</v>
      </c>
      <c r="F4" s="10" t="s">
        <v>134</v>
      </c>
      <c r="G4" s="10" t="s">
        <v>135</v>
      </c>
      <c r="H4" s="10" t="s">
        <v>136</v>
      </c>
      <c r="I4" s="20" t="s">
        <v>30</v>
      </c>
      <c r="J4" s="20" t="s">
        <v>257</v>
      </c>
      <c r="K4" s="20"/>
      <c r="L4" s="20"/>
      <c r="M4" s="20"/>
      <c r="N4" s="20" t="s">
        <v>138</v>
      </c>
      <c r="O4" s="20"/>
      <c r="P4" s="20"/>
      <c r="Q4" s="10" t="s">
        <v>36</v>
      </c>
      <c r="R4" s="11" t="s">
        <v>258</v>
      </c>
      <c r="S4" s="12"/>
      <c r="T4" s="12"/>
      <c r="U4" s="12"/>
      <c r="V4" s="12"/>
      <c r="W4" s="13"/>
    </row>
    <row r="5" ht="21.75" customHeight="1" spans="1:23">
      <c r="A5" s="14"/>
      <c r="B5" s="14"/>
      <c r="C5" s="14"/>
      <c r="D5" s="14"/>
      <c r="E5" s="15"/>
      <c r="F5" s="15"/>
      <c r="G5" s="15"/>
      <c r="H5" s="15"/>
      <c r="I5" s="20"/>
      <c r="J5" s="146" t="s">
        <v>33</v>
      </c>
      <c r="K5" s="146"/>
      <c r="L5" s="146" t="s">
        <v>34</v>
      </c>
      <c r="M5" s="146" t="s">
        <v>35</v>
      </c>
      <c r="N5" s="10" t="s">
        <v>33</v>
      </c>
      <c r="O5" s="10" t="s">
        <v>34</v>
      </c>
      <c r="P5" s="10" t="s">
        <v>35</v>
      </c>
      <c r="Q5" s="15"/>
      <c r="R5" s="10" t="s">
        <v>32</v>
      </c>
      <c r="S5" s="10" t="s">
        <v>39</v>
      </c>
      <c r="T5" s="10" t="s">
        <v>144</v>
      </c>
      <c r="U5" s="10" t="s">
        <v>41</v>
      </c>
      <c r="V5" s="10" t="s">
        <v>42</v>
      </c>
      <c r="W5" s="10" t="s">
        <v>43</v>
      </c>
    </row>
    <row r="6" ht="40.5" customHeight="1" spans="1:23">
      <c r="A6" s="17"/>
      <c r="B6" s="17"/>
      <c r="C6" s="17"/>
      <c r="D6" s="17"/>
      <c r="E6" s="18"/>
      <c r="F6" s="18"/>
      <c r="G6" s="18"/>
      <c r="H6" s="18"/>
      <c r="I6" s="20"/>
      <c r="J6" s="146" t="s">
        <v>32</v>
      </c>
      <c r="K6" s="146" t="s">
        <v>259</v>
      </c>
      <c r="L6" s="146"/>
      <c r="M6" s="146"/>
      <c r="N6" s="18"/>
      <c r="O6" s="18"/>
      <c r="P6" s="18"/>
      <c r="Q6" s="18"/>
      <c r="R6" s="18"/>
      <c r="S6" s="18"/>
      <c r="T6" s="18"/>
      <c r="U6" s="19"/>
      <c r="V6" s="18"/>
      <c r="W6" s="18"/>
    </row>
    <row r="7" ht="15" customHeight="1" spans="1:23">
      <c r="A7" s="144">
        <v>1</v>
      </c>
      <c r="B7" s="144">
        <v>2</v>
      </c>
      <c r="C7" s="144">
        <v>3</v>
      </c>
      <c r="D7" s="144">
        <v>4</v>
      </c>
      <c r="E7" s="144">
        <v>5</v>
      </c>
      <c r="F7" s="144">
        <v>6</v>
      </c>
      <c r="G7" s="144">
        <v>7</v>
      </c>
      <c r="H7" s="144">
        <v>8</v>
      </c>
      <c r="I7" s="144">
        <v>9</v>
      </c>
      <c r="J7" s="144">
        <v>10</v>
      </c>
      <c r="K7" s="144">
        <v>11</v>
      </c>
      <c r="L7" s="144">
        <v>12</v>
      </c>
      <c r="M7" s="144">
        <v>13</v>
      </c>
      <c r="N7" s="144">
        <v>14</v>
      </c>
      <c r="O7" s="144">
        <v>15</v>
      </c>
      <c r="P7" s="144">
        <v>16</v>
      </c>
      <c r="Q7" s="144">
        <v>17</v>
      </c>
      <c r="R7" s="144">
        <v>18</v>
      </c>
      <c r="S7" s="144">
        <v>19</v>
      </c>
      <c r="T7" s="144">
        <v>20</v>
      </c>
      <c r="U7" s="144">
        <v>21</v>
      </c>
      <c r="V7" s="144">
        <v>22</v>
      </c>
      <c r="W7" s="144">
        <v>23</v>
      </c>
    </row>
    <row r="8" ht="32.9" customHeight="1" spans="1:23">
      <c r="A8" s="26"/>
      <c r="B8" s="145"/>
      <c r="C8" s="26" t="s">
        <v>260</v>
      </c>
      <c r="D8" s="26"/>
      <c r="E8" s="26"/>
      <c r="F8" s="26"/>
      <c r="G8" s="26"/>
      <c r="H8" s="26"/>
      <c r="I8" s="45">
        <v>9500</v>
      </c>
      <c r="J8" s="45"/>
      <c r="K8" s="45"/>
      <c r="L8" s="45"/>
      <c r="M8" s="45"/>
      <c r="N8" s="45">
        <v>9500</v>
      </c>
      <c r="O8" s="45"/>
      <c r="P8" s="45"/>
      <c r="Q8" s="45"/>
      <c r="R8" s="45"/>
      <c r="S8" s="45"/>
      <c r="T8" s="45"/>
      <c r="U8" s="45"/>
      <c r="V8" s="45"/>
      <c r="W8" s="45"/>
    </row>
    <row r="9" ht="32.9" customHeight="1" spans="1:23">
      <c r="A9" s="26" t="s">
        <v>261</v>
      </c>
      <c r="B9" s="145" t="s">
        <v>262</v>
      </c>
      <c r="C9" s="26" t="s">
        <v>260</v>
      </c>
      <c r="D9" s="26" t="s">
        <v>64</v>
      </c>
      <c r="E9" s="26" t="s">
        <v>100</v>
      </c>
      <c r="F9" s="26" t="s">
        <v>237</v>
      </c>
      <c r="G9" s="26" t="s">
        <v>205</v>
      </c>
      <c r="H9" s="26" t="s">
        <v>206</v>
      </c>
      <c r="I9" s="45">
        <v>6500</v>
      </c>
      <c r="J9" s="45"/>
      <c r="K9" s="45"/>
      <c r="L9" s="45"/>
      <c r="M9" s="45"/>
      <c r="N9" s="45">
        <v>6500</v>
      </c>
      <c r="O9" s="45"/>
      <c r="P9" s="45"/>
      <c r="Q9" s="45"/>
      <c r="R9" s="45"/>
      <c r="S9" s="45"/>
      <c r="T9" s="45"/>
      <c r="U9" s="45"/>
      <c r="V9" s="45"/>
      <c r="W9" s="45"/>
    </row>
    <row r="10" ht="32.9" customHeight="1" spans="1:23">
      <c r="A10" s="26" t="s">
        <v>261</v>
      </c>
      <c r="B10" s="145" t="s">
        <v>262</v>
      </c>
      <c r="C10" s="26" t="s">
        <v>260</v>
      </c>
      <c r="D10" s="26" t="s">
        <v>64</v>
      </c>
      <c r="E10" s="26" t="s">
        <v>100</v>
      </c>
      <c r="F10" s="26" t="s">
        <v>237</v>
      </c>
      <c r="G10" s="26" t="s">
        <v>213</v>
      </c>
      <c r="H10" s="26" t="s">
        <v>214</v>
      </c>
      <c r="I10" s="45">
        <v>3000</v>
      </c>
      <c r="J10" s="45"/>
      <c r="K10" s="45"/>
      <c r="L10" s="45"/>
      <c r="M10" s="45"/>
      <c r="N10" s="45">
        <v>3000</v>
      </c>
      <c r="O10" s="45"/>
      <c r="P10" s="45"/>
      <c r="Q10" s="45"/>
      <c r="R10" s="45"/>
      <c r="S10" s="45"/>
      <c r="T10" s="45"/>
      <c r="U10" s="45"/>
      <c r="V10" s="45"/>
      <c r="W10" s="45"/>
    </row>
    <row r="11" ht="32.9" customHeight="1" spans="1:23">
      <c r="A11" s="26"/>
      <c r="B11" s="26"/>
      <c r="C11" s="26" t="s">
        <v>263</v>
      </c>
      <c r="D11" s="26"/>
      <c r="E11" s="26"/>
      <c r="F11" s="26"/>
      <c r="G11" s="26"/>
      <c r="H11" s="26"/>
      <c r="I11" s="45">
        <v>5000000</v>
      </c>
      <c r="J11" s="45"/>
      <c r="K11" s="45"/>
      <c r="L11" s="45">
        <v>5000000</v>
      </c>
      <c r="M11" s="45"/>
      <c r="N11" s="45"/>
      <c r="O11" s="45"/>
      <c r="P11" s="45"/>
      <c r="Q11" s="45"/>
      <c r="R11" s="45"/>
      <c r="S11" s="45"/>
      <c r="T11" s="45"/>
      <c r="U11" s="45"/>
      <c r="V11" s="45"/>
      <c r="W11" s="45"/>
    </row>
    <row r="12" ht="32.9" customHeight="1" spans="1:23">
      <c r="A12" s="26" t="s">
        <v>261</v>
      </c>
      <c r="B12" s="145" t="s">
        <v>264</v>
      </c>
      <c r="C12" s="26" t="s">
        <v>263</v>
      </c>
      <c r="D12" s="26" t="s">
        <v>64</v>
      </c>
      <c r="E12" s="26" t="s">
        <v>92</v>
      </c>
      <c r="F12" s="26" t="s">
        <v>265</v>
      </c>
      <c r="G12" s="26" t="s">
        <v>266</v>
      </c>
      <c r="H12" s="26" t="s">
        <v>77</v>
      </c>
      <c r="I12" s="45">
        <v>5000000</v>
      </c>
      <c r="J12" s="45"/>
      <c r="K12" s="45"/>
      <c r="L12" s="45">
        <v>5000000</v>
      </c>
      <c r="M12" s="45"/>
      <c r="N12" s="45"/>
      <c r="O12" s="45"/>
      <c r="P12" s="45"/>
      <c r="Q12" s="45"/>
      <c r="R12" s="45"/>
      <c r="S12" s="45"/>
      <c r="T12" s="45"/>
      <c r="U12" s="45"/>
      <c r="V12" s="45"/>
      <c r="W12" s="45"/>
    </row>
    <row r="13" ht="32.9" customHeight="1" spans="1:23">
      <c r="A13" s="26"/>
      <c r="B13" s="26"/>
      <c r="C13" s="26" t="s">
        <v>267</v>
      </c>
      <c r="D13" s="26"/>
      <c r="E13" s="26"/>
      <c r="F13" s="26"/>
      <c r="G13" s="26"/>
      <c r="H13" s="26"/>
      <c r="I13" s="45">
        <v>140000</v>
      </c>
      <c r="J13" s="45">
        <v>140000</v>
      </c>
      <c r="K13" s="45">
        <v>140000</v>
      </c>
      <c r="L13" s="45"/>
      <c r="M13" s="45"/>
      <c r="N13" s="45"/>
      <c r="O13" s="45"/>
      <c r="P13" s="45"/>
      <c r="Q13" s="45"/>
      <c r="R13" s="45"/>
      <c r="S13" s="45"/>
      <c r="T13" s="45"/>
      <c r="U13" s="45"/>
      <c r="V13" s="45"/>
      <c r="W13" s="45"/>
    </row>
    <row r="14" ht="32.9" customHeight="1" spans="1:23">
      <c r="A14" s="26" t="s">
        <v>261</v>
      </c>
      <c r="B14" s="145" t="s">
        <v>268</v>
      </c>
      <c r="C14" s="26" t="s">
        <v>267</v>
      </c>
      <c r="D14" s="26" t="s">
        <v>64</v>
      </c>
      <c r="E14" s="26" t="s">
        <v>102</v>
      </c>
      <c r="F14" s="26" t="s">
        <v>241</v>
      </c>
      <c r="G14" s="26" t="s">
        <v>219</v>
      </c>
      <c r="H14" s="26" t="s">
        <v>220</v>
      </c>
      <c r="I14" s="45">
        <v>50000</v>
      </c>
      <c r="J14" s="45">
        <v>50000</v>
      </c>
      <c r="K14" s="45">
        <v>50000</v>
      </c>
      <c r="L14" s="45"/>
      <c r="M14" s="45"/>
      <c r="N14" s="45"/>
      <c r="O14" s="45"/>
      <c r="P14" s="45"/>
      <c r="Q14" s="45"/>
      <c r="R14" s="45"/>
      <c r="S14" s="45"/>
      <c r="T14" s="45"/>
      <c r="U14" s="45"/>
      <c r="V14" s="45"/>
      <c r="W14" s="45"/>
    </row>
    <row r="15" ht="32.9" customHeight="1" spans="1:23">
      <c r="A15" s="26" t="s">
        <v>261</v>
      </c>
      <c r="B15" s="145" t="s">
        <v>268</v>
      </c>
      <c r="C15" s="26" t="s">
        <v>267</v>
      </c>
      <c r="D15" s="26" t="s">
        <v>64</v>
      </c>
      <c r="E15" s="26" t="s">
        <v>102</v>
      </c>
      <c r="F15" s="26" t="s">
        <v>241</v>
      </c>
      <c r="G15" s="26" t="s">
        <v>215</v>
      </c>
      <c r="H15" s="26" t="s">
        <v>216</v>
      </c>
      <c r="I15" s="45">
        <v>90000</v>
      </c>
      <c r="J15" s="45">
        <v>90000</v>
      </c>
      <c r="K15" s="45">
        <v>90000</v>
      </c>
      <c r="L15" s="45"/>
      <c r="M15" s="45"/>
      <c r="N15" s="45"/>
      <c r="O15" s="45"/>
      <c r="P15" s="45"/>
      <c r="Q15" s="45"/>
      <c r="R15" s="45"/>
      <c r="S15" s="45"/>
      <c r="T15" s="45"/>
      <c r="U15" s="45"/>
      <c r="V15" s="45"/>
      <c r="W15" s="45"/>
    </row>
    <row r="16" ht="32.9" customHeight="1" spans="1:23">
      <c r="A16" s="26"/>
      <c r="B16" s="26"/>
      <c r="C16" s="26" t="s">
        <v>269</v>
      </c>
      <c r="D16" s="26"/>
      <c r="E16" s="26"/>
      <c r="F16" s="26"/>
      <c r="G16" s="26"/>
      <c r="H16" s="26"/>
      <c r="I16" s="45">
        <v>100000</v>
      </c>
      <c r="J16" s="45">
        <v>100000</v>
      </c>
      <c r="K16" s="45">
        <v>100000</v>
      </c>
      <c r="L16" s="45"/>
      <c r="M16" s="45"/>
      <c r="N16" s="45"/>
      <c r="O16" s="45"/>
      <c r="P16" s="45"/>
      <c r="Q16" s="45"/>
      <c r="R16" s="45"/>
      <c r="S16" s="45"/>
      <c r="T16" s="45"/>
      <c r="U16" s="45"/>
      <c r="V16" s="45"/>
      <c r="W16" s="45"/>
    </row>
    <row r="17" ht="32.9" customHeight="1" spans="1:23">
      <c r="A17" s="26" t="s">
        <v>261</v>
      </c>
      <c r="B17" s="145" t="s">
        <v>270</v>
      </c>
      <c r="C17" s="26" t="s">
        <v>269</v>
      </c>
      <c r="D17" s="26" t="s">
        <v>64</v>
      </c>
      <c r="E17" s="26" t="s">
        <v>101</v>
      </c>
      <c r="F17" s="26" t="s">
        <v>238</v>
      </c>
      <c r="G17" s="26" t="s">
        <v>205</v>
      </c>
      <c r="H17" s="26" t="s">
        <v>206</v>
      </c>
      <c r="I17" s="45">
        <v>67000</v>
      </c>
      <c r="J17" s="45">
        <v>67000</v>
      </c>
      <c r="K17" s="45">
        <v>67000</v>
      </c>
      <c r="L17" s="45"/>
      <c r="M17" s="45"/>
      <c r="N17" s="45"/>
      <c r="O17" s="45"/>
      <c r="P17" s="45"/>
      <c r="Q17" s="45"/>
      <c r="R17" s="45"/>
      <c r="S17" s="45"/>
      <c r="T17" s="45"/>
      <c r="U17" s="45"/>
      <c r="V17" s="45"/>
      <c r="W17" s="45"/>
    </row>
    <row r="18" ht="32.9" customHeight="1" spans="1:23">
      <c r="A18" s="26" t="s">
        <v>261</v>
      </c>
      <c r="B18" s="145" t="s">
        <v>270</v>
      </c>
      <c r="C18" s="26" t="s">
        <v>269</v>
      </c>
      <c r="D18" s="26" t="s">
        <v>64</v>
      </c>
      <c r="E18" s="26" t="s">
        <v>101</v>
      </c>
      <c r="F18" s="26" t="s">
        <v>238</v>
      </c>
      <c r="G18" s="26" t="s">
        <v>219</v>
      </c>
      <c r="H18" s="26" t="s">
        <v>220</v>
      </c>
      <c r="I18" s="45">
        <v>15000</v>
      </c>
      <c r="J18" s="45">
        <v>15000</v>
      </c>
      <c r="K18" s="45">
        <v>15000</v>
      </c>
      <c r="L18" s="45"/>
      <c r="M18" s="45"/>
      <c r="N18" s="45"/>
      <c r="O18" s="45"/>
      <c r="P18" s="45"/>
      <c r="Q18" s="45"/>
      <c r="R18" s="45"/>
      <c r="S18" s="45"/>
      <c r="T18" s="45"/>
      <c r="U18" s="45"/>
      <c r="V18" s="45"/>
      <c r="W18" s="45"/>
    </row>
    <row r="19" ht="32.9" customHeight="1" spans="1:23">
      <c r="A19" s="26" t="s">
        <v>261</v>
      </c>
      <c r="B19" s="145" t="s">
        <v>270</v>
      </c>
      <c r="C19" s="26" t="s">
        <v>269</v>
      </c>
      <c r="D19" s="26" t="s">
        <v>64</v>
      </c>
      <c r="E19" s="26" t="s">
        <v>101</v>
      </c>
      <c r="F19" s="26" t="s">
        <v>238</v>
      </c>
      <c r="G19" s="26" t="s">
        <v>239</v>
      </c>
      <c r="H19" s="26" t="s">
        <v>240</v>
      </c>
      <c r="I19" s="45">
        <v>18000</v>
      </c>
      <c r="J19" s="45">
        <v>18000</v>
      </c>
      <c r="K19" s="45">
        <v>18000</v>
      </c>
      <c r="L19" s="45"/>
      <c r="M19" s="45"/>
      <c r="N19" s="45"/>
      <c r="O19" s="45"/>
      <c r="P19" s="45"/>
      <c r="Q19" s="45"/>
      <c r="R19" s="45"/>
      <c r="S19" s="45"/>
      <c r="T19" s="45"/>
      <c r="U19" s="45"/>
      <c r="V19" s="45"/>
      <c r="W19" s="45"/>
    </row>
    <row r="20" ht="32.9" customHeight="1" spans="1:23">
      <c r="A20" s="26"/>
      <c r="B20" s="26"/>
      <c r="C20" s="26" t="s">
        <v>271</v>
      </c>
      <c r="D20" s="26"/>
      <c r="E20" s="26"/>
      <c r="F20" s="26"/>
      <c r="G20" s="26"/>
      <c r="H20" s="26"/>
      <c r="I20" s="45">
        <v>60000</v>
      </c>
      <c r="J20" s="45">
        <v>60000</v>
      </c>
      <c r="K20" s="45">
        <v>60000</v>
      </c>
      <c r="L20" s="45"/>
      <c r="M20" s="45"/>
      <c r="N20" s="45"/>
      <c r="O20" s="45"/>
      <c r="P20" s="45"/>
      <c r="Q20" s="45"/>
      <c r="R20" s="45"/>
      <c r="S20" s="45"/>
      <c r="T20" s="45"/>
      <c r="U20" s="45"/>
      <c r="V20" s="45"/>
      <c r="W20" s="45"/>
    </row>
    <row r="21" ht="32.9" customHeight="1" spans="1:23">
      <c r="A21" s="26" t="s">
        <v>261</v>
      </c>
      <c r="B21" s="145" t="s">
        <v>272</v>
      </c>
      <c r="C21" s="26" t="s">
        <v>271</v>
      </c>
      <c r="D21" s="26" t="s">
        <v>64</v>
      </c>
      <c r="E21" s="26" t="s">
        <v>100</v>
      </c>
      <c r="F21" s="26" t="s">
        <v>237</v>
      </c>
      <c r="G21" s="26" t="s">
        <v>205</v>
      </c>
      <c r="H21" s="26" t="s">
        <v>206</v>
      </c>
      <c r="I21" s="45">
        <v>45000</v>
      </c>
      <c r="J21" s="45">
        <v>45000</v>
      </c>
      <c r="K21" s="45">
        <v>45000</v>
      </c>
      <c r="L21" s="45"/>
      <c r="M21" s="45"/>
      <c r="N21" s="45"/>
      <c r="O21" s="45"/>
      <c r="P21" s="45"/>
      <c r="Q21" s="45"/>
      <c r="R21" s="45"/>
      <c r="S21" s="45"/>
      <c r="T21" s="45"/>
      <c r="U21" s="45"/>
      <c r="V21" s="45"/>
      <c r="W21" s="45"/>
    </row>
    <row r="22" ht="32.9" customHeight="1" spans="1:23">
      <c r="A22" s="26" t="s">
        <v>261</v>
      </c>
      <c r="B22" s="145" t="s">
        <v>272</v>
      </c>
      <c r="C22" s="26" t="s">
        <v>271</v>
      </c>
      <c r="D22" s="26" t="s">
        <v>64</v>
      </c>
      <c r="E22" s="26" t="s">
        <v>100</v>
      </c>
      <c r="F22" s="26" t="s">
        <v>237</v>
      </c>
      <c r="G22" s="26" t="s">
        <v>215</v>
      </c>
      <c r="H22" s="26" t="s">
        <v>216</v>
      </c>
      <c r="I22" s="45">
        <v>15000</v>
      </c>
      <c r="J22" s="45">
        <v>15000</v>
      </c>
      <c r="K22" s="45">
        <v>15000</v>
      </c>
      <c r="L22" s="45"/>
      <c r="M22" s="45"/>
      <c r="N22" s="45"/>
      <c r="O22" s="45"/>
      <c r="P22" s="45"/>
      <c r="Q22" s="45"/>
      <c r="R22" s="45"/>
      <c r="S22" s="45"/>
      <c r="T22" s="45"/>
      <c r="U22" s="45"/>
      <c r="V22" s="45"/>
      <c r="W22" s="45"/>
    </row>
    <row r="23" ht="18.75" customHeight="1" spans="1:23">
      <c r="A23" s="46" t="s">
        <v>273</v>
      </c>
      <c r="B23" s="47"/>
      <c r="C23" s="47"/>
      <c r="D23" s="47"/>
      <c r="E23" s="47"/>
      <c r="F23" s="47"/>
      <c r="G23" s="47"/>
      <c r="H23" s="48"/>
      <c r="I23" s="45">
        <v>5309500</v>
      </c>
      <c r="J23" s="45">
        <v>300000</v>
      </c>
      <c r="K23" s="45">
        <v>300000</v>
      </c>
      <c r="L23" s="45">
        <v>5000000</v>
      </c>
      <c r="M23" s="45"/>
      <c r="N23" s="45">
        <v>9500</v>
      </c>
      <c r="O23" s="45"/>
      <c r="P23" s="45"/>
      <c r="Q23" s="45"/>
      <c r="R23" s="45"/>
      <c r="S23" s="45"/>
      <c r="T23" s="45"/>
      <c r="U23" s="45"/>
      <c r="V23" s="45"/>
      <c r="W23" s="45"/>
    </row>
  </sheetData>
  <mergeCells count="28">
    <mergeCell ref="A2:W2"/>
    <mergeCell ref="A3:I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3"/>
  <sheetViews>
    <sheetView showZeros="0" topLeftCell="A37"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1" t="s">
        <v>274</v>
      </c>
    </row>
    <row r="2" ht="28.5" customHeight="1" spans="1:10">
      <c r="A2" s="140" t="s">
        <v>275</v>
      </c>
      <c r="B2" s="32"/>
      <c r="C2" s="32"/>
      <c r="D2" s="32"/>
      <c r="E2" s="32"/>
      <c r="F2" s="100"/>
      <c r="G2" s="32"/>
      <c r="H2" s="100"/>
      <c r="I2" s="100"/>
      <c r="J2" s="32"/>
    </row>
    <row r="3" ht="15" customHeight="1" spans="1:1">
      <c r="A3" s="5" t="str">
        <f>"单位名称："&amp;"玉溪市防震减灾局"</f>
        <v>单位名称：玉溪市防震减灾局</v>
      </c>
    </row>
    <row r="4" ht="14.25" customHeight="1" spans="1:10">
      <c r="A4" s="67" t="s">
        <v>276</v>
      </c>
      <c r="B4" s="67" t="s">
        <v>277</v>
      </c>
      <c r="C4" s="67" t="s">
        <v>278</v>
      </c>
      <c r="D4" s="67" t="s">
        <v>279</v>
      </c>
      <c r="E4" s="67" t="s">
        <v>280</v>
      </c>
      <c r="F4" s="54" t="s">
        <v>281</v>
      </c>
      <c r="G4" s="67" t="s">
        <v>282</v>
      </c>
      <c r="H4" s="54" t="s">
        <v>283</v>
      </c>
      <c r="I4" s="54" t="s">
        <v>284</v>
      </c>
      <c r="J4" s="67" t="s">
        <v>285</v>
      </c>
    </row>
    <row r="5" ht="14.25" customHeight="1" spans="1:10">
      <c r="A5" s="67">
        <v>1</v>
      </c>
      <c r="B5" s="67">
        <v>2</v>
      </c>
      <c r="C5" s="67">
        <v>3</v>
      </c>
      <c r="D5" s="67">
        <v>4</v>
      </c>
      <c r="E5" s="67">
        <v>5</v>
      </c>
      <c r="F5" s="54">
        <v>6</v>
      </c>
      <c r="G5" s="67">
        <v>7</v>
      </c>
      <c r="H5" s="54">
        <v>8</v>
      </c>
      <c r="I5" s="54">
        <v>9</v>
      </c>
      <c r="J5" s="67">
        <v>10</v>
      </c>
    </row>
    <row r="6" ht="15" customHeight="1" spans="1:10">
      <c r="A6" s="26" t="s">
        <v>64</v>
      </c>
      <c r="B6" s="68"/>
      <c r="C6" s="68"/>
      <c r="D6" s="68"/>
      <c r="E6" s="69"/>
      <c r="F6" s="70"/>
      <c r="G6" s="69"/>
      <c r="H6" s="70"/>
      <c r="I6" s="70"/>
      <c r="J6" s="69"/>
    </row>
    <row r="7" ht="33.75" customHeight="1" spans="1:10">
      <c r="A7" s="26" t="s">
        <v>271</v>
      </c>
      <c r="B7" s="26" t="s">
        <v>286</v>
      </c>
      <c r="C7" s="26" t="s">
        <v>287</v>
      </c>
      <c r="D7" s="26" t="s">
        <v>288</v>
      </c>
      <c r="E7" s="26" t="s">
        <v>289</v>
      </c>
      <c r="F7" s="26" t="s">
        <v>290</v>
      </c>
      <c r="G7" s="43" t="s">
        <v>45</v>
      </c>
      <c r="H7" s="26" t="s">
        <v>291</v>
      </c>
      <c r="I7" s="26" t="s">
        <v>292</v>
      </c>
      <c r="J7" s="26" t="s">
        <v>293</v>
      </c>
    </row>
    <row r="8" ht="33.75" customHeight="1" spans="1:10">
      <c r="A8" s="26" t="s">
        <v>271</v>
      </c>
      <c r="B8" s="26" t="s">
        <v>286</v>
      </c>
      <c r="C8" s="26" t="s">
        <v>287</v>
      </c>
      <c r="D8" s="26" t="s">
        <v>288</v>
      </c>
      <c r="E8" s="26" t="s">
        <v>294</v>
      </c>
      <c r="F8" s="26" t="s">
        <v>290</v>
      </c>
      <c r="G8" s="43" t="s">
        <v>45</v>
      </c>
      <c r="H8" s="26" t="s">
        <v>295</v>
      </c>
      <c r="I8" s="26" t="s">
        <v>292</v>
      </c>
      <c r="J8" s="26" t="s">
        <v>296</v>
      </c>
    </row>
    <row r="9" ht="33.75" customHeight="1" spans="1:10">
      <c r="A9" s="26" t="s">
        <v>271</v>
      </c>
      <c r="B9" s="26" t="s">
        <v>286</v>
      </c>
      <c r="C9" s="26" t="s">
        <v>287</v>
      </c>
      <c r="D9" s="26" t="s">
        <v>288</v>
      </c>
      <c r="E9" s="26" t="s">
        <v>297</v>
      </c>
      <c r="F9" s="26" t="s">
        <v>298</v>
      </c>
      <c r="G9" s="43" t="s">
        <v>299</v>
      </c>
      <c r="H9" s="26" t="s">
        <v>300</v>
      </c>
      <c r="I9" s="26" t="s">
        <v>292</v>
      </c>
      <c r="J9" s="26" t="s">
        <v>301</v>
      </c>
    </row>
    <row r="10" ht="33.75" customHeight="1" spans="1:10">
      <c r="A10" s="26" t="s">
        <v>271</v>
      </c>
      <c r="B10" s="26" t="s">
        <v>286</v>
      </c>
      <c r="C10" s="26" t="s">
        <v>287</v>
      </c>
      <c r="D10" s="26" t="s">
        <v>302</v>
      </c>
      <c r="E10" s="26" t="s">
        <v>303</v>
      </c>
      <c r="F10" s="26" t="s">
        <v>298</v>
      </c>
      <c r="G10" s="43" t="s">
        <v>299</v>
      </c>
      <c r="H10" s="26" t="s">
        <v>304</v>
      </c>
      <c r="I10" s="26" t="s">
        <v>292</v>
      </c>
      <c r="J10" s="26" t="s">
        <v>305</v>
      </c>
    </row>
    <row r="11" ht="33.75" customHeight="1" spans="1:10">
      <c r="A11" s="26" t="s">
        <v>271</v>
      </c>
      <c r="B11" s="26" t="s">
        <v>286</v>
      </c>
      <c r="C11" s="26" t="s">
        <v>287</v>
      </c>
      <c r="D11" s="26" t="s">
        <v>306</v>
      </c>
      <c r="E11" s="26" t="s">
        <v>307</v>
      </c>
      <c r="F11" s="26" t="s">
        <v>298</v>
      </c>
      <c r="G11" s="43" t="s">
        <v>53</v>
      </c>
      <c r="H11" s="26" t="s">
        <v>308</v>
      </c>
      <c r="I11" s="26" t="s">
        <v>292</v>
      </c>
      <c r="J11" s="26" t="s">
        <v>309</v>
      </c>
    </row>
    <row r="12" ht="33.75" customHeight="1" spans="1:10">
      <c r="A12" s="26" t="s">
        <v>271</v>
      </c>
      <c r="B12" s="26" t="s">
        <v>286</v>
      </c>
      <c r="C12" s="26" t="s">
        <v>310</v>
      </c>
      <c r="D12" s="26" t="s">
        <v>311</v>
      </c>
      <c r="E12" s="26" t="s">
        <v>312</v>
      </c>
      <c r="F12" s="26" t="s">
        <v>313</v>
      </c>
      <c r="G12" s="43" t="s">
        <v>314</v>
      </c>
      <c r="H12" s="26"/>
      <c r="I12" s="26" t="s">
        <v>315</v>
      </c>
      <c r="J12" s="26" t="s">
        <v>316</v>
      </c>
    </row>
    <row r="13" ht="33.75" customHeight="1" spans="1:10">
      <c r="A13" s="26" t="s">
        <v>271</v>
      </c>
      <c r="B13" s="26" t="s">
        <v>286</v>
      </c>
      <c r="C13" s="26" t="s">
        <v>310</v>
      </c>
      <c r="D13" s="26" t="s">
        <v>317</v>
      </c>
      <c r="E13" s="26" t="s">
        <v>318</v>
      </c>
      <c r="F13" s="26" t="s">
        <v>313</v>
      </c>
      <c r="G13" s="43" t="s">
        <v>319</v>
      </c>
      <c r="H13" s="26"/>
      <c r="I13" s="26" t="s">
        <v>315</v>
      </c>
      <c r="J13" s="26" t="s">
        <v>320</v>
      </c>
    </row>
    <row r="14" ht="33.75" customHeight="1" spans="1:10">
      <c r="A14" s="26" t="s">
        <v>271</v>
      </c>
      <c r="B14" s="26" t="s">
        <v>286</v>
      </c>
      <c r="C14" s="26" t="s">
        <v>310</v>
      </c>
      <c r="D14" s="26" t="s">
        <v>321</v>
      </c>
      <c r="E14" s="26" t="s">
        <v>322</v>
      </c>
      <c r="F14" s="26" t="s">
        <v>323</v>
      </c>
      <c r="G14" s="43" t="s">
        <v>324</v>
      </c>
      <c r="H14" s="26"/>
      <c r="I14" s="26" t="s">
        <v>315</v>
      </c>
      <c r="J14" s="26" t="s">
        <v>325</v>
      </c>
    </row>
    <row r="15" ht="33.75" customHeight="1" spans="1:10">
      <c r="A15" s="26" t="s">
        <v>271</v>
      </c>
      <c r="B15" s="26" t="s">
        <v>286</v>
      </c>
      <c r="C15" s="26" t="s">
        <v>326</v>
      </c>
      <c r="D15" s="26" t="s">
        <v>327</v>
      </c>
      <c r="E15" s="26" t="s">
        <v>328</v>
      </c>
      <c r="F15" s="26" t="s">
        <v>329</v>
      </c>
      <c r="G15" s="43" t="s">
        <v>330</v>
      </c>
      <c r="H15" s="26" t="s">
        <v>331</v>
      </c>
      <c r="I15" s="26" t="s">
        <v>292</v>
      </c>
      <c r="J15" s="26" t="s">
        <v>332</v>
      </c>
    </row>
    <row r="16" ht="33.75" customHeight="1" spans="1:10">
      <c r="A16" s="26" t="s">
        <v>267</v>
      </c>
      <c r="B16" s="26" t="s">
        <v>333</v>
      </c>
      <c r="C16" s="26" t="s">
        <v>287</v>
      </c>
      <c r="D16" s="26" t="s">
        <v>288</v>
      </c>
      <c r="E16" s="26" t="s">
        <v>334</v>
      </c>
      <c r="F16" s="26" t="s">
        <v>329</v>
      </c>
      <c r="G16" s="43" t="s">
        <v>335</v>
      </c>
      <c r="H16" s="26" t="s">
        <v>336</v>
      </c>
      <c r="I16" s="26" t="s">
        <v>292</v>
      </c>
      <c r="J16" s="26" t="s">
        <v>334</v>
      </c>
    </row>
    <row r="17" ht="33.75" customHeight="1" spans="1:10">
      <c r="A17" s="26" t="s">
        <v>267</v>
      </c>
      <c r="B17" s="26" t="s">
        <v>333</v>
      </c>
      <c r="C17" s="26" t="s">
        <v>287</v>
      </c>
      <c r="D17" s="26" t="s">
        <v>288</v>
      </c>
      <c r="E17" s="26" t="s">
        <v>337</v>
      </c>
      <c r="F17" s="26" t="s">
        <v>313</v>
      </c>
      <c r="G17" s="43" t="s">
        <v>55</v>
      </c>
      <c r="H17" s="26" t="s">
        <v>308</v>
      </c>
      <c r="I17" s="26" t="s">
        <v>292</v>
      </c>
      <c r="J17" s="26" t="s">
        <v>337</v>
      </c>
    </row>
    <row r="18" ht="33.75" customHeight="1" spans="1:10">
      <c r="A18" s="26" t="s">
        <v>267</v>
      </c>
      <c r="B18" s="26" t="s">
        <v>333</v>
      </c>
      <c r="C18" s="26" t="s">
        <v>287</v>
      </c>
      <c r="D18" s="26" t="s">
        <v>302</v>
      </c>
      <c r="E18" s="26" t="s">
        <v>338</v>
      </c>
      <c r="F18" s="26" t="s">
        <v>329</v>
      </c>
      <c r="G18" s="43" t="s">
        <v>330</v>
      </c>
      <c r="H18" s="26" t="s">
        <v>331</v>
      </c>
      <c r="I18" s="26" t="s">
        <v>292</v>
      </c>
      <c r="J18" s="26" t="s">
        <v>338</v>
      </c>
    </row>
    <row r="19" ht="33.75" customHeight="1" spans="1:10">
      <c r="A19" s="26" t="s">
        <v>267</v>
      </c>
      <c r="B19" s="26" t="s">
        <v>333</v>
      </c>
      <c r="C19" s="26" t="s">
        <v>287</v>
      </c>
      <c r="D19" s="26" t="s">
        <v>302</v>
      </c>
      <c r="E19" s="26" t="s">
        <v>339</v>
      </c>
      <c r="F19" s="26" t="s">
        <v>329</v>
      </c>
      <c r="G19" s="43" t="s">
        <v>330</v>
      </c>
      <c r="H19" s="26" t="s">
        <v>331</v>
      </c>
      <c r="I19" s="26" t="s">
        <v>292</v>
      </c>
      <c r="J19" s="26" t="s">
        <v>339</v>
      </c>
    </row>
    <row r="20" ht="33.75" customHeight="1" spans="1:10">
      <c r="A20" s="26" t="s">
        <v>267</v>
      </c>
      <c r="B20" s="26" t="s">
        <v>333</v>
      </c>
      <c r="C20" s="26" t="s">
        <v>287</v>
      </c>
      <c r="D20" s="26" t="s">
        <v>306</v>
      </c>
      <c r="E20" s="26" t="s">
        <v>340</v>
      </c>
      <c r="F20" s="26" t="s">
        <v>298</v>
      </c>
      <c r="G20" s="43" t="s">
        <v>55</v>
      </c>
      <c r="H20" s="26" t="s">
        <v>308</v>
      </c>
      <c r="I20" s="26" t="s">
        <v>292</v>
      </c>
      <c r="J20" s="26" t="s">
        <v>341</v>
      </c>
    </row>
    <row r="21" ht="33.75" customHeight="1" spans="1:10">
      <c r="A21" s="26" t="s">
        <v>267</v>
      </c>
      <c r="B21" s="26" t="s">
        <v>333</v>
      </c>
      <c r="C21" s="26" t="s">
        <v>310</v>
      </c>
      <c r="D21" s="26" t="s">
        <v>317</v>
      </c>
      <c r="E21" s="26" t="s">
        <v>342</v>
      </c>
      <c r="F21" s="26" t="s">
        <v>313</v>
      </c>
      <c r="G21" s="43" t="s">
        <v>343</v>
      </c>
      <c r="H21" s="26"/>
      <c r="I21" s="26" t="s">
        <v>315</v>
      </c>
      <c r="J21" s="26" t="s">
        <v>344</v>
      </c>
    </row>
    <row r="22" ht="33.75" customHeight="1" spans="1:10">
      <c r="A22" s="26" t="s">
        <v>267</v>
      </c>
      <c r="B22" s="26" t="s">
        <v>333</v>
      </c>
      <c r="C22" s="26" t="s">
        <v>326</v>
      </c>
      <c r="D22" s="26" t="s">
        <v>327</v>
      </c>
      <c r="E22" s="26" t="s">
        <v>345</v>
      </c>
      <c r="F22" s="26" t="s">
        <v>329</v>
      </c>
      <c r="G22" s="43" t="s">
        <v>330</v>
      </c>
      <c r="H22" s="26" t="s">
        <v>331</v>
      </c>
      <c r="I22" s="26" t="s">
        <v>292</v>
      </c>
      <c r="J22" s="26" t="s">
        <v>345</v>
      </c>
    </row>
    <row r="23" ht="33.75" customHeight="1" spans="1:10">
      <c r="A23" s="26" t="s">
        <v>269</v>
      </c>
      <c r="B23" s="26" t="s">
        <v>346</v>
      </c>
      <c r="C23" s="26" t="s">
        <v>287</v>
      </c>
      <c r="D23" s="26" t="s">
        <v>288</v>
      </c>
      <c r="E23" s="26" t="s">
        <v>347</v>
      </c>
      <c r="F23" s="26" t="s">
        <v>329</v>
      </c>
      <c r="G23" s="43" t="s">
        <v>348</v>
      </c>
      <c r="H23" s="26" t="s">
        <v>349</v>
      </c>
      <c r="I23" s="26" t="s">
        <v>292</v>
      </c>
      <c r="J23" s="26" t="s">
        <v>350</v>
      </c>
    </row>
    <row r="24" ht="33.75" customHeight="1" spans="1:10">
      <c r="A24" s="26" t="s">
        <v>269</v>
      </c>
      <c r="B24" s="26" t="s">
        <v>346</v>
      </c>
      <c r="C24" s="26" t="s">
        <v>287</v>
      </c>
      <c r="D24" s="26" t="s">
        <v>288</v>
      </c>
      <c r="E24" s="26" t="s">
        <v>351</v>
      </c>
      <c r="F24" s="26" t="s">
        <v>329</v>
      </c>
      <c r="G24" s="43" t="s">
        <v>352</v>
      </c>
      <c r="H24" s="26" t="s">
        <v>353</v>
      </c>
      <c r="I24" s="26" t="s">
        <v>292</v>
      </c>
      <c r="J24" s="26" t="s">
        <v>354</v>
      </c>
    </row>
    <row r="25" ht="33.75" customHeight="1" spans="1:10">
      <c r="A25" s="26" t="s">
        <v>269</v>
      </c>
      <c r="B25" s="26" t="s">
        <v>346</v>
      </c>
      <c r="C25" s="26" t="s">
        <v>287</v>
      </c>
      <c r="D25" s="26" t="s">
        <v>288</v>
      </c>
      <c r="E25" s="26" t="s">
        <v>355</v>
      </c>
      <c r="F25" s="26" t="s">
        <v>329</v>
      </c>
      <c r="G25" s="43" t="s">
        <v>45</v>
      </c>
      <c r="H25" s="26" t="s">
        <v>356</v>
      </c>
      <c r="I25" s="26" t="s">
        <v>292</v>
      </c>
      <c r="J25" s="26" t="s">
        <v>357</v>
      </c>
    </row>
    <row r="26" ht="33.75" customHeight="1" spans="1:10">
      <c r="A26" s="26" t="s">
        <v>269</v>
      </c>
      <c r="B26" s="26" t="s">
        <v>346</v>
      </c>
      <c r="C26" s="26" t="s">
        <v>287</v>
      </c>
      <c r="D26" s="26" t="s">
        <v>288</v>
      </c>
      <c r="E26" s="26" t="s">
        <v>358</v>
      </c>
      <c r="F26" s="26" t="s">
        <v>329</v>
      </c>
      <c r="G26" s="43" t="s">
        <v>46</v>
      </c>
      <c r="H26" s="26" t="s">
        <v>295</v>
      </c>
      <c r="I26" s="26" t="s">
        <v>292</v>
      </c>
      <c r="J26" s="26" t="s">
        <v>359</v>
      </c>
    </row>
    <row r="27" ht="33.75" customHeight="1" spans="1:10">
      <c r="A27" s="26" t="s">
        <v>269</v>
      </c>
      <c r="B27" s="26" t="s">
        <v>346</v>
      </c>
      <c r="C27" s="26" t="s">
        <v>287</v>
      </c>
      <c r="D27" s="26" t="s">
        <v>302</v>
      </c>
      <c r="E27" s="26" t="s">
        <v>360</v>
      </c>
      <c r="F27" s="26" t="s">
        <v>323</v>
      </c>
      <c r="G27" s="43" t="s">
        <v>361</v>
      </c>
      <c r="H27" s="26" t="s">
        <v>331</v>
      </c>
      <c r="I27" s="26" t="s">
        <v>292</v>
      </c>
      <c r="J27" s="26" t="s">
        <v>362</v>
      </c>
    </row>
    <row r="28" ht="33.75" customHeight="1" spans="1:10">
      <c r="A28" s="26" t="s">
        <v>269</v>
      </c>
      <c r="B28" s="26" t="s">
        <v>346</v>
      </c>
      <c r="C28" s="26" t="s">
        <v>310</v>
      </c>
      <c r="D28" s="26" t="s">
        <v>317</v>
      </c>
      <c r="E28" s="26" t="s">
        <v>363</v>
      </c>
      <c r="F28" s="26" t="s">
        <v>323</v>
      </c>
      <c r="G28" s="43" t="s">
        <v>364</v>
      </c>
      <c r="H28" s="26"/>
      <c r="I28" s="26" t="s">
        <v>315</v>
      </c>
      <c r="J28" s="26" t="s">
        <v>365</v>
      </c>
    </row>
    <row r="29" ht="33.75" customHeight="1" spans="1:10">
      <c r="A29" s="26" t="s">
        <v>269</v>
      </c>
      <c r="B29" s="26" t="s">
        <v>346</v>
      </c>
      <c r="C29" s="26" t="s">
        <v>326</v>
      </c>
      <c r="D29" s="26" t="s">
        <v>327</v>
      </c>
      <c r="E29" s="26" t="s">
        <v>366</v>
      </c>
      <c r="F29" s="26" t="s">
        <v>329</v>
      </c>
      <c r="G29" s="43" t="s">
        <v>367</v>
      </c>
      <c r="H29" s="26" t="s">
        <v>331</v>
      </c>
      <c r="I29" s="26" t="s">
        <v>292</v>
      </c>
      <c r="J29" s="26" t="s">
        <v>368</v>
      </c>
    </row>
    <row r="30" ht="33.75" customHeight="1" spans="1:10">
      <c r="A30" s="26" t="s">
        <v>263</v>
      </c>
      <c r="B30" s="26" t="s">
        <v>369</v>
      </c>
      <c r="C30" s="26" t="s">
        <v>287</v>
      </c>
      <c r="D30" s="26" t="s">
        <v>288</v>
      </c>
      <c r="E30" s="26" t="s">
        <v>370</v>
      </c>
      <c r="F30" s="26" t="s">
        <v>329</v>
      </c>
      <c r="G30" s="43" t="s">
        <v>371</v>
      </c>
      <c r="H30" s="26" t="s">
        <v>372</v>
      </c>
      <c r="I30" s="26" t="s">
        <v>292</v>
      </c>
      <c r="J30" s="26" t="s">
        <v>373</v>
      </c>
    </row>
    <row r="31" ht="33.75" customHeight="1" spans="1:10">
      <c r="A31" s="26" t="s">
        <v>263</v>
      </c>
      <c r="B31" s="26" t="s">
        <v>369</v>
      </c>
      <c r="C31" s="26" t="s">
        <v>287</v>
      </c>
      <c r="D31" s="26" t="s">
        <v>288</v>
      </c>
      <c r="E31" s="26" t="s">
        <v>374</v>
      </c>
      <c r="F31" s="26" t="s">
        <v>329</v>
      </c>
      <c r="G31" s="43" t="s">
        <v>145</v>
      </c>
      <c r="H31" s="26" t="s">
        <v>375</v>
      </c>
      <c r="I31" s="26" t="s">
        <v>292</v>
      </c>
      <c r="J31" s="26" t="s">
        <v>376</v>
      </c>
    </row>
    <row r="32" ht="33.75" customHeight="1" spans="1:10">
      <c r="A32" s="26" t="s">
        <v>263</v>
      </c>
      <c r="B32" s="26" t="s">
        <v>369</v>
      </c>
      <c r="C32" s="26" t="s">
        <v>287</v>
      </c>
      <c r="D32" s="26" t="s">
        <v>288</v>
      </c>
      <c r="E32" s="26" t="s">
        <v>377</v>
      </c>
      <c r="F32" s="26" t="s">
        <v>329</v>
      </c>
      <c r="G32" s="43" t="s">
        <v>299</v>
      </c>
      <c r="H32" s="26" t="s">
        <v>378</v>
      </c>
      <c r="I32" s="26" t="s">
        <v>292</v>
      </c>
      <c r="J32" s="26" t="s">
        <v>379</v>
      </c>
    </row>
    <row r="33" ht="33.75" customHeight="1" spans="1:10">
      <c r="A33" s="26" t="s">
        <v>263</v>
      </c>
      <c r="B33" s="26" t="s">
        <v>369</v>
      </c>
      <c r="C33" s="26" t="s">
        <v>287</v>
      </c>
      <c r="D33" s="26" t="s">
        <v>288</v>
      </c>
      <c r="E33" s="26" t="s">
        <v>380</v>
      </c>
      <c r="F33" s="26" t="s">
        <v>329</v>
      </c>
      <c r="G33" s="43" t="s">
        <v>52</v>
      </c>
      <c r="H33" s="26" t="s">
        <v>378</v>
      </c>
      <c r="I33" s="26" t="s">
        <v>292</v>
      </c>
      <c r="J33" s="26" t="s">
        <v>381</v>
      </c>
    </row>
    <row r="34" ht="33.75" customHeight="1" spans="1:10">
      <c r="A34" s="26" t="s">
        <v>263</v>
      </c>
      <c r="B34" s="26" t="s">
        <v>369</v>
      </c>
      <c r="C34" s="26" t="s">
        <v>287</v>
      </c>
      <c r="D34" s="26" t="s">
        <v>302</v>
      </c>
      <c r="E34" s="26" t="s">
        <v>382</v>
      </c>
      <c r="F34" s="26" t="s">
        <v>329</v>
      </c>
      <c r="G34" s="43" t="s">
        <v>58</v>
      </c>
      <c r="H34" s="26" t="s">
        <v>331</v>
      </c>
      <c r="I34" s="26" t="s">
        <v>292</v>
      </c>
      <c r="J34" s="26" t="s">
        <v>376</v>
      </c>
    </row>
    <row r="35" ht="33.75" customHeight="1" spans="1:10">
      <c r="A35" s="26" t="s">
        <v>263</v>
      </c>
      <c r="B35" s="26" t="s">
        <v>369</v>
      </c>
      <c r="C35" s="26" t="s">
        <v>287</v>
      </c>
      <c r="D35" s="26" t="s">
        <v>302</v>
      </c>
      <c r="E35" s="26" t="s">
        <v>383</v>
      </c>
      <c r="F35" s="26" t="s">
        <v>329</v>
      </c>
      <c r="G35" s="43" t="s">
        <v>384</v>
      </c>
      <c r="H35" s="26" t="s">
        <v>385</v>
      </c>
      <c r="I35" s="26" t="s">
        <v>292</v>
      </c>
      <c r="J35" s="26" t="s">
        <v>386</v>
      </c>
    </row>
    <row r="36" ht="33.75" customHeight="1" spans="1:10">
      <c r="A36" s="26" t="s">
        <v>263</v>
      </c>
      <c r="B36" s="26" t="s">
        <v>369</v>
      </c>
      <c r="C36" s="26" t="s">
        <v>287</v>
      </c>
      <c r="D36" s="26" t="s">
        <v>302</v>
      </c>
      <c r="E36" s="26" t="s">
        <v>387</v>
      </c>
      <c r="F36" s="26" t="s">
        <v>329</v>
      </c>
      <c r="G36" s="43" t="s">
        <v>388</v>
      </c>
      <c r="H36" s="26" t="s">
        <v>389</v>
      </c>
      <c r="I36" s="26" t="s">
        <v>292</v>
      </c>
      <c r="J36" s="26" t="s">
        <v>390</v>
      </c>
    </row>
    <row r="37" ht="33.75" customHeight="1" spans="1:10">
      <c r="A37" s="26" t="s">
        <v>263</v>
      </c>
      <c r="B37" s="26" t="s">
        <v>369</v>
      </c>
      <c r="C37" s="26" t="s">
        <v>287</v>
      </c>
      <c r="D37" s="26" t="s">
        <v>302</v>
      </c>
      <c r="E37" s="26" t="s">
        <v>391</v>
      </c>
      <c r="F37" s="26" t="s">
        <v>329</v>
      </c>
      <c r="G37" s="43" t="s">
        <v>330</v>
      </c>
      <c r="H37" s="26" t="s">
        <v>331</v>
      </c>
      <c r="I37" s="26" t="s">
        <v>292</v>
      </c>
      <c r="J37" s="26" t="s">
        <v>392</v>
      </c>
    </row>
    <row r="38" ht="33.75" customHeight="1" spans="1:10">
      <c r="A38" s="26" t="s">
        <v>263</v>
      </c>
      <c r="B38" s="26" t="s">
        <v>369</v>
      </c>
      <c r="C38" s="26" t="s">
        <v>287</v>
      </c>
      <c r="D38" s="26" t="s">
        <v>302</v>
      </c>
      <c r="E38" s="26" t="s">
        <v>393</v>
      </c>
      <c r="F38" s="26" t="s">
        <v>329</v>
      </c>
      <c r="G38" s="43" t="s">
        <v>388</v>
      </c>
      <c r="H38" s="26" t="s">
        <v>394</v>
      </c>
      <c r="I38" s="26" t="s">
        <v>292</v>
      </c>
      <c r="J38" s="26" t="s">
        <v>395</v>
      </c>
    </row>
    <row r="39" ht="33.75" customHeight="1" spans="1:10">
      <c r="A39" s="26" t="s">
        <v>263</v>
      </c>
      <c r="B39" s="26" t="s">
        <v>369</v>
      </c>
      <c r="C39" s="26" t="s">
        <v>287</v>
      </c>
      <c r="D39" s="26" t="s">
        <v>306</v>
      </c>
      <c r="E39" s="26" t="s">
        <v>396</v>
      </c>
      <c r="F39" s="26" t="s">
        <v>298</v>
      </c>
      <c r="G39" s="43" t="s">
        <v>46</v>
      </c>
      <c r="H39" s="26" t="s">
        <v>308</v>
      </c>
      <c r="I39" s="26" t="s">
        <v>292</v>
      </c>
      <c r="J39" s="26" t="s">
        <v>397</v>
      </c>
    </row>
    <row r="40" ht="33.75" customHeight="1" spans="1:10">
      <c r="A40" s="26" t="s">
        <v>263</v>
      </c>
      <c r="B40" s="26" t="s">
        <v>369</v>
      </c>
      <c r="C40" s="26" t="s">
        <v>287</v>
      </c>
      <c r="D40" s="26" t="s">
        <v>306</v>
      </c>
      <c r="E40" s="26" t="s">
        <v>398</v>
      </c>
      <c r="F40" s="26" t="s">
        <v>298</v>
      </c>
      <c r="G40" s="43" t="s">
        <v>51</v>
      </c>
      <c r="H40" s="26" t="s">
        <v>308</v>
      </c>
      <c r="I40" s="26" t="s">
        <v>292</v>
      </c>
      <c r="J40" s="26" t="s">
        <v>399</v>
      </c>
    </row>
    <row r="41" ht="33.75" customHeight="1" spans="1:10">
      <c r="A41" s="26" t="s">
        <v>263</v>
      </c>
      <c r="B41" s="26" t="s">
        <v>369</v>
      </c>
      <c r="C41" s="26" t="s">
        <v>287</v>
      </c>
      <c r="D41" s="26" t="s">
        <v>306</v>
      </c>
      <c r="E41" s="26" t="s">
        <v>400</v>
      </c>
      <c r="F41" s="26" t="s">
        <v>298</v>
      </c>
      <c r="G41" s="43" t="s">
        <v>52</v>
      </c>
      <c r="H41" s="26" t="s">
        <v>308</v>
      </c>
      <c r="I41" s="26" t="s">
        <v>292</v>
      </c>
      <c r="J41" s="26" t="s">
        <v>401</v>
      </c>
    </row>
    <row r="42" ht="33.75" customHeight="1" spans="1:10">
      <c r="A42" s="26" t="s">
        <v>263</v>
      </c>
      <c r="B42" s="26" t="s">
        <v>369</v>
      </c>
      <c r="C42" s="26" t="s">
        <v>310</v>
      </c>
      <c r="D42" s="26" t="s">
        <v>317</v>
      </c>
      <c r="E42" s="26" t="s">
        <v>402</v>
      </c>
      <c r="F42" s="26" t="s">
        <v>329</v>
      </c>
      <c r="G42" s="43" t="s">
        <v>330</v>
      </c>
      <c r="H42" s="26" t="s">
        <v>331</v>
      </c>
      <c r="I42" s="26" t="s">
        <v>292</v>
      </c>
      <c r="J42" s="26" t="s">
        <v>403</v>
      </c>
    </row>
    <row r="43" ht="33.75" customHeight="1" spans="1:10">
      <c r="A43" s="26" t="s">
        <v>263</v>
      </c>
      <c r="B43" s="26" t="s">
        <v>369</v>
      </c>
      <c r="C43" s="26" t="s">
        <v>326</v>
      </c>
      <c r="D43" s="26" t="s">
        <v>327</v>
      </c>
      <c r="E43" s="26" t="s">
        <v>404</v>
      </c>
      <c r="F43" s="26" t="s">
        <v>329</v>
      </c>
      <c r="G43" s="43" t="s">
        <v>330</v>
      </c>
      <c r="H43" s="26" t="s">
        <v>331</v>
      </c>
      <c r="I43" s="26" t="s">
        <v>292</v>
      </c>
      <c r="J43" s="26" t="s">
        <v>405</v>
      </c>
    </row>
  </sheetData>
  <mergeCells count="10">
    <mergeCell ref="A2:J2"/>
    <mergeCell ref="A3:H3"/>
    <mergeCell ref="A7:A15"/>
    <mergeCell ref="A16:A22"/>
    <mergeCell ref="A23:A29"/>
    <mergeCell ref="A30:A43"/>
    <mergeCell ref="B7:B15"/>
    <mergeCell ref="B16:B22"/>
    <mergeCell ref="B23:B29"/>
    <mergeCell ref="B30:B4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2026-02-05T01:56:00Z</dcterms:created>
  <dcterms:modified xsi:type="dcterms:W3CDTF">2026-02-06T01:09:48Z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