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补助项目支出预算表11" sheetId="16" r:id="rId17"/>
    <sheet name="部门项目中期规划预算表12" sheetId="17" r:id="rId18"/>
  </sheets>
  <calcPr calcId="0" iterate="0" iterateCount="100" iterateDelta="0.001"/>
</workbook>
</file>

<file path=xl/sharedStrings.xml><?xml version="1.0" encoding="utf-8"?>
<sst xmlns="http://schemas.openxmlformats.org/spreadsheetml/2006/main" count="719" uniqueCount="332">
  <si>
    <t>预算01-1表</t>
  </si>
  <si>
    <t>2026年部门财务收支预算总表</t>
  </si>
  <si>
    <t>单位：元</t>
  </si>
  <si>
    <t>收    入</t>
  </si>
  <si>
    <t>支    出</t>
  </si>
  <si>
    <t>项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</si>
  <si>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</si>
  <si>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</si>
  <si>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</si>
  <si>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</si>
  <si>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</si>
  <si>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</si>
  <si>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</si>
  <si>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</si>
  <si>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</si>
  <si>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</si>
  <si>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</si>
  <si>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</si>
  <si>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</si>
  <si>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</si>
  <si>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</si>
  <si>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</si>
  <si>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</si>
  <si>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</si>
  <si>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</si>
  <si>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</si>
  <si>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</si>
  <si>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</si>
  <si>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</si>
  <si>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</si>
  <si>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</si>
  <si>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</si>
  <si>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</si>
  <si>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</si>
  <si>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</si>
  <si>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</si>
  <si>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</si>
  <si>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</si>
  <si>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</si>
  <si>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</si>
  <si>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</si>
  <si>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</si>
  <si>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</si>
  <si>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</si>
  <si>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</si>
  <si>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</si>
  <si>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</si>
  <si>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</si>
  <si>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</si>
  <si>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</si>
  <si>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</si>
  <si>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</si>
  <si>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</si>
  <si>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</si>
  <si>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</si>
  <si>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</si>
  <si>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</si>
  <si>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</si>
  <si>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</si>
  <si>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</si>
  <si>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</si>
  <si>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</si>
  <si>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</si>
  <si>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102005</t>
  </si>
  <si>
    <t>玉溪市人防指挥信息保障中心</t>
  </si>
  <si>
    <t>预算01-3表</t>
  </si>
  <si>
    <t>2026年部门支出预算表</t>
  </si>
  <si>
    <t>科目编码</t>
  </si>
  <si>
    <t>科目名称</t>
  </si>
  <si>
    <t>财政专户管理的支出</t>
  </si>
  <si>
    <t>单位自有资金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</si>
  <si>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</si>
  <si>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</si>
  <si>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</si>
  <si>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</si>
  <si>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</si>
  <si>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</si>
  <si>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</si>
  <si>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203</t>
  </si>
  <si>
    <t>20306</t>
  </si>
  <si>
    <t>2030603</t>
  </si>
  <si>
    <t>208</t>
  </si>
  <si>
    <t>20805</t>
  </si>
  <si>
    <t>2080505</t>
  </si>
  <si>
    <t>210</t>
  </si>
  <si>
    <t>21011</t>
  </si>
  <si>
    <t>2101101</t>
  </si>
  <si>
    <t>2101102</t>
  </si>
  <si>
    <t>2101103</t>
  </si>
  <si>
    <t>2101199</t>
  </si>
  <si>
    <t>221</t>
  </si>
  <si>
    <t>22102</t>
  </si>
  <si>
    <t>2210201</t>
  </si>
  <si>
    <t>2210203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</si>
  <si>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</si>
  <si>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</si>
  <si>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</si>
  <si>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</si>
  <si>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</si>
  <si>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</si>
  <si>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</si>
  <si>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</si>
  <si>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</si>
  <si>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</si>
  <si>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</si>
  <si>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</si>
  <si>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</si>
  <si>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</si>
  <si>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</si>
  <si>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</si>
  <si>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</si>
  <si>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</si>
  <si>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</si>
  <si>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</si>
  <si>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公务用车购置</t>
  </si>
  <si>
    <t>公务用车运行费</t>
  </si>
  <si>
    <t>公务接待费</t>
  </si>
  <si>
    <t>预算04表</t>
  </si>
  <si>
    <t>2026年部门基本支出预算表</t>
  </si>
  <si>
    <t>2025年初预算项目初选表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</si>
  <si>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</si>
  <si>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</si>
  <si>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</si>
  <si>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</si>
  <si>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</si>
  <si>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</si>
  <si>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</si>
  <si>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</si>
  <si>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</si>
  <si>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</si>
  <si>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</si>
  <si>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</si>
  <si>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</si>
  <si>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</si>
  <si>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</si>
  <si>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20</t>
  </si>
  <si>
    <t>21</t>
  </si>
  <si>
    <t>22</t>
  </si>
  <si>
    <t>23</t>
  </si>
  <si>
    <t>530400241100002112712</t>
  </si>
  <si>
    <t>工作业务经费</t>
  </si>
  <si>
    <t>人民防空</t>
  </si>
  <si>
    <t>30201</t>
  </si>
  <si>
    <t>办公费</t>
  </si>
  <si>
    <t>30213</t>
  </si>
  <si>
    <t>维修（护）费</t>
  </si>
  <si>
    <t>530400241100002113073</t>
  </si>
  <si>
    <t>奖励性绩效工资（工资部分）资金</t>
  </si>
  <si>
    <t>30107</t>
  </si>
  <si>
    <t>绩效工资</t>
  </si>
  <si>
    <t>530400241100002113107</t>
  </si>
  <si>
    <t>奖励性绩效工资（高于部分）资金</t>
  </si>
  <si>
    <t>530400241100002360370</t>
  </si>
  <si>
    <t>社会保障缴费</t>
  </si>
  <si>
    <t>30112</t>
  </si>
  <si>
    <t>其他社会保障缴费</t>
  </si>
  <si>
    <t>机关事业单位基本养老保险缴费支出</t>
  </si>
  <si>
    <t>30108</t>
  </si>
  <si>
    <t>机关事业单位基本养老保险缴费</t>
  </si>
  <si>
    <t>事业单位医疗</t>
  </si>
  <si>
    <t>30110</t>
  </si>
  <si>
    <t>职工基本医疗保险缴费</t>
  </si>
  <si>
    <t>公务员医疗补助</t>
  </si>
  <si>
    <t>30111</t>
  </si>
  <si>
    <t>公务员医疗补助缴费</t>
  </si>
  <si>
    <t>其他行政事业单位医疗支出</t>
  </si>
  <si>
    <t>530400241100002360371</t>
  </si>
  <si>
    <t>住房公积金</t>
  </si>
  <si>
    <t>30113</t>
  </si>
  <si>
    <t>530400241100002360389</t>
  </si>
  <si>
    <t>事业人员工资支出</t>
  </si>
  <si>
    <t>30101</t>
  </si>
  <si>
    <t>基本工资</t>
  </si>
  <si>
    <t>购房补贴</t>
  </si>
  <si>
    <t>30102</t>
  </si>
  <si>
    <t>津贴补贴</t>
  </si>
  <si>
    <t>530400241100002360391</t>
  </si>
  <si>
    <t>公车购置及运维费</t>
  </si>
  <si>
    <t>30231</t>
  </si>
  <si>
    <t>公务用车运行维护费</t>
  </si>
  <si>
    <t>530400241100002360393</t>
  </si>
  <si>
    <t>30217</t>
  </si>
  <si>
    <t>530400241100002360396</t>
  </si>
  <si>
    <t>一般公用经费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</si>
  <si>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</si>
  <si>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</si>
  <si>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</si>
  <si>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</si>
  <si>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</si>
  <si>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</si>
  <si>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</si>
  <si>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</si>
  <si>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30216</t>
  </si>
  <si>
    <t>培训费</t>
  </si>
  <si>
    <t>30299</t>
  </si>
  <si>
    <t>其他商品和服务支出</t>
  </si>
  <si>
    <t>530400241100002360414</t>
  </si>
  <si>
    <t>工会经费</t>
  </si>
  <si>
    <t>30228</t>
  </si>
  <si>
    <t>530400251100004322472</t>
  </si>
  <si>
    <t>年终考核一次性奖金经费</t>
  </si>
  <si>
    <t>30103</t>
  </si>
  <si>
    <t>奖金</t>
  </si>
  <si>
    <t>预算05-1表</t>
  </si>
  <si>
    <t>2026年部门项目支出预算表</t>
  </si>
  <si>
    <t>项目分类</t>
  </si>
  <si>
    <t>项目单位</t>
  </si>
  <si>
    <t>本年拨款</t>
  </si>
  <si>
    <t>单位资金</t>
  </si>
  <si>
    <t>其中：本次下达</t>
  </si>
  <si>
    <t>4420信息化运行维护专项资金</t>
  </si>
  <si>
    <t>专项业务类</t>
  </si>
  <si>
    <t>530400251100003592584</t>
  </si>
  <si>
    <t>30227</t>
  </si>
  <si>
    <t>委托业务费</t>
  </si>
  <si>
    <t>市级人防指挥通信设备维护管理专项资金</t>
  </si>
  <si>
    <t>530400261100004924274</t>
  </si>
  <si>
    <t>合  计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</si>
  <si>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</si>
  <si>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</si>
  <si>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</si>
  <si>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</si>
  <si>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</si>
  <si>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</si>
  <si>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</si>
  <si>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</si>
  <si>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</si>
  <si>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</si>
  <si>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</si>
  <si>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</si>
  <si>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按照国家、省国动办关于卫星租用相关规定，与国家网管中心签订卫星租用协议，不定期与省内其他州（市）开展卫星通信训练，确保设备能够随时联通，建立工作台账，记录每次使用情况。每月定期对4420信息系统软件、硬件、通风、除湿、消防、保密及用电安全等设备进行巡检维护，对存在的故障及时进行解决排除，对损坏的设备进行修复，确保设备处于良好战备状态，建立工作台账，记录每次巡检及维护情况。</t>
  </si>
  <si>
    <t>产出指标</t>
  </si>
  <si>
    <t>数量指标</t>
  </si>
  <si>
    <t>巡检维护次数</t>
  </si>
  <si>
    <t>&gt;=</t>
  </si>
  <si>
    <t>次</t>
  </si>
  <si>
    <t>定量指标</t>
  </si>
  <si>
    <t>年内开展12次及以上信息系统维护</t>
  </si>
  <si>
    <t>质量指标</t>
  </si>
  <si>
    <t>信息系统完好率</t>
  </si>
  <si>
    <t>&lt;=</t>
  </si>
  <si>
    <t>小时</t>
  </si>
  <si>
    <t>信息系统完好率100%</t>
  </si>
  <si>
    <t>时效指标</t>
  </si>
  <si>
    <t>系统维护时间</t>
  </si>
  <si>
    <t>每月开展系统维护，确保设备完好率</t>
  </si>
  <si>
    <t>效益指标</t>
  </si>
  <si>
    <t>社会效益</t>
  </si>
  <si>
    <t>确保信息系统完好率，提升群众安全感</t>
  </si>
  <si>
    <t>=</t>
  </si>
  <si>
    <t>100</t>
  </si>
  <si>
    <t>%</t>
  </si>
  <si>
    <t>满意度指标</t>
  </si>
  <si>
    <t>服务对象满意度</t>
  </si>
  <si>
    <t>群众满意度</t>
  </si>
  <si>
    <t>90</t>
  </si>
  <si>
    <t>群众和社会反馈的满意度</t>
  </si>
  <si>
    <t>1.对已排查问题进行逐个整改。每月定期对辖区内的防空警报、供电设施进行逐台全面检查，主要是对电源、警报器性能和控制器运行状态、天线信号等情况进行全面巡查检修，对每台防空警报器与中央控制器进行信号测试。对存在的故障及时进行解决排除，对损坏的设备进行修复，确保防空警报处于良好战备状态。同时对市中心城区所有防空警报器安装警示牌，粘贴国防设施标识，确保防空警报设施安全完好。压实防空警报布点安装单位责任，建立联络员制度，要求责任管理单位和联络员提前做好试鸣防空警报供电保障工作，积极配合设施设备检查维护和试鸣相关工作。
2.对已排查问题进行逐个整改。定期对车载装备进行维护保养，每15天对卫星通信、显示、图传等设备进行维护，对发电机、UPS电源等供电设备进行测试，并按操作规程充、放电，对车辆进行维护保养，保证燃油及电量充足，确保车辆及设备设施处于良好状态。建立维护登记制度，将维护检测情况进行综合分析，做好质量评定记录，每月对天线、仪表、连接线路等各种设备进行综合性测试与维护。同时，车辆平时必须停放在专用车库内，不得在露天停放，要保持车库清洁及进出道路通畅，车库消防器材齐备，严禁存放易燃易爆和有毒有害物品。</t>
  </si>
  <si>
    <t>年内开展12次及以上防空警报和车辆设备巡检。</t>
  </si>
  <si>
    <t>设备完好率</t>
  </si>
  <si>
    <t>市级防空警报完好率、机动指挥所设备完好率达100%</t>
  </si>
  <si>
    <t>巡检维护时间</t>
  </si>
  <si>
    <t>12月31日</t>
  </si>
  <si>
    <t>定性指标</t>
  </si>
  <si>
    <t>12月31日前完成防空警报器和机动指挥所设备故障排除，保证完好率100%。</t>
  </si>
  <si>
    <t>确保设备完好率</t>
  </si>
  <si>
    <t>确保防空警报和防机动指挥所设备完好率，提升群众安全感。</t>
  </si>
  <si>
    <t>85</t>
  </si>
  <si>
    <t>成本指标</t>
  </si>
  <si>
    <t>经济成本指标</t>
  </si>
  <si>
    <t>万元</t>
  </si>
  <si>
    <t>防空警报维修维护全年金额不超8万元，机动指挥所设备维修维护全年金额不超5万元。</t>
  </si>
  <si>
    <t>预算06表</t>
  </si>
  <si>
    <t>2026年部门政府性基金预算支出预算表</t>
  </si>
  <si>
    <t>单位:元</t>
  </si>
  <si>
    <t>政府性基金预算支出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</si>
  <si>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</si>
  <si>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</si>
  <si>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</si>
  <si>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</si>
  <si>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</si>
  <si>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</si>
  <si>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</si>
  <si>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</si>
  <si>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</si>
  <si>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</si>
  <si>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</si>
  <si>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</si>
  <si>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项</t>
  </si>
  <si>
    <t>复印纸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</si>
  <si>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</si>
  <si>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</si>
  <si>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</si>
  <si>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</si>
  <si>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</si>
  <si>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2026年市对下转移支付预算表</t>
  </si>
  <si>
    <t>单位名称（项目）</t>
  </si>
  <si>
    <t>地区</t>
  </si>
  <si>
    <t>政府性基金</t>
  </si>
  <si>
    <t>红塔区</t>
  </si>
  <si>
    <t>江川区</t>
  </si>
  <si>
    <t>澄江市</t>
  </si>
  <si>
    <t>通海县</t>
  </si>
  <si>
    <t>华宁县</t>
  </si>
  <si>
    <t>易门县</t>
  </si>
  <si>
    <t>峨山县</t>
  </si>
  <si>
    <t>新平县</t>
  </si>
  <si>
    <t>元江县</t>
  </si>
  <si>
    <t>高新区</t>
  </si>
  <si>
    <t>预算09-2表</t>
  </si>
  <si>
    <t>2026年市对下转移支付绩效目标表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</si>
  <si>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</si>
  <si>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</si>
  <si>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</si>
  <si>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</si>
  <si>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</si>
  <si>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</si>
  <si>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</si>
  <si>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</si>
  <si>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</si>
  <si>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</si>
  <si>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2026年上级补助项目支出预算表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</si>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</sst>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206" formatCode="#,##0.00;-#,##0.00;;@"/>
    <numFmt numFmtId="207" formatCode="#,##0;-#,##0;;@"/>
    <numFmt numFmtId="208" formatCode="HH:mm:ss"/>
    <numFmt numFmtId="209" formatCode="yyyy-MM-dd"/>
    <numFmt numFmtId="210" formatCode="yyyy-MM-dd HH:mm:ss"/>
  </numFmts>
  <fonts count="22">
    <font>
      <sz val="11"/>
      <color rgb="FF000000"/>
      <name val="Calibri"/>
      <scheme val="minor"/>
    </font>
    <font>
      <sz val="9"/>
      <color auto="1"/>
      <name val="宋体"/>
    </font>
    <font>
      <b/>
      <sz val="9"/>
      <color auto="1"/>
      <name val="宋体"/>
    </font>
    <font>
      <b/>
      <sz val="23.25"/>
      <color auto="1"/>
      <name val="宋体"/>
    </font>
    <font>
      <sz val="9.75"/>
      <color auto="1"/>
      <name val="宋体"/>
    </font>
    <font>
      <sz val="9"/>
      <color auto="1"/>
      <name val="SimSun"/>
    </font>
    <font>
      <sz val="11"/>
      <color theme="1"/>
      <name val="Calibri"/>
      <scheme val="minor"/>
    </font>
    <font>
      <sz val="10"/>
      <color rgb="FF000000"/>
      <name val="宋体"/>
    </font>
    <font>
      <b/>
      <sz val="23"/>
      <color rgb="FF000000"/>
      <name val="宋体"/>
    </font>
    <font>
      <sz val="9"/>
      <color rgb="FF000000"/>
      <name val="宋体"/>
    </font>
    <font>
      <sz val="9"/>
      <color theme="1"/>
      <name val="宋体"/>
    </font>
    <font>
      <sz val="11"/>
      <color rgb="FF000000"/>
      <name val="宋体"/>
    </font>
    <font>
      <sz val="9.75"/>
      <color rgb="FF000000"/>
      <name val="SimSun"/>
    </font>
    <font>
      <b/>
      <sz val="22"/>
      <color rgb="FF000000"/>
      <name val="宋体"/>
    </font>
    <font>
      <sz val="9.75"/>
      <color rgb="FF000000"/>
      <name val="宋体"/>
    </font>
    <font>
      <sz val="9"/>
      <color rgb="FF000000"/>
      <name val="SimSun"/>
    </font>
    <font>
      <sz val="8.25"/>
      <color rgb="FF000000"/>
      <name val="宋体"/>
    </font>
    <font>
      <b/>
      <sz val="23.25"/>
      <color rgb="FF000000"/>
      <name val="宋体"/>
    </font>
    <font>
      <b/>
      <sz val="24"/>
      <color rgb="FF000000"/>
      <name val="宋体"/>
    </font>
    <font>
      <sz val="9.75"/>
      <color auto="1"/>
      <name val="SimSun"/>
    </font>
    <font>
      <b/>
      <sz val="21"/>
      <color rgb="FF000000"/>
      <name val="宋体"/>
    </font>
    <font>
      <sz val="10"/>
      <color rgb="FF000000"/>
      <name val="SimSun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        <color rgb="FF800080"/>
      </left>
      <right style="thin">
        <color rgb="FF000000"/>
      </right>
      <top>
        <color rgb="FF800080"/>
      </top>
      <bottom>
        <color rgb="FF800080"/>
      </bottom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0">
      <alignment vertical="top"/>
    </xf>
    <xf numFmtId="206" fontId="1" fillId="0" borderId="1">
      <alignment horizontal="right" vertical="center"/>
    </xf>
    <xf numFmtId="49" fontId="1" fillId="0" borderId="1">
      <alignment horizontal="left" vertical="center" wrapText="1"/>
    </xf>
    <xf numFmtId="208" fontId="1" fillId="0" borderId="1">
      <alignment horizontal="right" vertical="center"/>
    </xf>
    <xf numFmtId="209" fontId="1" fillId="0" borderId="1">
      <alignment horizontal="right" vertical="center"/>
    </xf>
    <xf numFmtId="210" fontId="1" fillId="0" borderId="1">
      <alignment horizontal="right" vertical="center"/>
    </xf>
    <xf numFmtId="10" fontId="1" fillId="0" borderId="1">
      <alignment horizontal="right" vertical="center"/>
    </xf>
    <xf numFmtId="207" fontId="1" fillId="0" borderId="1">
      <alignment horizontal="right" vertical="center"/>
    </xf>
  </cellStyleXfs>
  <cellXfs count="172">
    <xf numFmtId="0" fontId="0" fillId="0" borderId="0" xfId="0" applyFont="1">
      <alignment vertical="top"/>
    </xf>
    <xf numFmtId="206" fontId="1" fillId="0" borderId="1" xfId="1" applyFont="1" applyBorder="1" applyNumberFormat="1">
      <alignment horizontal="right" vertical="center"/>
    </xf>
    <xf numFmtId="49" fontId="1" fillId="0" borderId="1" xfId="2" applyFont="1" applyBorder="1" applyNumberFormat="1">
      <alignment horizontal="left" vertical="center" wrapText="1"/>
    </xf>
    <xf numFmtId="208" fontId="1" fillId="0" borderId="1" xfId="3" applyFont="1" applyBorder="1" applyNumberFormat="1">
      <alignment horizontal="right" vertical="center"/>
    </xf>
    <xf numFmtId="209" fontId="1" fillId="0" borderId="1" xfId="4" applyFont="1" applyBorder="1" applyNumberFormat="1">
      <alignment horizontal="right" vertical="center"/>
    </xf>
    <xf numFmtId="210" fontId="1" fillId="0" borderId="1" xfId="5" applyFont="1" applyBorder="1" applyNumberFormat="1">
      <alignment horizontal="right" vertical="center"/>
    </xf>
    <xf numFmtId="10" fontId="1" fillId="0" borderId="1" xfId="6" applyFont="1" applyBorder="1" applyNumberFormat="1">
      <alignment horizontal="right" vertical="center"/>
    </xf>
    <xf numFmtId="207" fontId="1" fillId="0" borderId="1" xfId="7" applyFont="1" applyBorder="1" applyNumberFormat="1">
      <alignment horizontal="right" vertical="center"/>
    </xf>
    <xf numFmtId="49" fontId="1" fillId="0" borderId="1" xfId="2" applyFont="1" applyBorder="1" applyNumberFormat="1">
      <alignment horizontal="right" vertical="center" wrapText="1"/>
    </xf>
    <xf numFmtId="49" fontId="2" fillId="0" borderId="1" xfId="0" applyFont="1" applyBorder="1" applyNumberFormat="1">
      <alignment horizontal="right" vertical="center" wrapText="1"/>
    </xf>
    <xf numFmtId="49" fontId="3" fillId="0" borderId="1" xfId="0" applyFont="1" applyBorder="1" applyNumberFormat="1">
      <alignment horizontal="center" vertical="center" wrapText="1"/>
    </xf>
    <xf numFmtId="49" fontId="1" fillId="0" borderId="1" xfId="2" applyFont="1" applyBorder="1" applyNumberFormat="1" quotePrefix="1">
      <alignment horizontal="left" vertical="center" wrapText="1"/>
    </xf>
    <xf numFmtId="49" fontId="4" fillId="0" borderId="1" xfId="2" applyFont="1" applyBorder="1" applyNumberFormat="1">
      <alignment horizontal="center" vertical="center" wrapText="1"/>
    </xf>
    <xf numFmtId="206" fontId="1" fillId="0" borderId="1" xfId="0" applyFont="1" applyBorder="1" applyNumberFormat="1">
      <alignment horizontal="right" vertical="center"/>
    </xf>
    <xf numFmtId="206" fontId="1" fillId="0" borderId="1" xfId="0" applyFont="1" applyBorder="1" applyNumberFormat="1">
      <alignment horizontal="left" vertical="center"/>
    </xf>
    <xf numFmtId="49" fontId="2" fillId="0" borderId="1" xfId="0" applyFont="1" applyBorder="1" applyNumberFormat="1">
      <alignment horizontal="center" vertical="center" wrapText="1"/>
    </xf>
    <xf numFmtId="49" fontId="2" fillId="0" borderId="1" xfId="2" applyFont="1" applyBorder="1" applyNumberFormat="1">
      <alignment horizontal="left" vertical="center" wrapText="1"/>
    </xf>
    <xf numFmtId="49" fontId="1" fillId="0" borderId="1" xfId="0" applyFont="1" applyBorder="1" applyNumberFormat="1">
      <alignment horizontal="left" vertical="center" wrapText="1"/>
    </xf>
    <xf numFmtId="49" fontId="5" fillId="0" borderId="1" xfId="2" applyFont="1" applyBorder="1" applyNumberFormat="1">
      <alignment horizontal="right" vertical="center" wrapText="1"/>
    </xf>
    <xf numFmtId="49" fontId="3" fillId="0" borderId="1" xfId="2" applyFont="1" applyBorder="1" applyNumberFormat="1">
      <alignment horizontal="center" vertical="center" wrapText="1"/>
    </xf>
    <xf numFmtId="49" fontId="1" fillId="0" borderId="2" xfId="2" applyFont="1" applyBorder="1" applyNumberFormat="1">
      <alignment horizontal="right" vertical="center" wrapText="1"/>
    </xf>
    <xf numFmtId="207" fontId="1" fillId="0" borderId="1" xfId="7" applyFont="1" applyBorder="1" applyNumberFormat="1">
      <alignment horizontal="center" vertical="center" wrapText="1"/>
    </xf>
    <xf numFmtId="206" fontId="1" fillId="0" borderId="1" xfId="2" applyFont="1" applyBorder="1" applyNumberFormat="1">
      <alignment horizontal="right" vertical="center" wrapText="1"/>
    </xf>
    <xf numFmtId="206" fontId="1" fillId="0" borderId="1" xfId="0" applyFont="1" applyBorder="1" applyNumberFormat="1">
      <alignment horizontal="right" vertical="center" wrapText="1"/>
    </xf>
    <xf numFmtId="49" fontId="1" fillId="0" borderId="1" xfId="2" applyFont="1" applyBorder="1" applyNumberFormat="1">
      <alignment horizontal="center" vertical="center" wrapText="1"/>
    </xf>
    <xf numFmtId="49" fontId="1" fillId="0" borderId="1" xfId="2" applyFont="1" applyBorder="1" applyNumberFormat="1">
      <alignment horizontal="left" vertical="center" wrapText="1" indent="2"/>
    </xf>
    <xf numFmtId="49" fontId="1" fillId="0" borderId="1" xfId="2" applyFont="1" applyBorder="1" applyNumberFormat="1">
      <alignment horizontal="left" vertical="center" wrapText="1" indent="4"/>
    </xf>
    <xf numFmtId="49" fontId="4" fillId="0" borderId="1" xfId="0" applyFont="1" applyBorder="1" applyNumberFormat="1">
      <alignment horizontal="center" vertical="center" wrapText="1"/>
    </xf>
    <xf numFmtId="206" fontId="2" fillId="0" borderId="1" xfId="0" applyFont="1" applyBorder="1" applyNumberFormat="1">
      <alignment horizontal="left" vertical="center"/>
    </xf>
    <xf numFmtId="0" fontId="6" fillId="0" borderId="3" xfId="0" applyFont="1" applyBorder="1" quotePrefix="0"/>
    <xf numFmtId="49" fontId="7" fillId="0" borderId="3" xfId="0" applyFont="1" applyBorder="1" applyNumberFormat="1" quotePrefix="0"/>
    <xf numFmtId="0" fontId="7" fillId="0" borderId="3" xfId="0" applyFont="1" applyBorder="1" quotePrefix="0">
      <alignment vertical="top"/>
    </xf>
    <xf numFmtId="0" fontId="7" fillId="0" borderId="3" xfId="0" applyFont="1" applyBorder="1" quotePrefix="0">
      <alignment horizontal="right" vertical="center"/>
    </xf>
    <xf numFmtId="0" fontId="8" fillId="0" borderId="3" xfId="0" applyFont="1" applyBorder="1" quotePrefix="0">
      <alignment horizontal="center" vertical="center"/>
    </xf>
    <xf numFmtId="0" fontId="9" fillId="0" borderId="3" xfId="0" applyFont="1" applyBorder="1" quotePrefix="1">
      <alignment horizontal="left" vertical="center"/>
      <protection locked="0"/>
    </xf>
    <xf numFmtId="0" fontId="10" fillId="0" borderId="3" xfId="0" applyFont="1" applyBorder="1" quotePrefix="1">
      <alignment horizontal="left" vertical="center"/>
    </xf>
    <xf numFmtId="0" fontId="10" fillId="0" borderId="3" xfId="0" applyFont="1" applyBorder="1" quotePrefix="0">
      <alignment horizontal="left" vertical="center"/>
    </xf>
    <xf numFmtId="0" fontId="11" fillId="0" borderId="3" xfId="0" applyFont="1" applyBorder="1" quotePrefix="0"/>
    <xf numFmtId="0" fontId="7" fillId="0" borderId="3" xfId="0" applyFont="1" applyBorder="1" quotePrefix="0">
      <alignment horizontal="right"/>
    </xf>
    <xf numFmtId="0" fontId="12" fillId="0" borderId="4" xfId="0" applyFont="1" applyBorder="1" quotePrefix="0">
      <alignment horizontal="center" vertical="center" wrapText="1"/>
      <protection locked="0"/>
    </xf>
    <xf numFmtId="0" fontId="12" fillId="0" borderId="4" xfId="0" applyFont="1" applyBorder="1" quotePrefix="0">
      <alignment horizontal="center" vertical="center" wrapText="1"/>
    </xf>
    <xf numFmtId="0" fontId="12" fillId="0" borderId="1" xfId="0" applyFont="1" applyBorder="1" quotePrefix="0">
      <alignment horizontal="center" vertical="center"/>
    </xf>
    <xf numFmtId="0" fontId="12" fillId="0" borderId="5" xfId="0" applyFont="1" applyBorder="1" quotePrefix="0">
      <alignment horizontal="center" vertical="center"/>
    </xf>
    <xf numFmtId="0" fontId="12" fillId="0" borderId="6" xfId="0" applyFont="1" applyBorder="1" quotePrefix="0">
      <alignment horizontal="center" vertical="center"/>
    </xf>
    <xf numFmtId="0" fontId="12" fillId="0" borderId="7" xfId="0" applyFont="1" applyBorder="1" quotePrefix="0">
      <alignment horizontal="center" vertical="center"/>
    </xf>
    <xf numFmtId="0" fontId="12" fillId="0" borderId="8" xfId="0" applyFont="1" applyBorder="1" quotePrefix="0">
      <alignment horizontal="center" vertical="center" wrapText="1"/>
      <protection locked="0"/>
    </xf>
    <xf numFmtId="0" fontId="12" fillId="0" borderId="8" xfId="0" applyFont="1" applyBorder="1" quotePrefix="0">
      <alignment horizontal="center" vertical="center" wrapText="1"/>
    </xf>
    <xf numFmtId="0" fontId="12" fillId="0" borderId="1" xfId="0" applyFont="1" applyBorder="1" quotePrefix="0">
      <alignment horizontal="center" vertical="center" wrapText="1"/>
    </xf>
    <xf numFmtId="0" fontId="12" fillId="0" borderId="9" xfId="0" applyFont="1" applyBorder="1" quotePrefix="0">
      <alignment horizontal="center" vertical="center" wrapText="1"/>
      <protection locked="0"/>
    </xf>
    <xf numFmtId="0" fontId="12" fillId="0" borderId="9" xfId="0" applyFont="1" applyBorder="1" quotePrefix="0">
      <alignment horizontal="center" vertical="center" wrapText="1"/>
    </xf>
    <xf numFmtId="0" fontId="12" fillId="0" borderId="9" xfId="0" applyFont="1" applyBorder="1" quotePrefix="0">
      <alignment horizontal="center" vertical="center"/>
    </xf>
    <xf numFmtId="0" fontId="7" fillId="0" borderId="1" xfId="0" applyFont="1" applyBorder="1" quotePrefix="0">
      <alignment horizontal="center" vertical="center"/>
    </xf>
    <xf numFmtId="49" fontId="10" fillId="0" borderId="1" xfId="2" applyFont="1" applyBorder="1" applyNumberFormat="1" quotePrefix="0">
      <alignment horizontal="left" vertical="center" wrapText="1"/>
    </xf>
    <xf numFmtId="49" fontId="10" fillId="0" borderId="1" xfId="0" applyFont="1" applyBorder="1" applyNumberFormat="1" quotePrefix="0">
      <alignment horizontal="left" vertical="center" wrapText="1"/>
    </xf>
    <xf numFmtId="206" fontId="10" fillId="0" borderId="1" xfId="0" applyFont="1" applyBorder="1" applyNumberFormat="1" quotePrefix="0">
      <alignment horizontal="right" vertical="center" wrapText="1"/>
    </xf>
    <xf numFmtId="0" fontId="7" fillId="0" borderId="5" xfId="0" applyFont="1" applyBorder="1" quotePrefix="0">
      <alignment horizontal="center" vertical="center" wrapText="1"/>
      <protection locked="0"/>
    </xf>
    <xf numFmtId="0" fontId="9" fillId="0" borderId="6" xfId="0" applyFont="1" applyBorder="1" quotePrefix="0">
      <alignment horizontal="left" vertical="center"/>
    </xf>
    <xf numFmtId="0" fontId="9" fillId="0" borderId="7" xfId="0" applyFont="1" applyBorder="1" quotePrefix="0">
      <alignment horizontal="left" vertical="center"/>
    </xf>
    <xf numFmtId="0" fontId="9" fillId="0" borderId="3" xfId="0" applyFont="1" applyBorder="1" quotePrefix="0">
      <alignment horizontal="right" vertical="center"/>
      <protection locked="0"/>
    </xf>
    <xf numFmtId="0" fontId="13" fillId="0" borderId="3" xfId="0" applyFont="1" applyBorder="1" quotePrefix="0">
      <alignment horizontal="center" vertical="center"/>
    </xf>
    <xf numFmtId="0" fontId="8" fillId="0" borderId="3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  <protection locked="0"/>
    </xf>
    <xf numFmtId="0" fontId="9" fillId="0" borderId="1" xfId="0" applyFont="1" applyBorder="1" quotePrefix="0">
      <alignment vertical="center" wrapText="1"/>
    </xf>
    <xf numFmtId="0" fontId="9" fillId="0" borderId="1" xfId="0" applyFont="1" applyBorder="1" quotePrefix="0">
      <alignment horizontal="center" vertical="center" wrapText="1"/>
    </xf>
    <xf numFmtId="0" fontId="9" fillId="0" borderId="1" xfId="0" applyFont="1" applyBorder="1" quotePrefix="0">
      <alignment horizontal="center" vertical="center"/>
      <protection locked="0"/>
    </xf>
    <xf numFmtId="0" fontId="9" fillId="0" borderId="1" xfId="0" applyFont="1" applyBorder="1" quotePrefix="0">
      <alignment horizontal="left" vertical="center" wrapText="1"/>
    </xf>
    <xf numFmtId="0" fontId="9" fillId="0" borderId="3" xfId="0" applyFont="1" applyBorder="1" quotePrefix="0">
      <alignment horizontal="left" vertical="center" wrapText="1"/>
      <protection locked="0"/>
    </xf>
    <xf numFmtId="0" fontId="11" fillId="0" borderId="3" xfId="0" applyFont="1" applyBorder="1" quotePrefix="0">
      <alignment horizontal="left" vertical="center" wrapText="1"/>
    </xf>
    <xf numFmtId="0" fontId="11" fillId="0" borderId="3" xfId="0" applyFont="1" applyBorder="1" quotePrefix="0">
      <alignment wrapText="1"/>
    </xf>
    <xf numFmtId="0" fontId="14" fillId="0" borderId="4" xfId="0" applyFont="1" applyBorder="1" quotePrefix="0">
      <alignment horizontal="center" vertical="center" wrapText="1"/>
    </xf>
    <xf numFmtId="0" fontId="14" fillId="0" borderId="4" xfId="0" applyFont="1" applyBorder="1" quotePrefix="0">
      <alignment horizontal="center" vertical="center"/>
    </xf>
    <xf numFmtId="0" fontId="14" fillId="0" borderId="1" xfId="0" applyFont="1" applyBorder="1" quotePrefix="0">
      <alignment horizontal="center" vertical="center"/>
    </xf>
    <xf numFmtId="0" fontId="14" fillId="0" borderId="9" xfId="0" applyFont="1" applyBorder="1" quotePrefix="0">
      <alignment horizontal="center" vertical="center"/>
    </xf>
    <xf numFmtId="206" fontId="10" fillId="0" borderId="1" xfId="0" applyFont="1" applyBorder="1" applyNumberFormat="1" quotePrefix="0">
      <alignment horizontal="right" vertical="center"/>
    </xf>
    <xf numFmtId="206" fontId="10" fillId="0" borderId="1" xfId="1" applyFont="1" applyBorder="1" applyNumberFormat="1" quotePrefix="0">
      <alignment horizontal="right" vertical="center"/>
    </xf>
    <xf numFmtId="0" fontId="7" fillId="0" borderId="1" xfId="0" applyFont="1" applyBorder="1" quotePrefix="0">
      <alignment horizontal="center" vertical="center" wrapText="1"/>
      <protection locked="0"/>
    </xf>
    <xf numFmtId="0" fontId="7" fillId="0" borderId="1" xfId="0" applyFont="1" applyBorder="1" quotePrefix="0">
      <alignment horizontal="center" vertical="center" wrapText="1"/>
    </xf>
    <xf numFmtId="0" fontId="15" fillId="0" borderId="3" xfId="0" applyFont="1" applyBorder="1" quotePrefix="0">
      <alignment horizontal="right" vertical="center"/>
    </xf>
    <xf numFmtId="0" fontId="15" fillId="0" borderId="3" xfId="0" applyFont="1" applyBorder="1" quotePrefix="0">
      <alignment horizontal="right" vertical="center"/>
      <protection locked="0"/>
    </xf>
    <xf numFmtId="0" fontId="13" fillId="0" borderId="3" xfId="0" applyFont="1" applyBorder="1" quotePrefix="0">
      <alignment horizontal="center" vertical="center" wrapText="1"/>
    </xf>
    <xf numFmtId="0" fontId="9" fillId="0" borderId="3" xfId="0" applyFont="1" applyBorder="1" quotePrefix="0">
      <alignment horizontal="left" vertical="center"/>
    </xf>
    <xf numFmtId="0" fontId="9" fillId="0" borderId="3" xfId="0" applyFont="1" applyBorder="1" quotePrefix="0">
      <alignment horizontal="right"/>
      <protection locked="0"/>
    </xf>
    <xf numFmtId="0" fontId="9" fillId="0" borderId="3" xfId="0" applyFont="1" applyBorder="1" quotePrefix="0">
      <alignment horizontal="right"/>
    </xf>
    <xf numFmtId="0" fontId="14" fillId="0" borderId="10" xfId="0" applyFont="1" applyBorder="1" quotePrefix="0">
      <alignment horizontal="center" vertical="center" wrapText="1"/>
    </xf>
    <xf numFmtId="0" fontId="14" fillId="0" borderId="6" xfId="0" applyFont="1" applyBorder="1" quotePrefix="0">
      <alignment horizontal="center" vertical="center" wrapText="1"/>
    </xf>
    <xf numFmtId="0" fontId="14" fillId="0" borderId="6" xfId="0" applyFont="1" applyBorder="1" quotePrefix="0">
      <alignment horizontal="center" vertical="center" wrapText="1"/>
      <protection locked="0"/>
    </xf>
    <xf numFmtId="0" fontId="14" fillId="0" borderId="6" xfId="0" applyFont="1" applyBorder="1" quotePrefix="0">
      <alignment horizontal="center" vertical="center"/>
      <protection locked="0"/>
    </xf>
    <xf numFmtId="0" fontId="14" fillId="0" borderId="7" xfId="0" applyFont="1" applyBorder="1" quotePrefix="0">
      <alignment horizontal="center" vertical="center" wrapText="1"/>
    </xf>
    <xf numFmtId="0" fontId="14" fillId="0" borderId="8" xfId="0" applyFont="1" applyBorder="1" quotePrefix="0">
      <alignment horizontal="center" vertical="center" wrapText="1"/>
    </xf>
    <xf numFmtId="0" fontId="14" fillId="0" borderId="11" xfId="0" applyFont="1" applyBorder="1" quotePrefix="0">
      <alignment horizontal="center" vertical="center" wrapText="1"/>
    </xf>
    <xf numFmtId="0" fontId="14" fillId="0" borderId="11" xfId="0" applyFont="1" applyBorder="1" quotePrefix="0">
      <alignment horizontal="center" vertical="center" wrapText="1"/>
      <protection locked="0"/>
    </xf>
    <xf numFmtId="0" fontId="14" fillId="0" borderId="12" xfId="0" applyFont="1" applyBorder="1" quotePrefix="0">
      <alignment horizontal="center" vertical="center" wrapText="1"/>
    </xf>
    <xf numFmtId="0" fontId="14" fillId="0" borderId="12" xfId="0" applyFont="1" applyBorder="1" quotePrefix="0">
      <alignment horizontal="center" vertical="center"/>
      <protection locked="0"/>
    </xf>
    <xf numFmtId="0" fontId="14" fillId="0" borderId="12" xfId="0" applyFont="1" applyBorder="1" quotePrefix="0">
      <alignment horizontal="center" vertical="center" wrapText="1"/>
      <protection locked="0"/>
    </xf>
    <xf numFmtId="0" fontId="14" fillId="0" borderId="13" xfId="0" applyFont="1" applyBorder="1" quotePrefix="0">
      <alignment horizontal="center" vertical="center" wrapText="1"/>
    </xf>
    <xf numFmtId="0" fontId="14" fillId="0" borderId="9" xfId="0" applyFont="1" applyBorder="1" quotePrefix="0">
      <alignment horizontal="center" vertical="center" wrapText="1"/>
    </xf>
    <xf numFmtId="0" fontId="14" fillId="0" borderId="13" xfId="0" applyFont="1" applyBorder="1" quotePrefix="0">
      <alignment horizontal="center" vertical="center" wrapText="1"/>
      <protection locked="0"/>
    </xf>
    <xf numFmtId="0" fontId="14" fillId="0" borderId="1" xfId="0" applyFont="1" applyBorder="1" quotePrefix="0">
      <alignment horizontal="center" vertical="center" wrapText="1"/>
      <protection locked="0"/>
    </xf>
    <xf numFmtId="0" fontId="14" fillId="0" borderId="13" xfId="0" applyFont="1" applyBorder="1" quotePrefix="0">
      <alignment horizontal="center" vertical="center"/>
    </xf>
    <xf numFmtId="0" fontId="14" fillId="0" borderId="13" xfId="0" applyFont="1" applyBorder="1" quotePrefix="0">
      <alignment horizontal="center" vertical="center"/>
      <protection locked="0"/>
    </xf>
    <xf numFmtId="0" fontId="9" fillId="0" borderId="9" xfId="0" applyFont="1" applyBorder="1" quotePrefix="0">
      <alignment horizontal="left" vertical="center" wrapText="1"/>
    </xf>
    <xf numFmtId="0" fontId="9" fillId="0" borderId="13" xfId="0" applyFont="1" applyBorder="1" quotePrefix="0">
      <alignment horizontal="left" vertical="center" wrapText="1"/>
    </xf>
    <xf numFmtId="0" fontId="9" fillId="0" borderId="13" xfId="0" applyFont="1" applyBorder="1" quotePrefix="0">
      <alignment horizontal="right" vertical="center"/>
    </xf>
    <xf numFmtId="206" fontId="9" fillId="0" borderId="1" xfId="0" applyFont="1" applyBorder="1" applyNumberFormat="1" quotePrefix="0">
      <alignment horizontal="right" vertical="center"/>
    </xf>
    <xf numFmtId="0" fontId="9" fillId="0" borderId="13" xfId="0" applyFont="1" applyBorder="1" quotePrefix="0">
      <alignment horizontal="center" vertical="center" wrapText="1"/>
    </xf>
    <xf numFmtId="207" fontId="10" fillId="0" borderId="1" xfId="7" applyFont="1" applyBorder="1" applyNumberFormat="1" quotePrefix="0">
      <alignment horizontal="center" vertical="center" wrapText="1"/>
    </xf>
    <xf numFmtId="0" fontId="9" fillId="0" borderId="14" xfId="0" applyFont="1" applyBorder="1" quotePrefix="0">
      <alignment horizontal="center" vertical="center"/>
    </xf>
    <xf numFmtId="0" fontId="9" fillId="0" borderId="12" xfId="0" applyFont="1" applyBorder="1" quotePrefix="0">
      <alignment horizontal="left" vertical="center"/>
    </xf>
    <xf numFmtId="0" fontId="9" fillId="0" borderId="3" xfId="0" applyFont="1" applyBorder="1" quotePrefix="0">
      <alignment horizontal="right" vertical="center" wrapText="1"/>
    </xf>
    <xf numFmtId="0" fontId="16" fillId="0" borderId="3" xfId="0" applyFont="1" applyBorder="1" quotePrefix="0">
      <alignment horizontal="right" vertical="center" wrapText="1"/>
      <protection locked="0"/>
    </xf>
    <xf numFmtId="0" fontId="16" fillId="0" borderId="3" xfId="0" applyFont="1" applyBorder="1" quotePrefix="0">
      <alignment horizontal="right" vertical="center"/>
      <protection locked="0"/>
    </xf>
    <xf numFmtId="0" fontId="16" fillId="0" borderId="3" xfId="0" applyFont="1" applyBorder="1" quotePrefix="0">
      <alignment horizontal="right" vertical="center" wrapText="1"/>
    </xf>
    <xf numFmtId="0" fontId="8" fillId="0" borderId="3" xfId="0" applyFont="1" applyBorder="1" quotePrefix="0">
      <alignment horizontal="center" vertical="center" wrapText="1"/>
    </xf>
    <xf numFmtId="0" fontId="8" fillId="0" borderId="3" xfId="0" applyFont="1" applyBorder="1" quotePrefix="0">
      <alignment horizontal="center" vertical="center" wrapText="1"/>
      <protection locked="0"/>
    </xf>
    <xf numFmtId="0" fontId="9" fillId="0" borderId="3" xfId="0" applyFont="1" applyBorder="1" quotePrefix="1">
      <alignment horizontal="left" vertical="center" wrapText="1"/>
    </xf>
    <xf numFmtId="0" fontId="9" fillId="0" borderId="3" xfId="0" applyFont="1" applyBorder="1" quotePrefix="0">
      <alignment vertical="top" wrapText="1"/>
      <protection locked="0"/>
    </xf>
    <xf numFmtId="0" fontId="7" fillId="0" borderId="3" xfId="0" applyFont="1" applyBorder="1" quotePrefix="0">
      <alignment wrapText="1"/>
    </xf>
    <xf numFmtId="0" fontId="9" fillId="0" borderId="3" xfId="0" applyFont="1" applyBorder="1" quotePrefix="0">
      <alignment horizontal="right" wrapText="1"/>
      <protection locked="0"/>
    </xf>
    <xf numFmtId="0" fontId="9" fillId="0" borderId="3" xfId="0" applyFont="1" applyBorder="1" quotePrefix="0">
      <alignment horizontal="right" wrapText="1"/>
    </xf>
    <xf numFmtId="0" fontId="11" fillId="0" borderId="4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</xf>
    <xf numFmtId="0" fontId="11" fillId="0" borderId="6" xfId="0" applyFont="1" applyBorder="1" quotePrefix="0">
      <alignment horizontal="center" vertical="center" wrapText="1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11" xfId="0" applyFont="1" applyBorder="1" quotePrefix="0">
      <alignment horizontal="center" vertical="center" wrapText="1"/>
    </xf>
    <xf numFmtId="0" fontId="11" fillId="0" borderId="11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3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 wrapText="1"/>
      <protection locked="0"/>
    </xf>
    <xf numFmtId="0" fontId="11" fillId="0" borderId="1" xfId="0" applyFont="1" applyBorder="1" quotePrefix="0">
      <alignment horizontal="center" vertical="center" wrapText="1"/>
      <protection locked="0"/>
    </xf>
    <xf numFmtId="0" fontId="9" fillId="0" borderId="13" xfId="0" applyFont="1" applyBorder="1" quotePrefix="0">
      <alignment horizontal="left" vertical="center"/>
    </xf>
    <xf numFmtId="0" fontId="7" fillId="0" borderId="3" xfId="0" applyFont="1" applyBorder="1" quotePrefix="0">
      <alignment horizontal="right" wrapText="1"/>
    </xf>
    <xf numFmtId="0" fontId="14" fillId="0" borderId="5" xfId="0" applyFont="1" applyBorder="1" quotePrefix="0">
      <alignment horizontal="center" vertical="center"/>
    </xf>
    <xf numFmtId="0" fontId="14" fillId="0" borderId="6" xfId="0" applyFont="1" applyBorder="1" quotePrefix="0">
      <alignment horizontal="center" vertical="center"/>
    </xf>
    <xf numFmtId="0" fontId="14" fillId="0" borderId="8" xfId="0" applyFont="1" applyBorder="1" quotePrefix="0">
      <alignment horizontal="center" vertical="center"/>
    </xf>
    <xf numFmtId="0" fontId="14" fillId="0" borderId="15" xfId="0" applyFont="1" applyBorder="1" quotePrefix="0">
      <alignment horizontal="center" vertical="center" wrapText="1"/>
    </xf>
    <xf numFmtId="0" fontId="17" fillId="0" borderId="3" xfId="0" applyFont="1" applyBorder="1" quotePrefix="0">
      <alignment horizontal="center" vertical="center"/>
    </xf>
    <xf numFmtId="0" fontId="18" fillId="0" borderId="3" xfId="0" applyFont="1" applyBorder="1" quotePrefix="0">
      <alignment horizontal="center" vertical="center"/>
    </xf>
    <xf numFmtId="0" fontId="18" fillId="0" borderId="3" xfId="0" applyFont="1" applyBorder="1" quotePrefix="0">
      <alignment horizontal="center" vertical="center"/>
      <protection locked="0"/>
    </xf>
    <xf numFmtId="49" fontId="1" fillId="0" borderId="16" xfId="2" applyFont="1" applyBorder="1" applyNumberFormat="1">
      <alignment horizontal="right" vertical="center" wrapText="1"/>
    </xf>
    <xf numFmtId="49" fontId="3" fillId="0" borderId="16" xfId="2" applyFont="1" applyBorder="1" applyNumberFormat="1">
      <alignment horizontal="center" vertical="center" wrapText="1"/>
    </xf>
    <xf numFmtId="49" fontId="1" fillId="0" borderId="16" xfId="2" applyFont="1" applyBorder="1" applyNumberFormat="1">
      <alignment horizontal="left" vertical="center" wrapText="1"/>
    </xf>
    <xf numFmtId="49" fontId="19" fillId="0" borderId="1" xfId="0" applyFont="1" applyBorder="1" applyNumberFormat="1">
      <alignment horizontal="center" vertical="center" wrapText="1"/>
    </xf>
    <xf numFmtId="49" fontId="1" fillId="0" borderId="1" xfId="0" applyFont="1" applyBorder="1" applyNumberFormat="1">
      <alignment horizontal="center" vertical="center" wrapText="1"/>
    </xf>
    <xf numFmtId="207" fontId="1" fillId="0" borderId="1" xfId="0" applyFont="1" applyBorder="1" applyNumberFormat="1">
      <alignment horizontal="right" vertical="center" wrapText="1"/>
    </xf>
    <xf numFmtId="49" fontId="15" fillId="0" borderId="3" xfId="0" applyFont="1" applyBorder="1" applyNumberFormat="1" quotePrefix="0">
      <alignment horizontal="right" vertical="center"/>
    </xf>
    <xf numFmtId="0" fontId="11" fillId="0" borderId="3" xfId="0" applyFont="1" applyBorder="1" quotePrefix="0">
      <alignment horizontal="left" vertical="center"/>
    </xf>
    <xf numFmtId="0" fontId="7" fillId="0" borderId="3" xfId="0" applyFont="1" applyBorder="1" quotePrefix="0">
      <alignment horizontal="right"/>
      <protection locked="0"/>
    </xf>
    <xf numFmtId="0" fontId="14" fillId="0" borderId="4" xfId="0" applyFont="1" applyBorder="1" quotePrefix="0">
      <alignment horizontal="center" vertical="center" wrapText="1"/>
      <protection locked="0"/>
    </xf>
    <xf numFmtId="0" fontId="14" fillId="0" borderId="7" xfId="0" applyFont="1" applyBorder="1" quotePrefix="0">
      <alignment horizontal="center" vertical="center"/>
    </xf>
    <xf numFmtId="0" fontId="14" fillId="0" borderId="8" xfId="0" applyFont="1" applyBorder="1" quotePrefix="0">
      <alignment horizontal="center" vertical="center" wrapText="1"/>
      <protection locked="0"/>
    </xf>
    <xf numFmtId="0" fontId="14" fillId="0" borderId="9" xfId="0" applyFont="1" applyBorder="1" quotePrefix="0">
      <alignment horizontal="center" vertical="center" wrapText="1"/>
      <protection locked="0"/>
    </xf>
    <xf numFmtId="0" fontId="9" fillId="0" borderId="1" xfId="0" applyFont="1" applyBorder="1" quotePrefix="0">
      <alignment horizontal="left" vertical="center" wrapText="1"/>
      <protection locked="0"/>
    </xf>
    <xf numFmtId="0" fontId="12" fillId="0" borderId="3" xfId="0" applyFont="1" applyBorder="1" quotePrefix="0">
      <alignment horizontal="right" vertical="center"/>
    </xf>
    <xf numFmtId="49" fontId="12" fillId="0" borderId="3" xfId="0" applyFont="1" applyBorder="1" applyNumberFormat="1" quotePrefix="0">
      <alignment horizontal="right" vertical="center"/>
    </xf>
    <xf numFmtId="0" fontId="12" fillId="0" borderId="3" xfId="0" applyFont="1" applyBorder="1" quotePrefix="0">
      <alignment horizontal="right" vertical="center"/>
      <protection locked="0"/>
    </xf>
    <xf numFmtId="0" fontId="20" fillId="0" borderId="3" xfId="0" applyFont="1" applyBorder="1" quotePrefix="0">
      <alignment horizontal="center" vertical="center"/>
    </xf>
    <xf numFmtId="0" fontId="21" fillId="0" borderId="3" xfId="0" applyFont="1" applyBorder="1" quotePrefix="0">
      <alignment horizontal="right"/>
      <protection locked="0"/>
    </xf>
    <xf numFmtId="0" fontId="12" fillId="0" borderId="4" xfId="0" applyFont="1" applyBorder="1" quotePrefix="0">
      <alignment horizontal="center" vertical="center"/>
    </xf>
    <xf numFmtId="0" fontId="15" fillId="0" borderId="1" xfId="0" applyFont="1" applyBorder="1" quotePrefix="0">
      <alignment horizontal="left" vertical="center" wrapText="1"/>
      <protection locked="0"/>
    </xf>
    <xf numFmtId="0" fontId="15" fillId="0" borderId="1" xfId="0" applyFont="1" applyBorder="1" quotePrefix="0">
      <alignment horizontal="left" vertical="center"/>
      <protection locked="0"/>
    </xf>
    <xf numFmtId="49" fontId="15" fillId="0" borderId="1" xfId="2" applyFont="1" applyBorder="1" applyNumberFormat="1" quotePrefix="0">
      <alignment horizontal="left" vertical="center" wrapText="1"/>
    </xf>
    <xf numFmtId="49" fontId="15" fillId="0" borderId="1" xfId="0" applyFont="1" applyBorder="1" applyNumberFormat="1" quotePrefix="0">
      <alignment horizontal="center" vertical="center" wrapText="1"/>
    </xf>
    <xf numFmtId="0" fontId="15" fillId="0" borderId="5" xfId="0" applyFont="1" applyBorder="1" quotePrefix="0">
      <alignment horizontal="center" vertical="center" wrapText="1"/>
      <protection locked="0"/>
    </xf>
    <xf numFmtId="0" fontId="15" fillId="0" borderId="6" xfId="0" applyFont="1" applyBorder="1" quotePrefix="0">
      <alignment horizontal="left" vertical="center" wrapText="1"/>
      <protection locked="0"/>
    </xf>
    <xf numFmtId="0" fontId="15" fillId="0" borderId="7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ACF75F2-D7F8-1857-E16C-E79EF0CEBFFD}" mc:Ignorable="x14ac xr xr2 xr3">
  <sheetPr>
    <outlinePr summaryRight="0"/>
  </sheetPr>
  <dimension ref="A1:D20"/>
  <sheetViews>
    <sheetView topLeftCell="A4" showZeros="0" workbookViewId="0" tabSelected="1"/>
  </sheetViews>
  <sheetFormatPr defaultColWidth="8.8515625" customHeight="1" defaultRowHeight="15"/>
  <cols>
    <col min="1" max="2" width="28.57421875" customWidth="1"/>
    <col min="3" max="3" width="35.703125" customWidth="1"/>
    <col min="4" max="4" width="28.57421875" customWidth="1"/>
  </cols>
  <sheetData>
    <row customHeight="1" ht="18.75">
      <c r="A1" s="8" t="s">
        <v>0</v>
      </c>
      <c r="B1" s="9"/>
      <c r="C1" s="9"/>
      <c r="D1" s="9"/>
    </row>
    <row customHeight="1" ht="28.5">
      <c r="A2" s="10" t="s">
        <v>1</v>
      </c>
      <c r="B2" s="10"/>
      <c r="C2" s="10"/>
      <c r="D2" s="10"/>
    </row>
    <row customHeight="1" ht="18.75">
      <c r="A3" s="11">
        <f>"单位名称："&amp;"玉溪市人防指挥信息保障中心"</f>
      </c>
      <c r="B3" s="2"/>
      <c r="C3" s="2"/>
      <c r="D3" s="8" t="s">
        <v>2</v>
      </c>
    </row>
    <row customHeight="1" ht="18.75">
      <c r="A4" s="12" t="s">
        <v>3</v>
      </c>
      <c r="B4" s="12"/>
      <c r="C4" s="12" t="s">
        <v>4</v>
      </c>
      <c r="D4" s="12"/>
    </row>
    <row customHeight="1" ht="18.75">
      <c r="A5" s="12" t="s">
        <v>5</v>
      </c>
      <c r="B5" s="12" t="s">
        <v>6</v>
      </c>
      <c r="C5" s="12" t="s">
        <v>7</v>
      </c>
      <c r="D5" s="12" t="s">
        <v>6</v>
      </c>
    </row>
    <row customHeight="1" ht="18.75">
      <c r="A6" s="2" t="s">
        <v>8</v>
      </c>
      <c r="B6" s="1">
        <v>1252014.93</v>
      </c>
      <c r="C6" s="14">
        <f>"一"&amp;"、"&amp;"国防支出"</f>
      </c>
      <c r="D6" s="1">
        <v>1000451.76</v>
      </c>
    </row>
    <row customHeight="1" ht="18.75">
      <c r="A7" s="2" t="s">
        <v>9</v>
      </c>
      <c r="B7" s="1"/>
      <c r="C7" s="14">
        <f>"二"&amp;"、"&amp;"社会保障和就业支出"</f>
      </c>
      <c r="D7" s="1">
        <v>91146.24</v>
      </c>
    </row>
    <row customHeight="1" ht="18.75">
      <c r="A8" s="2" t="s">
        <v>10</v>
      </c>
      <c r="B8" s="1"/>
      <c r="C8" s="14">
        <f>"三"&amp;"、"&amp;"卫生健康支出"</f>
      </c>
      <c r="D8" s="1">
        <v>80040.93</v>
      </c>
    </row>
    <row customHeight="1" ht="18.75">
      <c r="A9" s="2" t="s">
        <v>11</v>
      </c>
      <c r="B9" s="1"/>
      <c r="C9" s="14">
        <f>"四"&amp;"、"&amp;"住房保障支出"</f>
      </c>
      <c r="D9" s="1">
        <v>80376</v>
      </c>
    </row>
    <row customHeight="1" ht="18.75">
      <c r="A10" s="2" t="s">
        <v>12</v>
      </c>
      <c r="B10" s="1"/>
      <c r="C10" s="2"/>
      <c r="D10" s="2"/>
    </row>
    <row customHeight="1" ht="18.75">
      <c r="A11" s="2" t="s">
        <v>13</v>
      </c>
      <c r="B11" s="1"/>
      <c r="C11" s="2"/>
      <c r="D11" s="2"/>
    </row>
    <row customHeight="1" ht="18.75">
      <c r="A12" s="2" t="s">
        <v>14</v>
      </c>
      <c r="B12" s="1"/>
      <c r="C12" s="2"/>
      <c r="D12" s="2"/>
    </row>
    <row customHeight="1" ht="18.75">
      <c r="A13" s="2" t="s">
        <v>15</v>
      </c>
      <c r="B13" s="1"/>
      <c r="C13" s="2"/>
      <c r="D13" s="2"/>
    </row>
    <row customHeight="1" ht="18.75">
      <c r="A14" s="2" t="s">
        <v>16</v>
      </c>
      <c r="B14" s="1"/>
      <c r="C14" s="2"/>
      <c r="D14" s="2"/>
    </row>
    <row customHeight="1" ht="18.75">
      <c r="A15" s="2" t="s">
        <v>17</v>
      </c>
      <c r="B15" s="1"/>
      <c r="C15" s="2"/>
      <c r="D15" s="2"/>
    </row>
    <row customHeight="1" ht="18.75">
      <c r="A16" s="15" t="s">
        <v>18</v>
      </c>
      <c r="B16" s="1">
        <v>1252014.93</v>
      </c>
      <c r="C16" s="15" t="s">
        <v>19</v>
      </c>
      <c r="D16" s="1">
        <v>1252014.93</v>
      </c>
    </row>
    <row customHeight="1" ht="18.75">
      <c r="A17" s="16" t="s">
        <v>20</v>
      </c>
      <c r="B17" s="2"/>
      <c r="C17" s="16" t="s">
        <v>21</v>
      </c>
      <c r="D17" s="2"/>
    </row>
    <row customHeight="1" ht="18.75">
      <c r="A18" s="17" t="s">
        <v>22</v>
      </c>
      <c r="B18" s="1"/>
      <c r="C18" s="17" t="s">
        <v>22</v>
      </c>
      <c r="D18" s="1"/>
    </row>
    <row customHeight="1" ht="18.75">
      <c r="A19" s="17" t="s">
        <v>23</v>
      </c>
      <c r="B19" s="1"/>
      <c r="C19" s="17" t="s">
        <v>23</v>
      </c>
      <c r="D19" s="1"/>
    </row>
    <row customHeight="1" ht="18.75">
      <c r="A20" s="15" t="s">
        <v>24</v>
      </c>
      <c r="B20" s="1">
        <v>1252014.93</v>
      </c>
      <c r="C20" s="15" t="s">
        <v>25</v>
      </c>
      <c r="D20" s="1">
        <v>1252014.93</v>
      </c>
    </row>
  </sheetData>
  <mergeCells count="5">
    <mergeCell ref="A4:B4"/>
    <mergeCell ref="C4:D4"/>
    <mergeCell ref="A2:D2"/>
    <mergeCell ref="A3:C3"/>
    <mergeCell ref="A1:D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47F9A2E-6336-9E8D-1159-BE79078FA43C}" mc:Ignorable="x14ac xr xr2 xr3">
  <sheetPr>
    <outlinePr summaryRight="0"/>
  </sheetPr>
  <dimension ref="A1:F8"/>
  <sheetViews>
    <sheetView topLeftCell="A1" showZeros="0" workbookViewId="0"/>
  </sheetViews>
  <sheetFormatPr defaultColWidth="9.140625" customHeight="1" defaultRowHeight="14.25"/>
  <cols>
    <col min="1" max="1" width="29.03125" customWidth="1"/>
    <col min="2" max="2" width="28.6015625" customWidth="1"/>
    <col min="3" max="3" width="31.6015625" customWidth="1"/>
    <col min="4" max="6" width="33.453125" customWidth="1"/>
  </cols>
  <sheetData>
    <row customHeight="1" ht="15.75">
      <c r="B1" s="29"/>
      <c r="F1" s="32" t="s">
        <v>272</v>
      </c>
    </row>
    <row customHeight="1" ht="28.5">
      <c r="A2" s="33" t="s">
        <v>273</v>
      </c>
      <c r="B2" s="33"/>
      <c r="C2" s="33"/>
      <c r="D2" s="33"/>
      <c r="E2" s="33"/>
      <c r="F2" s="33"/>
    </row>
    <row customHeight="1" ht="15">
      <c r="A3" s="67">
        <f>"单位名称："&amp;"玉溪市人防指挥信息保障中心"</f>
      </c>
      <c r="B3" s="68"/>
      <c r="C3" s="68"/>
      <c r="D3" s="69"/>
      <c r="E3" s="69"/>
      <c r="F3" s="38" t="s">
        <v>274</v>
      </c>
    </row>
    <row customHeight="1" ht="18.75">
      <c r="A4" s="70" t="s">
        <v>120</v>
      </c>
      <c r="B4" s="70" t="s">
        <v>67</v>
      </c>
      <c r="C4" s="70" t="s">
        <v>68</v>
      </c>
      <c r="D4" s="71" t="s">
        <v>275</v>
      </c>
      <c r="E4" s="72"/>
      <c r="F4" s="72"/>
    </row>
    <row customHeight="1" ht="30">
      <c r="A5" s="73"/>
      <c r="B5" s="73"/>
      <c r="C5" s="73"/>
      <c r="D5" s="71" t="s">
        <v>30</v>
      </c>
      <c r="E5" s="72" t="s">
        <v>71</v>
      </c>
      <c r="F5" s="72" t="s">
        <v>72</v>
      </c>
    </row>
    <row customHeight="1" ht="16.5">
      <c r="A6" s="72">
        <v>1</v>
      </c>
      <c r="B6" s="72">
        <v>2</v>
      </c>
      <c r="C6" s="72">
        <v>3</v>
      </c>
      <c r="D6" s="72">
        <v>4</v>
      </c>
      <c r="E6" s="72">
        <v>5</v>
      </c>
      <c r="F6" s="72">
        <v>6</v>
      </c>
    </row>
    <row customHeight="1" ht="20.25">
      <c r="A7" s="66"/>
      <c r="B7" s="66"/>
      <c r="C7" s="66"/>
      <c r="D7" s="74"/>
      <c r="E7" s="75"/>
      <c r="F7" s="75"/>
    </row>
    <row customHeight="1" ht="17.25">
      <c r="A8" s="76" t="s">
        <v>217</v>
      </c>
      <c r="B8" s="77"/>
      <c r="C8" s="77" t="s">
        <v>217</v>
      </c>
      <c r="D8" s="75"/>
      <c r="E8" s="75"/>
      <c r="F8" s="75"/>
    </row>
  </sheetData>
  <mergeCells count="7">
    <mergeCell ref="A2:F2"/>
    <mergeCell ref="A8:C8"/>
    <mergeCell ref="A4:A5"/>
    <mergeCell ref="C4:C5"/>
    <mergeCell ref="B4:B5"/>
    <mergeCell ref="D4:F4"/>
    <mergeCell ref="A3:E3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734834F-23C4-6DC9-9183-05ABE094DCDB}" mc:Ignorable="x14ac xr xr2 xr3">
  <sheetPr>
    <outlinePr summaryRight="0"/>
  </sheetPr>
  <dimension ref="A1:Q12"/>
  <sheetViews>
    <sheetView topLeftCell="A1" showZeros="0" workbookViewId="0"/>
  </sheetViews>
  <sheetFormatPr defaultColWidth="9.140625" customHeight="1" defaultRowHeight="14.25"/>
  <cols>
    <col min="1" max="1" width="29.57421875" customWidth="1"/>
    <col min="2" max="2" width="21.7109375" customWidth="1"/>
    <col min="3" max="3" width="35.28125" customWidth="1"/>
    <col min="4" max="4" width="7.7109375" customWidth="1"/>
    <col min="5" max="5" width="10.28125" customWidth="1"/>
    <col min="6" max="6" width="14.84375" customWidth="1"/>
    <col min="7" max="7" width="14.1328125" customWidth="1"/>
    <col min="8" max="11" width="14.7421875" customWidth="1"/>
    <col min="12" max="16" width="12.57421875" customWidth="1"/>
    <col min="17" max="17" width="10.421875" customWidth="1"/>
  </cols>
  <sheetData>
    <row customHeight="1" ht="13.5">
      <c r="A1" s="78" t="s">
        <v>276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9"/>
      <c r="P1" s="79"/>
      <c r="Q1" s="78"/>
    </row>
    <row customHeight="1" ht="27.75">
      <c r="A2" s="80" t="s">
        <v>277</v>
      </c>
      <c r="B2" s="33"/>
      <c r="C2" s="33"/>
      <c r="D2" s="33"/>
      <c r="E2" s="33"/>
      <c r="F2" s="33"/>
      <c r="G2" s="33"/>
      <c r="H2" s="33"/>
      <c r="I2" s="33"/>
      <c r="J2" s="33"/>
      <c r="K2" s="60"/>
      <c r="L2" s="33"/>
      <c r="M2" s="33"/>
      <c r="N2" s="33"/>
      <c r="O2" s="60"/>
      <c r="P2" s="60"/>
      <c r="Q2" s="33"/>
    </row>
    <row customHeight="1" ht="18.75">
      <c r="A3" s="81">
        <f>"单位名称："&amp;"玉溪市人防指挥信息保障中心"</f>
      </c>
      <c r="B3" s="37"/>
      <c r="C3" s="37"/>
      <c r="D3" s="37"/>
      <c r="E3" s="37"/>
      <c r="F3" s="37"/>
      <c r="G3" s="37"/>
      <c r="H3" s="37"/>
      <c r="I3" s="37"/>
      <c r="J3" s="37"/>
      <c r="O3" s="82"/>
      <c r="P3" s="82"/>
      <c r="Q3" s="83" t="s">
        <v>2</v>
      </c>
    </row>
    <row customHeight="1" ht="15.75">
      <c r="A4" s="70" t="s">
        <v>278</v>
      </c>
      <c r="B4" s="84" t="s">
        <v>279</v>
      </c>
      <c r="C4" s="84" t="s">
        <v>280</v>
      </c>
      <c r="D4" s="84" t="s">
        <v>281</v>
      </c>
      <c r="E4" s="84" t="s">
        <v>282</v>
      </c>
      <c r="F4" s="84" t="s">
        <v>283</v>
      </c>
      <c r="G4" s="85" t="s">
        <v>127</v>
      </c>
      <c r="H4" s="85"/>
      <c r="I4" s="85"/>
      <c r="J4" s="85"/>
      <c r="K4" s="86"/>
      <c r="L4" s="85"/>
      <c r="M4" s="85"/>
      <c r="N4" s="85"/>
      <c r="O4" s="87"/>
      <c r="P4" s="86"/>
      <c r="Q4" s="88"/>
    </row>
    <row customHeight="1" ht="17.25">
      <c r="A5" s="89"/>
      <c r="B5" s="90"/>
      <c r="C5" s="90"/>
      <c r="D5" s="90"/>
      <c r="E5" s="90"/>
      <c r="F5" s="90"/>
      <c r="G5" s="90" t="s">
        <v>30</v>
      </c>
      <c r="H5" s="90" t="s">
        <v>33</v>
      </c>
      <c r="I5" s="90" t="s">
        <v>284</v>
      </c>
      <c r="J5" s="90" t="s">
        <v>285</v>
      </c>
      <c r="K5" s="91" t="s">
        <v>286</v>
      </c>
      <c r="L5" s="92" t="s">
        <v>287</v>
      </c>
      <c r="M5" s="92"/>
      <c r="N5" s="92"/>
      <c r="O5" s="93"/>
      <c r="P5" s="94"/>
      <c r="Q5" s="95"/>
    </row>
    <row customHeight="1" ht="54">
      <c r="A6" s="96"/>
      <c r="B6" s="95"/>
      <c r="C6" s="95"/>
      <c r="D6" s="95"/>
      <c r="E6" s="95"/>
      <c r="F6" s="95"/>
      <c r="G6" s="95"/>
      <c r="H6" s="95" t="s">
        <v>32</v>
      </c>
      <c r="I6" s="95"/>
      <c r="J6" s="95"/>
      <c r="K6" s="97"/>
      <c r="L6" s="95" t="s">
        <v>32</v>
      </c>
      <c r="M6" s="95" t="s">
        <v>39</v>
      </c>
      <c r="N6" s="95" t="s">
        <v>134</v>
      </c>
      <c r="O6" s="98" t="s">
        <v>41</v>
      </c>
      <c r="P6" s="97" t="s">
        <v>42</v>
      </c>
      <c r="Q6" s="95" t="s">
        <v>43</v>
      </c>
    </row>
    <row customHeight="1" ht="15">
      <c r="A7" s="73">
        <v>1</v>
      </c>
      <c r="B7" s="99">
        <v>2</v>
      </c>
      <c r="C7" s="99">
        <v>3</v>
      </c>
      <c r="D7" s="99">
        <v>4</v>
      </c>
      <c r="E7" s="99">
        <v>5</v>
      </c>
      <c r="F7" s="99">
        <v>6</v>
      </c>
      <c r="G7" s="100">
        <v>7</v>
      </c>
      <c r="H7" s="100">
        <v>8</v>
      </c>
      <c r="I7" s="100">
        <v>9</v>
      </c>
      <c r="J7" s="100">
        <v>10</v>
      </c>
      <c r="K7" s="100">
        <v>11</v>
      </c>
      <c r="L7" s="100">
        <v>12</v>
      </c>
      <c r="M7" s="100">
        <v>13</v>
      </c>
      <c r="N7" s="100">
        <v>14</v>
      </c>
      <c r="O7" s="100">
        <v>15</v>
      </c>
      <c r="P7" s="100">
        <v>16</v>
      </c>
      <c r="Q7" s="100">
        <v>17</v>
      </c>
    </row>
    <row customHeight="1" ht="21">
      <c r="A8" s="101" t="s">
        <v>64</v>
      </c>
      <c r="B8" s="102"/>
      <c r="C8" s="102"/>
      <c r="D8" s="102"/>
      <c r="E8" s="103"/>
      <c r="F8" s="104">
        <v>28800</v>
      </c>
      <c r="G8" s="54">
        <v>42300</v>
      </c>
      <c r="H8" s="54">
        <v>42300</v>
      </c>
      <c r="I8" s="54"/>
      <c r="J8" s="54"/>
      <c r="K8" s="54"/>
      <c r="L8" s="54"/>
      <c r="M8" s="54"/>
      <c r="N8" s="54"/>
      <c r="O8" s="54"/>
      <c r="P8" s="54"/>
      <c r="Q8" s="54"/>
    </row>
    <row customHeight="1" ht="21">
      <c r="A9" s="101">
        <f>"      "&amp;"公车购置及运维费"</f>
      </c>
      <c r="B9" s="102" t="s">
        <v>179</v>
      </c>
      <c r="C9" s="102">
        <f>"C1804010201"&amp;"  "&amp;"机动车保险服务"</f>
      </c>
      <c r="D9" s="105" t="s">
        <v>288</v>
      </c>
      <c r="E9" s="106">
        <v>1</v>
      </c>
      <c r="F9" s="74"/>
      <c r="G9" s="54">
        <v>13500</v>
      </c>
      <c r="H9" s="54">
        <v>13500</v>
      </c>
      <c r="I9" s="54"/>
      <c r="J9" s="54"/>
      <c r="K9" s="54"/>
      <c r="L9" s="54"/>
      <c r="M9" s="54"/>
      <c r="N9" s="54"/>
      <c r="O9" s="54"/>
      <c r="P9" s="54"/>
      <c r="Q9" s="54"/>
    </row>
    <row customHeight="1" ht="21">
      <c r="A10" s="101">
        <f>"      "&amp;"公车购置及运维费"</f>
      </c>
      <c r="B10" s="102" t="s">
        <v>179</v>
      </c>
      <c r="C10" s="102">
        <f>"C23120301"&amp;"  "&amp;"车辆维修和保养服务"</f>
      </c>
      <c r="D10" s="105" t="s">
        <v>288</v>
      </c>
      <c r="E10" s="106">
        <v>1</v>
      </c>
      <c r="F10" s="74">
        <v>25800</v>
      </c>
      <c r="G10" s="54">
        <v>25800</v>
      </c>
      <c r="H10" s="54">
        <v>25800</v>
      </c>
      <c r="I10" s="54"/>
      <c r="J10" s="54"/>
      <c r="K10" s="54"/>
      <c r="L10" s="54"/>
      <c r="M10" s="54"/>
      <c r="N10" s="54"/>
      <c r="O10" s="54"/>
      <c r="P10" s="54"/>
      <c r="Q10" s="54"/>
    </row>
    <row customHeight="1" ht="21">
      <c r="A11" s="101">
        <f>"      "&amp;"一般公用经费"</f>
      </c>
      <c r="B11" s="102" t="s">
        <v>289</v>
      </c>
      <c r="C11" s="102">
        <f>"A05040101"&amp;"  "&amp;"复印纸"</f>
      </c>
      <c r="D11" s="105" t="s">
        <v>288</v>
      </c>
      <c r="E11" s="106">
        <v>1</v>
      </c>
      <c r="F11" s="74">
        <v>3000</v>
      </c>
      <c r="G11" s="54">
        <v>3000</v>
      </c>
      <c r="H11" s="54">
        <v>3000</v>
      </c>
      <c r="I11" s="54"/>
      <c r="J11" s="54"/>
      <c r="K11" s="54"/>
      <c r="L11" s="54"/>
      <c r="M11" s="54"/>
      <c r="N11" s="54"/>
      <c r="O11" s="54"/>
      <c r="P11" s="54"/>
      <c r="Q11" s="54"/>
    </row>
    <row customHeight="1" ht="21">
      <c r="A12" s="107" t="s">
        <v>217</v>
      </c>
      <c r="B12" s="108"/>
      <c r="C12" s="108"/>
      <c r="D12" s="108"/>
      <c r="E12" s="103"/>
      <c r="F12" s="104">
        <v>28800</v>
      </c>
      <c r="G12" s="54">
        <v>42300</v>
      </c>
      <c r="H12" s="54">
        <v>42300</v>
      </c>
      <c r="I12" s="54"/>
      <c r="J12" s="54"/>
      <c r="K12" s="54"/>
      <c r="L12" s="54"/>
      <c r="M12" s="54"/>
      <c r="N12" s="54"/>
      <c r="O12" s="54"/>
      <c r="P12" s="54"/>
      <c r="Q12" s="54"/>
    </row>
  </sheetData>
  <mergeCells count="17">
    <mergeCell ref="A12:E12"/>
    <mergeCell ref="H5:H6"/>
    <mergeCell ref="A2:Q2"/>
    <mergeCell ref="A4:A6"/>
    <mergeCell ref="B4:B6"/>
    <mergeCell ref="C4:C6"/>
    <mergeCell ref="D4:D6"/>
    <mergeCell ref="E4:E6"/>
    <mergeCell ref="G4:Q4"/>
    <mergeCell ref="I5:I6"/>
    <mergeCell ref="J5:J6"/>
    <mergeCell ref="A3:E3"/>
    <mergeCell ref="K5:K6"/>
    <mergeCell ref="G5:G6"/>
    <mergeCell ref="L5:Q5"/>
    <mergeCell ref="F4:F6"/>
    <mergeCell ref="A1:Q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373DFA6-62CC-D663-2AFE-840AAFD2B92A}" mc:Ignorable="x14ac xr xr2 xr3">
  <sheetPr>
    <outlinePr summaryRight="0"/>
  </sheetPr>
  <dimension ref="A1:N10"/>
  <sheetViews>
    <sheetView topLeftCell="A1" showZeros="0" workbookViewId="0"/>
  </sheetViews>
  <sheetFormatPr defaultColWidth="9.140625" customHeight="1" defaultRowHeight="14.25"/>
  <cols>
    <col min="1" max="1" width="31.421875" customWidth="1"/>
    <col min="2" max="2" width="21.7109375" customWidth="1"/>
    <col min="3" max="3" width="26.7109375" customWidth="1"/>
    <col min="4" max="14" width="16.6015625" customWidth="1"/>
  </cols>
  <sheetData>
    <row customHeight="1" ht="13.5">
      <c r="A1" s="109" t="s">
        <v>290</v>
      </c>
      <c r="B1" s="109"/>
      <c r="C1" s="109"/>
      <c r="D1" s="109"/>
      <c r="E1" s="109"/>
      <c r="F1" s="109"/>
      <c r="G1" s="109"/>
      <c r="H1" s="110"/>
      <c r="I1" s="109"/>
      <c r="J1" s="109"/>
      <c r="K1" s="109"/>
      <c r="L1" s="111"/>
      <c r="M1" s="110"/>
      <c r="N1" s="112"/>
    </row>
    <row customHeight="1" ht="27.75">
      <c r="A2" s="80" t="s">
        <v>291</v>
      </c>
      <c r="B2" s="113"/>
      <c r="C2" s="113"/>
      <c r="D2" s="113"/>
      <c r="E2" s="113"/>
      <c r="F2" s="113"/>
      <c r="G2" s="113"/>
      <c r="H2" s="114"/>
      <c r="I2" s="113"/>
      <c r="J2" s="113"/>
      <c r="K2" s="113"/>
      <c r="L2" s="60"/>
      <c r="M2" s="114"/>
      <c r="N2" s="113"/>
    </row>
    <row customHeight="1" ht="18.75">
      <c r="A3" s="115">
        <f>"单位名称："&amp;"玉溪市人防指挥信息保障中心"</f>
      </c>
      <c r="B3" s="69"/>
      <c r="C3" s="69"/>
      <c r="D3" s="69"/>
      <c r="E3" s="69"/>
      <c r="F3" s="69"/>
      <c r="G3" s="69"/>
      <c r="H3" s="116"/>
      <c r="I3" s="117"/>
      <c r="J3" s="117"/>
      <c r="K3" s="117"/>
      <c r="L3" s="82"/>
      <c r="M3" s="118"/>
      <c r="N3" s="119" t="s">
        <v>2</v>
      </c>
    </row>
    <row customHeight="1" ht="15.75">
      <c r="A4" s="120" t="s">
        <v>278</v>
      </c>
      <c r="B4" s="121" t="s">
        <v>292</v>
      </c>
      <c r="C4" s="121" t="s">
        <v>293</v>
      </c>
      <c r="D4" s="122" t="s">
        <v>127</v>
      </c>
      <c r="E4" s="122"/>
      <c r="F4" s="122"/>
      <c r="G4" s="122"/>
      <c r="H4" s="123"/>
      <c r="I4" s="122"/>
      <c r="J4" s="122"/>
      <c r="K4" s="122"/>
      <c r="L4" s="124"/>
      <c r="M4" s="123"/>
      <c r="N4" s="125"/>
    </row>
    <row customHeight="1" ht="17.25">
      <c r="A5" s="126"/>
      <c r="B5" s="127"/>
      <c r="C5" s="127"/>
      <c r="D5" s="127" t="s">
        <v>30</v>
      </c>
      <c r="E5" s="127" t="s">
        <v>33</v>
      </c>
      <c r="F5" s="127" t="s">
        <v>284</v>
      </c>
      <c r="G5" s="127" t="s">
        <v>285</v>
      </c>
      <c r="H5" s="128" t="s">
        <v>286</v>
      </c>
      <c r="I5" s="129" t="s">
        <v>287</v>
      </c>
      <c r="J5" s="129"/>
      <c r="K5" s="129"/>
      <c r="L5" s="130"/>
      <c r="M5" s="131"/>
      <c r="N5" s="132"/>
    </row>
    <row customHeight="1" ht="54">
      <c r="A6" s="133"/>
      <c r="B6" s="132"/>
      <c r="C6" s="132"/>
      <c r="D6" s="132"/>
      <c r="E6" s="132"/>
      <c r="F6" s="132"/>
      <c r="G6" s="132"/>
      <c r="H6" s="134"/>
      <c r="I6" s="132" t="s">
        <v>32</v>
      </c>
      <c r="J6" s="132" t="s">
        <v>39</v>
      </c>
      <c r="K6" s="132" t="s">
        <v>134</v>
      </c>
      <c r="L6" s="135" t="s">
        <v>41</v>
      </c>
      <c r="M6" s="134" t="s">
        <v>42</v>
      </c>
      <c r="N6" s="132" t="s">
        <v>43</v>
      </c>
    </row>
    <row customHeight="1" ht="15">
      <c r="A7" s="133">
        <v>1</v>
      </c>
      <c r="B7" s="132">
        <v>2</v>
      </c>
      <c r="C7" s="132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34">
        <v>10</v>
      </c>
      <c r="K7" s="134">
        <v>11</v>
      </c>
      <c r="L7" s="134">
        <v>12</v>
      </c>
      <c r="M7" s="134">
        <v>13</v>
      </c>
      <c r="N7" s="134">
        <v>14</v>
      </c>
    </row>
    <row customHeight="1" ht="21">
      <c r="A8" s="101"/>
      <c r="B8" s="102"/>
      <c r="C8" s="102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</row>
    <row customHeight="1" ht="21">
      <c r="A9" s="101"/>
      <c r="B9" s="102"/>
      <c r="C9" s="102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</row>
    <row customHeight="1" ht="21">
      <c r="A10" s="107" t="s">
        <v>217</v>
      </c>
      <c r="B10" s="108"/>
      <c r="C10" s="136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</row>
  </sheetData>
  <mergeCells count="14">
    <mergeCell ref="A10:C10"/>
    <mergeCell ref="E5:E6"/>
    <mergeCell ref="A2:N2"/>
    <mergeCell ref="A4:A6"/>
    <mergeCell ref="B4:B6"/>
    <mergeCell ref="C4:C6"/>
    <mergeCell ref="D4:N4"/>
    <mergeCell ref="F5:F6"/>
    <mergeCell ref="G5:G6"/>
    <mergeCell ref="A3:C3"/>
    <mergeCell ref="H5:H6"/>
    <mergeCell ref="D5:D6"/>
    <mergeCell ref="I5:N5"/>
    <mergeCell ref="A1:N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A0CED25-EFE5-AE38-4BAC-9E558BA6A55E}" mc:Ignorable="x14ac xr xr2 xr3">
  <sheetPr>
    <outlinePr summaryRight="0"/>
  </sheetPr>
  <dimension ref="A1:N9"/>
  <sheetViews>
    <sheetView topLeftCell="A1" showZeros="0" workbookViewId="0"/>
  </sheetViews>
  <sheetFormatPr defaultColWidth="9.140625" customHeight="1" defaultRowHeight="14.25"/>
  <cols>
    <col min="1" max="1" width="76.2734375" customWidth="1"/>
    <col min="2" max="13" width="17.171875" customWidth="1"/>
    <col min="14" max="14" width="17.03125" customWidth="1"/>
  </cols>
  <sheetData>
    <row customHeight="1" ht="13.5">
      <c r="A1" s="78" t="s">
        <v>294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9"/>
    </row>
    <row customHeight="1" ht="27.75">
      <c r="A2" s="80" t="s">
        <v>295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customHeight="1" ht="18">
      <c r="A3" s="115">
        <f>"单位名称："&amp;"玉溪市人防指挥信息保障中心"</f>
      </c>
      <c r="B3" s="69"/>
      <c r="C3" s="69"/>
      <c r="D3" s="137"/>
      <c r="E3" s="117"/>
      <c r="F3" s="117"/>
      <c r="G3" s="117"/>
      <c r="H3" s="117"/>
      <c r="I3" s="117"/>
      <c r="N3" s="82" t="s">
        <v>2</v>
      </c>
    </row>
    <row customHeight="1" ht="19.5">
      <c r="A4" s="71" t="s">
        <v>296</v>
      </c>
      <c r="B4" s="138" t="s">
        <v>127</v>
      </c>
      <c r="C4" s="139"/>
      <c r="D4" s="139"/>
      <c r="E4" s="138" t="s">
        <v>297</v>
      </c>
      <c r="F4" s="139"/>
      <c r="G4" s="139"/>
      <c r="H4" s="139"/>
      <c r="I4" s="139"/>
      <c r="J4" s="139"/>
      <c r="K4" s="139"/>
      <c r="L4" s="139"/>
      <c r="M4" s="139"/>
      <c r="N4" s="139"/>
    </row>
    <row customHeight="1" ht="40.5">
      <c r="A5" s="73"/>
      <c r="B5" s="140" t="s">
        <v>30</v>
      </c>
      <c r="C5" s="70" t="s">
        <v>33</v>
      </c>
      <c r="D5" s="141" t="s">
        <v>298</v>
      </c>
      <c r="E5" s="72" t="s">
        <v>299</v>
      </c>
      <c r="F5" s="72" t="s">
        <v>300</v>
      </c>
      <c r="G5" s="72" t="s">
        <v>301</v>
      </c>
      <c r="H5" s="72" t="s">
        <v>302</v>
      </c>
      <c r="I5" s="72" t="s">
        <v>303</v>
      </c>
      <c r="J5" s="72" t="s">
        <v>304</v>
      </c>
      <c r="K5" s="72" t="s">
        <v>305</v>
      </c>
      <c r="L5" s="72" t="s">
        <v>306</v>
      </c>
      <c r="M5" s="72" t="s">
        <v>307</v>
      </c>
      <c r="N5" s="72" t="s">
        <v>308</v>
      </c>
    </row>
    <row customHeight="1" ht="19.5">
      <c r="A6" s="72">
        <v>1</v>
      </c>
      <c r="B6" s="72">
        <v>2</v>
      </c>
      <c r="C6" s="72">
        <v>3</v>
      </c>
      <c r="D6" s="138">
        <v>4</v>
      </c>
      <c r="E6" s="72">
        <v>5</v>
      </c>
      <c r="F6" s="72">
        <v>6</v>
      </c>
      <c r="G6" s="72">
        <v>7</v>
      </c>
      <c r="H6" s="138">
        <v>8</v>
      </c>
      <c r="I6" s="72">
        <v>9</v>
      </c>
      <c r="J6" s="72">
        <v>10</v>
      </c>
      <c r="K6" s="72">
        <v>11</v>
      </c>
      <c r="L6" s="138">
        <v>12</v>
      </c>
      <c r="M6" s="72">
        <v>13</v>
      </c>
      <c r="N6" s="72">
        <v>14</v>
      </c>
    </row>
    <row customHeight="1" ht="20.25">
      <c r="A7" s="66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</row>
    <row customHeight="1" ht="20.25">
      <c r="A8" s="66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</row>
    <row customHeight="1" ht="20.25">
      <c r="A9" s="64" t="s">
        <v>30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</row>
  </sheetData>
  <mergeCells count="6">
    <mergeCell ref="A2:N2"/>
    <mergeCell ref="A4:A5"/>
    <mergeCell ref="B4:D4"/>
    <mergeCell ref="E4:N4"/>
    <mergeCell ref="A3:I3"/>
    <mergeCell ref="A1:N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B19B54D-148E-8414-5E59-264B44763651}" mc:Ignorable="x14ac xr xr2 xr3">
  <sheetPr>
    <outlinePr summaryRight="0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3" width="17.171875" customWidth="1"/>
    <col min="4" max="4" width="21.03125" customWidth="1"/>
    <col min="5" max="5" width="23.57421875" customWidth="1"/>
    <col min="6" max="6" width="11.28125" customWidth="1"/>
    <col min="7" max="7" width="10.3125" customWidth="1"/>
    <col min="8" max="8" width="9.3125" customWidth="1"/>
    <col min="9" max="9" width="13.421875" customWidth="1"/>
    <col min="10" max="10" width="27.453125" customWidth="1"/>
  </cols>
  <sheetData>
    <row customHeight="1" ht="12">
      <c r="A1" s="78" t="s">
        <v>309</v>
      </c>
      <c r="B1" s="78"/>
      <c r="C1" s="78"/>
      <c r="D1" s="78"/>
      <c r="E1" s="78"/>
      <c r="F1" s="78"/>
      <c r="G1" s="78"/>
      <c r="H1" s="78"/>
      <c r="I1" s="78"/>
      <c r="J1" s="79"/>
    </row>
    <row customHeight="1" ht="28.5">
      <c r="A2" s="142" t="s">
        <v>310</v>
      </c>
      <c r="B2" s="143"/>
      <c r="C2" s="143"/>
      <c r="D2" s="143"/>
      <c r="E2" s="143"/>
      <c r="F2" s="144"/>
      <c r="G2" s="143"/>
      <c r="H2" s="144"/>
      <c r="I2" s="144"/>
      <c r="J2" s="143"/>
    </row>
    <row customHeight="1" ht="15">
      <c r="A3" s="34">
        <f>"单位名称："&amp;"玉溪市人防指挥信息保障中心"</f>
      </c>
    </row>
    <row customHeight="1" ht="14.25">
      <c r="A4" s="61" t="s">
        <v>220</v>
      </c>
      <c r="B4" s="61" t="s">
        <v>221</v>
      </c>
      <c r="C4" s="61" t="s">
        <v>222</v>
      </c>
      <c r="D4" s="61" t="s">
        <v>223</v>
      </c>
      <c r="E4" s="61" t="s">
        <v>224</v>
      </c>
      <c r="F4" s="62" t="s">
        <v>225</v>
      </c>
      <c r="G4" s="61" t="s">
        <v>226</v>
      </c>
      <c r="H4" s="62" t="s">
        <v>227</v>
      </c>
      <c r="I4" s="62" t="s">
        <v>228</v>
      </c>
      <c r="J4" s="61" t="s">
        <v>229</v>
      </c>
    </row>
    <row customHeight="1" ht="14.25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62">
        <v>6</v>
      </c>
      <c r="G5" s="61">
        <v>7</v>
      </c>
      <c r="H5" s="62">
        <v>8</v>
      </c>
      <c r="I5" s="62">
        <v>9</v>
      </c>
      <c r="J5" s="61">
        <v>10</v>
      </c>
    </row>
    <row customHeight="1" ht="15">
      <c r="A6" s="52"/>
      <c r="B6" s="63"/>
      <c r="C6" s="63"/>
      <c r="D6" s="63"/>
      <c r="E6" s="64"/>
      <c r="F6" s="65"/>
      <c r="G6" s="64"/>
      <c r="H6" s="65"/>
      <c r="I6" s="65"/>
      <c r="J6" s="64"/>
    </row>
    <row customHeight="1" ht="33.75">
      <c r="A7" s="52"/>
      <c r="B7" s="52"/>
      <c r="C7" s="52"/>
      <c r="D7" s="52"/>
      <c r="E7" s="52"/>
      <c r="F7" s="52"/>
      <c r="G7" s="66"/>
      <c r="H7" s="52"/>
      <c r="I7" s="52"/>
      <c r="J7" s="52"/>
    </row>
  </sheetData>
  <mergeCells count="3">
    <mergeCell ref="A2:J2"/>
    <mergeCell ref="A3:H3"/>
    <mergeCell ref="A1:J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BB78A14-61FD-E6A3-8E18-BC84B195F6AD}" mc:Ignorable="x14ac xr xr2 xr3">
  <sheetPr>
    <outlinePr summaryRight="0"/>
  </sheetPr>
  <dimension ref="A1:H8"/>
  <sheetViews>
    <sheetView topLeftCell="A1" showZeros="0" workbookViewId="0"/>
  </sheetViews>
  <sheetFormatPr defaultColWidth="8.8515625" customHeight="1" defaultRowHeight="15"/>
  <cols>
    <col min="1" max="1" width="36.03125" customWidth="1"/>
    <col min="2" max="2" width="19.7421875" customWidth="1"/>
    <col min="3" max="3" width="33.3125" customWidth="1"/>
    <col min="4" max="4" width="34.7421875" customWidth="1"/>
    <col min="5" max="6" width="8.98046875" customWidth="1"/>
    <col min="7" max="8" width="15.1328125" customWidth="1"/>
  </cols>
  <sheetData>
    <row customHeight="1" ht="18.75">
      <c r="A1" s="145" t="s">
        <v>311</v>
      </c>
      <c r="B1" s="145"/>
      <c r="C1" s="145"/>
      <c r="D1" s="145"/>
      <c r="E1" s="145"/>
      <c r="F1" s="145"/>
      <c r="G1" s="145"/>
      <c r="H1" s="145" t="s">
        <v>311</v>
      </c>
    </row>
    <row customHeight="1" ht="28.5">
      <c r="A2" s="146" t="s">
        <v>312</v>
      </c>
      <c r="B2" s="146"/>
      <c r="C2" s="146"/>
      <c r="D2" s="146"/>
      <c r="E2" s="146"/>
      <c r="F2" s="146"/>
      <c r="G2" s="146"/>
      <c r="H2" s="146"/>
    </row>
    <row customHeight="1" ht="18.75">
      <c r="A3" s="147">
        <f>"单位名称："&amp;"玉溪市人防指挥信息保障中心"</f>
      </c>
      <c r="B3" s="147"/>
      <c r="C3" s="147"/>
      <c r="D3" s="147"/>
      <c r="E3" s="147"/>
      <c r="F3" s="147"/>
      <c r="G3" s="147"/>
      <c r="H3" s="147"/>
    </row>
    <row customHeight="1" ht="18.75">
      <c r="A4" s="27" t="s">
        <v>120</v>
      </c>
      <c r="B4" s="27" t="s">
        <v>313</v>
      </c>
      <c r="C4" s="27" t="s">
        <v>314</v>
      </c>
      <c r="D4" s="27" t="s">
        <v>315</v>
      </c>
      <c r="E4" s="27" t="s">
        <v>316</v>
      </c>
      <c r="F4" s="27" t="s">
        <v>317</v>
      </c>
      <c r="G4" s="27"/>
      <c r="H4" s="27"/>
    </row>
    <row customHeight="1" ht="18.75">
      <c r="A5" s="27"/>
      <c r="B5" s="27"/>
      <c r="C5" s="27"/>
      <c r="D5" s="27"/>
      <c r="E5" s="27"/>
      <c r="F5" s="27" t="s">
        <v>282</v>
      </c>
      <c r="G5" s="27" t="s">
        <v>318</v>
      </c>
      <c r="H5" s="27" t="s">
        <v>319</v>
      </c>
    </row>
    <row customHeight="1" ht="18.75">
      <c r="A6" s="148" t="s">
        <v>44</v>
      </c>
      <c r="B6" s="148" t="s">
        <v>45</v>
      </c>
      <c r="C6" s="148" t="s">
        <v>46</v>
      </c>
      <c r="D6" s="148" t="s">
        <v>47</v>
      </c>
      <c r="E6" s="148" t="s">
        <v>48</v>
      </c>
      <c r="F6" s="148" t="s">
        <v>49</v>
      </c>
      <c r="G6" s="148" t="s">
        <v>50</v>
      </c>
      <c r="H6" s="148" t="s">
        <v>51</v>
      </c>
    </row>
    <row customHeight="1" ht="18">
      <c r="A7" s="17"/>
      <c r="B7" s="17"/>
      <c r="C7" s="17"/>
      <c r="D7" s="17"/>
      <c r="E7" s="149"/>
      <c r="F7" s="150"/>
      <c r="G7" s="23"/>
      <c r="H7" s="23"/>
    </row>
    <row customHeight="1" ht="18">
      <c r="A8" s="149" t="s">
        <v>30</v>
      </c>
      <c r="B8" s="149"/>
      <c r="C8" s="149"/>
      <c r="D8" s="149"/>
      <c r="E8" s="149"/>
      <c r="F8" s="150"/>
      <c r="G8" s="23"/>
      <c r="H8" s="23"/>
    </row>
  </sheetData>
  <mergeCells count="10">
    <mergeCell ref="A2:H2"/>
    <mergeCell ref="A4:A5"/>
    <mergeCell ref="B4:B5"/>
    <mergeCell ref="C4:C5"/>
    <mergeCell ref="D4:D5"/>
    <mergeCell ref="E4:E5"/>
    <mergeCell ref="F4:H4"/>
    <mergeCell ref="A8:E8"/>
    <mergeCell ref="A3:H3"/>
    <mergeCell ref="A1:H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CC1AA17-BB79-4CF8-F57D-FA36369F6D01}" mc:Ignorable="x14ac xr xr2 xr3">
  <sheetPr>
    <outlinePr summaryRight="0"/>
  </sheetPr>
  <dimension ref="A1:K10"/>
  <sheetViews>
    <sheetView topLeftCell="A1" showZeros="0" workbookViewId="0"/>
  </sheetViews>
  <sheetFormatPr defaultColWidth="9.140625" customHeight="1" defaultRowHeight="14.25"/>
  <cols>
    <col min="1" max="1" width="16.3125" customWidth="1"/>
    <col min="2" max="2" width="29.03125" customWidth="1"/>
    <col min="3" max="3" width="23.8515625" customWidth="1"/>
    <col min="4" max="7" width="19.6015625" customWidth="1"/>
    <col min="8" max="8" width="15.421875" customWidth="1"/>
    <col min="9" max="11" width="19.6015625" customWidth="1"/>
  </cols>
  <sheetData>
    <row customHeight="1" ht="13.5">
      <c r="A1" s="78" t="s">
        <v>320</v>
      </c>
      <c r="B1" s="78"/>
      <c r="C1" s="78"/>
      <c r="D1" s="151"/>
      <c r="E1" s="151"/>
      <c r="F1" s="151"/>
      <c r="G1" s="151"/>
      <c r="H1" s="78"/>
      <c r="I1" s="78"/>
      <c r="J1" s="78"/>
      <c r="K1" s="79"/>
    </row>
    <row customHeight="1" ht="28.5">
      <c r="A2" s="33" t="s">
        <v>321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customHeight="1" ht="13.5">
      <c r="A3" s="34">
        <f>"单位名称："&amp;"玉溪市人防指挥信息保障中心"</f>
      </c>
      <c r="B3" s="152"/>
      <c r="C3" s="152"/>
      <c r="D3" s="152"/>
      <c r="E3" s="152"/>
      <c r="F3" s="152"/>
      <c r="G3" s="152"/>
      <c r="H3" s="37"/>
      <c r="I3" s="37"/>
      <c r="J3" s="37"/>
      <c r="K3" s="153" t="s">
        <v>2</v>
      </c>
    </row>
    <row customHeight="1" ht="21.75">
      <c r="A4" s="154" t="s">
        <v>205</v>
      </c>
      <c r="B4" s="154" t="s">
        <v>122</v>
      </c>
      <c r="C4" s="154" t="s">
        <v>206</v>
      </c>
      <c r="D4" s="70" t="s">
        <v>123</v>
      </c>
      <c r="E4" s="70" t="s">
        <v>124</v>
      </c>
      <c r="F4" s="70" t="s">
        <v>125</v>
      </c>
      <c r="G4" s="70" t="s">
        <v>126</v>
      </c>
      <c r="H4" s="71" t="s">
        <v>30</v>
      </c>
      <c r="I4" s="138" t="s">
        <v>322</v>
      </c>
      <c r="J4" s="139"/>
      <c r="K4" s="155"/>
    </row>
    <row customHeight="1" ht="21.75">
      <c r="A5" s="156"/>
      <c r="B5" s="156"/>
      <c r="C5" s="156"/>
      <c r="D5" s="89"/>
      <c r="E5" s="89"/>
      <c r="F5" s="89"/>
      <c r="G5" s="89"/>
      <c r="H5" s="140"/>
      <c r="I5" s="70" t="s">
        <v>33</v>
      </c>
      <c r="J5" s="70" t="s">
        <v>34</v>
      </c>
      <c r="K5" s="70" t="s">
        <v>35</v>
      </c>
    </row>
    <row customHeight="1" ht="40.5">
      <c r="A6" s="157"/>
      <c r="B6" s="157"/>
      <c r="C6" s="157"/>
      <c r="D6" s="96"/>
      <c r="E6" s="96"/>
      <c r="F6" s="96"/>
      <c r="G6" s="96"/>
      <c r="H6" s="73"/>
      <c r="I6" s="96" t="s">
        <v>32</v>
      </c>
      <c r="J6" s="96"/>
      <c r="K6" s="96"/>
    </row>
    <row customHeight="1" ht="15">
      <c r="A7" s="72">
        <v>1</v>
      </c>
      <c r="B7" s="72">
        <v>2</v>
      </c>
      <c r="C7" s="72">
        <v>3</v>
      </c>
      <c r="D7" s="72">
        <v>4</v>
      </c>
      <c r="E7" s="72">
        <v>5</v>
      </c>
      <c r="F7" s="72">
        <v>6</v>
      </c>
      <c r="G7" s="72">
        <v>7</v>
      </c>
      <c r="H7" s="72">
        <v>8</v>
      </c>
      <c r="I7" s="72">
        <v>9</v>
      </c>
      <c r="J7" s="62">
        <v>10</v>
      </c>
      <c r="K7" s="62">
        <v>11</v>
      </c>
    </row>
    <row customHeight="1" ht="30.664306640625">
      <c r="A8" s="66"/>
      <c r="B8" s="158"/>
      <c r="C8" s="66"/>
      <c r="D8" s="66"/>
      <c r="E8" s="66"/>
      <c r="F8" s="66"/>
      <c r="G8" s="66"/>
      <c r="H8" s="54"/>
      <c r="I8" s="54"/>
      <c r="J8" s="54"/>
      <c r="K8" s="54"/>
    </row>
    <row customHeight="1" ht="30.664306640625">
      <c r="A9" s="158"/>
      <c r="B9" s="158"/>
      <c r="C9" s="158"/>
      <c r="D9" s="158"/>
      <c r="E9" s="158"/>
      <c r="F9" s="158"/>
      <c r="G9" s="158"/>
      <c r="H9" s="54"/>
      <c r="I9" s="54"/>
      <c r="J9" s="54"/>
      <c r="K9" s="54"/>
    </row>
    <row customHeight="1" ht="18.75">
      <c r="A10" s="55" t="s">
        <v>217</v>
      </c>
      <c r="B10" s="56"/>
      <c r="C10" s="56"/>
      <c r="D10" s="56"/>
      <c r="E10" s="56"/>
      <c r="F10" s="56"/>
      <c r="G10" s="57"/>
      <c r="H10" s="54"/>
      <c r="I10" s="54"/>
      <c r="J10" s="54"/>
      <c r="K10" s="54"/>
    </row>
  </sheetData>
  <mergeCells count="16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  <mergeCell ref="A1:K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560DC8F-E373-05D2-460A-B711A66DAE9F}" mc:Ignorable="x14ac xr xr2 xr3">
  <sheetPr>
    <outlinePr summaryRight="0"/>
  </sheetPr>
  <dimension ref="A1:G11"/>
  <sheetViews>
    <sheetView topLeftCell="A1" showZeros="0" workbookViewId="0"/>
  </sheetViews>
  <sheetFormatPr defaultColWidth="9.140625" customHeight="1" defaultRowHeight="14.25"/>
  <cols>
    <col min="1" max="1" width="37.7421875" customWidth="1"/>
    <col min="2" max="2" width="15.5625" customWidth="1"/>
    <col min="3" max="3" width="57.4140625" customWidth="1"/>
    <col min="4" max="4" width="9.703125" customWidth="1"/>
    <col min="5" max="7" width="19.84375" customWidth="1"/>
  </cols>
  <sheetData>
    <row customHeight="1" ht="13.5">
      <c r="A1" s="159" t="s">
        <v>323</v>
      </c>
      <c r="B1" s="159"/>
      <c r="C1" s="159"/>
      <c r="D1" s="160"/>
      <c r="E1" s="159"/>
      <c r="F1" s="159"/>
      <c r="G1" s="161"/>
    </row>
    <row customHeight="1" ht="27.75">
      <c r="A2" s="162" t="s">
        <v>324</v>
      </c>
      <c r="B2" s="162"/>
      <c r="C2" s="162"/>
      <c r="D2" s="162"/>
      <c r="E2" s="162"/>
      <c r="F2" s="162"/>
      <c r="G2" s="162"/>
    </row>
    <row customHeight="1" ht="13.5">
      <c r="A3" s="34">
        <f>"单位名称："&amp;"玉溪市人防指挥信息保障中心"</f>
      </c>
      <c r="B3" s="152"/>
      <c r="C3" s="152"/>
      <c r="D3" s="152"/>
      <c r="E3" s="37"/>
      <c r="F3" s="37"/>
      <c r="G3" s="163" t="s">
        <v>2</v>
      </c>
    </row>
    <row customHeight="1" ht="21.75">
      <c r="A4" s="39" t="s">
        <v>206</v>
      </c>
      <c r="B4" s="39" t="s">
        <v>205</v>
      </c>
      <c r="C4" s="39" t="s">
        <v>122</v>
      </c>
      <c r="D4" s="40" t="s">
        <v>325</v>
      </c>
      <c r="E4" s="42" t="s">
        <v>33</v>
      </c>
      <c r="F4" s="43"/>
      <c r="G4" s="44"/>
    </row>
    <row customHeight="1" ht="21.75">
      <c r="A5" s="45"/>
      <c r="B5" s="45"/>
      <c r="C5" s="45"/>
      <c r="D5" s="46"/>
      <c r="E5" s="164" t="s">
        <v>326</v>
      </c>
      <c r="F5" s="40" t="s">
        <v>327</v>
      </c>
      <c r="G5" s="40" t="s">
        <v>328</v>
      </c>
    </row>
    <row customHeight="1" ht="40.5">
      <c r="A6" s="48"/>
      <c r="B6" s="48"/>
      <c r="C6" s="48"/>
      <c r="D6" s="49"/>
      <c r="E6" s="50"/>
      <c r="F6" s="49" t="s">
        <v>32</v>
      </c>
      <c r="G6" s="49"/>
    </row>
    <row customHeight="1" ht="15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1">
        <v>6</v>
      </c>
      <c r="G7" s="41">
        <v>7</v>
      </c>
    </row>
    <row customHeight="1" ht="21">
      <c r="A8" s="165" t="s">
        <v>64</v>
      </c>
      <c r="B8" s="166"/>
      <c r="C8" s="166"/>
      <c r="D8" s="167"/>
      <c r="E8" s="74">
        <v>200000</v>
      </c>
      <c r="F8" s="74"/>
      <c r="G8" s="74"/>
    </row>
    <row customHeight="1" ht="21">
      <c r="A9" s="165"/>
      <c r="B9" s="165" t="s">
        <v>329</v>
      </c>
      <c r="C9" s="165" t="s">
        <v>210</v>
      </c>
      <c r="D9" s="168" t="s">
        <v>330</v>
      </c>
      <c r="E9" s="74">
        <v>100000</v>
      </c>
      <c r="F9" s="74"/>
      <c r="G9" s="74"/>
    </row>
    <row customHeight="1" ht="21">
      <c r="A10" s="52"/>
      <c r="B10" s="165" t="s">
        <v>329</v>
      </c>
      <c r="C10" s="165" t="s">
        <v>215</v>
      </c>
      <c r="D10" s="168" t="s">
        <v>330</v>
      </c>
      <c r="E10" s="74">
        <v>100000</v>
      </c>
      <c r="F10" s="74"/>
      <c r="G10" s="74"/>
    </row>
    <row customHeight="1" ht="21">
      <c r="A11" s="169" t="s">
        <v>30</v>
      </c>
      <c r="B11" s="170" t="s">
        <v>331</v>
      </c>
      <c r="C11" s="170"/>
      <c r="D11" s="171"/>
      <c r="E11" s="74">
        <v>200000</v>
      </c>
      <c r="F11" s="74"/>
      <c r="G11" s="74"/>
    </row>
  </sheetData>
  <mergeCells count="12">
    <mergeCell ref="A2:G2"/>
    <mergeCell ref="A3:D3"/>
    <mergeCell ref="F5:F6"/>
    <mergeCell ref="E5:E6"/>
    <mergeCell ref="E4:G4"/>
    <mergeCell ref="A11:D11"/>
    <mergeCell ref="B4:B6"/>
    <mergeCell ref="C4:C6"/>
    <mergeCell ref="A4:A6"/>
    <mergeCell ref="G5:G6"/>
    <mergeCell ref="D4:D6"/>
    <mergeCell ref="A1:G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51E955D-4A4E-8DF1-D83D-032B1D5BD35C}" mc:Ignorable="x14ac xr xr2 xr3">
  <sheetPr>
    <outlinePr summaryRight="0"/>
  </sheetPr>
  <dimension ref="A1:S9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3" width="16.28125" customWidth="1"/>
    <col min="4" max="4" width="16.4140625" customWidth="1"/>
    <col min="5" max="6" width="16.28125" customWidth="1"/>
    <col min="7" max="11" width="16.4140625" customWidth="1"/>
    <col min="12" max="18" width="16.28125" customWidth="1"/>
    <col min="19" max="19" width="16.4140625" customWidth="1"/>
  </cols>
  <sheetData>
    <row customHeight="1" ht="15">
      <c r="A1" s="18" t="s">
        <v>26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customHeight="1" ht="28.5">
      <c r="A2" s="19" t="s">
        <v>27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customHeight="1" ht="20.25">
      <c r="A3" s="2">
        <f>"单位名称："&amp;"玉溪市人防指挥信息保障中心"</f>
      </c>
      <c r="B3" s="2"/>
      <c r="C3" s="2"/>
      <c r="D3" s="2"/>
      <c r="E3" s="2"/>
      <c r="F3" s="2"/>
      <c r="G3" s="2"/>
      <c r="H3" s="2"/>
      <c r="I3" s="2"/>
      <c r="J3" s="2"/>
      <c r="K3" s="2"/>
      <c r="L3" s="20"/>
      <c r="M3" s="20"/>
      <c r="N3" s="20"/>
      <c r="O3" s="20"/>
      <c r="P3" s="20"/>
      <c r="Q3" s="20"/>
      <c r="R3" s="20"/>
      <c r="S3" s="20" t="s">
        <v>2</v>
      </c>
    </row>
    <row customHeight="1" ht="27">
      <c r="A4" s="12" t="s">
        <v>28</v>
      </c>
      <c r="B4" s="12" t="s">
        <v>29</v>
      </c>
      <c r="C4" s="12" t="s">
        <v>30</v>
      </c>
      <c r="D4" s="12" t="s">
        <v>31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 t="s">
        <v>20</v>
      </c>
      <c r="P4" s="12"/>
      <c r="Q4" s="12"/>
      <c r="R4" s="12"/>
      <c r="S4" s="12"/>
    </row>
    <row customHeight="1" ht="27">
      <c r="A5" s="12"/>
      <c r="B5" s="12"/>
      <c r="C5" s="12"/>
      <c r="D5" s="12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I5" s="12" t="s">
        <v>37</v>
      </c>
      <c r="J5" s="12"/>
      <c r="K5" s="12"/>
      <c r="L5" s="12"/>
      <c r="M5" s="12"/>
      <c r="N5" s="12"/>
      <c r="O5" s="12" t="s">
        <v>32</v>
      </c>
      <c r="P5" s="12" t="s">
        <v>33</v>
      </c>
      <c r="Q5" s="12" t="s">
        <v>34</v>
      </c>
      <c r="R5" s="12" t="s">
        <v>35</v>
      </c>
      <c r="S5" s="12" t="s">
        <v>38</v>
      </c>
    </row>
    <row customHeight="1" ht="27">
      <c r="A6" s="12"/>
      <c r="B6" s="12"/>
      <c r="C6" s="12"/>
      <c r="D6" s="12"/>
      <c r="E6" s="12"/>
      <c r="F6" s="12"/>
      <c r="G6" s="12"/>
      <c r="H6" s="12"/>
      <c r="I6" s="12" t="s">
        <v>32</v>
      </c>
      <c r="J6" s="12" t="s">
        <v>39</v>
      </c>
      <c r="K6" s="12" t="s">
        <v>40</v>
      </c>
      <c r="L6" s="12" t="s">
        <v>41</v>
      </c>
      <c r="M6" s="12" t="s">
        <v>42</v>
      </c>
      <c r="N6" s="12" t="s">
        <v>43</v>
      </c>
      <c r="O6" s="12"/>
      <c r="P6" s="12"/>
      <c r="Q6" s="12"/>
      <c r="R6" s="12"/>
      <c r="S6" s="12"/>
    </row>
    <row customHeight="1" ht="20.25">
      <c r="A7" s="21" t="s">
        <v>44</v>
      </c>
      <c r="B7" s="21" t="s">
        <v>45</v>
      </c>
      <c r="C7" s="21" t="s">
        <v>46</v>
      </c>
      <c r="D7" s="21" t="s">
        <v>47</v>
      </c>
      <c r="E7" s="21" t="s">
        <v>48</v>
      </c>
      <c r="F7" s="21" t="s">
        <v>49</v>
      </c>
      <c r="G7" s="21" t="s">
        <v>50</v>
      </c>
      <c r="H7" s="21" t="s">
        <v>51</v>
      </c>
      <c r="I7" s="21" t="s">
        <v>52</v>
      </c>
      <c r="J7" s="21" t="s">
        <v>53</v>
      </c>
      <c r="K7" s="21" t="s">
        <v>54</v>
      </c>
      <c r="L7" s="21" t="s">
        <v>55</v>
      </c>
      <c r="M7" s="21" t="s">
        <v>56</v>
      </c>
      <c r="N7" s="21" t="s">
        <v>57</v>
      </c>
      <c r="O7" s="21" t="s">
        <v>58</v>
      </c>
      <c r="P7" s="21" t="s">
        <v>59</v>
      </c>
      <c r="Q7" s="21" t="s">
        <v>60</v>
      </c>
      <c r="R7" s="21" t="s">
        <v>61</v>
      </c>
      <c r="S7" s="21" t="s">
        <v>62</v>
      </c>
    </row>
    <row customHeight="1" ht="20.25">
      <c r="A8" s="2" t="s">
        <v>63</v>
      </c>
      <c r="B8" s="2" t="s">
        <v>64</v>
      </c>
      <c r="C8" s="22">
        <v>1252014.93</v>
      </c>
      <c r="D8" s="22">
        <v>1252014.93</v>
      </c>
      <c r="E8" s="23">
        <v>1252014.93</v>
      </c>
      <c r="F8" s="23"/>
      <c r="G8" s="23"/>
      <c r="H8" s="23"/>
      <c r="I8" s="23"/>
      <c r="J8" s="23"/>
      <c r="K8" s="23"/>
      <c r="L8" s="23"/>
      <c r="M8" s="23"/>
      <c r="N8" s="23"/>
      <c r="O8" s="22"/>
      <c r="P8" s="22"/>
      <c r="Q8" s="22"/>
      <c r="R8" s="22"/>
      <c r="S8" s="22"/>
    </row>
    <row customHeight="1" ht="20.25">
      <c r="A9" s="24" t="s">
        <v>30</v>
      </c>
      <c r="B9" s="2"/>
      <c r="C9" s="22">
        <v>1252014.93</v>
      </c>
      <c r="D9" s="22">
        <v>1252014.93</v>
      </c>
      <c r="E9" s="22">
        <v>1252014.93</v>
      </c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</sheetData>
  <mergeCells count="20">
    <mergeCell ref="A2:S2"/>
    <mergeCell ref="A1:S1"/>
    <mergeCell ref="C4:C6"/>
    <mergeCell ref="B4:B6"/>
    <mergeCell ref="A4:A6"/>
    <mergeCell ref="D5:D6"/>
    <mergeCell ref="G5:G6"/>
    <mergeCell ref="H5:H6"/>
    <mergeCell ref="E5:E6"/>
    <mergeCell ref="F5:F6"/>
    <mergeCell ref="I5:N5"/>
    <mergeCell ref="D4:N4"/>
    <mergeCell ref="O4:S4"/>
    <mergeCell ref="O5:O6"/>
    <mergeCell ref="P5:P6"/>
    <mergeCell ref="Q5:Q6"/>
    <mergeCell ref="R5:R6"/>
    <mergeCell ref="S5:S6"/>
    <mergeCell ref="A3:R3"/>
    <mergeCell ref="A9:B9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0F98A2F-CE6B-EE73-D682-260495C3E228}" mc:Ignorable="x14ac xr xr2 xr3">
  <sheetPr>
    <outlinePr summaryRight="0"/>
  </sheetPr>
  <dimension ref="A1:O23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15" width="15.1328125" customWidth="1"/>
  </cols>
  <sheetData>
    <row customHeight="1" ht="15">
      <c r="A1" s="18" t="s">
        <v>65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customHeight="1" ht="28.5">
      <c r="A2" s="19" t="s">
        <v>66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customHeight="1" ht="20.25">
      <c r="A3" s="2">
        <f>"单位名称："&amp;"玉溪市人防指挥信息保障中心"</f>
      </c>
      <c r="B3" s="2"/>
      <c r="C3" s="2"/>
      <c r="D3" s="2"/>
      <c r="E3" s="2"/>
      <c r="F3" s="2"/>
      <c r="G3" s="2"/>
      <c r="H3" s="2"/>
      <c r="I3" s="2"/>
      <c r="J3" s="20"/>
      <c r="K3" s="20"/>
      <c r="L3" s="20"/>
      <c r="M3" s="20"/>
      <c r="N3" s="20"/>
      <c r="O3" s="20" t="s">
        <v>2</v>
      </c>
    </row>
    <row customHeight="1" ht="27">
      <c r="A4" s="12" t="s">
        <v>67</v>
      </c>
      <c r="B4" s="12" t="s">
        <v>68</v>
      </c>
      <c r="C4" s="12" t="s">
        <v>30</v>
      </c>
      <c r="D4" s="12" t="s">
        <v>33</v>
      </c>
      <c r="E4" s="12"/>
      <c r="F4" s="12"/>
      <c r="G4" s="12" t="s">
        <v>34</v>
      </c>
      <c r="H4" s="12" t="s">
        <v>35</v>
      </c>
      <c r="I4" s="12" t="s">
        <v>69</v>
      </c>
      <c r="J4" s="12" t="s">
        <v>70</v>
      </c>
      <c r="K4" s="12"/>
      <c r="L4" s="12"/>
      <c r="M4" s="12"/>
      <c r="N4" s="12"/>
      <c r="O4" s="12"/>
    </row>
    <row customHeight="1" ht="27">
      <c r="A5" s="12"/>
      <c r="B5" s="12"/>
      <c r="C5" s="12"/>
      <c r="D5" s="12" t="s">
        <v>32</v>
      </c>
      <c r="E5" s="12" t="s">
        <v>71</v>
      </c>
      <c r="F5" s="12" t="s">
        <v>72</v>
      </c>
      <c r="G5" s="12"/>
      <c r="H5" s="12"/>
      <c r="I5" s="12"/>
      <c r="J5" s="12" t="s">
        <v>32</v>
      </c>
      <c r="K5" s="12" t="s">
        <v>73</v>
      </c>
      <c r="L5" s="12" t="s">
        <v>74</v>
      </c>
      <c r="M5" s="12" t="s">
        <v>75</v>
      </c>
      <c r="N5" s="12" t="s">
        <v>76</v>
      </c>
      <c r="O5" s="12" t="s">
        <v>77</v>
      </c>
    </row>
    <row customHeight="1" ht="20.25">
      <c r="A6" s="21" t="s">
        <v>44</v>
      </c>
      <c r="B6" s="21" t="s">
        <v>45</v>
      </c>
      <c r="C6" s="21" t="s">
        <v>46</v>
      </c>
      <c r="D6" s="21" t="s">
        <v>47</v>
      </c>
      <c r="E6" s="21" t="s">
        <v>48</v>
      </c>
      <c r="F6" s="21" t="s">
        <v>49</v>
      </c>
      <c r="G6" s="21" t="s">
        <v>50</v>
      </c>
      <c r="H6" s="21" t="s">
        <v>51</v>
      </c>
      <c r="I6" s="21" t="s">
        <v>52</v>
      </c>
      <c r="J6" s="21" t="s">
        <v>53</v>
      </c>
      <c r="K6" s="21" t="s">
        <v>54</v>
      </c>
      <c r="L6" s="21" t="s">
        <v>55</v>
      </c>
      <c r="M6" s="21" t="s">
        <v>56</v>
      </c>
      <c r="N6" s="21" t="s">
        <v>57</v>
      </c>
      <c r="O6" s="21" t="s">
        <v>58</v>
      </c>
    </row>
    <row customHeight="1" ht="20.25">
      <c r="A7" s="2" t="s">
        <v>78</v>
      </c>
      <c r="B7" s="2">
        <f>"        "&amp;"国防支出"</f>
      </c>
      <c r="C7" s="23">
        <v>1000451.76</v>
      </c>
      <c r="D7" s="23">
        <v>1000451.76</v>
      </c>
      <c r="E7" s="23">
        <v>800451.76</v>
      </c>
      <c r="F7" s="23">
        <v>200000</v>
      </c>
      <c r="G7" s="23"/>
      <c r="H7" s="23"/>
      <c r="I7" s="23"/>
      <c r="J7" s="23"/>
      <c r="K7" s="23"/>
      <c r="L7" s="23"/>
      <c r="M7" s="23"/>
      <c r="N7" s="23"/>
      <c r="O7" s="23"/>
    </row>
    <row customHeight="1" ht="20.25">
      <c r="A8" s="25" t="s">
        <v>79</v>
      </c>
      <c r="B8" s="25">
        <f>"        "&amp;"国防动员"</f>
      </c>
      <c r="C8" s="23">
        <v>1000451.76</v>
      </c>
      <c r="D8" s="23">
        <v>1000451.76</v>
      </c>
      <c r="E8" s="23">
        <v>800451.76</v>
      </c>
      <c r="F8" s="23">
        <v>200000</v>
      </c>
      <c r="G8" s="23"/>
      <c r="H8" s="23"/>
      <c r="I8" s="23"/>
      <c r="J8" s="23"/>
      <c r="K8" s="23"/>
      <c r="L8" s="23"/>
      <c r="M8" s="23"/>
      <c r="N8" s="23"/>
      <c r="O8" s="23"/>
    </row>
    <row customHeight="1" ht="20.25">
      <c r="A9" s="26" t="s">
        <v>80</v>
      </c>
      <c r="B9" s="26">
        <f>"        "&amp;"人民防空"</f>
      </c>
      <c r="C9" s="23">
        <v>1000451.76</v>
      </c>
      <c r="D9" s="23">
        <v>1000451.76</v>
      </c>
      <c r="E9" s="23">
        <v>800451.76</v>
      </c>
      <c r="F9" s="23">
        <v>200000</v>
      </c>
      <c r="G9" s="23"/>
      <c r="H9" s="23"/>
      <c r="I9" s="23"/>
      <c r="J9" s="23"/>
      <c r="K9" s="23"/>
      <c r="L9" s="23"/>
      <c r="M9" s="23"/>
      <c r="N9" s="23"/>
      <c r="O9" s="23"/>
    </row>
    <row customHeight="1" ht="20.25">
      <c r="A10" s="2" t="s">
        <v>81</v>
      </c>
      <c r="B10" s="2">
        <f>"        "&amp;"社会保障和就业支出"</f>
      </c>
      <c r="C10" s="23">
        <v>91146.24</v>
      </c>
      <c r="D10" s="23">
        <v>91146.24</v>
      </c>
      <c r="E10" s="23">
        <v>91146.24</v>
      </c>
      <c r="F10" s="23"/>
      <c r="G10" s="23"/>
      <c r="H10" s="23"/>
      <c r="I10" s="23"/>
      <c r="J10" s="23"/>
      <c r="K10" s="23"/>
      <c r="L10" s="23"/>
      <c r="M10" s="23"/>
      <c r="N10" s="23"/>
      <c r="O10" s="23"/>
    </row>
    <row customHeight="1" ht="20.25">
      <c r="A11" s="25" t="s">
        <v>82</v>
      </c>
      <c r="B11" s="25">
        <f>"        "&amp;"行政事业单位养老支出"</f>
      </c>
      <c r="C11" s="23">
        <v>91146.24</v>
      </c>
      <c r="D11" s="23">
        <v>91146.24</v>
      </c>
      <c r="E11" s="23">
        <v>91146.24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</row>
    <row customHeight="1" ht="20.25">
      <c r="A12" s="26" t="s">
        <v>83</v>
      </c>
      <c r="B12" s="26">
        <f>"        "&amp;"机关事业单位基本养老保险缴费支出"</f>
      </c>
      <c r="C12" s="23">
        <v>91146.24</v>
      </c>
      <c r="D12" s="23">
        <v>91146.24</v>
      </c>
      <c r="E12" s="23">
        <v>91146.24</v>
      </c>
      <c r="F12" s="23"/>
      <c r="G12" s="23"/>
      <c r="H12" s="23"/>
      <c r="I12" s="23"/>
      <c r="J12" s="23"/>
      <c r="K12" s="23"/>
      <c r="L12" s="23"/>
      <c r="M12" s="23"/>
      <c r="N12" s="23"/>
      <c r="O12" s="23"/>
    </row>
    <row customHeight="1" ht="20.25">
      <c r="A13" s="2" t="s">
        <v>84</v>
      </c>
      <c r="B13" s="2">
        <f>"        "&amp;"卫生健康支出"</f>
      </c>
      <c r="C13" s="23">
        <v>80040.93</v>
      </c>
      <c r="D13" s="23">
        <v>80040.93</v>
      </c>
      <c r="E13" s="23">
        <v>80040.93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</row>
    <row customHeight="1" ht="20.25">
      <c r="A14" s="25" t="s">
        <v>85</v>
      </c>
      <c r="B14" s="25">
        <f>"        "&amp;"行政事业单位医疗"</f>
      </c>
      <c r="C14" s="23">
        <v>80040.93</v>
      </c>
      <c r="D14" s="23">
        <v>80040.93</v>
      </c>
      <c r="E14" s="23">
        <v>80040.93</v>
      </c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customHeight="1" ht="20.25">
      <c r="A15" s="26" t="s">
        <v>86</v>
      </c>
      <c r="B15" s="26">
        <f>"        "&amp;"行政单位医疗"</f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customHeight="1" ht="20.25">
      <c r="A16" s="26" t="s">
        <v>87</v>
      </c>
      <c r="B16" s="26">
        <f>"        "&amp;"事业单位医疗"</f>
      </c>
      <c r="C16" s="23">
        <v>47282.11</v>
      </c>
      <c r="D16" s="23">
        <v>47282.11</v>
      </c>
      <c r="E16" s="23">
        <v>47282.11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</row>
    <row customHeight="1" ht="20.25">
      <c r="A17" s="26" t="s">
        <v>88</v>
      </c>
      <c r="B17" s="26">
        <f>"        "&amp;"公务员医疗补助"</f>
      </c>
      <c r="C17" s="23">
        <v>28483.2</v>
      </c>
      <c r="D17" s="23">
        <v>28483.2</v>
      </c>
      <c r="E17" s="23">
        <v>28483.2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</row>
    <row customHeight="1" ht="20.25">
      <c r="A18" s="26" t="s">
        <v>89</v>
      </c>
      <c r="B18" s="26">
        <f>"        "&amp;"其他行政事业单位医疗支出"</f>
      </c>
      <c r="C18" s="23">
        <v>4275.62</v>
      </c>
      <c r="D18" s="23">
        <v>4275.62</v>
      </c>
      <c r="E18" s="23">
        <v>4275.62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customHeight="1" ht="20.25">
      <c r="A19" s="2" t="s">
        <v>90</v>
      </c>
      <c r="B19" s="2">
        <f>"        "&amp;"住房保障支出"</f>
      </c>
      <c r="C19" s="23">
        <v>80376</v>
      </c>
      <c r="D19" s="23">
        <v>80376</v>
      </c>
      <c r="E19" s="23">
        <v>80376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customHeight="1" ht="20.25">
      <c r="A20" s="25" t="s">
        <v>91</v>
      </c>
      <c r="B20" s="25">
        <f>"        "&amp;"住房改革支出"</f>
      </c>
      <c r="C20" s="23">
        <v>80376</v>
      </c>
      <c r="D20" s="23">
        <v>80376</v>
      </c>
      <c r="E20" s="23">
        <v>80376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</row>
    <row customHeight="1" ht="20.25">
      <c r="A21" s="26" t="s">
        <v>92</v>
      </c>
      <c r="B21" s="26">
        <f>"        "&amp;"住房公积金"</f>
      </c>
      <c r="C21" s="23">
        <v>75216</v>
      </c>
      <c r="D21" s="23">
        <v>75216</v>
      </c>
      <c r="E21" s="23">
        <v>75216</v>
      </c>
      <c r="F21" s="23"/>
      <c r="G21" s="23"/>
      <c r="H21" s="23"/>
      <c r="I21" s="23"/>
      <c r="J21" s="23"/>
      <c r="K21" s="23"/>
      <c r="L21" s="23"/>
      <c r="M21" s="23"/>
      <c r="N21" s="23"/>
      <c r="O21" s="23"/>
    </row>
    <row customHeight="1" ht="20.25">
      <c r="A22" s="26" t="s">
        <v>93</v>
      </c>
      <c r="B22" s="26">
        <f>"        "&amp;"购房补贴"</f>
      </c>
      <c r="C22" s="23">
        <v>5160</v>
      </c>
      <c r="D22" s="23">
        <v>5160</v>
      </c>
      <c r="E22" s="23">
        <v>5160</v>
      </c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customHeight="1" ht="20.25">
      <c r="A23" s="24" t="s">
        <v>30</v>
      </c>
      <c r="B23" s="2"/>
      <c r="C23" s="22">
        <v>1252014.93</v>
      </c>
      <c r="D23" s="22">
        <v>1252014.93</v>
      </c>
      <c r="E23" s="22">
        <v>1052014.93</v>
      </c>
      <c r="F23" s="22">
        <v>200000</v>
      </c>
      <c r="G23" s="22"/>
      <c r="H23" s="22"/>
      <c r="I23" s="22"/>
      <c r="J23" s="22"/>
      <c r="K23" s="22"/>
      <c r="L23" s="22"/>
      <c r="M23" s="22"/>
      <c r="N23" s="22"/>
      <c r="O23" s="22"/>
    </row>
  </sheetData>
  <mergeCells count="12">
    <mergeCell ref="A2:O2"/>
    <mergeCell ref="A1:O1"/>
    <mergeCell ref="D4:F4"/>
    <mergeCell ref="C4:C5"/>
    <mergeCell ref="G4:G5"/>
    <mergeCell ref="H4:H5"/>
    <mergeCell ref="I4:I5"/>
    <mergeCell ref="B4:B5"/>
    <mergeCell ref="A4:A5"/>
    <mergeCell ref="A3:N3"/>
    <mergeCell ref="J4:O4"/>
    <mergeCell ref="A23:B23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8365F7B-0DB5-7BAD-AB4B-714C0B30FB77}" mc:Ignorable="x14ac xr xr2 xr3">
  <sheetPr>
    <outlinePr summaryRight="0"/>
  </sheetPr>
  <dimension ref="A1:D15"/>
  <sheetViews>
    <sheetView topLeftCell="A1" showZeros="0" workbookViewId="0"/>
  </sheetViews>
  <sheetFormatPr defaultColWidth="8.8515625" customHeight="1" defaultRowHeight="15"/>
  <cols>
    <col min="1" max="2" width="28.57421875" customWidth="1"/>
    <col min="3" max="3" width="35.703125" customWidth="1"/>
    <col min="4" max="4" width="28.57421875" customWidth="1"/>
  </cols>
  <sheetData>
    <row customHeight="1" ht="18.75">
      <c r="A1" s="8" t="s">
        <v>94</v>
      </c>
      <c r="B1" s="9"/>
      <c r="C1" s="9"/>
      <c r="D1" s="9"/>
    </row>
    <row customHeight="1" ht="28.5">
      <c r="A2" s="10" t="s">
        <v>95</v>
      </c>
      <c r="B2" s="10"/>
      <c r="C2" s="10"/>
      <c r="D2" s="10"/>
    </row>
    <row customHeight="1" ht="18.75">
      <c r="A3" s="11">
        <f>"单位名称："&amp;"玉溪市人防指挥信息保障中心"</f>
      </c>
      <c r="B3" s="2"/>
      <c r="C3" s="2"/>
      <c r="D3" s="8" t="s">
        <v>2</v>
      </c>
    </row>
    <row customHeight="1" ht="18.75">
      <c r="A4" s="27" t="s">
        <v>3</v>
      </c>
      <c r="B4" s="27"/>
      <c r="C4" s="27" t="s">
        <v>4</v>
      </c>
      <c r="D4" s="27"/>
    </row>
    <row customHeight="1" ht="18.75">
      <c r="A5" s="27" t="s">
        <v>5</v>
      </c>
      <c r="B5" s="27" t="s">
        <v>6</v>
      </c>
      <c r="C5" s="27" t="s">
        <v>96</v>
      </c>
      <c r="D5" s="27" t="s">
        <v>6</v>
      </c>
    </row>
    <row customHeight="1" ht="18.75">
      <c r="A6" s="16" t="s">
        <v>97</v>
      </c>
      <c r="B6" s="13"/>
      <c r="C6" s="28" t="s">
        <v>98</v>
      </c>
      <c r="D6" s="13"/>
    </row>
    <row customHeight="1" ht="18.75">
      <c r="A7" s="2" t="s">
        <v>99</v>
      </c>
      <c r="B7" s="1">
        <v>1252014.93</v>
      </c>
      <c r="C7" s="14">
        <f>"（一）"&amp;"国防支出"</f>
      </c>
      <c r="D7" s="1">
        <v>1000451.76</v>
      </c>
    </row>
    <row customHeight="1" ht="18.75">
      <c r="A8" s="2" t="s">
        <v>100</v>
      </c>
      <c r="B8" s="1"/>
      <c r="C8" s="14">
        <f>"（二）"&amp;"社会保障和就业支出"</f>
      </c>
      <c r="D8" s="1">
        <v>91146.24</v>
      </c>
    </row>
    <row customHeight="1" ht="18.75">
      <c r="A9" s="2" t="s">
        <v>101</v>
      </c>
      <c r="B9" s="1"/>
      <c r="C9" s="14">
        <f>"（三）"&amp;"卫生健康支出"</f>
      </c>
      <c r="D9" s="1">
        <v>80040.93</v>
      </c>
    </row>
    <row customHeight="1" ht="18.75">
      <c r="A10" s="2" t="s">
        <v>102</v>
      </c>
      <c r="B10" s="1"/>
      <c r="C10" s="14">
        <f>"（四）"&amp;"住房保障支出"</f>
      </c>
      <c r="D10" s="1">
        <v>80376</v>
      </c>
    </row>
    <row customHeight="1" ht="18.75">
      <c r="A11" s="17" t="s">
        <v>99</v>
      </c>
      <c r="B11" s="1"/>
      <c r="C11" s="2"/>
      <c r="D11" s="2"/>
    </row>
    <row customHeight="1" ht="18.75">
      <c r="A12" s="17" t="s">
        <v>100</v>
      </c>
      <c r="B12" s="1"/>
      <c r="C12" s="2"/>
      <c r="D12" s="2"/>
    </row>
    <row customHeight="1" ht="18.75">
      <c r="A13" s="17" t="s">
        <v>101</v>
      </c>
      <c r="B13" s="1"/>
      <c r="C13" s="2"/>
      <c r="D13" s="2"/>
    </row>
    <row customHeight="1" ht="18.75">
      <c r="A14" s="2"/>
      <c r="B14" s="2"/>
      <c r="C14" s="2" t="s">
        <v>103</v>
      </c>
      <c r="D14" s="2"/>
    </row>
    <row customHeight="1" ht="18.75">
      <c r="A15" s="15" t="s">
        <v>24</v>
      </c>
      <c r="B15" s="1">
        <v>1252014.93</v>
      </c>
      <c r="C15" s="15" t="s">
        <v>25</v>
      </c>
      <c r="D15" s="1">
        <v>1252014.93</v>
      </c>
    </row>
  </sheetData>
  <mergeCells count="5">
    <mergeCell ref="A4:B4"/>
    <mergeCell ref="C4:D4"/>
    <mergeCell ref="A2:D2"/>
    <mergeCell ref="A3:C3"/>
    <mergeCell ref="A1:D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74872C9-08FC-9E88-1DBB-B2F68D7F91CE}" mc:Ignorable="x14ac xr xr2 xr3">
  <sheetPr>
    <outlinePr summaryRight="0"/>
  </sheetPr>
  <dimension ref="A1:G22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7" width="15.1328125" customWidth="1"/>
  </cols>
  <sheetData>
    <row customHeight="1" ht="15">
      <c r="A1" s="18" t="s">
        <v>104</v>
      </c>
      <c r="B1" s="18"/>
      <c r="C1" s="18"/>
      <c r="D1" s="18"/>
      <c r="E1" s="18"/>
      <c r="F1" s="18"/>
      <c r="G1" s="18"/>
    </row>
    <row customHeight="1" ht="28.5">
      <c r="A2" s="19" t="s">
        <v>105</v>
      </c>
      <c r="B2" s="19"/>
      <c r="C2" s="19"/>
      <c r="D2" s="19"/>
      <c r="E2" s="19"/>
      <c r="F2" s="19"/>
      <c r="G2" s="19"/>
    </row>
    <row customHeight="1" ht="20.25">
      <c r="A3" s="2">
        <f>"单位名称："&amp;"玉溪市人防指挥信息保障中心"</f>
      </c>
      <c r="B3" s="2"/>
      <c r="C3" s="2"/>
      <c r="D3" s="2"/>
      <c r="E3" s="2"/>
      <c r="F3" s="2"/>
      <c r="G3" s="20" t="s">
        <v>2</v>
      </c>
    </row>
    <row customHeight="1" ht="27">
      <c r="A4" s="12" t="s">
        <v>106</v>
      </c>
      <c r="B4" s="12"/>
      <c r="C4" s="12" t="s">
        <v>30</v>
      </c>
      <c r="D4" s="12" t="s">
        <v>33</v>
      </c>
      <c r="E4" s="12"/>
      <c r="F4" s="12"/>
      <c r="G4" s="12" t="s">
        <v>72</v>
      </c>
    </row>
    <row customHeight="1" ht="27">
      <c r="A5" s="12" t="s">
        <v>67</v>
      </c>
      <c r="B5" s="12" t="s">
        <v>68</v>
      </c>
      <c r="C5" s="12"/>
      <c r="D5" s="12" t="s">
        <v>32</v>
      </c>
      <c r="E5" s="12" t="s">
        <v>107</v>
      </c>
      <c r="F5" s="12" t="s">
        <v>108</v>
      </c>
      <c r="G5" s="12"/>
    </row>
    <row customHeight="1" ht="20.25">
      <c r="A6" s="21" t="s">
        <v>44</v>
      </c>
      <c r="B6" s="21" t="s">
        <v>45</v>
      </c>
      <c r="C6" s="21" t="s">
        <v>46</v>
      </c>
      <c r="D6" s="21" t="s">
        <v>47</v>
      </c>
      <c r="E6" s="21" t="s">
        <v>48</v>
      </c>
      <c r="F6" s="21" t="s">
        <v>49</v>
      </c>
      <c r="G6" s="21">
        <v>7</v>
      </c>
    </row>
    <row customHeight="1" ht="20.25">
      <c r="A7" s="2" t="s">
        <v>78</v>
      </c>
      <c r="B7" s="2">
        <f>"        "&amp;"国防支出"</f>
      </c>
      <c r="C7" s="23">
        <v>1000451.76</v>
      </c>
      <c r="D7" s="22">
        <v>800451.76</v>
      </c>
      <c r="E7" s="23">
        <v>670255.28</v>
      </c>
      <c r="F7" s="23">
        <v>130196.48</v>
      </c>
      <c r="G7" s="23">
        <v>200000</v>
      </c>
    </row>
    <row customHeight="1" ht="20.25">
      <c r="A8" s="25" t="s">
        <v>79</v>
      </c>
      <c r="B8" s="25">
        <f>"        "&amp;"国防动员"</f>
      </c>
      <c r="C8" s="23">
        <v>1000451.76</v>
      </c>
      <c r="D8" s="22">
        <v>800451.76</v>
      </c>
      <c r="E8" s="23">
        <v>670255.28</v>
      </c>
      <c r="F8" s="23">
        <v>130196.48</v>
      </c>
      <c r="G8" s="23">
        <v>200000</v>
      </c>
    </row>
    <row customHeight="1" ht="20.25">
      <c r="A9" s="26" t="s">
        <v>80</v>
      </c>
      <c r="B9" s="26">
        <f>"        "&amp;"人民防空"</f>
      </c>
      <c r="C9" s="23">
        <v>1000451.76</v>
      </c>
      <c r="D9" s="22">
        <v>800451.76</v>
      </c>
      <c r="E9" s="23">
        <v>670255.28</v>
      </c>
      <c r="F9" s="23">
        <v>130196.48</v>
      </c>
      <c r="G9" s="23">
        <v>200000</v>
      </c>
    </row>
    <row customHeight="1" ht="20.25">
      <c r="A10" s="2" t="s">
        <v>81</v>
      </c>
      <c r="B10" s="2">
        <f>"        "&amp;"社会保障和就业支出"</f>
      </c>
      <c r="C10" s="23">
        <v>91146.24</v>
      </c>
      <c r="D10" s="22">
        <v>91146.24</v>
      </c>
      <c r="E10" s="23">
        <v>91146.24</v>
      </c>
      <c r="F10" s="23"/>
      <c r="G10" s="23"/>
    </row>
    <row customHeight="1" ht="20.25">
      <c r="A11" s="25" t="s">
        <v>82</v>
      </c>
      <c r="B11" s="25">
        <f>"        "&amp;"行政事业单位养老支出"</f>
      </c>
      <c r="C11" s="23">
        <v>91146.24</v>
      </c>
      <c r="D11" s="22">
        <v>91146.24</v>
      </c>
      <c r="E11" s="23">
        <v>91146.24</v>
      </c>
      <c r="F11" s="23"/>
      <c r="G11" s="23"/>
    </row>
    <row customHeight="1" ht="20.25">
      <c r="A12" s="26" t="s">
        <v>83</v>
      </c>
      <c r="B12" s="26">
        <f>"        "&amp;"机关事业单位基本养老保险缴费支出"</f>
      </c>
      <c r="C12" s="23">
        <v>91146.24</v>
      </c>
      <c r="D12" s="22">
        <v>91146.24</v>
      </c>
      <c r="E12" s="23">
        <v>91146.24</v>
      </c>
      <c r="F12" s="23"/>
      <c r="G12" s="23"/>
    </row>
    <row customHeight="1" ht="20.25">
      <c r="A13" s="2" t="s">
        <v>84</v>
      </c>
      <c r="B13" s="2">
        <f>"        "&amp;"卫生健康支出"</f>
      </c>
      <c r="C13" s="23">
        <v>80040.93</v>
      </c>
      <c r="D13" s="22">
        <v>80040.93</v>
      </c>
      <c r="E13" s="23">
        <v>80040.93</v>
      </c>
      <c r="F13" s="23"/>
      <c r="G13" s="23"/>
    </row>
    <row customHeight="1" ht="20.25">
      <c r="A14" s="25" t="s">
        <v>85</v>
      </c>
      <c r="B14" s="25">
        <f>"        "&amp;"行政事业单位医疗"</f>
      </c>
      <c r="C14" s="23">
        <v>80040.93</v>
      </c>
      <c r="D14" s="22">
        <v>80040.93</v>
      </c>
      <c r="E14" s="23">
        <v>80040.93</v>
      </c>
      <c r="F14" s="23"/>
      <c r="G14" s="23"/>
    </row>
    <row customHeight="1" ht="20.25">
      <c r="A15" s="26" t="s">
        <v>87</v>
      </c>
      <c r="B15" s="26">
        <f>"        "&amp;"事业单位医疗"</f>
      </c>
      <c r="C15" s="23">
        <v>47282.11</v>
      </c>
      <c r="D15" s="22">
        <v>47282.11</v>
      </c>
      <c r="E15" s="23">
        <v>47282.11</v>
      </c>
      <c r="F15" s="23"/>
      <c r="G15" s="23"/>
    </row>
    <row customHeight="1" ht="20.25">
      <c r="A16" s="26" t="s">
        <v>88</v>
      </c>
      <c r="B16" s="26">
        <f>"        "&amp;"公务员医疗补助"</f>
      </c>
      <c r="C16" s="23">
        <v>28483.2</v>
      </c>
      <c r="D16" s="22">
        <v>28483.2</v>
      </c>
      <c r="E16" s="23">
        <v>28483.2</v>
      </c>
      <c r="F16" s="23"/>
      <c r="G16" s="23"/>
    </row>
    <row customHeight="1" ht="20.25">
      <c r="A17" s="26" t="s">
        <v>89</v>
      </c>
      <c r="B17" s="26">
        <f>"        "&amp;"其他行政事业单位医疗支出"</f>
      </c>
      <c r="C17" s="23">
        <v>4275.62</v>
      </c>
      <c r="D17" s="22">
        <v>4275.62</v>
      </c>
      <c r="E17" s="23">
        <v>4275.62</v>
      </c>
      <c r="F17" s="23"/>
      <c r="G17" s="23"/>
    </row>
    <row customHeight="1" ht="20.25">
      <c r="A18" s="2" t="s">
        <v>90</v>
      </c>
      <c r="B18" s="2">
        <f>"        "&amp;"住房保障支出"</f>
      </c>
      <c r="C18" s="23">
        <v>80376</v>
      </c>
      <c r="D18" s="22">
        <v>80376</v>
      </c>
      <c r="E18" s="23">
        <v>80376</v>
      </c>
      <c r="F18" s="23"/>
      <c r="G18" s="23"/>
    </row>
    <row customHeight="1" ht="20.25">
      <c r="A19" s="25" t="s">
        <v>91</v>
      </c>
      <c r="B19" s="25">
        <f>"        "&amp;"住房改革支出"</f>
      </c>
      <c r="C19" s="23">
        <v>80376</v>
      </c>
      <c r="D19" s="22">
        <v>80376</v>
      </c>
      <c r="E19" s="23">
        <v>80376</v>
      </c>
      <c r="F19" s="23"/>
      <c r="G19" s="23"/>
    </row>
    <row customHeight="1" ht="20.25">
      <c r="A20" s="26" t="s">
        <v>92</v>
      </c>
      <c r="B20" s="26">
        <f>"        "&amp;"住房公积金"</f>
      </c>
      <c r="C20" s="23">
        <v>75216</v>
      </c>
      <c r="D20" s="22">
        <v>75216</v>
      </c>
      <c r="E20" s="23">
        <v>75216</v>
      </c>
      <c r="F20" s="23"/>
      <c r="G20" s="23"/>
    </row>
    <row customHeight="1" ht="20.25">
      <c r="A21" s="26" t="s">
        <v>93</v>
      </c>
      <c r="B21" s="26">
        <f>"        "&amp;"购房补贴"</f>
      </c>
      <c r="C21" s="23">
        <v>5160</v>
      </c>
      <c r="D21" s="22">
        <v>5160</v>
      </c>
      <c r="E21" s="23">
        <v>5160</v>
      </c>
      <c r="F21" s="23"/>
      <c r="G21" s="23"/>
    </row>
    <row customHeight="1" ht="20.25">
      <c r="A22" s="24" t="s">
        <v>30</v>
      </c>
      <c r="B22" s="2"/>
      <c r="C22" s="22">
        <v>1252014.93</v>
      </c>
      <c r="D22" s="22">
        <v>1052014.93</v>
      </c>
      <c r="E22" s="22">
        <v>921818.45</v>
      </c>
      <c r="F22" s="22">
        <v>130196.48</v>
      </c>
      <c r="G22" s="22">
        <v>200000</v>
      </c>
    </row>
  </sheetData>
  <mergeCells count="8">
    <mergeCell ref="A2:G2"/>
    <mergeCell ref="A1:G1"/>
    <mergeCell ref="D4:F4"/>
    <mergeCell ref="C4:C5"/>
    <mergeCell ref="A3:F3"/>
    <mergeCell ref="A22:B22"/>
    <mergeCell ref="G4:G5"/>
    <mergeCell ref="A4:B4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A0ADA3B-0602-164E-AFAB-E2DBF03F4F37}" mc:Ignorable="x14ac xr xr2 xr3">
  <sheetPr>
    <outlinePr summaryRight="0"/>
  </sheetPr>
  <dimension ref="A1:F7"/>
  <sheetViews>
    <sheetView topLeftCell="A1" showZeros="0" workbookViewId="0"/>
  </sheetViews>
  <sheetFormatPr defaultColWidth="8.8515625" customHeight="1" defaultRowHeight="15"/>
  <cols>
    <col min="1" max="6" width="25.1328125" customWidth="1"/>
  </cols>
  <sheetData>
    <row customHeight="1" ht="15">
      <c r="A1" s="8" t="s">
        <v>109</v>
      </c>
      <c r="B1" s="8"/>
      <c r="C1" s="8"/>
      <c r="D1" s="8"/>
      <c r="E1" s="8"/>
      <c r="F1" s="8"/>
    </row>
    <row customHeight="1" ht="28.5">
      <c r="A2" s="19" t="s">
        <v>110</v>
      </c>
      <c r="B2" s="19"/>
      <c r="C2" s="19"/>
      <c r="D2" s="19"/>
      <c r="E2" s="19"/>
      <c r="F2" s="19"/>
    </row>
    <row customHeight="1" ht="20.25">
      <c r="A3" s="2">
        <f>"单位名称："&amp;"玉溪市人防指挥信息保障中心"</f>
      </c>
      <c r="B3" s="2"/>
      <c r="C3" s="2"/>
      <c r="D3" s="2"/>
      <c r="E3" s="2"/>
      <c r="F3" s="8" t="s">
        <v>2</v>
      </c>
    </row>
    <row customHeight="1" ht="20.25">
      <c r="A4" s="12" t="s">
        <v>111</v>
      </c>
      <c r="B4" s="12" t="s">
        <v>112</v>
      </c>
      <c r="C4" s="12" t="s">
        <v>113</v>
      </c>
      <c r="D4" s="12"/>
      <c r="E4" s="12"/>
      <c r="F4" s="12"/>
    </row>
    <row customHeight="1" ht="35.25">
      <c r="A5" s="12"/>
      <c r="B5" s="12"/>
      <c r="C5" s="12" t="s">
        <v>32</v>
      </c>
      <c r="D5" s="12" t="s">
        <v>114</v>
      </c>
      <c r="E5" s="12" t="s">
        <v>115</v>
      </c>
      <c r="F5" s="12" t="s">
        <v>116</v>
      </c>
    </row>
    <row customHeight="1" ht="20.25">
      <c r="A6" s="21" t="s">
        <v>44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</row>
    <row customHeight="1" ht="20.25">
      <c r="A7" s="23">
        <v>40300</v>
      </c>
      <c r="B7" s="23"/>
      <c r="C7" s="23">
        <v>39300</v>
      </c>
      <c r="D7" s="23"/>
      <c r="E7" s="22">
        <v>39300</v>
      </c>
      <c r="F7" s="23">
        <v>1000</v>
      </c>
    </row>
  </sheetData>
  <mergeCells count="6">
    <mergeCell ref="A4:A5"/>
    <mergeCell ref="B4:B5"/>
    <mergeCell ref="A1:F1"/>
    <mergeCell ref="A2:F2"/>
    <mergeCell ref="C4:E4"/>
    <mergeCell ref="A3:E3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B9314DD-68B6-0B1E-CA17-154D5A9DFAC1}" mc:Ignorable="x14ac xr xr2 xr3">
  <sheetPr>
    <outlinePr summaryRight="0"/>
  </sheetPr>
  <dimension ref="A1:W33"/>
  <sheetViews>
    <sheetView topLeftCell="A1" showZeros="0" workbookViewId="0"/>
  </sheetViews>
  <sheetFormatPr defaultColWidth="8.8515625" customHeight="1" defaultRowHeight="15"/>
  <cols>
    <col min="1" max="1" width="27.2734375" customWidth="1"/>
    <col min="2" max="2" width="20.84375" customWidth="1"/>
    <col min="3" max="3" width="22.703125" customWidth="1"/>
    <col min="4" max="4" width="11.1328125" customWidth="1"/>
    <col min="5" max="5" width="22.703125" customWidth="1"/>
    <col min="6" max="6" width="11.1328125" customWidth="1"/>
    <col min="7" max="7" width="22.703125" customWidth="1"/>
    <col min="8" max="8" width="16.28125" customWidth="1"/>
    <col min="9" max="9" width="16.4140625" customWidth="1"/>
    <col min="10" max="13" width="16.28125" customWidth="1"/>
    <col min="14" max="16" width="16.4140625" customWidth="1"/>
    <col min="17" max="22" width="16.28125" customWidth="1"/>
    <col min="23" max="23" width="16.4140625" customWidth="1"/>
  </cols>
  <sheetData>
    <row customHeight="1" ht="15">
      <c r="A1" s="8" t="s">
        <v>117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customHeight="1" ht="28.5">
      <c r="A2" s="19" t="s">
        <v>118</v>
      </c>
      <c r="B2" s="19"/>
      <c r="C2" s="19" t="s">
        <v>119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customHeight="1" ht="19.5">
      <c r="A3" s="2">
        <f>"单位名称："&amp;"玉溪市人防指挥信息保障中心"</f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8"/>
      <c r="S3" s="8"/>
      <c r="T3" s="8"/>
      <c r="U3" s="8"/>
      <c r="V3" s="8"/>
      <c r="W3" s="8" t="s">
        <v>2</v>
      </c>
    </row>
    <row customHeight="1" ht="19.5">
      <c r="A4" s="12" t="s">
        <v>120</v>
      </c>
      <c r="B4" s="12" t="s">
        <v>121</v>
      </c>
      <c r="C4" s="12" t="s">
        <v>122</v>
      </c>
      <c r="D4" s="12" t="s">
        <v>123</v>
      </c>
      <c r="E4" s="12" t="s">
        <v>124</v>
      </c>
      <c r="F4" s="12" t="s">
        <v>125</v>
      </c>
      <c r="G4" s="12" t="s">
        <v>126</v>
      </c>
      <c r="H4" s="12" t="s">
        <v>127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customHeight="1" ht="19.5">
      <c r="A5" s="12"/>
      <c r="B5" s="12"/>
      <c r="C5" s="12"/>
      <c r="D5" s="12"/>
      <c r="E5" s="12"/>
      <c r="F5" s="12"/>
      <c r="G5" s="12"/>
      <c r="H5" s="12" t="s">
        <v>30</v>
      </c>
      <c r="I5" s="12" t="s">
        <v>33</v>
      </c>
      <c r="J5" s="12"/>
      <c r="K5" s="12"/>
      <c r="L5" s="12"/>
      <c r="M5" s="12"/>
      <c r="N5" s="12" t="s">
        <v>128</v>
      </c>
      <c r="O5" s="12"/>
      <c r="P5" s="12"/>
      <c r="Q5" s="12" t="s">
        <v>36</v>
      </c>
      <c r="R5" s="12" t="s">
        <v>70</v>
      </c>
      <c r="S5" s="12"/>
      <c r="T5" s="12"/>
      <c r="U5" s="12"/>
      <c r="V5" s="12"/>
      <c r="W5" s="12"/>
    </row>
    <row customHeight="1" ht="41.25">
      <c r="A6" s="12"/>
      <c r="B6" s="12"/>
      <c r="C6" s="12"/>
      <c r="D6" s="12"/>
      <c r="E6" s="12"/>
      <c r="F6" s="12"/>
      <c r="G6" s="12"/>
      <c r="H6" s="12"/>
      <c r="I6" s="12" t="s">
        <v>129</v>
      </c>
      <c r="J6" s="12" t="s">
        <v>130</v>
      </c>
      <c r="K6" s="12" t="s">
        <v>131</v>
      </c>
      <c r="L6" s="12" t="s">
        <v>132</v>
      </c>
      <c r="M6" s="12" t="s">
        <v>133</v>
      </c>
      <c r="N6" s="12" t="s">
        <v>33</v>
      </c>
      <c r="O6" s="12" t="s">
        <v>34</v>
      </c>
      <c r="P6" s="12" t="s">
        <v>35</v>
      </c>
      <c r="Q6" s="12"/>
      <c r="R6" s="12" t="s">
        <v>32</v>
      </c>
      <c r="S6" s="12" t="s">
        <v>39</v>
      </c>
      <c r="T6" s="12" t="s">
        <v>134</v>
      </c>
      <c r="U6" s="12" t="s">
        <v>41</v>
      </c>
      <c r="V6" s="12" t="s">
        <v>42</v>
      </c>
      <c r="W6" s="12" t="s">
        <v>43</v>
      </c>
    </row>
    <row customHeight="1" ht="20.25">
      <c r="A7" s="24" t="s">
        <v>44</v>
      </c>
      <c r="B7" s="24" t="s">
        <v>45</v>
      </c>
      <c r="C7" s="24" t="s">
        <v>46</v>
      </c>
      <c r="D7" s="24" t="s">
        <v>47</v>
      </c>
      <c r="E7" s="24" t="s">
        <v>48</v>
      </c>
      <c r="F7" s="24" t="s">
        <v>49</v>
      </c>
      <c r="G7" s="24" t="s">
        <v>50</v>
      </c>
      <c r="H7" s="24" t="s">
        <v>51</v>
      </c>
      <c r="I7" s="24" t="s">
        <v>52</v>
      </c>
      <c r="J7" s="24" t="s">
        <v>53</v>
      </c>
      <c r="K7" s="24" t="s">
        <v>54</v>
      </c>
      <c r="L7" s="24" t="s">
        <v>55</v>
      </c>
      <c r="M7" s="24" t="s">
        <v>56</v>
      </c>
      <c r="N7" s="24" t="s">
        <v>57</v>
      </c>
      <c r="O7" s="24" t="s">
        <v>58</v>
      </c>
      <c r="P7" s="24" t="s">
        <v>59</v>
      </c>
      <c r="Q7" s="24" t="s">
        <v>60</v>
      </c>
      <c r="R7" s="24" t="s">
        <v>61</v>
      </c>
      <c r="S7" s="24" t="s">
        <v>62</v>
      </c>
      <c r="T7" s="24" t="s">
        <v>135</v>
      </c>
      <c r="U7" s="24" t="s">
        <v>136</v>
      </c>
      <c r="V7" s="24" t="s">
        <v>137</v>
      </c>
      <c r="W7" s="24" t="s">
        <v>138</v>
      </c>
    </row>
    <row customHeight="1" ht="20.25">
      <c r="A8" s="0" t="s">
        <v>64</v>
      </c>
      <c r="C8" s="2"/>
      <c r="D8" s="2"/>
      <c r="E8" s="2"/>
      <c r="G8" s="2"/>
      <c r="H8" s="22">
        <v>1052014.93</v>
      </c>
      <c r="I8" s="23">
        <v>1052014.93</v>
      </c>
      <c r="J8" s="23">
        <v>200284.62</v>
      </c>
      <c r="K8" s="23"/>
      <c r="L8" s="23">
        <v>851730.31</v>
      </c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</row>
    <row customHeight="1" ht="20.25">
      <c r="A9" s="0">
        <f>"       "&amp;"玉溪市人防指挥信息保障中心"</f>
      </c>
      <c r="B9" s="2" t="s">
        <v>139</v>
      </c>
      <c r="C9" s="2" t="s">
        <v>140</v>
      </c>
      <c r="D9" s="2" t="s">
        <v>80</v>
      </c>
      <c r="E9" s="2" t="s">
        <v>141</v>
      </c>
      <c r="F9" s="2" t="s">
        <v>142</v>
      </c>
      <c r="G9" s="2" t="s">
        <v>143</v>
      </c>
      <c r="H9" s="22">
        <v>10800</v>
      </c>
      <c r="I9" s="23">
        <v>10800</v>
      </c>
      <c r="J9" s="23"/>
      <c r="K9" s="23"/>
      <c r="L9" s="23">
        <v>10800</v>
      </c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</row>
    <row customHeight="1" ht="20.25">
      <c r="A10" s="2">
        <f>"       "&amp;"玉溪市人防指挥信息保障中心"</f>
      </c>
      <c r="B10" s="2" t="s">
        <v>139</v>
      </c>
      <c r="C10" s="2" t="s">
        <v>140</v>
      </c>
      <c r="D10" s="2" t="s">
        <v>80</v>
      </c>
      <c r="E10" s="2" t="s">
        <v>141</v>
      </c>
      <c r="F10" s="2" t="s">
        <v>144</v>
      </c>
      <c r="G10" s="2" t="s">
        <v>145</v>
      </c>
      <c r="H10" s="22">
        <v>13500</v>
      </c>
      <c r="I10" s="23">
        <v>13500</v>
      </c>
      <c r="J10" s="23"/>
      <c r="K10" s="2"/>
      <c r="L10" s="23">
        <v>13500</v>
      </c>
      <c r="M10" s="2"/>
      <c r="N10" s="23"/>
      <c r="O10" s="23"/>
      <c r="P10" s="2"/>
      <c r="Q10" s="23"/>
      <c r="R10" s="23"/>
      <c r="S10" s="23"/>
      <c r="T10" s="23"/>
      <c r="U10" s="23"/>
      <c r="V10" s="23"/>
      <c r="W10" s="23"/>
    </row>
    <row customHeight="1" ht="20.25">
      <c r="A11" s="2">
        <f>"       "&amp;"玉溪市人防指挥信息保障中心"</f>
      </c>
      <c r="B11" s="2" t="s">
        <v>146</v>
      </c>
      <c r="C11" s="2" t="s">
        <v>147</v>
      </c>
      <c r="D11" s="2" t="s">
        <v>80</v>
      </c>
      <c r="E11" s="2" t="s">
        <v>141</v>
      </c>
      <c r="F11" s="2" t="s">
        <v>148</v>
      </c>
      <c r="G11" s="2" t="s">
        <v>149</v>
      </c>
      <c r="H11" s="22">
        <v>247000</v>
      </c>
      <c r="I11" s="23">
        <v>247000</v>
      </c>
      <c r="J11" s="23">
        <v>61750</v>
      </c>
      <c r="K11" s="2"/>
      <c r="L11" s="23">
        <v>185250</v>
      </c>
      <c r="M11" s="2"/>
      <c r="N11" s="23"/>
      <c r="O11" s="23"/>
      <c r="P11" s="2"/>
      <c r="Q11" s="23"/>
      <c r="R11" s="23"/>
      <c r="S11" s="23"/>
      <c r="T11" s="23"/>
      <c r="U11" s="23"/>
      <c r="V11" s="23"/>
      <c r="W11" s="23"/>
    </row>
    <row customHeight="1" ht="20.25">
      <c r="A12" s="2">
        <f>"       "&amp;"玉溪市人防指挥信息保障中心"</f>
      </c>
      <c r="B12" s="2" t="s">
        <v>150</v>
      </c>
      <c r="C12" s="2" t="s">
        <v>151</v>
      </c>
      <c r="D12" s="2" t="s">
        <v>80</v>
      </c>
      <c r="E12" s="2" t="s">
        <v>141</v>
      </c>
      <c r="F12" s="2" t="s">
        <v>148</v>
      </c>
      <c r="G12" s="2" t="s">
        <v>149</v>
      </c>
      <c r="H12" s="22">
        <v>125000</v>
      </c>
      <c r="I12" s="23">
        <v>125000</v>
      </c>
      <c r="J12" s="23"/>
      <c r="K12" s="2"/>
      <c r="L12" s="23">
        <v>125000</v>
      </c>
      <c r="M12" s="2"/>
      <c r="N12" s="23"/>
      <c r="O12" s="23"/>
      <c r="P12" s="2"/>
      <c r="Q12" s="23"/>
      <c r="R12" s="23"/>
      <c r="S12" s="23"/>
      <c r="T12" s="23"/>
      <c r="U12" s="23"/>
      <c r="V12" s="23"/>
      <c r="W12" s="23"/>
    </row>
    <row customHeight="1" ht="20.25">
      <c r="A13" s="2">
        <f>"       "&amp;"玉溪市人防指挥信息保障中心"</f>
      </c>
      <c r="B13" s="2" t="s">
        <v>152</v>
      </c>
      <c r="C13" s="2" t="s">
        <v>153</v>
      </c>
      <c r="D13" s="2" t="s">
        <v>80</v>
      </c>
      <c r="E13" s="2" t="s">
        <v>141</v>
      </c>
      <c r="F13" s="2" t="s">
        <v>154</v>
      </c>
      <c r="G13" s="2" t="s">
        <v>155</v>
      </c>
      <c r="H13" s="22">
        <v>4111.28</v>
      </c>
      <c r="I13" s="23">
        <v>4111.28</v>
      </c>
      <c r="J13" s="23">
        <v>1027.82</v>
      </c>
      <c r="K13" s="2"/>
      <c r="L13" s="23">
        <v>3083.46</v>
      </c>
      <c r="M13" s="2"/>
      <c r="N13" s="23"/>
      <c r="O13" s="23"/>
      <c r="P13" s="2"/>
      <c r="Q13" s="23"/>
      <c r="R13" s="23"/>
      <c r="S13" s="23"/>
      <c r="T13" s="23"/>
      <c r="U13" s="23"/>
      <c r="V13" s="23"/>
      <c r="W13" s="23"/>
    </row>
    <row customHeight="1" ht="20.25">
      <c r="A14" s="2">
        <f>"       "&amp;"玉溪市人防指挥信息保障中心"</f>
      </c>
      <c r="B14" s="2" t="s">
        <v>152</v>
      </c>
      <c r="C14" s="2" t="s">
        <v>153</v>
      </c>
      <c r="D14" s="2" t="s">
        <v>83</v>
      </c>
      <c r="E14" s="2" t="s">
        <v>156</v>
      </c>
      <c r="F14" s="2" t="s">
        <v>157</v>
      </c>
      <c r="G14" s="2" t="s">
        <v>158</v>
      </c>
      <c r="H14" s="22">
        <v>91146.24</v>
      </c>
      <c r="I14" s="23">
        <v>91146.24</v>
      </c>
      <c r="J14" s="23">
        <v>22786.56</v>
      </c>
      <c r="K14" s="2"/>
      <c r="L14" s="23">
        <v>68359.68</v>
      </c>
      <c r="M14" s="2"/>
      <c r="N14" s="23"/>
      <c r="O14" s="23"/>
      <c r="P14" s="2"/>
      <c r="Q14" s="23"/>
      <c r="R14" s="23"/>
      <c r="S14" s="23"/>
      <c r="T14" s="23"/>
      <c r="U14" s="23"/>
      <c r="V14" s="23"/>
      <c r="W14" s="23"/>
    </row>
    <row customHeight="1" ht="20.25">
      <c r="A15" s="2">
        <f>"       "&amp;"玉溪市人防指挥信息保障中心"</f>
      </c>
      <c r="B15" s="2" t="s">
        <v>152</v>
      </c>
      <c r="C15" s="2" t="s">
        <v>153</v>
      </c>
      <c r="D15" s="2" t="s">
        <v>87</v>
      </c>
      <c r="E15" s="2" t="s">
        <v>159</v>
      </c>
      <c r="F15" s="2" t="s">
        <v>160</v>
      </c>
      <c r="G15" s="2" t="s">
        <v>161</v>
      </c>
      <c r="H15" s="22">
        <v>47282.11</v>
      </c>
      <c r="I15" s="23">
        <v>47282.11</v>
      </c>
      <c r="J15" s="23">
        <v>11820.53</v>
      </c>
      <c r="K15" s="2"/>
      <c r="L15" s="23">
        <v>35461.58</v>
      </c>
      <c r="M15" s="2"/>
      <c r="N15" s="23"/>
      <c r="O15" s="23"/>
      <c r="P15" s="2"/>
      <c r="Q15" s="23"/>
      <c r="R15" s="23"/>
      <c r="S15" s="23"/>
      <c r="T15" s="23"/>
      <c r="U15" s="23"/>
      <c r="V15" s="23"/>
      <c r="W15" s="23"/>
    </row>
    <row customHeight="1" ht="20.25">
      <c r="A16" s="2">
        <f>"       "&amp;"玉溪市人防指挥信息保障中心"</f>
      </c>
      <c r="B16" s="2" t="s">
        <v>152</v>
      </c>
      <c r="C16" s="2" t="s">
        <v>153</v>
      </c>
      <c r="D16" s="2" t="s">
        <v>88</v>
      </c>
      <c r="E16" s="2" t="s">
        <v>162</v>
      </c>
      <c r="F16" s="2" t="s">
        <v>163</v>
      </c>
      <c r="G16" s="2" t="s">
        <v>164</v>
      </c>
      <c r="H16" s="22">
        <v>28483.2</v>
      </c>
      <c r="I16" s="23">
        <v>28483.2</v>
      </c>
      <c r="J16" s="23">
        <v>7120.8</v>
      </c>
      <c r="K16" s="2"/>
      <c r="L16" s="23">
        <v>21362.4</v>
      </c>
      <c r="M16" s="2"/>
      <c r="N16" s="23"/>
      <c r="O16" s="23"/>
      <c r="P16" s="2"/>
      <c r="Q16" s="23"/>
      <c r="R16" s="23"/>
      <c r="S16" s="23"/>
      <c r="T16" s="23"/>
      <c r="U16" s="23"/>
      <c r="V16" s="23"/>
      <c r="W16" s="23"/>
    </row>
    <row customHeight="1" ht="20.25">
      <c r="A17" s="2">
        <f>"       "&amp;"玉溪市人防指挥信息保障中心"</f>
      </c>
      <c r="B17" s="2" t="s">
        <v>152</v>
      </c>
      <c r="C17" s="2" t="s">
        <v>153</v>
      </c>
      <c r="D17" s="2" t="s">
        <v>89</v>
      </c>
      <c r="E17" s="2" t="s">
        <v>165</v>
      </c>
      <c r="F17" s="2" t="s">
        <v>154</v>
      </c>
      <c r="G17" s="2" t="s">
        <v>155</v>
      </c>
      <c r="H17" s="22">
        <v>4275.62</v>
      </c>
      <c r="I17" s="23">
        <v>4275.62</v>
      </c>
      <c r="J17" s="23">
        <v>2523.91</v>
      </c>
      <c r="K17" s="2"/>
      <c r="L17" s="23">
        <v>1751.71</v>
      </c>
      <c r="M17" s="2"/>
      <c r="N17" s="23"/>
      <c r="O17" s="23"/>
      <c r="P17" s="2"/>
      <c r="Q17" s="23"/>
      <c r="R17" s="23"/>
      <c r="S17" s="23"/>
      <c r="T17" s="23"/>
      <c r="U17" s="23"/>
      <c r="V17" s="23"/>
      <c r="W17" s="23"/>
    </row>
    <row customHeight="1" ht="20.25">
      <c r="A18" s="2">
        <f>"       "&amp;"玉溪市人防指挥信息保障中心"</f>
      </c>
      <c r="B18" s="2" t="s">
        <v>166</v>
      </c>
      <c r="C18" s="2" t="s">
        <v>167</v>
      </c>
      <c r="D18" s="2" t="s">
        <v>92</v>
      </c>
      <c r="E18" s="2" t="s">
        <v>167</v>
      </c>
      <c r="F18" s="2" t="s">
        <v>168</v>
      </c>
      <c r="G18" s="2" t="s">
        <v>167</v>
      </c>
      <c r="H18" s="22">
        <v>75216</v>
      </c>
      <c r="I18" s="23">
        <v>75216</v>
      </c>
      <c r="J18" s="23">
        <v>18804</v>
      </c>
      <c r="K18" s="2"/>
      <c r="L18" s="23">
        <v>56412</v>
      </c>
      <c r="M18" s="2"/>
      <c r="N18" s="23"/>
      <c r="O18" s="23"/>
      <c r="P18" s="2"/>
      <c r="Q18" s="23"/>
      <c r="R18" s="23"/>
      <c r="S18" s="23"/>
      <c r="T18" s="23"/>
      <c r="U18" s="23"/>
      <c r="V18" s="23"/>
      <c r="W18" s="23"/>
    </row>
    <row customHeight="1" ht="20.25">
      <c r="A19" s="2">
        <f>"       "&amp;"玉溪市人防指挥信息保障中心"</f>
      </c>
      <c r="B19" s="2" t="s">
        <v>169</v>
      </c>
      <c r="C19" s="2" t="s">
        <v>170</v>
      </c>
      <c r="D19" s="2" t="s">
        <v>80</v>
      </c>
      <c r="E19" s="2" t="s">
        <v>141</v>
      </c>
      <c r="F19" s="2" t="s">
        <v>171</v>
      </c>
      <c r="G19" s="2" t="s">
        <v>172</v>
      </c>
      <c r="H19" s="22">
        <v>211944</v>
      </c>
      <c r="I19" s="23">
        <v>211944</v>
      </c>
      <c r="J19" s="23">
        <v>52986</v>
      </c>
      <c r="K19" s="2"/>
      <c r="L19" s="23">
        <v>158958</v>
      </c>
      <c r="M19" s="2"/>
      <c r="N19" s="23"/>
      <c r="O19" s="23"/>
      <c r="P19" s="2"/>
      <c r="Q19" s="23"/>
      <c r="R19" s="23"/>
      <c r="S19" s="23"/>
      <c r="T19" s="23"/>
      <c r="U19" s="23"/>
      <c r="V19" s="23"/>
      <c r="W19" s="23"/>
    </row>
    <row customHeight="1" ht="20.25">
      <c r="A20" s="2">
        <f>"       "&amp;"玉溪市人防指挥信息保障中心"</f>
      </c>
      <c r="B20" s="2" t="s">
        <v>169</v>
      </c>
      <c r="C20" s="2" t="s">
        <v>170</v>
      </c>
      <c r="D20" s="2" t="s">
        <v>80</v>
      </c>
      <c r="E20" s="2" t="s">
        <v>141</v>
      </c>
      <c r="F20" s="2" t="s">
        <v>148</v>
      </c>
      <c r="G20" s="2" t="s">
        <v>149</v>
      </c>
      <c r="H20" s="22">
        <v>80700</v>
      </c>
      <c r="I20" s="23">
        <v>80700</v>
      </c>
      <c r="J20" s="23">
        <v>20175</v>
      </c>
      <c r="K20" s="2"/>
      <c r="L20" s="23">
        <v>60525</v>
      </c>
      <c r="M20" s="2"/>
      <c r="N20" s="23"/>
      <c r="O20" s="23"/>
      <c r="P20" s="2"/>
      <c r="Q20" s="23"/>
      <c r="R20" s="23"/>
      <c r="S20" s="23"/>
      <c r="T20" s="23"/>
      <c r="U20" s="23"/>
      <c r="V20" s="23"/>
      <c r="W20" s="23"/>
    </row>
    <row customHeight="1" ht="20.25">
      <c r="A21" s="2">
        <f>"       "&amp;"玉溪市人防指挥信息保障中心"</f>
      </c>
      <c r="B21" s="2" t="s">
        <v>169</v>
      </c>
      <c r="C21" s="2" t="s">
        <v>170</v>
      </c>
      <c r="D21" s="2" t="s">
        <v>93</v>
      </c>
      <c r="E21" s="2" t="s">
        <v>173</v>
      </c>
      <c r="F21" s="2" t="s">
        <v>174</v>
      </c>
      <c r="G21" s="2" t="s">
        <v>175</v>
      </c>
      <c r="H21" s="22">
        <v>5160</v>
      </c>
      <c r="I21" s="23">
        <v>5160</v>
      </c>
      <c r="J21" s="23">
        <v>1290</v>
      </c>
      <c r="K21" s="2"/>
      <c r="L21" s="23">
        <v>3870</v>
      </c>
      <c r="M21" s="2"/>
      <c r="N21" s="23"/>
      <c r="O21" s="23"/>
      <c r="P21" s="2"/>
      <c r="Q21" s="23"/>
      <c r="R21" s="23"/>
      <c r="S21" s="23"/>
      <c r="T21" s="23"/>
      <c r="U21" s="23"/>
      <c r="V21" s="23"/>
      <c r="W21" s="23"/>
    </row>
    <row customHeight="1" ht="20.25">
      <c r="A22" s="2">
        <f>"       "&amp;"玉溪市人防指挥信息保障中心"</f>
      </c>
      <c r="B22" s="2" t="s">
        <v>176</v>
      </c>
      <c r="C22" s="2" t="s">
        <v>177</v>
      </c>
      <c r="D22" s="2" t="s">
        <v>80</v>
      </c>
      <c r="E22" s="2" t="s">
        <v>141</v>
      </c>
      <c r="F22" s="2" t="s">
        <v>178</v>
      </c>
      <c r="G22" s="2" t="s">
        <v>179</v>
      </c>
      <c r="H22" s="22">
        <v>39300</v>
      </c>
      <c r="I22" s="23">
        <v>39300</v>
      </c>
      <c r="J22" s="23"/>
      <c r="K22" s="2"/>
      <c r="L22" s="23">
        <v>39300</v>
      </c>
      <c r="M22" s="2"/>
      <c r="N22" s="23"/>
      <c r="O22" s="23"/>
      <c r="P22" s="2"/>
      <c r="Q22" s="23"/>
      <c r="R22" s="23"/>
      <c r="S22" s="23"/>
      <c r="T22" s="23"/>
      <c r="U22" s="23"/>
      <c r="V22" s="23"/>
      <c r="W22" s="23"/>
    </row>
    <row customHeight="1" ht="20.25">
      <c r="A23" s="2">
        <f>"       "&amp;"玉溪市人防指挥信息保障中心"</f>
      </c>
      <c r="B23" s="2" t="s">
        <v>180</v>
      </c>
      <c r="C23" s="2" t="s">
        <v>116</v>
      </c>
      <c r="D23" s="2" t="s">
        <v>80</v>
      </c>
      <c r="E23" s="2" t="s">
        <v>141</v>
      </c>
      <c r="F23" s="2" t="s">
        <v>181</v>
      </c>
      <c r="G23" s="2" t="s">
        <v>116</v>
      </c>
      <c r="H23" s="22">
        <v>1000</v>
      </c>
      <c r="I23" s="23">
        <v>1000</v>
      </c>
      <c r="J23" s="23"/>
      <c r="K23" s="2"/>
      <c r="L23" s="23">
        <v>1000</v>
      </c>
      <c r="M23" s="2"/>
      <c r="N23" s="23"/>
      <c r="O23" s="23"/>
      <c r="P23" s="2"/>
      <c r="Q23" s="23"/>
      <c r="R23" s="23"/>
      <c r="S23" s="23"/>
      <c r="T23" s="23"/>
      <c r="U23" s="23"/>
      <c r="V23" s="23"/>
      <c r="W23" s="23"/>
    </row>
    <row customHeight="1" ht="20.25">
      <c r="A24" s="2">
        <f>"       "&amp;"玉溪市人防指挥信息保障中心"</f>
      </c>
      <c r="B24" s="2" t="s">
        <v>182</v>
      </c>
      <c r="C24" s="2" t="s">
        <v>183</v>
      </c>
      <c r="D24" s="2" t="s">
        <v>80</v>
      </c>
      <c r="E24" s="2" t="s">
        <v>141</v>
      </c>
      <c r="F24" s="2" t="s">
        <v>142</v>
      </c>
      <c r="G24" s="2" t="s">
        <v>143</v>
      </c>
      <c r="H24" s="22">
        <v>19700</v>
      </c>
      <c r="I24" s="23">
        <v>19700</v>
      </c>
      <c r="J24" s="23"/>
      <c r="K24" s="2"/>
      <c r="L24" s="23">
        <v>19700</v>
      </c>
      <c r="M24" s="2"/>
      <c r="N24" s="23"/>
      <c r="O24" s="23"/>
      <c r="P24" s="2"/>
      <c r="Q24" s="23"/>
      <c r="R24" s="23"/>
      <c r="S24" s="23"/>
      <c r="T24" s="23"/>
      <c r="U24" s="23"/>
      <c r="V24" s="23"/>
      <c r="W24" s="23"/>
    </row>
    <row customHeight="1" ht="20.25">
      <c r="A25" s="2">
        <f>"       "&amp;"玉溪市人防指挥信息保障中心"</f>
      </c>
      <c r="B25" s="2" t="s">
        <v>182</v>
      </c>
      <c r="C25" s="2" t="s">
        <v>183</v>
      </c>
      <c r="D25" s="2" t="s">
        <v>80</v>
      </c>
      <c r="E25" s="2" t="s">
        <v>141</v>
      </c>
      <c r="F25" s="2" t="s">
        <v>184</v>
      </c>
      <c r="G25" s="2" t="s">
        <v>185</v>
      </c>
      <c r="H25" s="22">
        <v>1500</v>
      </c>
      <c r="I25" s="23">
        <v>1500</v>
      </c>
      <c r="J25" s="23"/>
      <c r="K25" s="2"/>
      <c r="L25" s="23">
        <v>1500</v>
      </c>
      <c r="M25" s="2"/>
      <c r="N25" s="23"/>
      <c r="O25" s="23"/>
      <c r="P25" s="2"/>
      <c r="Q25" s="23"/>
      <c r="R25" s="23"/>
      <c r="S25" s="23"/>
      <c r="T25" s="23"/>
      <c r="U25" s="23"/>
      <c r="V25" s="23"/>
      <c r="W25" s="23"/>
    </row>
    <row customHeight="1" ht="20.25">
      <c r="A26" s="2">
        <f>"       "&amp;"玉溪市人防指挥信息保障中心"</f>
      </c>
      <c r="B26" s="2" t="s">
        <v>182</v>
      </c>
      <c r="C26" s="2" t="s">
        <v>183</v>
      </c>
      <c r="D26" s="2" t="s">
        <v>80</v>
      </c>
      <c r="E26" s="2" t="s">
        <v>141</v>
      </c>
      <c r="F26" s="2" t="s">
        <v>186</v>
      </c>
      <c r="G26" s="2" t="s">
        <v>187</v>
      </c>
      <c r="H26" s="22">
        <v>1500</v>
      </c>
      <c r="I26" s="23">
        <v>1500</v>
      </c>
      <c r="J26" s="23"/>
      <c r="K26" s="2"/>
      <c r="L26" s="23">
        <v>1500</v>
      </c>
      <c r="M26" s="2"/>
      <c r="N26" s="23"/>
      <c r="O26" s="23"/>
      <c r="P26" s="2"/>
      <c r="Q26" s="23"/>
      <c r="R26" s="23"/>
      <c r="S26" s="23"/>
      <c r="T26" s="23"/>
      <c r="U26" s="23"/>
      <c r="V26" s="23"/>
      <c r="W26" s="23"/>
    </row>
    <row customHeight="1" ht="20.25">
      <c r="A27" s="2">
        <f>"       "&amp;"玉溪市人防指挥信息保障中心"</f>
      </c>
      <c r="B27" s="2" t="s">
        <v>182</v>
      </c>
      <c r="C27" s="2" t="s">
        <v>183</v>
      </c>
      <c r="D27" s="2" t="s">
        <v>80</v>
      </c>
      <c r="E27" s="2" t="s">
        <v>141</v>
      </c>
      <c r="F27" s="2" t="s">
        <v>188</v>
      </c>
      <c r="G27" s="2" t="s">
        <v>189</v>
      </c>
      <c r="H27" s="22">
        <v>1500</v>
      </c>
      <c r="I27" s="23">
        <v>1500</v>
      </c>
      <c r="J27" s="23"/>
      <c r="K27" s="2"/>
      <c r="L27" s="23">
        <v>1500</v>
      </c>
      <c r="M27" s="2"/>
      <c r="N27" s="23"/>
      <c r="O27" s="23"/>
      <c r="P27" s="2"/>
      <c r="Q27" s="23"/>
      <c r="R27" s="23"/>
      <c r="S27" s="23"/>
      <c r="T27" s="23"/>
      <c r="U27" s="23"/>
      <c r="V27" s="23"/>
      <c r="W27" s="23"/>
    </row>
    <row customHeight="1" ht="20.25">
      <c r="A28" s="2">
        <f>"       "&amp;"玉溪市人防指挥信息保障中心"</f>
      </c>
      <c r="B28" s="2" t="s">
        <v>182</v>
      </c>
      <c r="C28" s="2" t="s">
        <v>183</v>
      </c>
      <c r="D28" s="2" t="s">
        <v>80</v>
      </c>
      <c r="E28" s="2" t="s">
        <v>141</v>
      </c>
      <c r="F28" s="2" t="s">
        <v>190</v>
      </c>
      <c r="G28" s="2" t="s">
        <v>191</v>
      </c>
      <c r="H28" s="22">
        <v>18000</v>
      </c>
      <c r="I28" s="23">
        <v>18000</v>
      </c>
      <c r="J28" s="23"/>
      <c r="K28" s="2"/>
      <c r="L28" s="23">
        <v>18000</v>
      </c>
      <c r="M28" s="2"/>
      <c r="N28" s="23"/>
      <c r="O28" s="23"/>
      <c r="P28" s="2"/>
      <c r="Q28" s="23"/>
      <c r="R28" s="23"/>
      <c r="S28" s="23"/>
      <c r="T28" s="23"/>
      <c r="U28" s="23"/>
      <c r="V28" s="23"/>
      <c r="W28" s="23"/>
    </row>
    <row customHeight="1" ht="20.25">
      <c r="A29" s="2">
        <f>"       "&amp;"玉溪市人防指挥信息保障中心"</f>
      </c>
      <c r="B29" s="2" t="s">
        <v>182</v>
      </c>
      <c r="C29" s="2" t="s">
        <v>183</v>
      </c>
      <c r="D29" s="2" t="s">
        <v>80</v>
      </c>
      <c r="E29" s="2" t="s">
        <v>141</v>
      </c>
      <c r="F29" s="2" t="s">
        <v>192</v>
      </c>
      <c r="G29" s="2" t="s">
        <v>193</v>
      </c>
      <c r="H29" s="22">
        <v>2000</v>
      </c>
      <c r="I29" s="23">
        <v>2000</v>
      </c>
      <c r="J29" s="23"/>
      <c r="K29" s="2"/>
      <c r="L29" s="23">
        <v>2000</v>
      </c>
      <c r="M29" s="2"/>
      <c r="N29" s="23"/>
      <c r="O29" s="23"/>
      <c r="P29" s="2"/>
      <c r="Q29" s="23"/>
      <c r="R29" s="23"/>
      <c r="S29" s="23"/>
      <c r="T29" s="23"/>
      <c r="U29" s="23"/>
      <c r="V29" s="23"/>
      <c r="W29" s="23"/>
    </row>
    <row customHeight="1" ht="20.25">
      <c r="A30" s="2">
        <f>"       "&amp;"玉溪市人防指挥信息保障中心"</f>
      </c>
      <c r="B30" s="2" t="s">
        <v>182</v>
      </c>
      <c r="C30" s="2" t="s">
        <v>183</v>
      </c>
      <c r="D30" s="2" t="s">
        <v>80</v>
      </c>
      <c r="E30" s="2" t="s">
        <v>141</v>
      </c>
      <c r="F30" s="2" t="s">
        <v>194</v>
      </c>
      <c r="G30" s="2" t="s">
        <v>195</v>
      </c>
      <c r="H30" s="22">
        <v>12300</v>
      </c>
      <c r="I30" s="23">
        <v>12300</v>
      </c>
      <c r="J30" s="23"/>
      <c r="K30" s="2"/>
      <c r="L30" s="23">
        <v>12300</v>
      </c>
      <c r="M30" s="2"/>
      <c r="N30" s="23"/>
      <c r="O30" s="23"/>
      <c r="P30" s="2"/>
      <c r="Q30" s="23"/>
      <c r="R30" s="23"/>
      <c r="S30" s="23"/>
      <c r="T30" s="23"/>
      <c r="U30" s="23"/>
      <c r="V30" s="23"/>
      <c r="W30" s="23"/>
    </row>
    <row customHeight="1" ht="20.25">
      <c r="A31" s="2">
        <f>"       "&amp;"玉溪市人防指挥信息保障中心"</f>
      </c>
      <c r="B31" s="2" t="s">
        <v>196</v>
      </c>
      <c r="C31" s="2" t="s">
        <v>197</v>
      </c>
      <c r="D31" s="2" t="s">
        <v>80</v>
      </c>
      <c r="E31" s="2" t="s">
        <v>141</v>
      </c>
      <c r="F31" s="2" t="s">
        <v>198</v>
      </c>
      <c r="G31" s="2" t="s">
        <v>197</v>
      </c>
      <c r="H31" s="22">
        <v>9096.48</v>
      </c>
      <c r="I31" s="23">
        <v>9096.48</v>
      </c>
      <c r="J31" s="23"/>
      <c r="K31" s="2"/>
      <c r="L31" s="23">
        <v>9096.48</v>
      </c>
      <c r="M31" s="2"/>
      <c r="N31" s="23"/>
      <c r="O31" s="23"/>
      <c r="P31" s="2"/>
      <c r="Q31" s="23"/>
      <c r="R31" s="23"/>
      <c r="S31" s="23"/>
      <c r="T31" s="23"/>
      <c r="U31" s="23"/>
      <c r="V31" s="23"/>
      <c r="W31" s="23"/>
    </row>
    <row customHeight="1" ht="20.25">
      <c r="A32" s="2">
        <f>"       "&amp;"玉溪市人防指挥信息保障中心"</f>
      </c>
      <c r="B32" s="2" t="s">
        <v>199</v>
      </c>
      <c r="C32" s="2" t="s">
        <v>200</v>
      </c>
      <c r="D32" s="2" t="s">
        <v>80</v>
      </c>
      <c r="E32" s="2" t="s">
        <v>141</v>
      </c>
      <c r="F32" s="2" t="s">
        <v>201</v>
      </c>
      <c r="G32" s="2" t="s">
        <v>202</v>
      </c>
      <c r="H32" s="22">
        <v>1500</v>
      </c>
      <c r="I32" s="23">
        <v>1500</v>
      </c>
      <c r="J32" s="23"/>
      <c r="K32" s="2"/>
      <c r="L32" s="23">
        <v>1500</v>
      </c>
      <c r="M32" s="2"/>
      <c r="N32" s="23"/>
      <c r="O32" s="23"/>
      <c r="P32" s="2"/>
      <c r="Q32" s="23"/>
      <c r="R32" s="23"/>
      <c r="S32" s="23"/>
      <c r="T32" s="23"/>
      <c r="U32" s="23"/>
      <c r="V32" s="23"/>
      <c r="W32" s="23"/>
    </row>
    <row customHeight="1" ht="20.25">
      <c r="A33" s="24" t="s">
        <v>30</v>
      </c>
      <c r="B33" s="24"/>
      <c r="C33" s="24"/>
      <c r="D33" s="24"/>
      <c r="E33" s="24"/>
      <c r="F33" s="24"/>
      <c r="G33" s="24"/>
      <c r="H33" s="23">
        <v>1052014.93</v>
      </c>
      <c r="I33" s="23">
        <v>1052014.93</v>
      </c>
      <c r="J33" s="23">
        <v>200284.62</v>
      </c>
      <c r="K33" s="23"/>
      <c r="L33" s="23">
        <v>851730.31</v>
      </c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</row>
  </sheetData>
  <mergeCells count="17">
    <mergeCell ref="A2:W2"/>
    <mergeCell ref="A1:W1"/>
    <mergeCell ref="H5:H6"/>
    <mergeCell ref="N5:P5"/>
    <mergeCell ref="I5:M5"/>
    <mergeCell ref="R5:W5"/>
    <mergeCell ref="H4:W4"/>
    <mergeCell ref="A3:V3"/>
    <mergeCell ref="A4:A6"/>
    <mergeCell ref="B4:B6"/>
    <mergeCell ref="C4:C6"/>
    <mergeCell ref="D4:D6"/>
    <mergeCell ref="E4:E6"/>
    <mergeCell ref="F4:F6"/>
    <mergeCell ref="G4:G6"/>
    <mergeCell ref="A33:G33"/>
    <mergeCell ref="Q5:Q6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4F52B6A-F752-2D31-FFB7-F8AE9D37C1FB}" mc:Ignorable="x14ac xr xr2 xr3">
  <sheetPr>
    <outlinePr summaryRight="0"/>
  </sheetPr>
  <dimension ref="A1:W12"/>
  <sheetViews>
    <sheetView topLeftCell="A1" showZeros="0" workbookViewId="0"/>
  </sheetViews>
  <sheetFormatPr defaultColWidth="9.140625" customHeight="1" defaultRowHeight="14.25"/>
  <cols>
    <col min="1" max="1" width="14.57421875" customWidth="1"/>
    <col min="2" max="2" width="21.03125" customWidth="1"/>
    <col min="3" max="3" width="31.3125" customWidth="1"/>
    <col min="4" max="4" width="23.8515625" customWidth="1"/>
    <col min="5" max="5" width="15.6015625" customWidth="1"/>
    <col min="6" max="6" width="19.7421875" customWidth="1"/>
    <col min="7" max="7" width="14.8828125" customWidth="1"/>
    <col min="8" max="8" width="19.7421875" customWidth="1"/>
    <col min="9" max="16" width="14.171875" customWidth="1"/>
    <col min="17" max="17" width="13.6015625" customWidth="1"/>
    <col min="18" max="23" width="15.171875" customWidth="1"/>
  </cols>
  <sheetData>
    <row customHeight="1" ht="13.5">
      <c r="B1" s="29"/>
      <c r="E1" s="30"/>
      <c r="F1" s="30"/>
      <c r="G1" s="30"/>
      <c r="H1" s="30"/>
      <c r="K1" s="29"/>
      <c r="N1" s="29"/>
      <c r="O1" s="29"/>
      <c r="P1" s="29"/>
      <c r="U1" s="31"/>
      <c r="W1" s="32" t="s">
        <v>203</v>
      </c>
    </row>
    <row customHeight="1" ht="27.75">
      <c r="A2" s="33" t="s">
        <v>204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customHeight="1" ht="13.5">
      <c r="A3" s="34">
        <f>"单位名称："&amp;"玉溪市人防指挥信息保障中心"</f>
      </c>
      <c r="B3" s="35">
        <f>"单位名称："&amp;"玉溪市人防指挥信息保障中心"</f>
      </c>
      <c r="C3" s="36"/>
      <c r="D3" s="36"/>
      <c r="E3" s="36"/>
      <c r="F3" s="36"/>
      <c r="G3" s="36"/>
      <c r="H3" s="36"/>
      <c r="I3" s="36"/>
      <c r="J3" s="37"/>
      <c r="K3" s="37"/>
      <c r="L3" s="37"/>
      <c r="M3" s="37"/>
      <c r="N3" s="37"/>
      <c r="O3" s="37"/>
      <c r="P3" s="37"/>
      <c r="Q3" s="37"/>
      <c r="U3" s="31"/>
      <c r="W3" s="38" t="s">
        <v>2</v>
      </c>
    </row>
    <row customHeight="1" ht="21.75">
      <c r="A4" s="39" t="s">
        <v>205</v>
      </c>
      <c r="B4" s="39" t="s">
        <v>121</v>
      </c>
      <c r="C4" s="39" t="s">
        <v>122</v>
      </c>
      <c r="D4" s="39" t="s">
        <v>206</v>
      </c>
      <c r="E4" s="40" t="s">
        <v>123</v>
      </c>
      <c r="F4" s="40" t="s">
        <v>124</v>
      </c>
      <c r="G4" s="40" t="s">
        <v>125</v>
      </c>
      <c r="H4" s="40" t="s">
        <v>126</v>
      </c>
      <c r="I4" s="41" t="s">
        <v>30</v>
      </c>
      <c r="J4" s="41" t="s">
        <v>207</v>
      </c>
      <c r="K4" s="41"/>
      <c r="L4" s="41"/>
      <c r="M4" s="41"/>
      <c r="N4" s="41" t="s">
        <v>128</v>
      </c>
      <c r="O4" s="41"/>
      <c r="P4" s="41"/>
      <c r="Q4" s="40" t="s">
        <v>36</v>
      </c>
      <c r="R4" s="42" t="s">
        <v>208</v>
      </c>
      <c r="S4" s="43"/>
      <c r="T4" s="43"/>
      <c r="U4" s="43"/>
      <c r="V4" s="43"/>
      <c r="W4" s="44"/>
    </row>
    <row customHeight="1" ht="21.75">
      <c r="A5" s="45"/>
      <c r="B5" s="45"/>
      <c r="C5" s="45"/>
      <c r="D5" s="45"/>
      <c r="E5" s="46"/>
      <c r="F5" s="46"/>
      <c r="G5" s="46"/>
      <c r="H5" s="46"/>
      <c r="I5" s="41"/>
      <c r="J5" s="47" t="s">
        <v>33</v>
      </c>
      <c r="K5" s="47"/>
      <c r="L5" s="47" t="s">
        <v>34</v>
      </c>
      <c r="M5" s="47" t="s">
        <v>35</v>
      </c>
      <c r="N5" s="40" t="s">
        <v>33</v>
      </c>
      <c r="O5" s="40" t="s">
        <v>34</v>
      </c>
      <c r="P5" s="40" t="s">
        <v>35</v>
      </c>
      <c r="Q5" s="46"/>
      <c r="R5" s="40" t="s">
        <v>32</v>
      </c>
      <c r="S5" s="40" t="s">
        <v>39</v>
      </c>
      <c r="T5" s="40" t="s">
        <v>134</v>
      </c>
      <c r="U5" s="40" t="s">
        <v>41</v>
      </c>
      <c r="V5" s="40" t="s">
        <v>42</v>
      </c>
      <c r="W5" s="40" t="s">
        <v>43</v>
      </c>
    </row>
    <row customHeight="1" ht="40.5">
      <c r="A6" s="48"/>
      <c r="B6" s="48"/>
      <c r="C6" s="48"/>
      <c r="D6" s="48"/>
      <c r="E6" s="49"/>
      <c r="F6" s="49"/>
      <c r="G6" s="49"/>
      <c r="H6" s="49"/>
      <c r="I6" s="41"/>
      <c r="J6" s="47" t="s">
        <v>32</v>
      </c>
      <c r="K6" s="47" t="s">
        <v>209</v>
      </c>
      <c r="L6" s="47"/>
      <c r="M6" s="47"/>
      <c r="N6" s="49"/>
      <c r="O6" s="49"/>
      <c r="P6" s="49"/>
      <c r="Q6" s="49"/>
      <c r="R6" s="49"/>
      <c r="S6" s="49"/>
      <c r="T6" s="49"/>
      <c r="U6" s="50"/>
      <c r="V6" s="49"/>
      <c r="W6" s="49"/>
    </row>
    <row customHeight="1" ht="15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  <c r="I7" s="51">
        <v>9</v>
      </c>
      <c r="J7" s="51">
        <v>10</v>
      </c>
      <c r="K7" s="51">
        <v>11</v>
      </c>
      <c r="L7" s="51">
        <v>12</v>
      </c>
      <c r="M7" s="51">
        <v>13</v>
      </c>
      <c r="N7" s="51">
        <v>14</v>
      </c>
      <c r="O7" s="51">
        <v>15</v>
      </c>
      <c r="P7" s="51">
        <v>16</v>
      </c>
      <c r="Q7" s="51">
        <v>17</v>
      </c>
      <c r="R7" s="51">
        <v>18</v>
      </c>
      <c r="S7" s="51">
        <v>19</v>
      </c>
      <c r="T7" s="51">
        <v>20</v>
      </c>
      <c r="U7" s="51">
        <v>21</v>
      </c>
      <c r="V7" s="51">
        <v>22</v>
      </c>
      <c r="W7" s="51">
        <v>23</v>
      </c>
    </row>
    <row customHeight="1" ht="32.914306640625">
      <c r="A8" s="52"/>
      <c r="B8" s="53"/>
      <c r="C8" s="52" t="s">
        <v>210</v>
      </c>
      <c r="D8" s="52"/>
      <c r="E8" s="52"/>
      <c r="F8" s="52"/>
      <c r="G8" s="52"/>
      <c r="H8" s="52"/>
      <c r="I8" s="54">
        <v>100000</v>
      </c>
      <c r="J8" s="54">
        <v>100000</v>
      </c>
      <c r="K8" s="54">
        <v>100000</v>
      </c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</row>
    <row customHeight="1" ht="32.914306640625">
      <c r="A9" s="52" t="s">
        <v>211</v>
      </c>
      <c r="B9" s="53" t="s">
        <v>212</v>
      </c>
      <c r="C9" s="52" t="s">
        <v>210</v>
      </c>
      <c r="D9" s="52" t="s">
        <v>64</v>
      </c>
      <c r="E9" s="52" t="s">
        <v>80</v>
      </c>
      <c r="F9" s="52" t="s">
        <v>141</v>
      </c>
      <c r="G9" s="52" t="s">
        <v>213</v>
      </c>
      <c r="H9" s="52" t="s">
        <v>214</v>
      </c>
      <c r="I9" s="54">
        <v>100000</v>
      </c>
      <c r="J9" s="54">
        <v>100000</v>
      </c>
      <c r="K9" s="54">
        <v>100000</v>
      </c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</row>
    <row customHeight="1" ht="32.914306640625">
      <c r="A10" s="52"/>
      <c r="B10" s="52"/>
      <c r="C10" s="52" t="s">
        <v>215</v>
      </c>
      <c r="D10" s="52"/>
      <c r="E10" s="52"/>
      <c r="F10" s="52"/>
      <c r="G10" s="52"/>
      <c r="H10" s="52"/>
      <c r="I10" s="54">
        <v>100000</v>
      </c>
      <c r="J10" s="54">
        <v>100000</v>
      </c>
      <c r="K10" s="54">
        <v>100000</v>
      </c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customHeight="1" ht="32.914306640625">
      <c r="A11" s="52" t="s">
        <v>211</v>
      </c>
      <c r="B11" s="53" t="s">
        <v>216</v>
      </c>
      <c r="C11" s="52" t="s">
        <v>215</v>
      </c>
      <c r="D11" s="52" t="s">
        <v>64</v>
      </c>
      <c r="E11" s="52" t="s">
        <v>80</v>
      </c>
      <c r="F11" s="52" t="s">
        <v>141</v>
      </c>
      <c r="G11" s="52" t="s">
        <v>213</v>
      </c>
      <c r="H11" s="52" t="s">
        <v>214</v>
      </c>
      <c r="I11" s="54">
        <v>100000</v>
      </c>
      <c r="J11" s="54">
        <v>100000</v>
      </c>
      <c r="K11" s="54">
        <v>100000</v>
      </c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</row>
    <row customHeight="1" ht="18.75">
      <c r="A12" s="55" t="s">
        <v>217</v>
      </c>
      <c r="B12" s="56"/>
      <c r="C12" s="56"/>
      <c r="D12" s="56"/>
      <c r="E12" s="56"/>
      <c r="F12" s="56"/>
      <c r="G12" s="56"/>
      <c r="H12" s="57"/>
      <c r="I12" s="54">
        <v>200000</v>
      </c>
      <c r="J12" s="54">
        <v>200000</v>
      </c>
      <c r="K12" s="54">
        <v>200000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</row>
  </sheetData>
  <mergeCells count="28">
    <mergeCell ref="E4:E6"/>
    <mergeCell ref="Q4:Q6"/>
    <mergeCell ref="R4:W4"/>
    <mergeCell ref="R5:R6"/>
    <mergeCell ref="S5:S6"/>
    <mergeCell ref="T5:T6"/>
    <mergeCell ref="V5:V6"/>
    <mergeCell ref="W5:W6"/>
    <mergeCell ref="A12:H12"/>
    <mergeCell ref="U5:U6"/>
    <mergeCell ref="A2:W2"/>
    <mergeCell ref="F4:F6"/>
    <mergeCell ref="A4:A6"/>
    <mergeCell ref="C4:C6"/>
    <mergeCell ref="M5:M6"/>
    <mergeCell ref="J4:M4"/>
    <mergeCell ref="D4:D6"/>
    <mergeCell ref="G4:G6"/>
    <mergeCell ref="H4:H6"/>
    <mergeCell ref="I4:I6"/>
    <mergeCell ref="L5:L6"/>
    <mergeCell ref="N4:P4"/>
    <mergeCell ref="N5:N6"/>
    <mergeCell ref="O5:O6"/>
    <mergeCell ref="P5:P6"/>
    <mergeCell ref="B4:B6"/>
    <mergeCell ref="J5:K5"/>
    <mergeCell ref="A3:I3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2CA137F-D892-06E1-2069-DA8A1DEE295E}" mc:Ignorable="x14ac xr xr2 xr3">
  <sheetPr>
    <outlinePr summaryRight="0"/>
  </sheetPr>
  <dimension ref="A1:J1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3" width="17.171875" customWidth="1"/>
    <col min="4" max="4" width="21.03125" customWidth="1"/>
    <col min="5" max="5" width="23.57421875" customWidth="1"/>
    <col min="6" max="6" width="11.28125" customWidth="1"/>
    <col min="7" max="7" width="10.3125" customWidth="1"/>
    <col min="8" max="8" width="9.3125" customWidth="1"/>
    <col min="9" max="9" width="13.421875" customWidth="1"/>
    <col min="10" max="10" width="27.453125" customWidth="1"/>
  </cols>
  <sheetData>
    <row customHeight="1" ht="12">
      <c r="J1" s="58" t="s">
        <v>218</v>
      </c>
    </row>
    <row customHeight="1" ht="28.5">
      <c r="A2" s="59" t="s">
        <v>219</v>
      </c>
      <c r="B2" s="33"/>
      <c r="C2" s="33"/>
      <c r="D2" s="33"/>
      <c r="E2" s="33"/>
      <c r="F2" s="60"/>
      <c r="G2" s="33"/>
      <c r="H2" s="60"/>
      <c r="I2" s="60"/>
      <c r="J2" s="33"/>
    </row>
    <row customHeight="1" ht="15">
      <c r="A3" s="34">
        <f>"单位名称："&amp;"玉溪市人防指挥信息保障中心"</f>
      </c>
    </row>
    <row customHeight="1" ht="14.25">
      <c r="A4" s="61" t="s">
        <v>220</v>
      </c>
      <c r="B4" s="61" t="s">
        <v>221</v>
      </c>
      <c r="C4" s="61" t="s">
        <v>222</v>
      </c>
      <c r="D4" s="61" t="s">
        <v>223</v>
      </c>
      <c r="E4" s="61" t="s">
        <v>224</v>
      </c>
      <c r="F4" s="62" t="s">
        <v>225</v>
      </c>
      <c r="G4" s="61" t="s">
        <v>226</v>
      </c>
      <c r="H4" s="62" t="s">
        <v>227</v>
      </c>
      <c r="I4" s="62" t="s">
        <v>228</v>
      </c>
      <c r="J4" s="61" t="s">
        <v>229</v>
      </c>
    </row>
    <row customHeight="1" ht="14.25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62">
        <v>6</v>
      </c>
      <c r="G5" s="61">
        <v>7</v>
      </c>
      <c r="H5" s="62">
        <v>8</v>
      </c>
      <c r="I5" s="62">
        <v>9</v>
      </c>
      <c r="J5" s="61">
        <v>10</v>
      </c>
    </row>
    <row customHeight="1" ht="15">
      <c r="A6" s="52" t="s">
        <v>64</v>
      </c>
      <c r="B6" s="63"/>
      <c r="C6" s="63"/>
      <c r="D6" s="63"/>
      <c r="E6" s="64"/>
      <c r="F6" s="65"/>
      <c r="G6" s="64"/>
      <c r="H6" s="65"/>
      <c r="I6" s="65"/>
      <c r="J6" s="64"/>
    </row>
    <row customHeight="1" ht="33.75">
      <c r="A7" s="52" t="s">
        <v>210</v>
      </c>
      <c r="B7" s="52" t="s">
        <v>230</v>
      </c>
      <c r="C7" s="52" t="s">
        <v>231</v>
      </c>
      <c r="D7" s="52" t="s">
        <v>232</v>
      </c>
      <c r="E7" s="52" t="s">
        <v>233</v>
      </c>
      <c r="F7" s="52" t="s">
        <v>234</v>
      </c>
      <c r="G7" s="66" t="s">
        <v>55</v>
      </c>
      <c r="H7" s="52" t="s">
        <v>235</v>
      </c>
      <c r="I7" s="52" t="s">
        <v>236</v>
      </c>
      <c r="J7" s="52" t="s">
        <v>237</v>
      </c>
    </row>
    <row customHeight="1" ht="33.75">
      <c r="A8" s="52" t="s">
        <v>210</v>
      </c>
      <c r="B8" s="52" t="s">
        <v>230</v>
      </c>
      <c r="C8" s="52" t="s">
        <v>231</v>
      </c>
      <c r="D8" s="52" t="s">
        <v>238</v>
      </c>
      <c r="E8" s="52" t="s">
        <v>239</v>
      </c>
      <c r="F8" s="52" t="s">
        <v>240</v>
      </c>
      <c r="G8" s="66" t="s">
        <v>45</v>
      </c>
      <c r="H8" s="52" t="s">
        <v>241</v>
      </c>
      <c r="I8" s="52" t="s">
        <v>236</v>
      </c>
      <c r="J8" s="52" t="s">
        <v>242</v>
      </c>
    </row>
    <row customHeight="1" ht="33.75">
      <c r="A9" s="52" t="s">
        <v>210</v>
      </c>
      <c r="B9" s="52" t="s">
        <v>230</v>
      </c>
      <c r="C9" s="52" t="s">
        <v>231</v>
      </c>
      <c r="D9" s="52" t="s">
        <v>243</v>
      </c>
      <c r="E9" s="52" t="s">
        <v>244</v>
      </c>
      <c r="F9" s="52" t="s">
        <v>234</v>
      </c>
      <c r="G9" s="66" t="s">
        <v>55</v>
      </c>
      <c r="H9" s="52" t="s">
        <v>235</v>
      </c>
      <c r="I9" s="52" t="s">
        <v>236</v>
      </c>
      <c r="J9" s="52" t="s">
        <v>245</v>
      </c>
    </row>
    <row customHeight="1" ht="33.75">
      <c r="A10" s="52" t="s">
        <v>210</v>
      </c>
      <c r="B10" s="52" t="s">
        <v>230</v>
      </c>
      <c r="C10" s="52" t="s">
        <v>246</v>
      </c>
      <c r="D10" s="52" t="s">
        <v>247</v>
      </c>
      <c r="E10" s="52" t="s">
        <v>248</v>
      </c>
      <c r="F10" s="52" t="s">
        <v>249</v>
      </c>
      <c r="G10" s="66" t="s">
        <v>250</v>
      </c>
      <c r="H10" s="52" t="s">
        <v>251</v>
      </c>
      <c r="I10" s="52" t="s">
        <v>236</v>
      </c>
      <c r="J10" s="52" t="s">
        <v>248</v>
      </c>
    </row>
    <row customHeight="1" ht="33.75">
      <c r="A11" s="52" t="s">
        <v>210</v>
      </c>
      <c r="B11" s="52" t="s">
        <v>230</v>
      </c>
      <c r="C11" s="52" t="s">
        <v>252</v>
      </c>
      <c r="D11" s="52" t="s">
        <v>253</v>
      </c>
      <c r="E11" s="52" t="s">
        <v>254</v>
      </c>
      <c r="F11" s="52" t="s">
        <v>234</v>
      </c>
      <c r="G11" s="66" t="s">
        <v>255</v>
      </c>
      <c r="H11" s="52" t="s">
        <v>251</v>
      </c>
      <c r="I11" s="52" t="s">
        <v>236</v>
      </c>
      <c r="J11" s="52" t="s">
        <v>256</v>
      </c>
    </row>
    <row customHeight="1" ht="33.75">
      <c r="A12" s="52" t="s">
        <v>215</v>
      </c>
      <c r="B12" s="52" t="s">
        <v>257</v>
      </c>
      <c r="C12" s="52" t="s">
        <v>231</v>
      </c>
      <c r="D12" s="52" t="s">
        <v>232</v>
      </c>
      <c r="E12" s="52" t="s">
        <v>233</v>
      </c>
      <c r="F12" s="52" t="s">
        <v>234</v>
      </c>
      <c r="G12" s="66" t="s">
        <v>55</v>
      </c>
      <c r="H12" s="52" t="s">
        <v>235</v>
      </c>
      <c r="I12" s="52" t="s">
        <v>236</v>
      </c>
      <c r="J12" s="52" t="s">
        <v>258</v>
      </c>
    </row>
    <row customHeight="1" ht="33.75">
      <c r="A13" s="52" t="s">
        <v>215</v>
      </c>
      <c r="B13" s="52" t="s">
        <v>257</v>
      </c>
      <c r="C13" s="52" t="s">
        <v>231</v>
      </c>
      <c r="D13" s="52" t="s">
        <v>238</v>
      </c>
      <c r="E13" s="52" t="s">
        <v>259</v>
      </c>
      <c r="F13" s="52" t="s">
        <v>249</v>
      </c>
      <c r="G13" s="66" t="s">
        <v>250</v>
      </c>
      <c r="H13" s="52" t="s">
        <v>251</v>
      </c>
      <c r="I13" s="52" t="s">
        <v>236</v>
      </c>
      <c r="J13" s="52" t="s">
        <v>260</v>
      </c>
    </row>
    <row customHeight="1" ht="33.75">
      <c r="A14" s="52" t="s">
        <v>215</v>
      </c>
      <c r="B14" s="52" t="s">
        <v>257</v>
      </c>
      <c r="C14" s="52" t="s">
        <v>231</v>
      </c>
      <c r="D14" s="52" t="s">
        <v>243</v>
      </c>
      <c r="E14" s="52" t="s">
        <v>261</v>
      </c>
      <c r="F14" s="52" t="s">
        <v>240</v>
      </c>
      <c r="G14" s="66" t="s">
        <v>262</v>
      </c>
      <c r="H14" s="52"/>
      <c r="I14" s="52" t="s">
        <v>263</v>
      </c>
      <c r="J14" s="52" t="s">
        <v>264</v>
      </c>
    </row>
    <row customHeight="1" ht="33.75">
      <c r="A15" s="52" t="s">
        <v>215</v>
      </c>
      <c r="B15" s="52" t="s">
        <v>257</v>
      </c>
      <c r="C15" s="52" t="s">
        <v>246</v>
      </c>
      <c r="D15" s="52" t="s">
        <v>247</v>
      </c>
      <c r="E15" s="52" t="s">
        <v>265</v>
      </c>
      <c r="F15" s="52" t="s">
        <v>249</v>
      </c>
      <c r="G15" s="66" t="s">
        <v>250</v>
      </c>
      <c r="H15" s="52" t="s">
        <v>251</v>
      </c>
      <c r="I15" s="52" t="s">
        <v>236</v>
      </c>
      <c r="J15" s="52" t="s">
        <v>266</v>
      </c>
    </row>
    <row customHeight="1" ht="33.75">
      <c r="A16" s="52" t="s">
        <v>215</v>
      </c>
      <c r="B16" s="52" t="s">
        <v>257</v>
      </c>
      <c r="C16" s="52" t="s">
        <v>252</v>
      </c>
      <c r="D16" s="52" t="s">
        <v>253</v>
      </c>
      <c r="E16" s="52" t="s">
        <v>254</v>
      </c>
      <c r="F16" s="52" t="s">
        <v>234</v>
      </c>
      <c r="G16" s="66" t="s">
        <v>267</v>
      </c>
      <c r="H16" s="52" t="s">
        <v>251</v>
      </c>
      <c r="I16" s="52" t="s">
        <v>236</v>
      </c>
      <c r="J16" s="52" t="s">
        <v>256</v>
      </c>
    </row>
    <row customHeight="1" ht="33.75">
      <c r="A17" s="52" t="s">
        <v>215</v>
      </c>
      <c r="B17" s="52" t="s">
        <v>257</v>
      </c>
      <c r="C17" s="52" t="s">
        <v>268</v>
      </c>
      <c r="D17" s="52" t="s">
        <v>269</v>
      </c>
      <c r="E17" s="52" t="s">
        <v>269</v>
      </c>
      <c r="F17" s="52" t="s">
        <v>240</v>
      </c>
      <c r="G17" s="66" t="s">
        <v>56</v>
      </c>
      <c r="H17" s="52" t="s">
        <v>270</v>
      </c>
      <c r="I17" s="52" t="s">
        <v>236</v>
      </c>
      <c r="J17" s="52" t="s">
        <v>271</v>
      </c>
    </row>
  </sheetData>
  <mergeCells count="6">
    <mergeCell ref="A2:J2"/>
    <mergeCell ref="A3:H3"/>
    <mergeCell ref="A7:A11"/>
    <mergeCell ref="B7:B11"/>
    <mergeCell ref="A12:A17"/>
    <mergeCell ref="B12:B17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