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市对下转移支付预算表09-1" sheetId="13" r:id="rId13"/>
    <sheet name="市对下转移支付绩效目标表09-2" sheetId="14" r:id="rId14"/>
    <sheet name="新增资产配置表10" sheetId="15" r:id="rId15"/>
    <sheet name="上级补助项目支出预算表11" sheetId="16" r:id="rId16"/>
    <sheet name="部门项目中期规划预算表12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<sst xmlns="http://schemas.openxmlformats.org/spreadsheetml/2006/main" count="546" uniqueCount="266">
  <si>
    <t>预算01-1表</t>
  </si>
  <si>
    <t>2026年财务收支预算总表部门</t>
  </si>
  <si>
    <t>单位：元</t>
  </si>
  <si>
    <t>收    入</t>
  </si>
  <si>
    <t>支    出</t>
  </si>
  <si>
    <t>项    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</si>
  <si>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</si>
  <si>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</si>
  <si>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</si>
  <si>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</si>
  <si>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</si>
  <si>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</si>
  <si>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</si>
  <si>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</si>
  <si>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</si>
  <si>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</si>
  <si>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</si>
  <si>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</si>
  <si>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</si>
  <si>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</si>
  <si>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</si>
  <si>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</si>
  <si>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</si>
  <si>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</si>
  <si>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收  入  总  计</t>
  </si>
  <si>
    <t>支 出 总 计</t>
  </si>
  <si>
    <t>预算01-2表</t>
  </si>
  <si>
    <t>2026年部门收入预算表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</si>
  <si>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</si>
  <si>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</si>
  <si>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</si>
  <si>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</si>
  <si>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</si>
  <si>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</si>
  <si>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</si>
  <si>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</si>
  <si>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</si>
  <si>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</si>
  <si>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</si>
  <si>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</si>
  <si>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</si>
  <si>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</si>
  <si>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</si>
  <si>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</si>
  <si>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</si>
  <si>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</si>
  <si>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</si>
  <si>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</si>
  <si>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</si>
  <si>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</si>
  <si>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</si>
  <si>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</si>
  <si>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</si>
  <si>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</si>
  <si>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</si>
  <si>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</si>
  <si>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</si>
  <si>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</si>
  <si>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</si>
  <si>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</si>
  <si>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</si>
  <si>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</si>
  <si>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</si>
  <si>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144020</t>
  </si>
  <si>
    <t>玉溪市生态环境局高新技术产业开发区分局</t>
  </si>
  <si>
    <t>预算01-3表</t>
  </si>
  <si>
    <t>2026年部门支出预算表</t>
  </si>
  <si>
    <t>科目编码</t>
  </si>
  <si>
    <t>科目名称</t>
  </si>
  <si>
    <t>财政专户管理的支出</t>
  </si>
  <si>
    <t>单位自有资金</t>
  </si>
  <si>
    <t>基本支出</t>
  </si>
  <si>
    <t>项目支出</t>
  </si>
  <si>
    <t>事业支出</t>
  </si>
  <si>
    <t>事业单位
经营支出</t>
  </si>
  <si>
    <t>上级补助支出</t>
  </si>
  <si>
    <t>附属单位补助支出</t>
  </si>
  <si>
    <t>其他支出</t>
  </si>
  <si>
    <t>208</t>
  </si>
  <si>
    <t>20805</t>
  </si>
  <si>
    <t>2080505</t>
  </si>
  <si>
    <t>210</t>
  </si>
  <si>
    <t>21011</t>
  </si>
  <si>
    <t>2101101</t>
  </si>
  <si>
    <t>2101102</t>
  </si>
  <si>
    <t>2101103</t>
  </si>
  <si>
    <t>2101199</t>
  </si>
  <si>
    <t>211</t>
  </si>
  <si>
    <t>21101</t>
  </si>
  <si>
    <t>2110101</t>
  </si>
  <si>
    <t>221</t>
  </si>
  <si>
    <t>22102</t>
  </si>
  <si>
    <t>2210201</t>
  </si>
  <si>
    <t>2210203</t>
  </si>
  <si>
    <t>预算02-1表</t>
  </si>
  <si>
    <t>2026年部门财政拨款收支预算总表</t>
  </si>
  <si>
    <t>支出功能分类科目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</si>
  <si>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</si>
  <si>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</si>
  <si>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</si>
  <si>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</si>
  <si>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</si>
  <si>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二、上年结转</t>
  </si>
  <si>
    <t>二、年终结转结余</t>
  </si>
  <si>
    <t>预算02-2表</t>
  </si>
  <si>
    <t>2026年一般公共预算支出预算表（按功能科目分类）</t>
  </si>
  <si>
    <t>部门预算支出功能分类科目</t>
  </si>
  <si>
    <t>人员经费</t>
  </si>
  <si>
    <t>公用经费</t>
  </si>
  <si>
    <t>预算03表</t>
  </si>
  <si>
    <t>2026年一般公共预算“三公”经费支出预算表</t>
  </si>
  <si>
    <t>“三公”经费合计</t>
  </si>
  <si>
    <t>因公出国（境）费</t>
  </si>
  <si>
    <t>公务用车购置及运行费</t>
  </si>
  <si>
    <t>公务用车购置</t>
  </si>
  <si>
    <t>公务用车运行费</t>
  </si>
  <si>
    <t>公务接待费</t>
  </si>
  <si>
    <t>备注：我单位不涉及，故本表为空。</t>
  </si>
  <si>
    <t>预算04表</t>
  </si>
  <si>
    <t>2026年部门基本支出预算表</t>
  </si>
  <si>
    <t>2025年初预算项目初选表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</si>
  <si>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</si>
  <si>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</si>
  <si>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</si>
  <si>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</si>
  <si>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</si>
  <si>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</si>
  <si>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</si>
  <si>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</si>
  <si>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</si>
  <si>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</si>
  <si>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</si>
  <si>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</si>
  <si>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</si>
  <si>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</si>
  <si>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</si>
  <si>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20</t>
  </si>
  <si>
    <t>21</t>
  </si>
  <si>
    <t>22</t>
  </si>
  <si>
    <t>23</t>
  </si>
  <si>
    <t>530400231100001136658</t>
  </si>
  <si>
    <t>行政人员工资支出</t>
  </si>
  <si>
    <t>行政运行</t>
  </si>
  <si>
    <t>30101</t>
  </si>
  <si>
    <t>基本工资</t>
  </si>
  <si>
    <t>30102</t>
  </si>
  <si>
    <t>津贴补贴</t>
  </si>
  <si>
    <t>购房补贴</t>
  </si>
  <si>
    <t>530400231100001136661</t>
  </si>
  <si>
    <t>社会保障缴费</t>
  </si>
  <si>
    <t>机关事业单位基本养老保险缴费支出</t>
  </si>
  <si>
    <t>30108</t>
  </si>
  <si>
    <t>机关事业单位基本养老保险缴费</t>
  </si>
  <si>
    <t>行政单位医疗</t>
  </si>
  <si>
    <t>30110</t>
  </si>
  <si>
    <t>职工基本医疗保险缴费</t>
  </si>
  <si>
    <t>公务员医疗补助</t>
  </si>
  <si>
    <t>30111</t>
  </si>
  <si>
    <t>公务员医疗补助缴费</t>
  </si>
  <si>
    <t>其他行政事业单位医疗支出</t>
  </si>
  <si>
    <t>30112</t>
  </si>
  <si>
    <t>其他社会保障缴费</t>
  </si>
  <si>
    <t>530400231100001136663</t>
  </si>
  <si>
    <t>工会经费</t>
  </si>
  <si>
    <t>30228</t>
  </si>
  <si>
    <t>530400231100001136686</t>
  </si>
  <si>
    <t>住房公积金</t>
  </si>
  <si>
    <t>30113</t>
  </si>
  <si>
    <t>530400231100001136689</t>
  </si>
  <si>
    <t>一般公用经费</t>
  </si>
  <si>
    <t>30201</t>
  </si>
  <si>
    <t>办公费</t>
  </si>
  <si>
    <t>30211</t>
  </si>
  <si>
    <t>差旅费</t>
  </si>
  <si>
    <t>30239</t>
  </si>
  <si>
    <t>其他交通费用</t>
  </si>
  <si>
    <t>30240</t>
  </si>
  <si>
    <t>税金及附加费用</t>
  </si>
  <si>
    <t>30299</t>
  </si>
  <si>
    <t>其他商品和服务支出</t>
  </si>
  <si>
    <t>530400231100001381841</t>
  </si>
  <si>
    <t>其他工资福利支出</t>
  </si>
  <si>
    <t>30103</t>
  </si>
  <si>
    <t>奖金</t>
  </si>
  <si>
    <t>530400231100001381866</t>
  </si>
  <si>
    <t>行政人员公务交通补贴</t>
  </si>
  <si>
    <t>530400241100002050999</t>
  </si>
  <si>
    <t>年终一次性奖金</t>
  </si>
  <si>
    <t>预算05-1表</t>
  </si>
  <si>
    <t>2026年部门项目支出预算表</t>
  </si>
  <si>
    <t>项目分类</t>
  </si>
  <si>
    <t>项目单位</t>
  </si>
  <si>
    <t>本年拨款</t>
  </si>
  <si>
    <t>单位资金</t>
  </si>
  <si>
    <t>其中：本次下达</t>
  </si>
  <si>
    <t>合  计</t>
  </si>
  <si>
    <t>预算05-2表</t>
  </si>
  <si>
    <t>2026年部门项目支出绩效目标表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</si>
  <si>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</si>
  <si>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</si>
  <si>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</si>
  <si>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</si>
  <si>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</si>
  <si>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</si>
  <si>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</si>
  <si>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</si>
  <si>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</si>
  <si>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</si>
  <si>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预算06表</t>
  </si>
  <si>
    <t>2026年部门政府性基金预算支出预算表</t>
  </si>
  <si>
    <t>单位:元</t>
  </si>
  <si>
    <t>政府性基金预算支出</t>
  </si>
  <si>
    <t>预算07表</t>
  </si>
  <si>
    <t>2026年部门政府采购预算表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</si>
  <si>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</si>
  <si>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</si>
  <si>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</si>
  <si>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</si>
  <si>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</si>
  <si>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</si>
  <si>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</si>
  <si>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</si>
  <si>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</si>
  <si>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</si>
  <si>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预算08表</t>
  </si>
  <si>
    <t>2026年部门政府购买服务预算表</t>
  </si>
  <si>
    <t>政府购买服务项目</t>
  </si>
  <si>
    <t>政府购买服务目录</t>
  </si>
  <si>
    <t>预算09-1表</t>
  </si>
  <si>
    <t>2026年市对下转移支付预算表</t>
  </si>
  <si>
    <t>单位名称（项目）</t>
  </si>
  <si>
    <t>地区</t>
  </si>
  <si>
    <t>政府性基金</t>
  </si>
  <si>
    <t>红塔区</t>
  </si>
  <si>
    <t>江川区</t>
  </si>
  <si>
    <t>澄江市</t>
  </si>
  <si>
    <t>通海县</t>
  </si>
  <si>
    <t>华宁县</t>
  </si>
  <si>
    <t>易门县</t>
  </si>
  <si>
    <t>峨山县</t>
  </si>
  <si>
    <t>新平县</t>
  </si>
  <si>
    <t>元江县</t>
  </si>
  <si>
    <t>高新区</t>
  </si>
  <si>
    <t>备注：我单位不涉及，故本为空。</t>
  </si>
  <si>
    <t>预算09-2表</t>
  </si>
  <si>
    <t>2026年市对下转移支付绩效目标表</t>
  </si>
  <si>
    <t>预算10表</t>
  </si>
  <si>
    <t>2026年新增资产配置表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</si>
  <si>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</si>
  <si>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</si>
  <si>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</si>
  <si>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</si>
  <si>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</si>
  <si>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</si>
  <si>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</si>
  <si>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预算11表</t>
  </si>
  <si>
    <t>2026年上级补助项目支出预算表</t>
  </si>
  <si>
    <t>上级补助</t>
  </si>
  <si>
    <t>预算12表</t>
  </si>
  <si>
    <t>2026年部门项目支出中期规划预算表</t>
  </si>
  <si>
    <t>项目级次</t>
  </si>
  <si>
    <t>2026年</t>
  </si>
  <si>
    <t>2027年</t>
  </si>
  <si>
    <t>2028年</t>
  </si>
  <si>
    <t/>
  </si>
  <si>
    <t>备注：2026年我单位无一般公共预算项目支出，故本表为空。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</si>
</sst>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/mm/dd"/>
    <numFmt numFmtId="179" formatCode="yyyy/mm/dd\ hh:mm:ss"/>
    <numFmt numFmtId="180" formatCode="#,##0;\-#,##0;;@"/>
  </numFmts>
  <fonts count="41">
    <font>
      <sz val="11"/>
      <color rgb="FF000000"/>
      <name val="宋体"/>
      <charset val="134"/>
      <scheme val="minor"/>
    </font>
    <font>
      <sz val="9.75"/>
      <color rgb="FF000000"/>
      <name val="SimSun"/>
      <charset val="134"/>
    </font>
    <font>
      <b/>
      <sz val="21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10"/>
      <color rgb="FF000000"/>
      <name val="SimSun"/>
      <charset val="134"/>
    </font>
    <font>
      <sz val="9"/>
      <color rgb="FF000000"/>
      <name val="SimSun"/>
      <charset val="134"/>
    </font>
    <font>
      <sz val="9"/>
      <color theme="1"/>
      <name val="宋体"/>
      <charset val="134"/>
    </font>
    <font>
      <b/>
      <sz val="23"/>
      <color rgb="FF000000"/>
      <name val="宋体"/>
      <charset val="134"/>
    </font>
    <font>
      <sz val="10"/>
      <color rgb="FF000000"/>
      <name val="宋体"/>
      <charset val="134"/>
    </font>
    <font>
      <sz val="9.75"/>
      <color rgb="FF000000"/>
      <name val="宋体"/>
      <charset val="134"/>
    </font>
    <font>
      <sz val="9"/>
      <name val="宋体"/>
      <charset val="134"/>
    </font>
    <font>
      <b/>
      <sz val="23.25"/>
      <name val="宋体"/>
      <charset val="134"/>
    </font>
    <font>
      <sz val="9.75"/>
      <name val="宋体"/>
      <charset val="134"/>
    </font>
    <font>
      <sz val="9.75"/>
      <name val="SimSun"/>
      <charset val="134"/>
    </font>
    <font>
      <b/>
      <sz val="23.25"/>
      <color rgb="FF000000"/>
      <name val="宋体"/>
      <charset val="134"/>
    </font>
    <font>
      <b/>
      <sz val="24"/>
      <color rgb="FF000000"/>
      <name val="宋体"/>
      <charset val="134"/>
    </font>
    <font>
      <b/>
      <sz val="22"/>
      <color rgb="FF000000"/>
      <name val="宋体"/>
      <charset val="134"/>
    </font>
    <font>
      <sz val="8.25"/>
      <color rgb="FF000000"/>
      <name val="宋体"/>
      <charset val="134"/>
    </font>
    <font>
      <sz val="11"/>
      <color theme="1"/>
      <name val="宋体"/>
      <charset val="134"/>
      <scheme val="minor"/>
    </font>
    <font>
      <sz val="9"/>
      <name val="SimSun"/>
      <charset val="134"/>
    </font>
    <font>
      <b/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top"/>
    </xf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2" borderId="1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18" applyNumberFormat="0" applyAlignment="0" applyProtection="0">
      <alignment vertical="center"/>
    </xf>
    <xf numFmtId="0" fontId="31" fillId="4" borderId="19" applyNumberFormat="0" applyAlignment="0" applyProtection="0">
      <alignment vertical="center"/>
    </xf>
    <xf numFmtId="0" fontId="32" fillId="4" borderId="18" applyNumberFormat="0" applyAlignment="0" applyProtection="0">
      <alignment vertical="center"/>
    </xf>
    <xf numFmtId="0" fontId="33" fillId="5" borderId="20" applyNumberFormat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176" fontId="11" fillId="0" borderId="7">
      <alignment horizontal="right" vertical="center"/>
    </xf>
    <xf numFmtId="49" fontId="11" fillId="0" borderId="7">
      <alignment horizontal="left" vertical="center" wrapText="1"/>
    </xf>
    <xf numFmtId="176" fontId="11" fillId="0" borderId="7">
      <alignment horizontal="right" vertical="center"/>
    </xf>
    <xf numFmtId="177" fontId="11" fillId="0" borderId="7">
      <alignment horizontal="right" vertical="center"/>
    </xf>
    <xf numFmtId="178" fontId="11" fillId="0" borderId="7">
      <alignment horizontal="right" vertical="center"/>
    </xf>
    <xf numFmtId="179" fontId="11" fillId="0" borderId="7">
      <alignment horizontal="right" vertical="center"/>
    </xf>
    <xf numFmtId="10" fontId="11" fillId="0" borderId="7">
      <alignment horizontal="right" vertical="center"/>
    </xf>
    <xf numFmtId="180" fontId="11" fillId="0" borderId="7">
      <alignment horizontal="right" vertical="center"/>
    </xf>
  </cellStyleXfs>
  <cellXfs count="172">
    <xf numFmtId="0" fontId="0" fillId="0" borderId="0" xfId="0" applyFont="1">
      <alignment vertical="top"/>
    </xf>
    <xf numFmtId="0" fontId="1" fillId="0" borderId="0" xfId="0" applyFont="1" applyBorder="1" applyAlignment="1">
      <alignment horizontal="right" vertical="center"/>
    </xf>
    <xf numFmtId="49" fontId="1" fillId="0" borderId="0" xfId="0" applyNumberFormat="1" applyFont="1" applyBorder="1" applyAlignment="1">
      <alignment horizontal="right" vertical="center"/>
    </xf>
    <xf numFmtId="0" fontId="1" fillId="0" borderId="0" xfId="0" applyFont="1" applyBorder="1" applyAlignment="1" applyProtection="1">
      <alignment horizontal="right" vertical="center"/>
      <protection locked="0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/>
    <xf numFmtId="0" fontId="5" fillId="0" borderId="0" xfId="0" applyFont="1" applyBorder="1" applyAlignment="1" applyProtection="1">
      <alignment horizontal="right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left" vertical="center" wrapText="1"/>
      <protection locked="0"/>
    </xf>
    <xf numFmtId="0" fontId="6" fillId="0" borderId="7" xfId="0" applyFont="1" applyBorder="1" applyAlignment="1" applyProtection="1">
      <alignment horizontal="left" vertical="center"/>
      <protection locked="0"/>
    </xf>
    <xf numFmtId="49" fontId="6" fillId="0" borderId="7" xfId="50" applyNumberFormat="1" applyFont="1" applyBorder="1">
      <alignment horizontal="left" vertical="center" wrapText="1"/>
    </xf>
    <xf numFmtId="176" fontId="7" fillId="0" borderId="7" xfId="0" applyNumberFormat="1" applyFont="1" applyBorder="1" applyAlignment="1">
      <alignment horizontal="right" vertical="center"/>
    </xf>
    <xf numFmtId="49" fontId="6" fillId="0" borderId="7" xfId="0" applyNumberFormat="1" applyFont="1" applyBorder="1" applyAlignment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left" vertical="center" wrapText="1"/>
      <protection locked="0"/>
    </xf>
    <xf numFmtId="0" fontId="6" fillId="0" borderId="4" xfId="0" applyFont="1" applyBorder="1" applyAlignment="1" applyProtection="1">
      <alignment horizontal="left" vertical="center" wrapText="1"/>
      <protection locked="0"/>
    </xf>
    <xf numFmtId="0" fontId="0" fillId="0" borderId="0" xfId="0" applyFont="1" applyAlignment="1">
      <alignment horizontal="center" vertical="top"/>
    </xf>
    <xf numFmtId="0" fontId="6" fillId="0" borderId="0" xfId="0" applyFont="1" applyBorder="1" applyAlignment="1">
      <alignment horizontal="right" vertical="center"/>
    </xf>
    <xf numFmtId="49" fontId="6" fillId="0" borderId="0" xfId="0" applyNumberFormat="1" applyFont="1" applyBorder="1" applyAlignment="1">
      <alignment horizontal="right" vertical="center"/>
    </xf>
    <xf numFmtId="0" fontId="6" fillId="0" borderId="0" xfId="0" applyFont="1" applyBorder="1" applyAlignment="1" applyProtection="1">
      <alignment horizontal="right" vertical="center"/>
      <protection locked="0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right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 applyProtection="1">
      <alignment horizontal="center" vertical="center" wrapText="1"/>
      <protection locked="0"/>
    </xf>
    <xf numFmtId="0" fontId="10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left" vertical="center" wrapText="1"/>
    </xf>
    <xf numFmtId="0" fontId="3" fillId="0" borderId="7" xfId="0" applyFont="1" applyBorder="1" applyAlignment="1" applyProtection="1">
      <alignment horizontal="left" vertical="center" wrapText="1"/>
      <protection locked="0"/>
    </xf>
    <xf numFmtId="176" fontId="7" fillId="0" borderId="7" xfId="0" applyNumberFormat="1" applyFont="1" applyBorder="1" applyAlignment="1">
      <alignment horizontal="right" vertical="center" wrapText="1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0" fillId="0" borderId="0" xfId="0" applyFont="1" applyAlignment="1">
      <alignment horizontal="left" vertical="top"/>
    </xf>
    <xf numFmtId="49" fontId="11" fillId="0" borderId="0" xfId="50" applyNumberFormat="1" applyFont="1" applyBorder="1" applyAlignment="1">
      <alignment horizontal="right" vertical="center" wrapText="1"/>
    </xf>
    <xf numFmtId="49" fontId="12" fillId="0" borderId="0" xfId="50" applyNumberFormat="1" applyFont="1" applyBorder="1" applyAlignment="1">
      <alignment horizontal="center" vertical="center" wrapText="1"/>
    </xf>
    <xf numFmtId="49" fontId="11" fillId="0" borderId="0" xfId="50" applyNumberFormat="1" applyFont="1" applyBorder="1">
      <alignment horizontal="left" vertical="center" wrapText="1"/>
    </xf>
    <xf numFmtId="49" fontId="13" fillId="0" borderId="7" xfId="0" applyNumberFormat="1" applyFont="1" applyBorder="1" applyAlignment="1">
      <alignment horizontal="center" vertical="center" wrapText="1"/>
    </xf>
    <xf numFmtId="49" fontId="14" fillId="0" borderId="7" xfId="0" applyNumberFormat="1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left" vertical="center" wrapText="1"/>
    </xf>
    <xf numFmtId="49" fontId="11" fillId="0" borderId="7" xfId="0" applyNumberFormat="1" applyFont="1" applyBorder="1" applyAlignment="1">
      <alignment horizontal="center" vertical="center" wrapText="1"/>
    </xf>
    <xf numFmtId="180" fontId="11" fillId="0" borderId="7" xfId="0" applyNumberFormat="1" applyFont="1" applyBorder="1" applyAlignment="1">
      <alignment horizontal="right" vertical="center" wrapText="1"/>
    </xf>
    <xf numFmtId="176" fontId="11" fillId="0" borderId="7" xfId="0" applyNumberFormat="1" applyFont="1" applyBorder="1" applyAlignment="1">
      <alignment horizontal="right" vertical="center" wrapText="1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>
      <alignment horizontal="center" vertical="center" wrapText="1"/>
    </xf>
    <xf numFmtId="49" fontId="7" fillId="0" borderId="7" xfId="50" applyNumberFormat="1" applyFont="1" applyBorder="1">
      <alignment horizontal="left" vertical="center" wrapText="1"/>
    </xf>
    <xf numFmtId="0" fontId="3" fillId="0" borderId="7" xfId="0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7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wrapText="1"/>
    </xf>
    <xf numFmtId="0" fontId="9" fillId="0" borderId="0" xfId="0" applyFont="1" applyBorder="1" applyAlignment="1">
      <alignment horizontal="right" wrapText="1"/>
    </xf>
    <xf numFmtId="0" fontId="9" fillId="0" borderId="0" xfId="0" applyFont="1" applyBorder="1" applyAlignment="1">
      <alignment wrapText="1"/>
    </xf>
    <xf numFmtId="0" fontId="3" fillId="0" borderId="0" xfId="0" applyFont="1" applyBorder="1" applyAlignment="1" applyProtection="1">
      <alignment horizontal="right"/>
      <protection locked="0"/>
    </xf>
    <xf numFmtId="0" fontId="10" fillId="0" borderId="8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18" fillId="0" borderId="0" xfId="0" applyFont="1" applyBorder="1" applyAlignment="1" applyProtection="1">
      <alignment horizontal="right" vertical="center" wrapText="1"/>
      <protection locked="0"/>
    </xf>
    <xf numFmtId="0" fontId="18" fillId="0" borderId="0" xfId="0" applyFont="1" applyBorder="1" applyAlignment="1" applyProtection="1">
      <alignment horizontal="right" vertical="center"/>
      <protection locked="0"/>
    </xf>
    <xf numFmtId="0" fontId="18" fillId="0" borderId="0" xfId="0" applyFont="1" applyBorder="1" applyAlignment="1">
      <alignment horizontal="right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top" wrapText="1"/>
      <protection locked="0"/>
    </xf>
    <xf numFmtId="0" fontId="3" fillId="0" borderId="0" xfId="0" applyFont="1" applyBorder="1" applyAlignment="1" applyProtection="1">
      <alignment horizontal="right" wrapText="1"/>
      <protection locked="0"/>
    </xf>
    <xf numFmtId="0" fontId="3" fillId="0" borderId="0" xfId="0" applyFont="1" applyBorder="1" applyAlignment="1">
      <alignment horizontal="right" wrapText="1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right"/>
    </xf>
    <xf numFmtId="0" fontId="10" fillId="0" borderId="9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0" xfId="0" applyFont="1" applyBorder="1" applyAlignment="1" applyProtection="1">
      <alignment horizontal="center" vertical="center" wrapText="1"/>
      <protection locked="0"/>
    </xf>
    <xf numFmtId="0" fontId="10" fillId="0" borderId="11" xfId="0" applyFont="1" applyBorder="1" applyAlignment="1">
      <alignment horizontal="center" vertical="center" wrapText="1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>
      <alignment horizontal="center" vertical="center" wrapText="1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>
      <alignment horizontal="center" vertical="center"/>
    </xf>
    <xf numFmtId="0" fontId="10" fillId="0" borderId="12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>
      <alignment horizontal="right" vertical="center"/>
    </xf>
    <xf numFmtId="176" fontId="3" fillId="0" borderId="7" xfId="0" applyNumberFormat="1" applyFont="1" applyBorder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180" fontId="7" fillId="0" borderId="7" xfId="56" applyNumberFormat="1" applyFont="1" applyBorder="1" applyAlignment="1">
      <alignment horizontal="center" vertical="center" wrapText="1"/>
    </xf>
    <xf numFmtId="0" fontId="19" fillId="0" borderId="0" xfId="0" applyFont="1" applyBorder="1" applyAlignment="1"/>
    <xf numFmtId="0" fontId="9" fillId="0" borderId="0" xfId="0" applyFont="1" applyBorder="1" applyAlignment="1">
      <alignment horizontal="right" vertical="center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right"/>
    </xf>
    <xf numFmtId="176" fontId="7" fillId="0" borderId="7" xfId="51" applyNumberFormat="1" applyFont="1" applyBorder="1">
      <alignment horizontal="right" vertical="center"/>
    </xf>
    <xf numFmtId="0" fontId="9" fillId="0" borderId="7" xfId="0" applyFont="1" applyBorder="1" applyAlignment="1" applyProtection="1">
      <alignment horizontal="center" vertical="center" wrapText="1"/>
      <protection locked="0"/>
    </xf>
    <xf numFmtId="0" fontId="9" fillId="0" borderId="7" xfId="0" applyFont="1" applyBorder="1" applyAlignment="1">
      <alignment horizontal="center" vertical="center" wrapText="1"/>
    </xf>
    <xf numFmtId="0" fontId="3" fillId="0" borderId="0" xfId="0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>
      <alignment horizontal="center" vertical="center"/>
    </xf>
    <xf numFmtId="49" fontId="9" fillId="0" borderId="0" xfId="0" applyNumberFormat="1" applyFont="1" applyBorder="1" applyAlignment="1"/>
    <xf numFmtId="0" fontId="9" fillId="0" borderId="0" xfId="0" applyFont="1" applyBorder="1">
      <alignment vertical="top"/>
    </xf>
    <xf numFmtId="0" fontId="7" fillId="0" borderId="0" xfId="0" applyFont="1" applyBorder="1" applyAlignment="1">
      <alignment horizontal="left" vertical="center"/>
    </xf>
    <xf numFmtId="0" fontId="1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49" fontId="7" fillId="0" borderId="7" xfId="0" applyNumberFormat="1" applyFont="1" applyBorder="1" applyAlignment="1">
      <alignment horizontal="left" vertical="center" wrapText="1"/>
    </xf>
    <xf numFmtId="0" fontId="0" fillId="0" borderId="0" xfId="0" applyFont="1" applyFill="1">
      <alignment vertical="top"/>
    </xf>
    <xf numFmtId="49" fontId="11" fillId="0" borderId="7" xfId="50" applyNumberFormat="1" applyFont="1" applyBorder="1" applyAlignment="1">
      <alignment horizontal="right" vertical="center" wrapText="1"/>
    </xf>
    <xf numFmtId="49" fontId="12" fillId="0" borderId="7" xfId="50" applyNumberFormat="1" applyFont="1" applyBorder="1" applyAlignment="1">
      <alignment horizontal="center" vertical="center" wrapText="1"/>
    </xf>
    <xf numFmtId="49" fontId="11" fillId="0" borderId="7" xfId="50" applyNumberFormat="1" applyFont="1" applyBorder="1">
      <alignment horizontal="left" vertical="center" wrapText="1"/>
    </xf>
    <xf numFmtId="49" fontId="13" fillId="0" borderId="7" xfId="50" applyNumberFormat="1" applyFont="1" applyBorder="1" applyAlignment="1">
      <alignment horizontal="center" vertical="center" wrapText="1"/>
    </xf>
    <xf numFmtId="49" fontId="11" fillId="0" borderId="7" xfId="50" applyNumberFormat="1" applyFont="1" applyBorder="1" applyAlignment="1">
      <alignment horizontal="center" vertical="center" wrapText="1"/>
    </xf>
    <xf numFmtId="0" fontId="0" fillId="0" borderId="14" xfId="0" applyFont="1" applyBorder="1" applyAlignment="1">
      <alignment vertical="top" wrapText="1"/>
    </xf>
    <xf numFmtId="176" fontId="11" fillId="0" borderId="7" xfId="50" applyNumberFormat="1" applyFont="1" applyBorder="1" applyAlignment="1">
      <alignment horizontal="right" vertical="center" wrapText="1"/>
    </xf>
    <xf numFmtId="49" fontId="11" fillId="0" borderId="7" xfId="50" applyNumberFormat="1" applyFont="1" applyFill="1" applyBorder="1">
      <alignment horizontal="left" vertical="center" wrapText="1"/>
    </xf>
    <xf numFmtId="176" fontId="11" fillId="0" borderId="7" xfId="50" applyNumberFormat="1" applyFont="1" applyFill="1" applyBorder="1" applyAlignment="1">
      <alignment horizontal="right" vertical="center" wrapText="1"/>
    </xf>
    <xf numFmtId="176" fontId="11" fillId="0" borderId="7" xfId="0" applyNumberFormat="1" applyFont="1" applyFill="1" applyBorder="1" applyAlignment="1">
      <alignment horizontal="right" vertical="center" wrapText="1"/>
    </xf>
    <xf numFmtId="180" fontId="11" fillId="0" borderId="7" xfId="56" applyNumberFormat="1" applyFont="1" applyBorder="1" applyAlignment="1">
      <alignment horizontal="center" vertical="center" wrapText="1"/>
    </xf>
    <xf numFmtId="49" fontId="20" fillId="0" borderId="7" xfId="50" applyNumberFormat="1" applyFont="1" applyBorder="1" applyAlignment="1">
      <alignment horizontal="right" vertical="center" wrapText="1"/>
    </xf>
    <xf numFmtId="49" fontId="11" fillId="0" borderId="10" xfId="50" applyNumberFormat="1" applyFont="1" applyBorder="1" applyAlignment="1">
      <alignment horizontal="right" vertical="center" wrapText="1"/>
    </xf>
    <xf numFmtId="49" fontId="11" fillId="0" borderId="7" xfId="50" applyNumberFormat="1" applyFont="1" applyBorder="1" applyAlignment="1">
      <alignment horizontal="left" vertical="center" wrapText="1" indent="2"/>
    </xf>
    <xf numFmtId="49" fontId="11" fillId="0" borderId="7" xfId="50" applyNumberFormat="1" applyFont="1" applyBorder="1" applyAlignment="1">
      <alignment horizontal="left" vertical="center" wrapText="1" indent="4"/>
    </xf>
    <xf numFmtId="49" fontId="21" fillId="0" borderId="7" xfId="0" applyNumberFormat="1" applyFont="1" applyBorder="1" applyAlignment="1">
      <alignment horizontal="right" vertical="center" wrapText="1"/>
    </xf>
    <xf numFmtId="49" fontId="12" fillId="0" borderId="7" xfId="0" applyNumberFormat="1" applyFont="1" applyBorder="1" applyAlignment="1">
      <alignment horizontal="center" vertical="center" wrapText="1"/>
    </xf>
    <xf numFmtId="49" fontId="21" fillId="0" borderId="7" xfId="50" applyNumberFormat="1" applyFont="1" applyBorder="1">
      <alignment horizontal="left" vertical="center" wrapText="1"/>
    </xf>
    <xf numFmtId="176" fontId="11" fillId="0" borderId="7" xfId="0" applyNumberFormat="1" applyFont="1" applyBorder="1" applyAlignment="1">
      <alignment horizontal="right" vertical="center"/>
    </xf>
    <xf numFmtId="176" fontId="21" fillId="0" borderId="7" xfId="0" applyNumberFormat="1" applyFont="1" applyBorder="1" applyAlignment="1">
      <alignment horizontal="left" vertical="center"/>
    </xf>
    <xf numFmtId="176" fontId="11" fillId="0" borderId="7" xfId="51" applyNumberFormat="1" applyFont="1" applyBorder="1">
      <alignment horizontal="right" vertical="center"/>
    </xf>
    <xf numFmtId="176" fontId="11" fillId="0" borderId="7" xfId="0" applyNumberFormat="1" applyFont="1" applyBorder="1" applyAlignment="1">
      <alignment horizontal="left" vertical="center"/>
    </xf>
    <xf numFmtId="49" fontId="21" fillId="0" borderId="7" xfId="0" applyNumberFormat="1" applyFont="1" applyBorder="1" applyAlignment="1">
      <alignment horizontal="center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20"/>
  <sheetViews>
    <sheetView showZeros="0" tabSelected="1" workbookViewId="0">
      <selection activeCell="A1" sqref="A1:D1"/>
    </sheetView>
  </sheetViews>
  <sheetFormatPr defaultColWidth="8.85" defaultRowHeight="15" customHeight="1" outlineLevelCol="3"/>
  <cols>
    <col min="1" max="2" width="28.575" customWidth="1"/>
    <col min="3" max="3" width="35.7" customWidth="1"/>
    <col min="4" max="4" width="28.575" customWidth="1"/>
  </cols>
  <sheetData>
    <row r="1" ht="18.75" customHeight="1" spans="1:4">
      <c r="A1" s="149" t="s">
        <v>0</v>
      </c>
      <c r="B1" s="164"/>
      <c r="C1" s="164"/>
      <c r="D1" s="164"/>
    </row>
    <row r="2" ht="28.5" customHeight="1" spans="1:4">
      <c r="A2" s="165" t="s">
        <v>1</v>
      </c>
      <c r="B2" s="165"/>
      <c r="C2" s="165"/>
      <c r="D2" s="165"/>
    </row>
    <row r="3" ht="18.75" customHeight="1" spans="1:4">
      <c r="A3" s="151" t="str">
        <f>"单位名称："&amp;"玉溪市生态环境局高新技术产业开发区分局"</f>
        <v>单位名称：玉溪市生态环境局高新技术产业开发区分局</v>
      </c>
      <c r="B3" s="151"/>
      <c r="C3" s="151"/>
      <c r="D3" s="149" t="s">
        <v>2</v>
      </c>
    </row>
    <row r="4" ht="18.75" customHeight="1" spans="1:4">
      <c r="A4" s="152" t="s">
        <v>3</v>
      </c>
      <c r="B4" s="152"/>
      <c r="C4" s="152" t="s">
        <v>4</v>
      </c>
      <c r="D4" s="152"/>
    </row>
    <row r="5" ht="18.75" customHeight="1" spans="1:4">
      <c r="A5" s="152" t="s">
        <v>5</v>
      </c>
      <c r="B5" s="152" t="s">
        <v>6</v>
      </c>
      <c r="C5" s="152" t="s">
        <v>7</v>
      </c>
      <c r="D5" s="152" t="s">
        <v>6</v>
      </c>
    </row>
    <row r="6" ht="18.75" customHeight="1" spans="1:4">
      <c r="A6" s="151" t="s">
        <v>8</v>
      </c>
      <c r="B6" s="169">
        <v>447699.6</v>
      </c>
      <c r="C6" s="170" t="str">
        <f>"一"&amp;"、"&amp;"社会保障和就业支出"</f>
        <v>一、社会保障和就业支出</v>
      </c>
      <c r="D6" s="169">
        <v>41488.8</v>
      </c>
    </row>
    <row r="7" ht="18.75" customHeight="1" spans="1:4">
      <c r="A7" s="151" t="s">
        <v>9</v>
      </c>
      <c r="B7" s="169"/>
      <c r="C7" s="170" t="str">
        <f>"二"&amp;"、"&amp;"卫生健康支出"</f>
        <v>二、卫生健康支出</v>
      </c>
      <c r="D7" s="169">
        <v>34234.52</v>
      </c>
    </row>
    <row r="8" ht="18.75" customHeight="1" spans="1:4">
      <c r="A8" s="151" t="s">
        <v>10</v>
      </c>
      <c r="B8" s="169"/>
      <c r="C8" s="170" t="str">
        <f>"三"&amp;"、"&amp;"节能环保支出"</f>
        <v>三、节能环保支出</v>
      </c>
      <c r="D8" s="169">
        <v>335700.28</v>
      </c>
    </row>
    <row r="9" ht="18.75" customHeight="1" spans="1:4">
      <c r="A9" s="151" t="s">
        <v>11</v>
      </c>
      <c r="B9" s="169"/>
      <c r="C9" s="170" t="str">
        <f>"四"&amp;"、"&amp;"住房保障支出"</f>
        <v>四、住房保障支出</v>
      </c>
      <c r="D9" s="169">
        <v>36276</v>
      </c>
    </row>
    <row r="10" ht="18.75" customHeight="1" spans="1:4">
      <c r="A10" s="151" t="s">
        <v>12</v>
      </c>
      <c r="B10" s="169"/>
      <c r="C10" s="151"/>
      <c r="D10" s="151"/>
    </row>
    <row r="11" ht="18.75" customHeight="1" spans="1:4">
      <c r="A11" s="151" t="s">
        <v>13</v>
      </c>
      <c r="B11" s="169"/>
      <c r="C11" s="151"/>
      <c r="D11" s="151"/>
    </row>
    <row r="12" ht="18.75" customHeight="1" spans="1:4">
      <c r="A12" s="151" t="s">
        <v>14</v>
      </c>
      <c r="B12" s="169"/>
      <c r="C12" s="151"/>
      <c r="D12" s="151"/>
    </row>
    <row r="13" ht="18.75" customHeight="1" spans="1:4">
      <c r="A13" s="151" t="s">
        <v>15</v>
      </c>
      <c r="B13" s="169"/>
      <c r="C13" s="151"/>
      <c r="D13" s="151"/>
    </row>
    <row r="14" ht="18.75" customHeight="1" spans="1:4">
      <c r="A14" s="151" t="s">
        <v>16</v>
      </c>
      <c r="B14" s="169"/>
      <c r="C14" s="151"/>
      <c r="D14" s="151"/>
    </row>
    <row r="15" ht="18.75" customHeight="1" spans="1:4">
      <c r="A15" s="151" t="s">
        <v>17</v>
      </c>
      <c r="B15" s="169"/>
      <c r="C15" s="151"/>
      <c r="D15" s="151"/>
    </row>
    <row r="16" ht="18.75" customHeight="1" spans="1:4">
      <c r="A16" s="171" t="s">
        <v>18</v>
      </c>
      <c r="B16" s="169">
        <v>447699.6</v>
      </c>
      <c r="C16" s="171" t="s">
        <v>19</v>
      </c>
      <c r="D16" s="169">
        <v>447699.6</v>
      </c>
    </row>
    <row r="17" ht="18.75" customHeight="1" spans="1:4">
      <c r="A17" s="166" t="s">
        <v>20</v>
      </c>
      <c r="B17" s="151"/>
      <c r="C17" s="166" t="s">
        <v>21</v>
      </c>
      <c r="D17" s="151"/>
    </row>
    <row r="18" ht="18.75" customHeight="1" spans="1:4">
      <c r="A18" s="61" t="s">
        <v>22</v>
      </c>
      <c r="B18" s="169"/>
      <c r="C18" s="61" t="s">
        <v>22</v>
      </c>
      <c r="D18" s="169"/>
    </row>
    <row r="19" ht="18.75" customHeight="1" spans="1:4">
      <c r="A19" s="61" t="s">
        <v>23</v>
      </c>
      <c r="B19" s="169"/>
      <c r="C19" s="61" t="s">
        <v>23</v>
      </c>
      <c r="D19" s="169"/>
    </row>
    <row r="20" ht="18.75" customHeight="1" spans="1:4">
      <c r="A20" s="171" t="s">
        <v>24</v>
      </c>
      <c r="B20" s="169">
        <v>447699.6</v>
      </c>
      <c r="C20" s="171" t="s">
        <v>25</v>
      </c>
      <c r="D20" s="169">
        <v>447699.6</v>
      </c>
    </row>
  </sheetData>
  <mergeCells count="5">
    <mergeCell ref="A1:D1"/>
    <mergeCell ref="A2:D2"/>
    <mergeCell ref="A3:C3"/>
    <mergeCell ref="A4:B4"/>
    <mergeCell ref="C4:D4"/>
  </mergeCells>
  <printOptions horizontalCentered="1"/>
  <pageMargins left="0.751388888888889" right="0.751388888888889" top="1" bottom="1" header="0.5" footer="0.5"/>
  <pageSetup paperSize="9" pageOrder="overThenDown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9"/>
  <sheetViews>
    <sheetView showZeros="0" workbookViewId="0">
      <selection activeCell="A9" sqref="A9"/>
    </sheetView>
  </sheetViews>
  <sheetFormatPr defaultColWidth="9.14166666666667" defaultRowHeight="14.25" customHeight="1" outlineLevelCol="5"/>
  <cols>
    <col min="1" max="1" width="29.0333333333333" customWidth="1"/>
    <col min="2" max="2" width="28.6" customWidth="1"/>
    <col min="3" max="3" width="31.6" customWidth="1"/>
    <col min="4" max="6" width="33.45" customWidth="1"/>
  </cols>
  <sheetData>
    <row r="1" ht="15.75" customHeight="1" spans="1:6">
      <c r="B1" s="132"/>
      <c r="F1" s="133" t="s">
        <v>208</v>
      </c>
    </row>
    <row r="2" ht="28.5" customHeight="1" spans="1:6">
      <c r="A2" s="33" t="s">
        <v>209</v>
      </c>
      <c r="B2" s="33"/>
      <c r="C2" s="33"/>
      <c r="D2" s="33"/>
      <c r="E2" s="33"/>
      <c r="F2" s="33"/>
    </row>
    <row r="3" ht="15" customHeight="1" spans="1:6">
      <c r="A3" s="134" t="str">
        <f>"单位名称："&amp;"玉溪市生态环境局高新技术产业开发区分局"</f>
        <v>单位名称：玉溪市生态环境局高新技术产业开发区分局</v>
      </c>
      <c r="B3" s="135"/>
      <c r="C3" s="135"/>
      <c r="D3" s="75"/>
      <c r="E3" s="75"/>
      <c r="F3" s="136" t="s">
        <v>210</v>
      </c>
    </row>
    <row r="4" ht="18.75" customHeight="1" spans="1:6">
      <c r="A4" s="36" t="s">
        <v>121</v>
      </c>
      <c r="B4" s="36" t="s">
        <v>67</v>
      </c>
      <c r="C4" s="36" t="s">
        <v>68</v>
      </c>
      <c r="D4" s="37" t="s">
        <v>211</v>
      </c>
      <c r="E4" s="47"/>
      <c r="F4" s="47"/>
    </row>
    <row r="5" ht="30" customHeight="1" spans="1:6">
      <c r="A5" s="46"/>
      <c r="B5" s="46"/>
      <c r="C5" s="46"/>
      <c r="D5" s="37" t="s">
        <v>30</v>
      </c>
      <c r="E5" s="47" t="s">
        <v>71</v>
      </c>
      <c r="F5" s="47" t="s">
        <v>72</v>
      </c>
    </row>
    <row r="6" ht="16.5" customHeight="1" spans="1:6">
      <c r="A6" s="47">
        <v>1</v>
      </c>
      <c r="B6" s="47">
        <v>2</v>
      </c>
      <c r="C6" s="47">
        <v>3</v>
      </c>
      <c r="D6" s="47">
        <v>4</v>
      </c>
      <c r="E6" s="47">
        <v>5</v>
      </c>
      <c r="F6" s="47">
        <v>6</v>
      </c>
    </row>
    <row r="7" ht="20.25" customHeight="1" spans="1:6">
      <c r="A7" s="49"/>
      <c r="B7" s="49"/>
      <c r="C7" s="49"/>
      <c r="D7" s="24"/>
      <c r="E7" s="137"/>
      <c r="F7" s="137"/>
    </row>
    <row r="8" ht="17.25" customHeight="1" spans="1:6">
      <c r="A8" s="138" t="s">
        <v>195</v>
      </c>
      <c r="B8" s="139"/>
      <c r="C8" s="139" t="s">
        <v>195</v>
      </c>
      <c r="D8" s="137"/>
      <c r="E8" s="137"/>
      <c r="F8" s="137"/>
    </row>
    <row r="9" customHeight="1" spans="1:6">
      <c r="A9" t="s">
        <v>117</v>
      </c>
    </row>
  </sheetData>
  <mergeCells count="7">
    <mergeCell ref="A2:F2"/>
    <mergeCell ref="A3:E3"/>
    <mergeCell ref="D4:F4"/>
    <mergeCell ref="A8:C8"/>
    <mergeCell ref="A4:A5"/>
    <mergeCell ref="B4:B5"/>
    <mergeCell ref="C4:C5"/>
  </mergeCells>
  <pageMargins left="0.75" right="0.75" top="1" bottom="1" header="0.5" footer="0.5"/>
  <pageSetup paperSize="9" scale="69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Q11"/>
  <sheetViews>
    <sheetView showZeros="0" workbookViewId="0">
      <selection activeCell="H25" sqref="H25"/>
    </sheetView>
  </sheetViews>
  <sheetFormatPr defaultColWidth="9.14166666666667" defaultRowHeight="14.25" customHeight="1"/>
  <cols>
    <col min="1" max="1" width="29.575" customWidth="1"/>
    <col min="2" max="2" width="21.7083333333333" customWidth="1"/>
    <col min="3" max="3" width="35.2833333333333" customWidth="1"/>
    <col min="4" max="4" width="7.70833333333333" customWidth="1"/>
    <col min="5" max="5" width="10.2833333333333" customWidth="1"/>
    <col min="6" max="6" width="14.8416666666667" customWidth="1"/>
    <col min="7" max="7" width="14.1333333333333" customWidth="1"/>
    <col min="8" max="11" width="14.7416666666667" customWidth="1"/>
    <col min="12" max="16" width="12.575" customWidth="1"/>
    <col min="17" max="17" width="10.425" customWidth="1"/>
  </cols>
  <sheetData>
    <row r="1" ht="13.5" customHeight="1" spans="1:17">
      <c r="A1" s="30" t="s">
        <v>212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2"/>
      <c r="P1" s="32"/>
      <c r="Q1" s="30"/>
    </row>
    <row r="2" ht="27.75" customHeight="1" spans="1:17">
      <c r="A2" s="73" t="s">
        <v>213</v>
      </c>
      <c r="B2" s="33"/>
      <c r="C2" s="33"/>
      <c r="D2" s="33"/>
      <c r="E2" s="33"/>
      <c r="F2" s="33"/>
      <c r="G2" s="33"/>
      <c r="H2" s="33"/>
      <c r="I2" s="33"/>
      <c r="J2" s="33"/>
      <c r="K2" s="86"/>
      <c r="L2" s="33"/>
      <c r="M2" s="33"/>
      <c r="N2" s="33"/>
      <c r="O2" s="86"/>
      <c r="P2" s="86"/>
      <c r="Q2" s="33"/>
    </row>
    <row r="3" ht="18.75" customHeight="1" spans="1:17">
      <c r="A3" s="111" t="str">
        <f>"单位名称："&amp;"玉溪市生态环境局高新技术产业开发区分局"</f>
        <v>单位名称：玉溪市生态环境局高新技术产业开发区分局</v>
      </c>
      <c r="B3" s="7"/>
      <c r="C3" s="7"/>
      <c r="D3" s="7"/>
      <c r="E3" s="7"/>
      <c r="F3" s="7"/>
      <c r="G3" s="7"/>
      <c r="H3" s="7"/>
      <c r="I3" s="7"/>
      <c r="J3" s="7"/>
      <c r="O3" s="78"/>
      <c r="P3" s="78"/>
      <c r="Q3" s="112" t="s">
        <v>2</v>
      </c>
    </row>
    <row r="4" ht="15.75" customHeight="1" spans="1:17">
      <c r="A4" s="36" t="s">
        <v>214</v>
      </c>
      <c r="B4" s="113" t="s">
        <v>215</v>
      </c>
      <c r="C4" s="113" t="s">
        <v>216</v>
      </c>
      <c r="D4" s="113" t="s">
        <v>217</v>
      </c>
      <c r="E4" s="113" t="s">
        <v>218</v>
      </c>
      <c r="F4" s="113" t="s">
        <v>219</v>
      </c>
      <c r="G4" s="114" t="s">
        <v>128</v>
      </c>
      <c r="H4" s="114"/>
      <c r="I4" s="114"/>
      <c r="J4" s="114"/>
      <c r="K4" s="115"/>
      <c r="L4" s="114"/>
      <c r="M4" s="114"/>
      <c r="N4" s="114"/>
      <c r="O4" s="116"/>
      <c r="P4" s="115"/>
      <c r="Q4" s="117"/>
    </row>
    <row r="5" ht="17.25" customHeight="1" spans="1:17">
      <c r="A5" s="42"/>
      <c r="B5" s="118"/>
      <c r="C5" s="118"/>
      <c r="D5" s="118"/>
      <c r="E5" s="118"/>
      <c r="F5" s="118"/>
      <c r="G5" s="118" t="s">
        <v>30</v>
      </c>
      <c r="H5" s="118" t="s">
        <v>33</v>
      </c>
      <c r="I5" s="118" t="s">
        <v>220</v>
      </c>
      <c r="J5" s="118" t="s">
        <v>221</v>
      </c>
      <c r="K5" s="119" t="s">
        <v>222</v>
      </c>
      <c r="L5" s="120" t="s">
        <v>223</v>
      </c>
      <c r="M5" s="120"/>
      <c r="N5" s="120"/>
      <c r="O5" s="121"/>
      <c r="P5" s="122"/>
      <c r="Q5" s="123"/>
    </row>
    <row r="6" ht="54" customHeight="1" spans="1:17">
      <c r="A6" s="45"/>
      <c r="B6" s="123"/>
      <c r="C6" s="123"/>
      <c r="D6" s="123"/>
      <c r="E6" s="123"/>
      <c r="F6" s="123"/>
      <c r="G6" s="123"/>
      <c r="H6" s="123" t="s">
        <v>32</v>
      </c>
      <c r="I6" s="123"/>
      <c r="J6" s="123"/>
      <c r="K6" s="124"/>
      <c r="L6" s="123" t="s">
        <v>32</v>
      </c>
      <c r="M6" s="123" t="s">
        <v>39</v>
      </c>
      <c r="N6" s="123" t="s">
        <v>135</v>
      </c>
      <c r="O6" s="125" t="s">
        <v>41</v>
      </c>
      <c r="P6" s="124" t="s">
        <v>42</v>
      </c>
      <c r="Q6" s="123" t="s">
        <v>43</v>
      </c>
    </row>
    <row r="7" ht="15" customHeight="1" spans="1:17">
      <c r="A7" s="46">
        <v>1</v>
      </c>
      <c r="B7" s="126">
        <v>2</v>
      </c>
      <c r="C7" s="126">
        <v>3</v>
      </c>
      <c r="D7" s="126">
        <v>4</v>
      </c>
      <c r="E7" s="126">
        <v>5</v>
      </c>
      <c r="F7" s="126">
        <v>6</v>
      </c>
      <c r="G7" s="127">
        <v>7</v>
      </c>
      <c r="H7" s="127">
        <v>8</v>
      </c>
      <c r="I7" s="127">
        <v>9</v>
      </c>
      <c r="J7" s="127">
        <v>10</v>
      </c>
      <c r="K7" s="127">
        <v>11</v>
      </c>
      <c r="L7" s="127">
        <v>12</v>
      </c>
      <c r="M7" s="127">
        <v>13</v>
      </c>
      <c r="N7" s="127">
        <v>14</v>
      </c>
      <c r="O7" s="127">
        <v>15</v>
      </c>
      <c r="P7" s="127">
        <v>16</v>
      </c>
      <c r="Q7" s="127">
        <v>17</v>
      </c>
    </row>
    <row r="8" ht="21" customHeight="1" spans="1:17">
      <c r="A8" s="106"/>
      <c r="B8" s="107"/>
      <c r="C8" s="107"/>
      <c r="D8" s="107"/>
      <c r="E8" s="128"/>
      <c r="F8" s="129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</row>
    <row r="9" ht="21" customHeight="1" spans="1:17">
      <c r="A9" s="106"/>
      <c r="B9" s="107"/>
      <c r="C9" s="107"/>
      <c r="D9" s="130"/>
      <c r="E9" s="131"/>
      <c r="F9" s="24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</row>
    <row r="10" ht="21" customHeight="1" spans="1:17">
      <c r="A10" s="108" t="s">
        <v>195</v>
      </c>
      <c r="B10" s="109"/>
      <c r="C10" s="109"/>
      <c r="D10" s="109"/>
      <c r="E10" s="128"/>
      <c r="F10" s="129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</row>
    <row r="11" ht="15" customHeight="1" spans="1:17">
      <c r="A11" t="s">
        <v>117</v>
      </c>
    </row>
  </sheetData>
  <mergeCells count="17">
    <mergeCell ref="A1:Q1"/>
    <mergeCell ref="A2:Q2"/>
    <mergeCell ref="A3:E3"/>
    <mergeCell ref="G4:Q4"/>
    <mergeCell ref="L5:Q5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49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N11"/>
  <sheetViews>
    <sheetView showZeros="0" workbookViewId="0">
      <selection activeCell="B16" sqref="B16"/>
    </sheetView>
  </sheetViews>
  <sheetFormatPr defaultColWidth="9.14166666666667" defaultRowHeight="14.25" customHeight="1"/>
  <cols>
    <col min="1" max="1" width="31.425" customWidth="1"/>
    <col min="2" max="2" width="21.7083333333333" customWidth="1"/>
    <col min="3" max="3" width="26.7083333333333" customWidth="1"/>
    <col min="4" max="14" width="16.6" customWidth="1"/>
  </cols>
  <sheetData>
    <row r="1" ht="13.5" customHeight="1" spans="1:14">
      <c r="A1" s="80" t="s">
        <v>224</v>
      </c>
      <c r="B1" s="80"/>
      <c r="C1" s="80"/>
      <c r="D1" s="80"/>
      <c r="E1" s="80"/>
      <c r="F1" s="80"/>
      <c r="G1" s="80"/>
      <c r="H1" s="81"/>
      <c r="I1" s="80"/>
      <c r="J1" s="80"/>
      <c r="K1" s="80"/>
      <c r="L1" s="82"/>
      <c r="M1" s="81"/>
      <c r="N1" s="83"/>
    </row>
    <row r="2" ht="27.75" customHeight="1" spans="1:14">
      <c r="A2" s="73" t="s">
        <v>225</v>
      </c>
      <c r="B2" s="84"/>
      <c r="C2" s="84"/>
      <c r="D2" s="84"/>
      <c r="E2" s="84"/>
      <c r="F2" s="84"/>
      <c r="G2" s="84"/>
      <c r="H2" s="85"/>
      <c r="I2" s="84"/>
      <c r="J2" s="84"/>
      <c r="K2" s="84"/>
      <c r="L2" s="86"/>
      <c r="M2" s="85"/>
      <c r="N2" s="84"/>
    </row>
    <row r="3" ht="18.75" customHeight="1" spans="1:14">
      <c r="A3" s="74" t="str">
        <f>"单位名称："&amp;"玉溪市生态环境局高新技术产业开发区分局"</f>
        <v>单位名称：玉溪市生态环境局高新技术产业开发区分局</v>
      </c>
      <c r="B3" s="75"/>
      <c r="C3" s="75"/>
      <c r="D3" s="75"/>
      <c r="E3" s="75"/>
      <c r="F3" s="75"/>
      <c r="G3" s="75"/>
      <c r="H3" s="87"/>
      <c r="I3" s="77"/>
      <c r="J3" s="77"/>
      <c r="K3" s="77"/>
      <c r="L3" s="78"/>
      <c r="M3" s="88"/>
      <c r="N3" s="89" t="s">
        <v>2</v>
      </c>
    </row>
    <row r="4" ht="15.75" customHeight="1" spans="1:14">
      <c r="A4" s="90" t="s">
        <v>214</v>
      </c>
      <c r="B4" s="91" t="s">
        <v>226</v>
      </c>
      <c r="C4" s="91" t="s">
        <v>227</v>
      </c>
      <c r="D4" s="92" t="s">
        <v>128</v>
      </c>
      <c r="E4" s="92"/>
      <c r="F4" s="92"/>
      <c r="G4" s="92"/>
      <c r="H4" s="93"/>
      <c r="I4" s="92"/>
      <c r="J4" s="92"/>
      <c r="K4" s="92"/>
      <c r="L4" s="94"/>
      <c r="M4" s="93"/>
      <c r="N4" s="95"/>
    </row>
    <row r="5" ht="17.25" customHeight="1" spans="1:14">
      <c r="A5" s="96"/>
      <c r="B5" s="97"/>
      <c r="C5" s="97"/>
      <c r="D5" s="97" t="s">
        <v>30</v>
      </c>
      <c r="E5" s="97" t="s">
        <v>33</v>
      </c>
      <c r="F5" s="97" t="s">
        <v>220</v>
      </c>
      <c r="G5" s="97" t="s">
        <v>221</v>
      </c>
      <c r="H5" s="98" t="s">
        <v>222</v>
      </c>
      <c r="I5" s="99" t="s">
        <v>223</v>
      </c>
      <c r="J5" s="99"/>
      <c r="K5" s="99"/>
      <c r="L5" s="100"/>
      <c r="M5" s="101"/>
      <c r="N5" s="102"/>
    </row>
    <row r="6" ht="54" customHeight="1" spans="1:14">
      <c r="A6" s="103"/>
      <c r="B6" s="102"/>
      <c r="C6" s="102"/>
      <c r="D6" s="102"/>
      <c r="E6" s="102"/>
      <c r="F6" s="102"/>
      <c r="G6" s="102"/>
      <c r="H6" s="104"/>
      <c r="I6" s="102" t="s">
        <v>32</v>
      </c>
      <c r="J6" s="102" t="s">
        <v>39</v>
      </c>
      <c r="K6" s="102" t="s">
        <v>135</v>
      </c>
      <c r="L6" s="105" t="s">
        <v>41</v>
      </c>
      <c r="M6" s="104" t="s">
        <v>42</v>
      </c>
      <c r="N6" s="102" t="s">
        <v>43</v>
      </c>
    </row>
    <row r="7" ht="15" customHeight="1" spans="1:14">
      <c r="A7" s="103">
        <v>1</v>
      </c>
      <c r="B7" s="102">
        <v>2</v>
      </c>
      <c r="C7" s="102">
        <v>3</v>
      </c>
      <c r="D7" s="104">
        <v>4</v>
      </c>
      <c r="E7" s="104">
        <v>5</v>
      </c>
      <c r="F7" s="104">
        <v>6</v>
      </c>
      <c r="G7" s="104">
        <v>7</v>
      </c>
      <c r="H7" s="104">
        <v>8</v>
      </c>
      <c r="I7" s="104">
        <v>9</v>
      </c>
      <c r="J7" s="104">
        <v>10</v>
      </c>
      <c r="K7" s="104">
        <v>11</v>
      </c>
      <c r="L7" s="104">
        <v>12</v>
      </c>
      <c r="M7" s="104">
        <v>13</v>
      </c>
      <c r="N7" s="104">
        <v>14</v>
      </c>
    </row>
    <row r="8" ht="21" customHeight="1" spans="1:14">
      <c r="A8" s="106"/>
      <c r="B8" s="107"/>
      <c r="C8" s="107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</row>
    <row r="9" ht="21" customHeight="1" spans="1:14">
      <c r="A9" s="106"/>
      <c r="B9" s="107"/>
      <c r="C9" s="107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</row>
    <row r="10" ht="21" customHeight="1" spans="1:14">
      <c r="A10" s="108" t="s">
        <v>195</v>
      </c>
      <c r="B10" s="109"/>
      <c r="C10" s="110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</row>
    <row r="11" customHeight="1" spans="1:14">
      <c r="A11" t="s">
        <v>117</v>
      </c>
    </row>
  </sheetData>
  <mergeCells count="14">
    <mergeCell ref="A1:N1"/>
    <mergeCell ref="A2:N2"/>
    <mergeCell ref="A3:C3"/>
    <mergeCell ref="D4:N4"/>
    <mergeCell ref="I5:N5"/>
    <mergeCell ref="A10:C10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" footer="0.5"/>
  <pageSetup paperSize="9" scale="50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N10"/>
  <sheetViews>
    <sheetView showZeros="0" workbookViewId="0">
      <selection activeCell="A15" sqref="A15"/>
    </sheetView>
  </sheetViews>
  <sheetFormatPr defaultColWidth="9.14166666666667" defaultRowHeight="14.25" customHeight="1"/>
  <cols>
    <col min="1" max="1" width="76.275" customWidth="1"/>
    <col min="2" max="13" width="17.175" customWidth="1"/>
    <col min="14" max="14" width="17.0333333333333" customWidth="1"/>
  </cols>
  <sheetData>
    <row r="1" ht="13.5" customHeight="1" spans="1:14">
      <c r="A1" s="30" t="s">
        <v>228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2"/>
    </row>
    <row r="2" ht="27.75" customHeight="1" spans="1:14">
      <c r="A2" s="73" t="s">
        <v>229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</row>
    <row r="3" ht="18" customHeight="1" spans="1:14">
      <c r="A3" s="74" t="str">
        <f>"单位名称："&amp;"玉溪市生态环境局高新技术产业开发区分局"</f>
        <v>单位名称：玉溪市生态环境局高新技术产业开发区分局</v>
      </c>
      <c r="B3" s="75"/>
      <c r="C3" s="75"/>
      <c r="D3" s="76"/>
      <c r="E3" s="77"/>
      <c r="F3" s="77"/>
      <c r="G3" s="77"/>
      <c r="H3" s="77"/>
      <c r="I3" s="77"/>
      <c r="N3" s="78" t="s">
        <v>2</v>
      </c>
    </row>
    <row r="4" ht="19.5" customHeight="1" spans="1:14">
      <c r="A4" s="37" t="s">
        <v>230</v>
      </c>
      <c r="B4" s="38" t="s">
        <v>128</v>
      </c>
      <c r="C4" s="39"/>
      <c r="D4" s="39"/>
      <c r="E4" s="38" t="s">
        <v>231</v>
      </c>
      <c r="F4" s="39"/>
      <c r="G4" s="39"/>
      <c r="H4" s="39"/>
      <c r="I4" s="39"/>
      <c r="J4" s="39"/>
      <c r="K4" s="39"/>
      <c r="L4" s="39"/>
      <c r="M4" s="39"/>
      <c r="N4" s="39"/>
    </row>
    <row r="5" ht="40.5" customHeight="1" spans="1:14">
      <c r="A5" s="46"/>
      <c r="B5" s="43" t="s">
        <v>30</v>
      </c>
      <c r="C5" s="36" t="s">
        <v>33</v>
      </c>
      <c r="D5" s="79" t="s">
        <v>232</v>
      </c>
      <c r="E5" s="47" t="s">
        <v>233</v>
      </c>
      <c r="F5" s="47" t="s">
        <v>234</v>
      </c>
      <c r="G5" s="47" t="s">
        <v>235</v>
      </c>
      <c r="H5" s="47" t="s">
        <v>236</v>
      </c>
      <c r="I5" s="47" t="s">
        <v>237</v>
      </c>
      <c r="J5" s="47" t="s">
        <v>238</v>
      </c>
      <c r="K5" s="47" t="s">
        <v>239</v>
      </c>
      <c r="L5" s="47" t="s">
        <v>240</v>
      </c>
      <c r="M5" s="47" t="s">
        <v>241</v>
      </c>
      <c r="N5" s="47" t="s">
        <v>242</v>
      </c>
    </row>
    <row r="6" ht="19.5" customHeight="1" spans="1:14">
      <c r="A6" s="47">
        <v>1</v>
      </c>
      <c r="B6" s="47">
        <v>2</v>
      </c>
      <c r="C6" s="47">
        <v>3</v>
      </c>
      <c r="D6" s="38">
        <v>4</v>
      </c>
      <c r="E6" s="47">
        <v>5</v>
      </c>
      <c r="F6" s="47">
        <v>6</v>
      </c>
      <c r="G6" s="47">
        <v>7</v>
      </c>
      <c r="H6" s="38">
        <v>8</v>
      </c>
      <c r="I6" s="47">
        <v>9</v>
      </c>
      <c r="J6" s="47">
        <v>10</v>
      </c>
      <c r="K6" s="47">
        <v>11</v>
      </c>
      <c r="L6" s="38">
        <v>12</v>
      </c>
      <c r="M6" s="47">
        <v>13</v>
      </c>
      <c r="N6" s="47">
        <v>14</v>
      </c>
    </row>
    <row r="7" ht="20.25" customHeight="1" spans="1:14">
      <c r="A7" s="49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</row>
    <row r="8" ht="20.25" customHeight="1" spans="1:14">
      <c r="A8" s="49"/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</row>
    <row r="9" ht="20.25" customHeight="1" spans="1:14">
      <c r="A9" s="71" t="s">
        <v>30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</row>
    <row r="10" customHeight="1" spans="1:14">
      <c r="A10" t="s">
        <v>243</v>
      </c>
    </row>
  </sheetData>
  <mergeCells count="6">
    <mergeCell ref="A1:N1"/>
    <mergeCell ref="A2:N2"/>
    <mergeCell ref="A3:I3"/>
    <mergeCell ref="B4:D4"/>
    <mergeCell ref="E4:N4"/>
    <mergeCell ref="A4:A5"/>
  </mergeCells>
  <pageMargins left="0.75" right="0.75" top="1" bottom="1" header="0.5" footer="0.5"/>
  <pageSetup paperSize="9" scale="44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8"/>
  <sheetViews>
    <sheetView showZeros="0" workbookViewId="0">
      <selection activeCell="B17" sqref="B17"/>
    </sheetView>
  </sheetViews>
  <sheetFormatPr defaultColWidth="9.14166666666667" defaultRowHeight="12" customHeight="1" outlineLevelRow="7"/>
  <cols>
    <col min="1" max="1" width="34.2833333333333" customWidth="1"/>
    <col min="2" max="2" width="29" customWidth="1"/>
    <col min="3" max="3" width="17.175" customWidth="1"/>
    <col min="4" max="4" width="21.0333333333333" customWidth="1"/>
    <col min="5" max="5" width="23.575" customWidth="1"/>
    <col min="6" max="6" width="11.2833333333333" customWidth="1"/>
    <col min="7" max="7" width="10.3166666666667" customWidth="1"/>
    <col min="8" max="8" width="9.31666666666667" customWidth="1"/>
    <col min="9" max="9" width="13.425" customWidth="1"/>
    <col min="10" max="10" width="27.45" customWidth="1"/>
  </cols>
  <sheetData>
    <row r="1" customHeight="1" spans="1:10">
      <c r="A1" s="30" t="s">
        <v>244</v>
      </c>
      <c r="B1" s="30"/>
      <c r="C1" s="30"/>
      <c r="D1" s="30"/>
      <c r="E1" s="30"/>
      <c r="F1" s="30"/>
      <c r="G1" s="30"/>
      <c r="H1" s="30"/>
      <c r="I1" s="30"/>
      <c r="J1" s="32"/>
    </row>
    <row r="2" ht="28.5" customHeight="1" spans="1:10">
      <c r="A2" s="65" t="s">
        <v>245</v>
      </c>
      <c r="B2" s="66"/>
      <c r="C2" s="66"/>
      <c r="D2" s="66"/>
      <c r="E2" s="66"/>
      <c r="F2" s="67"/>
      <c r="G2" s="66"/>
      <c r="H2" s="67"/>
      <c r="I2" s="67"/>
      <c r="J2" s="66"/>
    </row>
    <row r="3" ht="15" customHeight="1" spans="1:10">
      <c r="A3" s="5" t="str">
        <f>"单位名称："&amp;"玉溪市生态环境局高新技术产业开发区分局"</f>
        <v>单位名称：玉溪市生态环境局高新技术产业开发区分局</v>
      </c>
    </row>
    <row r="4" ht="14.25" customHeight="1" spans="1:10">
      <c r="A4" s="68" t="s">
        <v>198</v>
      </c>
      <c r="B4" s="68" t="s">
        <v>199</v>
      </c>
      <c r="C4" s="68" t="s">
        <v>200</v>
      </c>
      <c r="D4" s="68" t="s">
        <v>201</v>
      </c>
      <c r="E4" s="68" t="s">
        <v>202</v>
      </c>
      <c r="F4" s="48" t="s">
        <v>203</v>
      </c>
      <c r="G4" s="68" t="s">
        <v>204</v>
      </c>
      <c r="H4" s="48" t="s">
        <v>205</v>
      </c>
      <c r="I4" s="48" t="s">
        <v>206</v>
      </c>
      <c r="J4" s="68" t="s">
        <v>207</v>
      </c>
    </row>
    <row r="5" ht="14.25" customHeight="1" spans="1:10">
      <c r="A5" s="68">
        <v>1</v>
      </c>
      <c r="B5" s="68">
        <v>2</v>
      </c>
      <c r="C5" s="68">
        <v>3</v>
      </c>
      <c r="D5" s="68">
        <v>4</v>
      </c>
      <c r="E5" s="68">
        <v>5</v>
      </c>
      <c r="F5" s="48">
        <v>6</v>
      </c>
      <c r="G5" s="68">
        <v>7</v>
      </c>
      <c r="H5" s="48">
        <v>8</v>
      </c>
      <c r="I5" s="48">
        <v>9</v>
      </c>
      <c r="J5" s="68">
        <v>10</v>
      </c>
    </row>
    <row r="6" ht="15" customHeight="1" spans="1:10">
      <c r="A6" s="69"/>
      <c r="B6" s="70"/>
      <c r="C6" s="70"/>
      <c r="D6" s="70"/>
      <c r="E6" s="71"/>
      <c r="F6" s="72"/>
      <c r="G6" s="71"/>
      <c r="H6" s="72"/>
      <c r="I6" s="72"/>
      <c r="J6" s="71"/>
    </row>
    <row r="7" ht="33.75" customHeight="1" spans="1:10">
      <c r="A7" s="69"/>
      <c r="B7" s="69"/>
      <c r="C7" s="69"/>
      <c r="D7" s="69"/>
      <c r="E7" s="69"/>
      <c r="F7" s="69"/>
      <c r="G7" s="49"/>
      <c r="H7" s="69"/>
      <c r="I7" s="69"/>
      <c r="J7" s="69"/>
    </row>
    <row r="8" ht="22" customHeight="1" spans="1:10">
      <c r="A8" t="s">
        <v>117</v>
      </c>
    </row>
  </sheetData>
  <mergeCells count="3">
    <mergeCell ref="A1:J1"/>
    <mergeCell ref="A2:J2"/>
    <mergeCell ref="A3:H3"/>
  </mergeCells>
  <pageMargins left="0.75" right="0.75" top="1" bottom="1" header="0.5" footer="0.5"/>
  <pageSetup paperSize="9" scale="67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H9"/>
  <sheetViews>
    <sheetView showZeros="0" workbookViewId="0">
      <selection activeCell="A18" sqref="A18"/>
    </sheetView>
  </sheetViews>
  <sheetFormatPr defaultColWidth="8.85" defaultRowHeight="15" customHeight="1" outlineLevelCol="7"/>
  <cols>
    <col min="1" max="1" width="36.0333333333333" customWidth="1"/>
    <col min="2" max="2" width="19.7416666666667" customWidth="1"/>
    <col min="3" max="3" width="33.3166666666667" customWidth="1"/>
    <col min="4" max="4" width="34.7416666666667" customWidth="1"/>
    <col min="5" max="6" width="8.98333333333333" customWidth="1"/>
    <col min="7" max="8" width="15.1333333333333" customWidth="1"/>
  </cols>
  <sheetData>
    <row r="1" ht="18.75" customHeight="1" spans="1:8">
      <c r="A1" s="56" t="s">
        <v>246</v>
      </c>
      <c r="B1" s="56"/>
      <c r="C1" s="56"/>
      <c r="D1" s="56"/>
      <c r="E1" s="56"/>
      <c r="F1" s="56"/>
      <c r="G1" s="56"/>
      <c r="H1" s="56" t="s">
        <v>246</v>
      </c>
    </row>
    <row r="2" ht="28.5" customHeight="1" spans="1:8">
      <c r="A2" s="57" t="s">
        <v>247</v>
      </c>
      <c r="B2" s="57"/>
      <c r="C2" s="57"/>
      <c r="D2" s="57"/>
      <c r="E2" s="57"/>
      <c r="F2" s="57"/>
      <c r="G2" s="57"/>
      <c r="H2" s="57"/>
    </row>
    <row r="3" ht="18.75" customHeight="1" spans="1:8">
      <c r="A3" s="58" t="str">
        <f>"单位名称："&amp;"玉溪市生态环境局高新技术产业开发区分局"</f>
        <v>单位名称：玉溪市生态环境局高新技术产业开发区分局</v>
      </c>
      <c r="B3" s="58"/>
      <c r="C3" s="58"/>
      <c r="D3" s="58"/>
      <c r="E3" s="58"/>
      <c r="F3" s="58"/>
      <c r="G3" s="58"/>
      <c r="H3" s="58"/>
    </row>
    <row r="4" ht="18.75" customHeight="1" spans="1:8">
      <c r="A4" s="59" t="s">
        <v>121</v>
      </c>
      <c r="B4" s="59" t="s">
        <v>248</v>
      </c>
      <c r="C4" s="59" t="s">
        <v>249</v>
      </c>
      <c r="D4" s="59" t="s">
        <v>250</v>
      </c>
      <c r="E4" s="59" t="s">
        <v>251</v>
      </c>
      <c r="F4" s="59" t="s">
        <v>252</v>
      </c>
      <c r="G4" s="59"/>
      <c r="H4" s="59"/>
    </row>
    <row r="5" ht="18.75" customHeight="1" spans="1:8">
      <c r="A5" s="59"/>
      <c r="B5" s="59"/>
      <c r="C5" s="59"/>
      <c r="D5" s="59"/>
      <c r="E5" s="59"/>
      <c r="F5" s="59" t="s">
        <v>218</v>
      </c>
      <c r="G5" s="59" t="s">
        <v>253</v>
      </c>
      <c r="H5" s="59" t="s">
        <v>254</v>
      </c>
    </row>
    <row r="6" ht="18.75" customHeight="1" spans="1:8">
      <c r="A6" s="60" t="s">
        <v>44</v>
      </c>
      <c r="B6" s="60" t="s">
        <v>45</v>
      </c>
      <c r="C6" s="60" t="s">
        <v>46</v>
      </c>
      <c r="D6" s="60" t="s">
        <v>47</v>
      </c>
      <c r="E6" s="60" t="s">
        <v>48</v>
      </c>
      <c r="F6" s="60" t="s">
        <v>49</v>
      </c>
      <c r="G6" s="60" t="s">
        <v>50</v>
      </c>
      <c r="H6" s="60" t="s">
        <v>51</v>
      </c>
    </row>
    <row r="7" ht="18" customHeight="1" spans="1:8">
      <c r="A7" s="61"/>
      <c r="B7" s="61"/>
      <c r="C7" s="61"/>
      <c r="D7" s="61"/>
      <c r="E7" s="62"/>
      <c r="F7" s="63"/>
      <c r="G7" s="64"/>
      <c r="H7" s="64"/>
    </row>
    <row r="8" ht="18" customHeight="1" spans="1:8">
      <c r="A8" s="62" t="s">
        <v>30</v>
      </c>
      <c r="B8" s="62"/>
      <c r="C8" s="62"/>
      <c r="D8" s="62"/>
      <c r="E8" s="62"/>
      <c r="F8" s="63"/>
      <c r="G8" s="64"/>
      <c r="H8" s="64"/>
    </row>
    <row r="9" customHeight="1" spans="1:8">
      <c r="A9" t="s">
        <v>117</v>
      </c>
    </row>
  </sheetData>
  <mergeCells count="10">
    <mergeCell ref="A1:H1"/>
    <mergeCell ref="A2:H2"/>
    <mergeCell ref="A3:H3"/>
    <mergeCell ref="F4:H4"/>
    <mergeCell ref="A8:E8"/>
    <mergeCell ref="A4:A5"/>
    <mergeCell ref="B4:B5"/>
    <mergeCell ref="C4:C5"/>
    <mergeCell ref="D4:D5"/>
    <mergeCell ref="E4:E5"/>
  </mergeCells>
  <pageMargins left="0.75" right="0.75" top="1" bottom="1" header="0.5" footer="0.5"/>
  <pageSetup paperSize="1" scale="71" fitToHeight="0" pageOrder="overThenDown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1"/>
  <sheetViews>
    <sheetView showZeros="0" workbookViewId="0">
      <selection activeCell="B14" sqref="B14"/>
    </sheetView>
  </sheetViews>
  <sheetFormatPr defaultColWidth="9.14166666666667" defaultRowHeight="14.25" customHeight="1"/>
  <cols>
    <col min="1" max="1" width="16.3166666666667" customWidth="1"/>
    <col min="2" max="2" width="29.0333333333333" customWidth="1"/>
    <col min="3" max="3" width="23.85" customWidth="1"/>
    <col min="4" max="7" width="19.6" customWidth="1"/>
    <col min="8" max="8" width="15.425" customWidth="1"/>
    <col min="9" max="11" width="19.6" customWidth="1"/>
  </cols>
  <sheetData>
    <row r="1" ht="13.5" customHeight="1" spans="1:11">
      <c r="A1" s="30" t="s">
        <v>255</v>
      </c>
      <c r="B1" s="30"/>
      <c r="C1" s="30"/>
      <c r="D1" s="31"/>
      <c r="E1" s="31"/>
      <c r="F1" s="31"/>
      <c r="G1" s="31"/>
      <c r="H1" s="30"/>
      <c r="I1" s="30"/>
      <c r="J1" s="30"/>
      <c r="K1" s="32"/>
    </row>
    <row r="2" ht="28.5" customHeight="1" spans="1:11">
      <c r="A2" s="33" t="s">
        <v>256</v>
      </c>
      <c r="B2" s="33"/>
      <c r="C2" s="33"/>
      <c r="D2" s="33"/>
      <c r="E2" s="33"/>
      <c r="F2" s="33"/>
      <c r="G2" s="33"/>
      <c r="H2" s="33"/>
      <c r="I2" s="33"/>
      <c r="J2" s="33"/>
      <c r="K2" s="33"/>
    </row>
    <row r="3" ht="13.5" customHeight="1" spans="1:11">
      <c r="A3" s="5" t="str">
        <f>"单位名称："&amp;"玉溪市生态环境局高新技术产业开发区分局"</f>
        <v>单位名称：玉溪市生态环境局高新技术产业开发区分局</v>
      </c>
      <c r="B3" s="6"/>
      <c r="C3" s="6"/>
      <c r="D3" s="6"/>
      <c r="E3" s="6"/>
      <c r="F3" s="6"/>
      <c r="G3" s="6"/>
      <c r="H3" s="7"/>
      <c r="I3" s="7"/>
      <c r="J3" s="7"/>
      <c r="K3" s="34" t="s">
        <v>2</v>
      </c>
    </row>
    <row r="4" ht="21.75" customHeight="1" spans="1:11">
      <c r="A4" s="35" t="s">
        <v>190</v>
      </c>
      <c r="B4" s="35" t="s">
        <v>123</v>
      </c>
      <c r="C4" s="35" t="s">
        <v>191</v>
      </c>
      <c r="D4" s="36" t="s">
        <v>124</v>
      </c>
      <c r="E4" s="36" t="s">
        <v>125</v>
      </c>
      <c r="F4" s="36" t="s">
        <v>126</v>
      </c>
      <c r="G4" s="36" t="s">
        <v>127</v>
      </c>
      <c r="H4" s="37" t="s">
        <v>30</v>
      </c>
      <c r="I4" s="38" t="s">
        <v>257</v>
      </c>
      <c r="J4" s="39"/>
      <c r="K4" s="40"/>
    </row>
    <row r="5" ht="21.75" customHeight="1" spans="1:11">
      <c r="A5" s="41"/>
      <c r="B5" s="41"/>
      <c r="C5" s="41"/>
      <c r="D5" s="42"/>
      <c r="E5" s="42"/>
      <c r="F5" s="42"/>
      <c r="G5" s="42"/>
      <c r="H5" s="43"/>
      <c r="I5" s="36" t="s">
        <v>33</v>
      </c>
      <c r="J5" s="36" t="s">
        <v>34</v>
      </c>
      <c r="K5" s="36" t="s">
        <v>35</v>
      </c>
    </row>
    <row r="6" ht="40.5" customHeight="1" spans="1:11">
      <c r="A6" s="44"/>
      <c r="B6" s="44"/>
      <c r="C6" s="44"/>
      <c r="D6" s="45"/>
      <c r="E6" s="45"/>
      <c r="F6" s="45"/>
      <c r="G6" s="45"/>
      <c r="H6" s="46"/>
      <c r="I6" s="45" t="s">
        <v>32</v>
      </c>
      <c r="J6" s="45"/>
      <c r="K6" s="45"/>
    </row>
    <row r="7" ht="15" customHeight="1" spans="1:11">
      <c r="A7" s="47">
        <v>1</v>
      </c>
      <c r="B7" s="47">
        <v>2</v>
      </c>
      <c r="C7" s="47">
        <v>3</v>
      </c>
      <c r="D7" s="47">
        <v>4</v>
      </c>
      <c r="E7" s="47">
        <v>5</v>
      </c>
      <c r="F7" s="47">
        <v>6</v>
      </c>
      <c r="G7" s="47">
        <v>7</v>
      </c>
      <c r="H7" s="47">
        <v>8</v>
      </c>
      <c r="I7" s="47">
        <v>9</v>
      </c>
      <c r="J7" s="48">
        <v>10</v>
      </c>
      <c r="K7" s="48">
        <v>11</v>
      </c>
    </row>
    <row r="8" ht="30.65" customHeight="1" spans="1:11">
      <c r="A8" s="49"/>
      <c r="B8" s="50"/>
      <c r="C8" s="49"/>
      <c r="D8" s="49"/>
      <c r="E8" s="49"/>
      <c r="F8" s="49"/>
      <c r="G8" s="49"/>
      <c r="H8" s="51"/>
      <c r="I8" s="51"/>
      <c r="J8" s="51"/>
      <c r="K8" s="51"/>
    </row>
    <row r="9" ht="30.65" customHeight="1" spans="1:11">
      <c r="A9" s="50"/>
      <c r="B9" s="50"/>
      <c r="C9" s="50"/>
      <c r="D9" s="50"/>
      <c r="E9" s="50"/>
      <c r="F9" s="50"/>
      <c r="G9" s="50"/>
      <c r="H9" s="51"/>
      <c r="I9" s="51"/>
      <c r="J9" s="51"/>
      <c r="K9" s="51"/>
    </row>
    <row r="10" ht="18.75" customHeight="1" spans="1:11">
      <c r="A10" s="52" t="s">
        <v>195</v>
      </c>
      <c r="B10" s="53"/>
      <c r="C10" s="53"/>
      <c r="D10" s="53"/>
      <c r="E10" s="53"/>
      <c r="F10" s="53"/>
      <c r="G10" s="54"/>
      <c r="H10" s="51"/>
      <c r="I10" s="51"/>
      <c r="J10" s="51"/>
      <c r="K10" s="51"/>
    </row>
    <row r="11" customHeight="1" spans="1:11">
      <c r="A11" s="55" t="s">
        <v>117</v>
      </c>
      <c r="B11" s="55"/>
      <c r="C11" s="55"/>
    </row>
  </sheetData>
  <mergeCells count="17">
    <mergeCell ref="A1:K1"/>
    <mergeCell ref="A2:K2"/>
    <mergeCell ref="A3:G3"/>
    <mergeCell ref="I4:K4"/>
    <mergeCell ref="A10:G10"/>
    <mergeCell ref="A11:C11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pageSetup paperSize="9" scale="59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11"/>
  <sheetViews>
    <sheetView showZeros="0" workbookViewId="0">
      <selection activeCell="B21" sqref="B21"/>
    </sheetView>
  </sheetViews>
  <sheetFormatPr defaultColWidth="9.14166666666667" defaultRowHeight="14.25" customHeight="1" outlineLevelCol="6"/>
  <cols>
    <col min="1" max="1" width="37.7416666666667" customWidth="1"/>
    <col min="2" max="2" width="15.5666666666667" customWidth="1"/>
    <col min="3" max="3" width="57.4166666666667" customWidth="1"/>
    <col min="4" max="4" width="9.7" customWidth="1"/>
    <col min="5" max="7" width="19.8416666666667" customWidth="1"/>
  </cols>
  <sheetData>
    <row r="1" ht="13.5" customHeight="1" spans="1:7">
      <c r="A1" s="1" t="s">
        <v>258</v>
      </c>
      <c r="B1" s="1"/>
      <c r="C1" s="1"/>
      <c r="D1" s="2"/>
      <c r="E1" s="1"/>
      <c r="F1" s="1"/>
      <c r="G1" s="3"/>
    </row>
    <row r="2" ht="27.75" customHeight="1" spans="1:7">
      <c r="A2" s="4" t="s">
        <v>259</v>
      </c>
      <c r="B2" s="4"/>
      <c r="C2" s="4"/>
      <c r="D2" s="4"/>
      <c r="E2" s="4"/>
      <c r="F2" s="4"/>
      <c r="G2" s="4"/>
    </row>
    <row r="3" ht="13.5" customHeight="1" spans="1:7">
      <c r="A3" s="5" t="str">
        <f>"单位名称："&amp;"玉溪市生态环境局高新技术产业开发区分局"</f>
        <v>单位名称：玉溪市生态环境局高新技术产业开发区分局</v>
      </c>
      <c r="B3" s="6"/>
      <c r="C3" s="6"/>
      <c r="D3" s="6"/>
      <c r="E3" s="7"/>
      <c r="F3" s="7"/>
      <c r="G3" s="8" t="s">
        <v>2</v>
      </c>
    </row>
    <row r="4" ht="21.75" customHeight="1" spans="1:7">
      <c r="A4" s="9" t="s">
        <v>191</v>
      </c>
      <c r="B4" s="9" t="s">
        <v>190</v>
      </c>
      <c r="C4" s="9" t="s">
        <v>123</v>
      </c>
      <c r="D4" s="10" t="s">
        <v>260</v>
      </c>
      <c r="E4" s="11" t="s">
        <v>33</v>
      </c>
      <c r="F4" s="12"/>
      <c r="G4" s="13"/>
    </row>
    <row r="5" ht="21.75" customHeight="1" spans="1:7">
      <c r="A5" s="14"/>
      <c r="B5" s="14"/>
      <c r="C5" s="14"/>
      <c r="D5" s="15"/>
      <c r="E5" s="16" t="s">
        <v>261</v>
      </c>
      <c r="F5" s="10" t="s">
        <v>262</v>
      </c>
      <c r="G5" s="10" t="s">
        <v>263</v>
      </c>
    </row>
    <row r="6" ht="40.5" customHeight="1" spans="1:7">
      <c r="A6" s="17"/>
      <c r="B6" s="17"/>
      <c r="C6" s="17"/>
      <c r="D6" s="18"/>
      <c r="E6" s="19"/>
      <c r="F6" s="18" t="s">
        <v>32</v>
      </c>
      <c r="G6" s="18"/>
    </row>
    <row r="7" ht="15" customHeight="1" spans="1:7">
      <c r="A7" s="20">
        <v>1</v>
      </c>
      <c r="B7" s="20">
        <v>2</v>
      </c>
      <c r="C7" s="20">
        <v>3</v>
      </c>
      <c r="D7" s="20">
        <v>4</v>
      </c>
      <c r="E7" s="20">
        <v>5</v>
      </c>
      <c r="F7" s="20">
        <v>6</v>
      </c>
      <c r="G7" s="20">
        <v>7</v>
      </c>
    </row>
    <row r="8" ht="21" customHeight="1" spans="1:7">
      <c r="A8" s="21"/>
      <c r="B8" s="22"/>
      <c r="C8" s="22"/>
      <c r="D8" s="23"/>
      <c r="E8" s="24"/>
      <c r="F8" s="24"/>
      <c r="G8" s="24"/>
    </row>
    <row r="9" ht="21" customHeight="1" spans="1:7">
      <c r="A9" s="21"/>
      <c r="B9" s="21"/>
      <c r="C9" s="21"/>
      <c r="D9" s="25"/>
      <c r="E9" s="24"/>
      <c r="F9" s="24"/>
      <c r="G9" s="24"/>
    </row>
    <row r="10" ht="21" customHeight="1" spans="1:7">
      <c r="A10" s="26" t="s">
        <v>30</v>
      </c>
      <c r="B10" s="27" t="s">
        <v>264</v>
      </c>
      <c r="C10" s="27"/>
      <c r="D10" s="28"/>
      <c r="E10" s="24"/>
      <c r="F10" s="24"/>
      <c r="G10" s="24"/>
    </row>
    <row r="11" customHeight="1" spans="1:7">
      <c r="A11" s="29" t="s">
        <v>265</v>
      </c>
      <c r="B11" s="29"/>
    </row>
  </sheetData>
  <mergeCells count="13">
    <mergeCell ref="A1:G1"/>
    <mergeCell ref="A2:G2"/>
    <mergeCell ref="A3:D3"/>
    <mergeCell ref="E4:G4"/>
    <mergeCell ref="A10:D10"/>
    <mergeCell ref="A11:B11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pageSetup paperSize="9" scale="7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9"/>
  <sheetViews>
    <sheetView showZeros="0" workbookViewId="0">
      <selection activeCell="F24" sqref="F24"/>
    </sheetView>
  </sheetViews>
  <sheetFormatPr defaultColWidth="8.85" defaultRowHeight="15" customHeight="1"/>
  <cols>
    <col min="1" max="1" width="17.8416666666667" customWidth="1"/>
    <col min="2" max="2" width="53.1333333333333" customWidth="1"/>
    <col min="3" max="3" width="16.2833333333333" customWidth="1"/>
    <col min="4" max="4" width="16.4166666666667" customWidth="1"/>
    <col min="5" max="6" width="16.2833333333333" customWidth="1"/>
    <col min="7" max="11" width="16.4166666666667" customWidth="1"/>
    <col min="12" max="18" width="16.2833333333333" customWidth="1"/>
    <col min="19" max="19" width="16.4166666666667" customWidth="1"/>
  </cols>
  <sheetData>
    <row r="1" customHeight="1" spans="1:19">
      <c r="A1" s="160" t="s">
        <v>26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</row>
    <row r="2" ht="28.5" customHeight="1" spans="1:19">
      <c r="A2" s="150" t="s">
        <v>27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</row>
    <row r="3" ht="20.25" customHeight="1" spans="1:19">
      <c r="A3" s="151" t="str">
        <f>"单位名称："&amp;"玉溪市生态环境局高新技术产业开发区分局"</f>
        <v>单位名称：玉溪市生态环境局高新技术产业开发区分局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61"/>
      <c r="M3" s="161"/>
      <c r="N3" s="161"/>
      <c r="O3" s="161"/>
      <c r="P3" s="161"/>
      <c r="Q3" s="161"/>
      <c r="R3" s="161"/>
      <c r="S3" s="161" t="s">
        <v>2</v>
      </c>
    </row>
    <row r="4" ht="27" customHeight="1" spans="1:19">
      <c r="A4" s="152" t="s">
        <v>28</v>
      </c>
      <c r="B4" s="152" t="s">
        <v>29</v>
      </c>
      <c r="C4" s="152" t="s">
        <v>30</v>
      </c>
      <c r="D4" s="152" t="s">
        <v>31</v>
      </c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 t="s">
        <v>20</v>
      </c>
      <c r="P4" s="152"/>
      <c r="Q4" s="152"/>
      <c r="R4" s="152"/>
      <c r="S4" s="152"/>
    </row>
    <row r="5" ht="27" customHeight="1" spans="1:19">
      <c r="A5" s="152"/>
      <c r="B5" s="152"/>
      <c r="C5" s="152"/>
      <c r="D5" s="152" t="s">
        <v>32</v>
      </c>
      <c r="E5" s="152" t="s">
        <v>33</v>
      </c>
      <c r="F5" s="152" t="s">
        <v>34</v>
      </c>
      <c r="G5" s="152" t="s">
        <v>35</v>
      </c>
      <c r="H5" s="152" t="s">
        <v>36</v>
      </c>
      <c r="I5" s="152" t="s">
        <v>37</v>
      </c>
      <c r="J5" s="152"/>
      <c r="K5" s="152"/>
      <c r="L5" s="152"/>
      <c r="M5" s="152"/>
      <c r="N5" s="152"/>
      <c r="O5" s="152" t="s">
        <v>32</v>
      </c>
      <c r="P5" s="152" t="s">
        <v>33</v>
      </c>
      <c r="Q5" s="152" t="s">
        <v>34</v>
      </c>
      <c r="R5" s="152" t="s">
        <v>35</v>
      </c>
      <c r="S5" s="152" t="s">
        <v>38</v>
      </c>
    </row>
    <row r="6" ht="27" customHeight="1" spans="1:19">
      <c r="A6" s="152"/>
      <c r="B6" s="152"/>
      <c r="C6" s="152"/>
      <c r="D6" s="152"/>
      <c r="E6" s="152"/>
      <c r="F6" s="152"/>
      <c r="G6" s="152"/>
      <c r="H6" s="152"/>
      <c r="I6" s="152" t="s">
        <v>32</v>
      </c>
      <c r="J6" s="152" t="s">
        <v>39</v>
      </c>
      <c r="K6" s="152" t="s">
        <v>40</v>
      </c>
      <c r="L6" s="152" t="s">
        <v>41</v>
      </c>
      <c r="M6" s="152" t="s">
        <v>42</v>
      </c>
      <c r="N6" s="152" t="s">
        <v>43</v>
      </c>
      <c r="O6" s="152"/>
      <c r="P6" s="152"/>
      <c r="Q6" s="152"/>
      <c r="R6" s="152"/>
      <c r="S6" s="152"/>
    </row>
    <row r="7" ht="20.25" customHeight="1" spans="1:19">
      <c r="A7" s="159" t="s">
        <v>44</v>
      </c>
      <c r="B7" s="159" t="s">
        <v>45</v>
      </c>
      <c r="C7" s="159" t="s">
        <v>46</v>
      </c>
      <c r="D7" s="159" t="s">
        <v>47</v>
      </c>
      <c r="E7" s="159" t="s">
        <v>48</v>
      </c>
      <c r="F7" s="159" t="s">
        <v>49</v>
      </c>
      <c r="G7" s="159" t="s">
        <v>50</v>
      </c>
      <c r="H7" s="159" t="s">
        <v>51</v>
      </c>
      <c r="I7" s="159" t="s">
        <v>52</v>
      </c>
      <c r="J7" s="159" t="s">
        <v>53</v>
      </c>
      <c r="K7" s="159" t="s">
        <v>54</v>
      </c>
      <c r="L7" s="159" t="s">
        <v>55</v>
      </c>
      <c r="M7" s="159" t="s">
        <v>56</v>
      </c>
      <c r="N7" s="159" t="s">
        <v>57</v>
      </c>
      <c r="O7" s="159" t="s">
        <v>58</v>
      </c>
      <c r="P7" s="159" t="s">
        <v>59</v>
      </c>
      <c r="Q7" s="159" t="s">
        <v>60</v>
      </c>
      <c r="R7" s="159" t="s">
        <v>61</v>
      </c>
      <c r="S7" s="159" t="s">
        <v>62</v>
      </c>
    </row>
    <row r="8" ht="20.25" customHeight="1" spans="1:19">
      <c r="A8" s="151" t="s">
        <v>63</v>
      </c>
      <c r="B8" s="151" t="s">
        <v>64</v>
      </c>
      <c r="C8" s="155">
        <v>447699.6</v>
      </c>
      <c r="D8" s="155">
        <v>447699.6</v>
      </c>
      <c r="E8" s="64">
        <v>447699.6</v>
      </c>
      <c r="F8" s="64"/>
      <c r="G8" s="64"/>
      <c r="H8" s="64"/>
      <c r="I8" s="64"/>
      <c r="J8" s="64"/>
      <c r="K8" s="64"/>
      <c r="L8" s="64"/>
      <c r="M8" s="64"/>
      <c r="N8" s="64"/>
      <c r="O8" s="155"/>
      <c r="P8" s="155"/>
      <c r="Q8" s="155"/>
      <c r="R8" s="155"/>
      <c r="S8" s="155"/>
    </row>
    <row r="9" ht="20.25" customHeight="1" spans="1:19">
      <c r="A9" s="153" t="s">
        <v>30</v>
      </c>
      <c r="B9" s="151"/>
      <c r="C9" s="155">
        <v>447699.6</v>
      </c>
      <c r="D9" s="155">
        <v>447699.6</v>
      </c>
      <c r="E9" s="155">
        <v>447699.6</v>
      </c>
      <c r="F9" s="155"/>
      <c r="G9" s="155"/>
      <c r="H9" s="155"/>
      <c r="I9" s="155"/>
      <c r="J9" s="155"/>
      <c r="K9" s="155"/>
      <c r="L9" s="155"/>
      <c r="M9" s="155"/>
      <c r="N9" s="155"/>
      <c r="O9" s="155"/>
      <c r="P9" s="155"/>
      <c r="Q9" s="155"/>
      <c r="R9" s="155"/>
      <c r="S9" s="155"/>
    </row>
  </sheetData>
  <mergeCells count="20">
    <mergeCell ref="A1:S1"/>
    <mergeCell ref="A2:S2"/>
    <mergeCell ref="A3:R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" footer="0.5"/>
  <pageSetup paperSize="9" scale="38" fitToHeight="0" pageOrder="overThenDown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O23"/>
  <sheetViews>
    <sheetView showZeros="0" workbookViewId="0">
      <selection activeCell="A18" sqref="$A18:$XFD18"/>
    </sheetView>
  </sheetViews>
  <sheetFormatPr defaultColWidth="8.85" defaultRowHeight="15" customHeight="1"/>
  <cols>
    <col min="1" max="1" width="17.8416666666667" customWidth="1"/>
    <col min="2" max="2" width="53.1333333333333" customWidth="1"/>
    <col min="3" max="15" width="15.1333333333333" customWidth="1"/>
  </cols>
  <sheetData>
    <row r="1" customHeight="1" spans="1:15">
      <c r="A1" s="160" t="s">
        <v>65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</row>
    <row r="2" ht="28.5" customHeight="1" spans="1:15">
      <c r="A2" s="150" t="s">
        <v>66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</row>
    <row r="3" ht="20.25" customHeight="1" spans="1:15">
      <c r="A3" s="151" t="str">
        <f>"单位名称："&amp;"玉溪市生态环境局高新技术产业开发区分局"</f>
        <v>单位名称：玉溪市生态环境局高新技术产业开发区分局</v>
      </c>
      <c r="B3" s="151"/>
      <c r="C3" s="151"/>
      <c r="D3" s="151"/>
      <c r="E3" s="151"/>
      <c r="F3" s="151"/>
      <c r="G3" s="151"/>
      <c r="H3" s="151"/>
      <c r="I3" s="151"/>
      <c r="J3" s="161"/>
      <c r="K3" s="161"/>
      <c r="L3" s="161"/>
      <c r="M3" s="161"/>
      <c r="N3" s="161"/>
      <c r="O3" s="161" t="s">
        <v>2</v>
      </c>
    </row>
    <row r="4" ht="27" customHeight="1" spans="1:15">
      <c r="A4" s="152" t="s">
        <v>67</v>
      </c>
      <c r="B4" s="152" t="s">
        <v>68</v>
      </c>
      <c r="C4" s="152" t="s">
        <v>30</v>
      </c>
      <c r="D4" s="152" t="s">
        <v>33</v>
      </c>
      <c r="E4" s="152"/>
      <c r="F4" s="152"/>
      <c r="G4" s="152" t="s">
        <v>34</v>
      </c>
      <c r="H4" s="152" t="s">
        <v>35</v>
      </c>
      <c r="I4" s="152" t="s">
        <v>69</v>
      </c>
      <c r="J4" s="152" t="s">
        <v>70</v>
      </c>
      <c r="K4" s="152"/>
      <c r="L4" s="152"/>
      <c r="M4" s="152"/>
      <c r="N4" s="152"/>
      <c r="O4" s="152"/>
    </row>
    <row r="5" ht="27" customHeight="1" spans="1:15">
      <c r="A5" s="152"/>
      <c r="B5" s="152"/>
      <c r="C5" s="152"/>
      <c r="D5" s="152" t="s">
        <v>32</v>
      </c>
      <c r="E5" s="152" t="s">
        <v>71</v>
      </c>
      <c r="F5" s="152" t="s">
        <v>72</v>
      </c>
      <c r="G5" s="152"/>
      <c r="H5" s="152"/>
      <c r="I5" s="152"/>
      <c r="J5" s="152" t="s">
        <v>32</v>
      </c>
      <c r="K5" s="152" t="s">
        <v>73</v>
      </c>
      <c r="L5" s="152" t="s">
        <v>74</v>
      </c>
      <c r="M5" s="152" t="s">
        <v>75</v>
      </c>
      <c r="N5" s="152" t="s">
        <v>76</v>
      </c>
      <c r="O5" s="152" t="s">
        <v>77</v>
      </c>
    </row>
    <row r="6" ht="20.25" customHeight="1" spans="1:15">
      <c r="A6" s="159" t="s">
        <v>44</v>
      </c>
      <c r="B6" s="159" t="s">
        <v>45</v>
      </c>
      <c r="C6" s="159" t="s">
        <v>46</v>
      </c>
      <c r="D6" s="159" t="s">
        <v>47</v>
      </c>
      <c r="E6" s="159" t="s">
        <v>48</v>
      </c>
      <c r="F6" s="159" t="s">
        <v>49</v>
      </c>
      <c r="G6" s="159" t="s">
        <v>50</v>
      </c>
      <c r="H6" s="159" t="s">
        <v>51</v>
      </c>
      <c r="I6" s="159" t="s">
        <v>52</v>
      </c>
      <c r="J6" s="159" t="s">
        <v>53</v>
      </c>
      <c r="K6" s="159" t="s">
        <v>54</v>
      </c>
      <c r="L6" s="159" t="s">
        <v>55</v>
      </c>
      <c r="M6" s="159" t="s">
        <v>56</v>
      </c>
      <c r="N6" s="159" t="s">
        <v>57</v>
      </c>
      <c r="O6" s="159" t="s">
        <v>58</v>
      </c>
    </row>
    <row r="7" ht="20.25" customHeight="1" spans="1:15">
      <c r="A7" s="151" t="s">
        <v>78</v>
      </c>
      <c r="B7" s="151" t="str">
        <f>"        "&amp;"社会保障和就业支出"</f>
        <v>        社会保障和就业支出</v>
      </c>
      <c r="C7" s="64">
        <v>41488.8</v>
      </c>
      <c r="D7" s="64">
        <v>41488.8</v>
      </c>
      <c r="E7" s="64">
        <v>41488.8</v>
      </c>
      <c r="F7" s="64"/>
      <c r="G7" s="64"/>
      <c r="H7" s="64"/>
      <c r="I7" s="64"/>
      <c r="J7" s="64"/>
      <c r="K7" s="64"/>
      <c r="L7" s="64"/>
      <c r="M7" s="64"/>
      <c r="N7" s="64"/>
      <c r="O7" s="64"/>
    </row>
    <row r="8" ht="20.25" customHeight="1" spans="1:15">
      <c r="A8" s="162" t="s">
        <v>79</v>
      </c>
      <c r="B8" s="162" t="str">
        <f>"        "&amp;"行政事业单位养老支出"</f>
        <v>        行政事业单位养老支出</v>
      </c>
      <c r="C8" s="64">
        <v>41488.8</v>
      </c>
      <c r="D8" s="64">
        <v>41488.8</v>
      </c>
      <c r="E8" s="64">
        <v>41488.8</v>
      </c>
      <c r="F8" s="64"/>
      <c r="G8" s="64"/>
      <c r="H8" s="64"/>
      <c r="I8" s="64"/>
      <c r="J8" s="64"/>
      <c r="K8" s="64"/>
      <c r="L8" s="64"/>
      <c r="M8" s="64"/>
      <c r="N8" s="64"/>
      <c r="O8" s="64"/>
    </row>
    <row r="9" ht="20.25" customHeight="1" spans="1:15">
      <c r="A9" s="163" t="s">
        <v>80</v>
      </c>
      <c r="B9" s="163" t="str">
        <f>"        "&amp;"机关事业单位基本养老保险缴费支出"</f>
        <v>        机关事业单位基本养老保险缴费支出</v>
      </c>
      <c r="C9" s="64">
        <v>41488.8</v>
      </c>
      <c r="D9" s="64">
        <v>41488.8</v>
      </c>
      <c r="E9" s="64">
        <v>41488.8</v>
      </c>
      <c r="F9" s="64"/>
      <c r="G9" s="64"/>
      <c r="H9" s="64"/>
      <c r="I9" s="64"/>
      <c r="J9" s="64"/>
      <c r="K9" s="64"/>
      <c r="L9" s="64"/>
      <c r="M9" s="64"/>
      <c r="N9" s="64"/>
      <c r="O9" s="64"/>
    </row>
    <row r="10" ht="20.25" customHeight="1" spans="1:15">
      <c r="A10" s="151" t="s">
        <v>81</v>
      </c>
      <c r="B10" s="151" t="str">
        <f>"        "&amp;"卫生健康支出"</f>
        <v>        卫生健康支出</v>
      </c>
      <c r="C10" s="64">
        <v>34234.52</v>
      </c>
      <c r="D10" s="64">
        <v>34234.52</v>
      </c>
      <c r="E10" s="64">
        <v>34234.52</v>
      </c>
      <c r="F10" s="64"/>
      <c r="G10" s="64"/>
      <c r="H10" s="64"/>
      <c r="I10" s="64"/>
      <c r="J10" s="64"/>
      <c r="K10" s="64"/>
      <c r="L10" s="64"/>
      <c r="M10" s="64"/>
      <c r="N10" s="64"/>
      <c r="O10" s="64"/>
    </row>
    <row r="11" ht="20.25" customHeight="1" spans="1:15">
      <c r="A11" s="162" t="s">
        <v>82</v>
      </c>
      <c r="B11" s="162" t="str">
        <f>"        "&amp;"行政事业单位医疗"</f>
        <v>        行政事业单位医疗</v>
      </c>
      <c r="C11" s="64">
        <v>34234.52</v>
      </c>
      <c r="D11" s="64">
        <v>34234.52</v>
      </c>
      <c r="E11" s="64">
        <v>34234.52</v>
      </c>
      <c r="F11" s="64"/>
      <c r="G11" s="64"/>
      <c r="H11" s="64"/>
      <c r="I11" s="64"/>
      <c r="J11" s="64"/>
      <c r="K11" s="64"/>
      <c r="L11" s="64"/>
      <c r="M11" s="64"/>
      <c r="N11" s="64"/>
      <c r="O11" s="64"/>
    </row>
    <row r="12" ht="20.25" customHeight="1" spans="1:15">
      <c r="A12" s="163" t="s">
        <v>83</v>
      </c>
      <c r="B12" s="163" t="str">
        <f>"        "&amp;"行政单位医疗"</f>
        <v>        行政单位医疗</v>
      </c>
      <c r="C12" s="64">
        <v>21522.32</v>
      </c>
      <c r="D12" s="64">
        <v>21522.32</v>
      </c>
      <c r="E12" s="64">
        <v>21522.32</v>
      </c>
      <c r="F12" s="64"/>
      <c r="G12" s="64"/>
      <c r="H12" s="64"/>
      <c r="I12" s="64"/>
      <c r="J12" s="64"/>
      <c r="K12" s="64"/>
      <c r="L12" s="64"/>
      <c r="M12" s="64"/>
      <c r="N12" s="64"/>
      <c r="O12" s="64"/>
    </row>
    <row r="13" ht="20.25" customHeight="1" spans="1:15">
      <c r="A13" s="163" t="s">
        <v>84</v>
      </c>
      <c r="B13" s="163" t="str">
        <f>"        "&amp;"事业单位医疗"</f>
        <v>        事业单位医疗</v>
      </c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</row>
    <row r="14" ht="20.25" customHeight="1" spans="1:15">
      <c r="A14" s="163" t="s">
        <v>85</v>
      </c>
      <c r="B14" s="163" t="str">
        <f>"        "&amp;"公务员医疗补助"</f>
        <v>        公务员医疗补助</v>
      </c>
      <c r="C14" s="64">
        <v>10873.05</v>
      </c>
      <c r="D14" s="64">
        <v>10873.05</v>
      </c>
      <c r="E14" s="64">
        <v>10873.05</v>
      </c>
      <c r="F14" s="64"/>
      <c r="G14" s="64"/>
      <c r="H14" s="64"/>
      <c r="I14" s="64"/>
      <c r="J14" s="64"/>
      <c r="K14" s="64"/>
      <c r="L14" s="64"/>
      <c r="M14" s="64"/>
      <c r="N14" s="64"/>
      <c r="O14" s="64"/>
    </row>
    <row r="15" ht="20.25" customHeight="1" spans="1:15">
      <c r="A15" s="163" t="s">
        <v>86</v>
      </c>
      <c r="B15" s="163" t="str">
        <f>"        "&amp;"其他行政事业单位医疗支出"</f>
        <v>        其他行政事业单位医疗支出</v>
      </c>
      <c r="C15" s="64">
        <v>1839.15</v>
      </c>
      <c r="D15" s="64">
        <v>1839.15</v>
      </c>
      <c r="E15" s="64">
        <v>1839.15</v>
      </c>
      <c r="F15" s="64"/>
      <c r="G15" s="64"/>
      <c r="H15" s="64"/>
      <c r="I15" s="64"/>
      <c r="J15" s="64"/>
      <c r="K15" s="64"/>
      <c r="L15" s="64"/>
      <c r="M15" s="64"/>
      <c r="N15" s="64"/>
      <c r="O15" s="64"/>
    </row>
    <row r="16" ht="20.25" customHeight="1" spans="1:15">
      <c r="A16" s="151" t="s">
        <v>87</v>
      </c>
      <c r="B16" s="151" t="str">
        <f>"        "&amp;"节能环保支出"</f>
        <v>        节能环保支出</v>
      </c>
      <c r="C16" s="64">
        <v>335700.28</v>
      </c>
      <c r="D16" s="64">
        <v>335700.28</v>
      </c>
      <c r="E16" s="64">
        <v>335700.28</v>
      </c>
      <c r="F16" s="64"/>
      <c r="G16" s="64"/>
      <c r="H16" s="64"/>
      <c r="I16" s="64"/>
      <c r="J16" s="64"/>
      <c r="K16" s="64"/>
      <c r="L16" s="64"/>
      <c r="M16" s="64"/>
      <c r="N16" s="64"/>
      <c r="O16" s="64"/>
    </row>
    <row r="17" ht="20.25" customHeight="1" spans="1:15">
      <c r="A17" s="162" t="s">
        <v>88</v>
      </c>
      <c r="B17" s="162" t="str">
        <f>"        "&amp;"环境保护管理事务"</f>
        <v>        环境保护管理事务</v>
      </c>
      <c r="C17" s="64">
        <v>335700.28</v>
      </c>
      <c r="D17" s="64">
        <v>335700.28</v>
      </c>
      <c r="E17" s="64">
        <v>335700.28</v>
      </c>
      <c r="F17" s="64"/>
      <c r="G17" s="64"/>
      <c r="H17" s="64"/>
      <c r="I17" s="64"/>
      <c r="J17" s="64"/>
      <c r="K17" s="64"/>
      <c r="L17" s="64"/>
      <c r="M17" s="64"/>
      <c r="N17" s="64"/>
      <c r="O17" s="64"/>
    </row>
    <row r="18" ht="20.25" customHeight="1" spans="1:15">
      <c r="A18" s="163" t="s">
        <v>89</v>
      </c>
      <c r="B18" s="163" t="str">
        <f>"        "&amp;"行政运行"</f>
        <v>        行政运行</v>
      </c>
      <c r="C18" s="64">
        <v>335700.28</v>
      </c>
      <c r="D18" s="64">
        <v>335700.28</v>
      </c>
      <c r="E18" s="64">
        <v>335700.28</v>
      </c>
      <c r="F18" s="64"/>
      <c r="G18" s="64"/>
      <c r="H18" s="64"/>
      <c r="I18" s="64"/>
      <c r="J18" s="64"/>
      <c r="K18" s="64"/>
      <c r="L18" s="64"/>
      <c r="M18" s="64"/>
      <c r="N18" s="64"/>
      <c r="O18" s="64"/>
    </row>
    <row r="19" ht="20.25" customHeight="1" spans="1:15">
      <c r="A19" s="151" t="s">
        <v>90</v>
      </c>
      <c r="B19" s="151" t="str">
        <f>"        "&amp;"住房保障支出"</f>
        <v>        住房保障支出</v>
      </c>
      <c r="C19" s="64">
        <v>36276</v>
      </c>
      <c r="D19" s="64">
        <v>36276</v>
      </c>
      <c r="E19" s="64">
        <v>36276</v>
      </c>
      <c r="F19" s="64"/>
      <c r="G19" s="64"/>
      <c r="H19" s="64"/>
      <c r="I19" s="64"/>
      <c r="J19" s="64"/>
      <c r="K19" s="64"/>
      <c r="L19" s="64"/>
      <c r="M19" s="64"/>
      <c r="N19" s="64"/>
      <c r="O19" s="64"/>
    </row>
    <row r="20" ht="20.25" customHeight="1" spans="1:15">
      <c r="A20" s="162" t="s">
        <v>91</v>
      </c>
      <c r="B20" s="162" t="str">
        <f>"        "&amp;"住房改革支出"</f>
        <v>        住房改革支出</v>
      </c>
      <c r="C20" s="64">
        <v>36276</v>
      </c>
      <c r="D20" s="64">
        <v>36276</v>
      </c>
      <c r="E20" s="64">
        <v>36276</v>
      </c>
      <c r="F20" s="64"/>
      <c r="G20" s="64"/>
      <c r="H20" s="64"/>
      <c r="I20" s="64"/>
      <c r="J20" s="64"/>
      <c r="K20" s="64"/>
      <c r="L20" s="64"/>
      <c r="M20" s="64"/>
      <c r="N20" s="64"/>
      <c r="O20" s="64"/>
    </row>
    <row r="21" ht="20.25" customHeight="1" spans="1:15">
      <c r="A21" s="163" t="s">
        <v>92</v>
      </c>
      <c r="B21" s="163" t="str">
        <f>"        "&amp;"住房公积金"</f>
        <v>        住房公积金</v>
      </c>
      <c r="C21" s="64">
        <v>34152</v>
      </c>
      <c r="D21" s="64">
        <v>34152</v>
      </c>
      <c r="E21" s="64">
        <v>34152</v>
      </c>
      <c r="F21" s="64"/>
      <c r="G21" s="64"/>
      <c r="H21" s="64"/>
      <c r="I21" s="64"/>
      <c r="J21" s="64"/>
      <c r="K21" s="64"/>
      <c r="L21" s="64"/>
      <c r="M21" s="64"/>
      <c r="N21" s="64"/>
      <c r="O21" s="64"/>
    </row>
    <row r="22" ht="20.25" customHeight="1" spans="1:15">
      <c r="A22" s="163" t="s">
        <v>93</v>
      </c>
      <c r="B22" s="163" t="str">
        <f>"        "&amp;"购房补贴"</f>
        <v>        购房补贴</v>
      </c>
      <c r="C22" s="64">
        <v>2124</v>
      </c>
      <c r="D22" s="64">
        <v>2124</v>
      </c>
      <c r="E22" s="64">
        <v>2124</v>
      </c>
      <c r="F22" s="64"/>
      <c r="G22" s="64"/>
      <c r="H22" s="64"/>
      <c r="I22" s="64"/>
      <c r="J22" s="64"/>
      <c r="K22" s="64"/>
      <c r="L22" s="64"/>
      <c r="M22" s="64"/>
      <c r="N22" s="64"/>
      <c r="O22" s="64"/>
    </row>
    <row r="23" ht="20.25" customHeight="1" spans="1:15">
      <c r="A23" s="153" t="s">
        <v>30</v>
      </c>
      <c r="B23" s="151"/>
      <c r="C23" s="155">
        <v>447699.6</v>
      </c>
      <c r="D23" s="155">
        <v>447699.6</v>
      </c>
      <c r="E23" s="155">
        <v>447699.6</v>
      </c>
      <c r="F23" s="155"/>
      <c r="G23" s="155"/>
      <c r="H23" s="155"/>
      <c r="I23" s="155"/>
      <c r="J23" s="155"/>
      <c r="K23" s="155"/>
      <c r="L23" s="155"/>
      <c r="M23" s="155"/>
      <c r="N23" s="155"/>
      <c r="O23" s="155"/>
    </row>
  </sheetData>
  <mergeCells count="12">
    <mergeCell ref="A1:O1"/>
    <mergeCell ref="A2:O2"/>
    <mergeCell ref="A3:N3"/>
    <mergeCell ref="D4:F4"/>
    <mergeCell ref="J4:O4"/>
    <mergeCell ref="A23:B23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pageSetup paperSize="9" scale="49" fitToHeight="0" pageOrder="overThenDown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15"/>
  <sheetViews>
    <sheetView showZeros="0" workbookViewId="0">
      <selection activeCell="A1" sqref="A1:D1"/>
    </sheetView>
  </sheetViews>
  <sheetFormatPr defaultColWidth="8.85" defaultRowHeight="15" customHeight="1" outlineLevelCol="3"/>
  <cols>
    <col min="1" max="2" width="28.575" customWidth="1"/>
    <col min="3" max="3" width="35.7" customWidth="1"/>
    <col min="4" max="4" width="28.575" customWidth="1"/>
  </cols>
  <sheetData>
    <row r="1" ht="18.75" customHeight="1" spans="1:4">
      <c r="A1" s="149" t="s">
        <v>94</v>
      </c>
      <c r="B1" s="164"/>
      <c r="C1" s="164"/>
      <c r="D1" s="164"/>
    </row>
    <row r="2" ht="28.5" customHeight="1" spans="1:4">
      <c r="A2" s="165" t="s">
        <v>95</v>
      </c>
      <c r="B2" s="165"/>
      <c r="C2" s="165"/>
      <c r="D2" s="165"/>
    </row>
    <row r="3" ht="18.75" customHeight="1" spans="1:4">
      <c r="A3" s="151" t="str">
        <f>"单位名称："&amp;"玉溪市生态环境局高新技术产业开发区分局"</f>
        <v>单位名称：玉溪市生态环境局高新技术产业开发区分局</v>
      </c>
      <c r="B3" s="151"/>
      <c r="C3" s="151"/>
      <c r="D3" s="149" t="s">
        <v>2</v>
      </c>
    </row>
    <row r="4" ht="18.75" customHeight="1" spans="1:4">
      <c r="A4" s="59" t="s">
        <v>3</v>
      </c>
      <c r="B4" s="59"/>
      <c r="C4" s="59" t="s">
        <v>4</v>
      </c>
      <c r="D4" s="59"/>
    </row>
    <row r="5" ht="18.75" customHeight="1" spans="1:4">
      <c r="A5" s="59" t="s">
        <v>5</v>
      </c>
      <c r="B5" s="59" t="s">
        <v>6</v>
      </c>
      <c r="C5" s="59" t="s">
        <v>96</v>
      </c>
      <c r="D5" s="59" t="s">
        <v>6</v>
      </c>
    </row>
    <row r="6" ht="18.75" customHeight="1" spans="1:4">
      <c r="A6" s="166" t="s">
        <v>97</v>
      </c>
      <c r="B6" s="167"/>
      <c r="C6" s="168" t="s">
        <v>98</v>
      </c>
      <c r="D6" s="167"/>
    </row>
    <row r="7" ht="18.75" customHeight="1" spans="1:4">
      <c r="A7" s="151" t="s">
        <v>99</v>
      </c>
      <c r="B7" s="169">
        <v>447699.6</v>
      </c>
      <c r="C7" s="170" t="str">
        <f>"（一）"&amp;"社会保障和就业支出"</f>
        <v>（一）社会保障和就业支出</v>
      </c>
      <c r="D7" s="169">
        <v>41488.8</v>
      </c>
    </row>
    <row r="8" ht="18.75" customHeight="1" spans="1:4">
      <c r="A8" s="151" t="s">
        <v>100</v>
      </c>
      <c r="B8" s="169"/>
      <c r="C8" s="170" t="str">
        <f>"（二）"&amp;"卫生健康支出"</f>
        <v>（二）卫生健康支出</v>
      </c>
      <c r="D8" s="169">
        <v>34234.52</v>
      </c>
    </row>
    <row r="9" ht="18.75" customHeight="1" spans="1:4">
      <c r="A9" s="151" t="s">
        <v>101</v>
      </c>
      <c r="B9" s="169"/>
      <c r="C9" s="170" t="str">
        <f>"（三）"&amp;"节能环保支出"</f>
        <v>（三）节能环保支出</v>
      </c>
      <c r="D9" s="169">
        <v>335700.28</v>
      </c>
    </row>
    <row r="10" ht="18.75" customHeight="1" spans="1:4">
      <c r="A10" s="151" t="s">
        <v>102</v>
      </c>
      <c r="B10" s="169"/>
      <c r="C10" s="170" t="str">
        <f>"（四）"&amp;"住房保障支出"</f>
        <v>（四）住房保障支出</v>
      </c>
      <c r="D10" s="169">
        <v>36276</v>
      </c>
    </row>
    <row r="11" ht="18.75" customHeight="1" spans="1:4">
      <c r="A11" s="61" t="s">
        <v>99</v>
      </c>
      <c r="B11" s="169"/>
      <c r="C11" s="151"/>
      <c r="D11" s="151"/>
    </row>
    <row r="12" ht="18.75" customHeight="1" spans="1:4">
      <c r="A12" s="61" t="s">
        <v>100</v>
      </c>
      <c r="B12" s="169"/>
      <c r="C12" s="151"/>
      <c r="D12" s="151"/>
    </row>
    <row r="13" ht="18.75" customHeight="1" spans="1:4">
      <c r="A13" s="61" t="s">
        <v>101</v>
      </c>
      <c r="B13" s="169"/>
      <c r="C13" s="151"/>
      <c r="D13" s="151"/>
    </row>
    <row r="14" ht="18.75" customHeight="1" spans="1:4">
      <c r="A14" s="151"/>
      <c r="B14" s="151"/>
      <c r="C14" s="151" t="s">
        <v>103</v>
      </c>
      <c r="D14" s="151"/>
    </row>
    <row r="15" ht="18.75" customHeight="1" spans="1:4">
      <c r="A15" s="171" t="s">
        <v>24</v>
      </c>
      <c r="B15" s="169">
        <v>447699.6</v>
      </c>
      <c r="C15" s="171" t="s">
        <v>25</v>
      </c>
      <c r="D15" s="169">
        <v>447699.6</v>
      </c>
    </row>
  </sheetData>
  <mergeCells count="5">
    <mergeCell ref="A1:D1"/>
    <mergeCell ref="A2:D2"/>
    <mergeCell ref="A3:C3"/>
    <mergeCell ref="A4:B4"/>
    <mergeCell ref="C4:D4"/>
  </mergeCells>
  <printOptions horizontalCentered="1"/>
  <pageMargins left="0.751388888888889" right="0.751388888888889" top="1" bottom="1" header="0.5" footer="0.5"/>
  <pageSetup paperSize="1" pageOrder="overThenDown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22"/>
  <sheetViews>
    <sheetView showZeros="0" workbookViewId="0">
      <selection activeCell="A1" sqref="A1:G1"/>
    </sheetView>
  </sheetViews>
  <sheetFormatPr defaultColWidth="8.85" defaultRowHeight="15" customHeight="1" outlineLevelCol="6"/>
  <cols>
    <col min="1" max="1" width="17.8416666666667" customWidth="1"/>
    <col min="2" max="2" width="53.1333333333333" customWidth="1"/>
    <col min="3" max="7" width="15.1333333333333" customWidth="1"/>
  </cols>
  <sheetData>
    <row r="1" customHeight="1" spans="1:7">
      <c r="A1" s="160" t="s">
        <v>104</v>
      </c>
      <c r="B1" s="160"/>
      <c r="C1" s="160"/>
      <c r="D1" s="160"/>
      <c r="E1" s="160"/>
      <c r="F1" s="160"/>
      <c r="G1" s="160"/>
    </row>
    <row r="2" ht="28.5" customHeight="1" spans="1:7">
      <c r="A2" s="150" t="s">
        <v>105</v>
      </c>
      <c r="B2" s="150"/>
      <c r="C2" s="150"/>
      <c r="D2" s="150"/>
      <c r="E2" s="150"/>
      <c r="F2" s="150"/>
      <c r="G2" s="150"/>
    </row>
    <row r="3" ht="20.25" customHeight="1" spans="1:7">
      <c r="A3" s="151" t="str">
        <f>"单位名称："&amp;"玉溪市生态环境局高新技术产业开发区分局"</f>
        <v>单位名称：玉溪市生态环境局高新技术产业开发区分局</v>
      </c>
      <c r="B3" s="151"/>
      <c r="C3" s="151"/>
      <c r="D3" s="151"/>
      <c r="E3" s="151"/>
      <c r="F3" s="151"/>
      <c r="G3" s="161" t="s">
        <v>2</v>
      </c>
    </row>
    <row r="4" ht="27" customHeight="1" spans="1:7">
      <c r="A4" s="152" t="s">
        <v>106</v>
      </c>
      <c r="B4" s="152"/>
      <c r="C4" s="152" t="s">
        <v>30</v>
      </c>
      <c r="D4" s="152" t="s">
        <v>33</v>
      </c>
      <c r="E4" s="152"/>
      <c r="F4" s="152"/>
      <c r="G4" s="152" t="s">
        <v>72</v>
      </c>
    </row>
    <row r="5" ht="27" customHeight="1" spans="1:7">
      <c r="A5" s="152" t="s">
        <v>67</v>
      </c>
      <c r="B5" s="152" t="s">
        <v>68</v>
      </c>
      <c r="C5" s="152"/>
      <c r="D5" s="152" t="s">
        <v>32</v>
      </c>
      <c r="E5" s="152" t="s">
        <v>107</v>
      </c>
      <c r="F5" s="152" t="s">
        <v>108</v>
      </c>
      <c r="G5" s="152"/>
    </row>
    <row r="6" ht="20.25" customHeight="1" spans="1:7">
      <c r="A6" s="159" t="s">
        <v>44</v>
      </c>
      <c r="B6" s="159" t="s">
        <v>45</v>
      </c>
      <c r="C6" s="159" t="s">
        <v>46</v>
      </c>
      <c r="D6" s="159" t="s">
        <v>47</v>
      </c>
      <c r="E6" s="159" t="s">
        <v>48</v>
      </c>
      <c r="F6" s="159" t="s">
        <v>49</v>
      </c>
      <c r="G6" s="159">
        <v>7</v>
      </c>
    </row>
    <row r="7" ht="20.25" customHeight="1" spans="1:7">
      <c r="A7" s="151" t="s">
        <v>78</v>
      </c>
      <c r="B7" s="151" t="str">
        <f>"        "&amp;"社会保障和就业支出"</f>
        <v>        社会保障和就业支出</v>
      </c>
      <c r="C7" s="64">
        <v>41488.8</v>
      </c>
      <c r="D7" s="155">
        <v>41488.8</v>
      </c>
      <c r="E7" s="64">
        <v>41488.8</v>
      </c>
      <c r="F7" s="64"/>
      <c r="G7" s="64"/>
    </row>
    <row r="8" ht="20.25" customHeight="1" spans="1:7">
      <c r="A8" s="162" t="s">
        <v>79</v>
      </c>
      <c r="B8" s="162" t="str">
        <f>"        "&amp;"行政事业单位养老支出"</f>
        <v>        行政事业单位养老支出</v>
      </c>
      <c r="C8" s="64">
        <v>41488.8</v>
      </c>
      <c r="D8" s="155">
        <v>41488.8</v>
      </c>
      <c r="E8" s="64">
        <v>41488.8</v>
      </c>
      <c r="F8" s="64"/>
      <c r="G8" s="64"/>
    </row>
    <row r="9" ht="20.25" customHeight="1" spans="1:7">
      <c r="A9" s="163" t="s">
        <v>80</v>
      </c>
      <c r="B9" s="163" t="str">
        <f>"        "&amp;"机关事业单位基本养老保险缴费支出"</f>
        <v>        机关事业单位基本养老保险缴费支出</v>
      </c>
      <c r="C9" s="64">
        <v>41488.8</v>
      </c>
      <c r="D9" s="155">
        <v>41488.8</v>
      </c>
      <c r="E9" s="64">
        <v>41488.8</v>
      </c>
      <c r="F9" s="64"/>
      <c r="G9" s="64"/>
    </row>
    <row r="10" ht="20.25" customHeight="1" spans="1:7">
      <c r="A10" s="151" t="s">
        <v>81</v>
      </c>
      <c r="B10" s="151" t="str">
        <f>"        "&amp;"卫生健康支出"</f>
        <v>        卫生健康支出</v>
      </c>
      <c r="C10" s="64">
        <v>34234.52</v>
      </c>
      <c r="D10" s="155">
        <v>34234.52</v>
      </c>
      <c r="E10" s="64">
        <v>34234.52</v>
      </c>
      <c r="F10" s="64"/>
      <c r="G10" s="64"/>
    </row>
    <row r="11" ht="20.25" customHeight="1" spans="1:7">
      <c r="A11" s="162" t="s">
        <v>82</v>
      </c>
      <c r="B11" s="162" t="str">
        <f>"        "&amp;"行政事业单位医疗"</f>
        <v>        行政事业单位医疗</v>
      </c>
      <c r="C11" s="64">
        <v>34234.52</v>
      </c>
      <c r="D11" s="155">
        <v>34234.52</v>
      </c>
      <c r="E11" s="64">
        <v>34234.52</v>
      </c>
      <c r="F11" s="64"/>
      <c r="G11" s="64"/>
    </row>
    <row r="12" ht="20.25" customHeight="1" spans="1:7">
      <c r="A12" s="163" t="s">
        <v>83</v>
      </c>
      <c r="B12" s="163" t="str">
        <f>"        "&amp;"行政单位医疗"</f>
        <v>        行政单位医疗</v>
      </c>
      <c r="C12" s="64">
        <v>21522.32</v>
      </c>
      <c r="D12" s="155">
        <v>21522.32</v>
      </c>
      <c r="E12" s="64">
        <v>21522.32</v>
      </c>
      <c r="F12" s="64"/>
      <c r="G12" s="64"/>
    </row>
    <row r="13" ht="20.25" customHeight="1" spans="1:7">
      <c r="A13" s="163" t="s">
        <v>85</v>
      </c>
      <c r="B13" s="163" t="str">
        <f>"        "&amp;"公务员医疗补助"</f>
        <v>        公务员医疗补助</v>
      </c>
      <c r="C13" s="64">
        <v>10873.05</v>
      </c>
      <c r="D13" s="155">
        <v>10873.05</v>
      </c>
      <c r="E13" s="64">
        <v>10873.05</v>
      </c>
      <c r="F13" s="64"/>
      <c r="G13" s="64"/>
    </row>
    <row r="14" ht="20.25" customHeight="1" spans="1:7">
      <c r="A14" s="163" t="s">
        <v>86</v>
      </c>
      <c r="B14" s="163" t="str">
        <f>"        "&amp;"其他行政事业单位医疗支出"</f>
        <v>        其他行政事业单位医疗支出</v>
      </c>
      <c r="C14" s="64">
        <v>1839.15</v>
      </c>
      <c r="D14" s="155">
        <v>1839.15</v>
      </c>
      <c r="E14" s="64">
        <v>1839.15</v>
      </c>
      <c r="F14" s="64"/>
      <c r="G14" s="64"/>
    </row>
    <row r="15" ht="20.25" customHeight="1" spans="1:7">
      <c r="A15" s="151" t="s">
        <v>87</v>
      </c>
      <c r="B15" s="151" t="str">
        <f>"        "&amp;"节能环保支出"</f>
        <v>        节能环保支出</v>
      </c>
      <c r="C15" s="64">
        <v>335700.28</v>
      </c>
      <c r="D15" s="155">
        <v>335700.28</v>
      </c>
      <c r="E15" s="64">
        <v>282865</v>
      </c>
      <c r="F15" s="64">
        <v>52835.28</v>
      </c>
      <c r="G15" s="64"/>
    </row>
    <row r="16" ht="20.25" customHeight="1" spans="1:7">
      <c r="A16" s="162" t="s">
        <v>88</v>
      </c>
      <c r="B16" s="162" t="str">
        <f>"        "&amp;"环境保护管理事务"</f>
        <v>        环境保护管理事务</v>
      </c>
      <c r="C16" s="64">
        <v>335700.28</v>
      </c>
      <c r="D16" s="155">
        <v>335700.28</v>
      </c>
      <c r="E16" s="64">
        <v>282865</v>
      </c>
      <c r="F16" s="64">
        <v>52835.28</v>
      </c>
      <c r="G16" s="64"/>
    </row>
    <row r="17" ht="20.25" customHeight="1" spans="1:7">
      <c r="A17" s="163" t="s">
        <v>89</v>
      </c>
      <c r="B17" s="163" t="str">
        <f>"        "&amp;"行政运行"</f>
        <v>        行政运行</v>
      </c>
      <c r="C17" s="64">
        <v>335700.28</v>
      </c>
      <c r="D17" s="155">
        <v>335700.28</v>
      </c>
      <c r="E17" s="64">
        <v>282865</v>
      </c>
      <c r="F17" s="64">
        <v>52835.28</v>
      </c>
      <c r="G17" s="64"/>
    </row>
    <row r="18" ht="20.25" customHeight="1" spans="1:7">
      <c r="A18" s="151" t="s">
        <v>90</v>
      </c>
      <c r="B18" s="151" t="str">
        <f>"        "&amp;"住房保障支出"</f>
        <v>        住房保障支出</v>
      </c>
      <c r="C18" s="64">
        <v>36276</v>
      </c>
      <c r="D18" s="155">
        <v>36276</v>
      </c>
      <c r="E18" s="64">
        <v>36276</v>
      </c>
      <c r="F18" s="64"/>
      <c r="G18" s="64"/>
    </row>
    <row r="19" ht="20.25" customHeight="1" spans="1:7">
      <c r="A19" s="162" t="s">
        <v>91</v>
      </c>
      <c r="B19" s="162" t="str">
        <f>"        "&amp;"住房改革支出"</f>
        <v>        住房改革支出</v>
      </c>
      <c r="C19" s="64">
        <v>36276</v>
      </c>
      <c r="D19" s="155">
        <v>36276</v>
      </c>
      <c r="E19" s="64">
        <v>36276</v>
      </c>
      <c r="F19" s="64"/>
      <c r="G19" s="64"/>
    </row>
    <row r="20" ht="20.25" customHeight="1" spans="1:7">
      <c r="A20" s="163" t="s">
        <v>92</v>
      </c>
      <c r="B20" s="163" t="str">
        <f>"        "&amp;"住房公积金"</f>
        <v>        住房公积金</v>
      </c>
      <c r="C20" s="64">
        <v>34152</v>
      </c>
      <c r="D20" s="155">
        <v>34152</v>
      </c>
      <c r="E20" s="64">
        <v>34152</v>
      </c>
      <c r="F20" s="64"/>
      <c r="G20" s="64"/>
    </row>
    <row r="21" ht="20.25" customHeight="1" spans="1:7">
      <c r="A21" s="163" t="s">
        <v>93</v>
      </c>
      <c r="B21" s="163" t="str">
        <f>"        "&amp;"购房补贴"</f>
        <v>        购房补贴</v>
      </c>
      <c r="C21" s="64">
        <v>2124</v>
      </c>
      <c r="D21" s="155">
        <v>2124</v>
      </c>
      <c r="E21" s="64">
        <v>2124</v>
      </c>
      <c r="F21" s="64"/>
      <c r="G21" s="64"/>
    </row>
    <row r="22" ht="20.25" customHeight="1" spans="1:7">
      <c r="A22" s="153" t="s">
        <v>30</v>
      </c>
      <c r="B22" s="151"/>
      <c r="C22" s="155">
        <v>447699.6</v>
      </c>
      <c r="D22" s="155">
        <v>447699.6</v>
      </c>
      <c r="E22" s="155">
        <v>394864.32</v>
      </c>
      <c r="F22" s="155">
        <v>52835.28</v>
      </c>
      <c r="G22" s="155"/>
    </row>
  </sheetData>
  <mergeCells count="8">
    <mergeCell ref="A1:G1"/>
    <mergeCell ref="A2:G2"/>
    <mergeCell ref="A3:F3"/>
    <mergeCell ref="A4:B4"/>
    <mergeCell ref="D4:F4"/>
    <mergeCell ref="A22:B22"/>
    <mergeCell ref="C4:C5"/>
    <mergeCell ref="G4:G5"/>
  </mergeCells>
  <printOptions horizontalCentered="1"/>
  <pageMargins left="0.751388888888889" right="0.751388888888889" top="1" bottom="1" header="0.5" footer="0.5"/>
  <pageSetup paperSize="9" scale="90" fitToHeight="0" pageOrder="overThenDown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8"/>
  <sheetViews>
    <sheetView showZeros="0" workbookViewId="0">
      <selection activeCell="B14" sqref="B14"/>
    </sheetView>
  </sheetViews>
  <sheetFormatPr defaultColWidth="8.85" defaultRowHeight="15" customHeight="1" outlineLevelRow="7" outlineLevelCol="5"/>
  <cols>
    <col min="1" max="6" width="25.1333333333333" customWidth="1"/>
  </cols>
  <sheetData>
    <row r="1" customHeight="1" spans="1:6">
      <c r="A1" s="149" t="s">
        <v>109</v>
      </c>
      <c r="B1" s="149"/>
      <c r="C1" s="149"/>
      <c r="D1" s="149"/>
      <c r="E1" s="149"/>
      <c r="F1" s="149"/>
    </row>
    <row r="2" ht="28.5" customHeight="1" spans="1:6">
      <c r="A2" s="150" t="s">
        <v>110</v>
      </c>
      <c r="B2" s="150"/>
      <c r="C2" s="150"/>
      <c r="D2" s="150"/>
      <c r="E2" s="150"/>
      <c r="F2" s="150"/>
    </row>
    <row r="3" ht="20.25" customHeight="1" spans="1:6">
      <c r="A3" s="151" t="str">
        <f>"单位名称："&amp;"玉溪市生态环境局高新技术产业开发区分局"</f>
        <v>单位名称：玉溪市生态环境局高新技术产业开发区分局</v>
      </c>
      <c r="B3" s="151"/>
      <c r="C3" s="151"/>
      <c r="D3" s="151"/>
      <c r="E3" s="151"/>
      <c r="F3" s="149" t="s">
        <v>2</v>
      </c>
    </row>
    <row r="4" ht="20.25" customHeight="1" spans="1:6">
      <c r="A4" s="152" t="s">
        <v>111</v>
      </c>
      <c r="B4" s="152" t="s">
        <v>112</v>
      </c>
      <c r="C4" s="152" t="s">
        <v>113</v>
      </c>
      <c r="D4" s="152"/>
      <c r="E4" s="152"/>
      <c r="F4" s="152"/>
    </row>
    <row r="5" ht="35.25" customHeight="1" spans="1:6">
      <c r="A5" s="152"/>
      <c r="B5" s="152"/>
      <c r="C5" s="152" t="s">
        <v>32</v>
      </c>
      <c r="D5" s="152" t="s">
        <v>114</v>
      </c>
      <c r="E5" s="152" t="s">
        <v>115</v>
      </c>
      <c r="F5" s="152" t="s">
        <v>116</v>
      </c>
    </row>
    <row r="6" ht="20.25" customHeight="1" spans="1:6">
      <c r="A6" s="159" t="s">
        <v>44</v>
      </c>
      <c r="B6" s="159">
        <v>2</v>
      </c>
      <c r="C6" s="159">
        <v>3</v>
      </c>
      <c r="D6" s="159">
        <v>4</v>
      </c>
      <c r="E6" s="159">
        <v>5</v>
      </c>
      <c r="F6" s="159">
        <v>6</v>
      </c>
    </row>
    <row r="7" ht="20.25" customHeight="1" spans="1:6">
      <c r="A7" s="64"/>
      <c r="B7" s="64"/>
      <c r="C7" s="64"/>
      <c r="D7" s="64"/>
      <c r="E7" s="155"/>
      <c r="F7" s="64"/>
    </row>
    <row r="8" customHeight="1" spans="1:6">
      <c r="A8" t="s">
        <v>117</v>
      </c>
    </row>
  </sheetData>
  <mergeCells count="6">
    <mergeCell ref="A1:F1"/>
    <mergeCell ref="A2:F2"/>
    <mergeCell ref="A3:E3"/>
    <mergeCell ref="C4:E4"/>
    <mergeCell ref="A4:A5"/>
    <mergeCell ref="B4:B5"/>
  </mergeCells>
  <printOptions horizontalCentered="1"/>
  <pageMargins left="0.751388888888889" right="0.751388888888889" top="1" bottom="1" header="0.5" footer="0.5"/>
  <pageSetup paperSize="9" scale="88" fitToHeight="0" pageOrder="overThenDown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26"/>
  <sheetViews>
    <sheetView showZeros="0" workbookViewId="0">
      <selection activeCell="E28" sqref="E28"/>
    </sheetView>
  </sheetViews>
  <sheetFormatPr defaultColWidth="8.85" defaultRowHeight="15" customHeight="1"/>
  <cols>
    <col min="1" max="1" width="27.275" customWidth="1"/>
    <col min="2" max="2" width="20.8416666666667" customWidth="1"/>
    <col min="3" max="3" width="22.7" customWidth="1"/>
    <col min="4" max="4" width="11.1333333333333" customWidth="1"/>
    <col min="5" max="5" width="22.7" customWidth="1"/>
    <col min="6" max="6" width="11.1333333333333" customWidth="1"/>
    <col min="7" max="7" width="22.7" customWidth="1"/>
    <col min="8" max="8" width="16.2833333333333" customWidth="1"/>
    <col min="9" max="9" width="16.4166666666667" customWidth="1"/>
    <col min="10" max="13" width="16.2833333333333" customWidth="1"/>
    <col min="14" max="16" width="16.4166666666667" customWidth="1"/>
    <col min="17" max="22" width="16.2833333333333" customWidth="1"/>
    <col min="23" max="23" width="16.4166666666667" customWidth="1"/>
  </cols>
  <sheetData>
    <row r="1" customHeight="1" spans="1:23">
      <c r="A1" s="149" t="s">
        <v>118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</row>
    <row r="2" ht="28.5" customHeight="1" spans="1:23">
      <c r="A2" s="150" t="s">
        <v>119</v>
      </c>
      <c r="B2" s="150"/>
      <c r="C2" s="150" t="s">
        <v>120</v>
      </c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</row>
    <row r="3" ht="19.5" customHeight="1" spans="1:23">
      <c r="A3" s="151" t="str">
        <f>"单位名称："&amp;"玉溪市生态环境局高新技术产业开发区分局"</f>
        <v>单位名称：玉溪市生态环境局高新技术产业开发区分局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49"/>
      <c r="S3" s="149"/>
      <c r="T3" s="149"/>
      <c r="U3" s="149"/>
      <c r="V3" s="149"/>
      <c r="W3" s="149" t="s">
        <v>2</v>
      </c>
    </row>
    <row r="4" ht="19.5" customHeight="1" spans="1:23">
      <c r="A4" s="152" t="s">
        <v>121</v>
      </c>
      <c r="B4" s="152" t="s">
        <v>122</v>
      </c>
      <c r="C4" s="152" t="s">
        <v>123</v>
      </c>
      <c r="D4" s="152" t="s">
        <v>124</v>
      </c>
      <c r="E4" s="152" t="s">
        <v>125</v>
      </c>
      <c r="F4" s="152" t="s">
        <v>126</v>
      </c>
      <c r="G4" s="152" t="s">
        <v>127</v>
      </c>
      <c r="H4" s="152" t="s">
        <v>128</v>
      </c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</row>
    <row r="5" ht="19.5" customHeight="1" spans="1:23">
      <c r="A5" s="152"/>
      <c r="B5" s="152"/>
      <c r="C5" s="152"/>
      <c r="D5" s="152"/>
      <c r="E5" s="152"/>
      <c r="F5" s="152"/>
      <c r="G5" s="152"/>
      <c r="H5" s="152" t="s">
        <v>30</v>
      </c>
      <c r="I5" s="152" t="s">
        <v>33</v>
      </c>
      <c r="J5" s="152"/>
      <c r="K5" s="152"/>
      <c r="L5" s="152"/>
      <c r="M5" s="152"/>
      <c r="N5" s="152" t="s">
        <v>129</v>
      </c>
      <c r="O5" s="152"/>
      <c r="P5" s="152"/>
      <c r="Q5" s="152" t="s">
        <v>36</v>
      </c>
      <c r="R5" s="152" t="s">
        <v>70</v>
      </c>
      <c r="S5" s="152"/>
      <c r="T5" s="152"/>
      <c r="U5" s="152"/>
      <c r="V5" s="152"/>
      <c r="W5" s="152"/>
    </row>
    <row r="6" ht="41.25" customHeight="1" spans="1:23">
      <c r="A6" s="152"/>
      <c r="B6" s="152"/>
      <c r="C6" s="152"/>
      <c r="D6" s="152"/>
      <c r="E6" s="152"/>
      <c r="F6" s="152"/>
      <c r="G6" s="152"/>
      <c r="H6" s="152"/>
      <c r="I6" s="152" t="s">
        <v>130</v>
      </c>
      <c r="J6" s="152" t="s">
        <v>131</v>
      </c>
      <c r="K6" s="152" t="s">
        <v>132</v>
      </c>
      <c r="L6" s="152" t="s">
        <v>133</v>
      </c>
      <c r="M6" s="152" t="s">
        <v>134</v>
      </c>
      <c r="N6" s="152" t="s">
        <v>33</v>
      </c>
      <c r="O6" s="152" t="s">
        <v>34</v>
      </c>
      <c r="P6" s="152" t="s">
        <v>35</v>
      </c>
      <c r="Q6" s="152"/>
      <c r="R6" s="152" t="s">
        <v>32</v>
      </c>
      <c r="S6" s="152" t="s">
        <v>39</v>
      </c>
      <c r="T6" s="152" t="s">
        <v>135</v>
      </c>
      <c r="U6" s="152" t="s">
        <v>41</v>
      </c>
      <c r="V6" s="152" t="s">
        <v>42</v>
      </c>
      <c r="W6" s="152" t="s">
        <v>43</v>
      </c>
    </row>
    <row r="7" ht="20.25" customHeight="1" spans="1:23">
      <c r="A7" s="153" t="s">
        <v>44</v>
      </c>
      <c r="B7" s="153" t="s">
        <v>45</v>
      </c>
      <c r="C7" s="153" t="s">
        <v>46</v>
      </c>
      <c r="D7" s="153" t="s">
        <v>47</v>
      </c>
      <c r="E7" s="153" t="s">
        <v>48</v>
      </c>
      <c r="F7" s="153" t="s">
        <v>49</v>
      </c>
      <c r="G7" s="153" t="s">
        <v>50</v>
      </c>
      <c r="H7" s="153" t="s">
        <v>51</v>
      </c>
      <c r="I7" s="153" t="s">
        <v>52</v>
      </c>
      <c r="J7" s="153" t="s">
        <v>53</v>
      </c>
      <c r="K7" s="153" t="s">
        <v>54</v>
      </c>
      <c r="L7" s="153" t="s">
        <v>55</v>
      </c>
      <c r="M7" s="153" t="s">
        <v>56</v>
      </c>
      <c r="N7" s="153" t="s">
        <v>57</v>
      </c>
      <c r="O7" s="153" t="s">
        <v>58</v>
      </c>
      <c r="P7" s="153" t="s">
        <v>59</v>
      </c>
      <c r="Q7" s="153" t="s">
        <v>60</v>
      </c>
      <c r="R7" s="153" t="s">
        <v>61</v>
      </c>
      <c r="S7" s="153" t="s">
        <v>62</v>
      </c>
      <c r="T7" s="153" t="s">
        <v>136</v>
      </c>
      <c r="U7" s="153" t="s">
        <v>137</v>
      </c>
      <c r="V7" s="153" t="s">
        <v>138</v>
      </c>
      <c r="W7" s="153" t="s">
        <v>139</v>
      </c>
    </row>
    <row r="8" ht="30" customHeight="1" spans="1:23">
      <c r="A8" s="154" t="s">
        <v>64</v>
      </c>
      <c r="C8" s="151"/>
      <c r="D8" s="151"/>
      <c r="E8" s="151"/>
      <c r="G8" s="151"/>
      <c r="H8" s="155">
        <v>447699.6</v>
      </c>
      <c r="I8" s="64">
        <v>447699.6</v>
      </c>
      <c r="J8" s="64">
        <v>101842.83</v>
      </c>
      <c r="K8" s="64"/>
      <c r="L8" s="64">
        <v>345856.77</v>
      </c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</row>
    <row r="9" s="148" customFormat="1" ht="23.25" customHeight="1" spans="1:23">
      <c r="A9" s="156" t="str">
        <f>"       "&amp;"玉溪市生态环境局高新技术产业开发区分局"</f>
        <v>       玉溪市生态环境局高新技术产业开发区分局</v>
      </c>
      <c r="B9" s="156" t="s">
        <v>140</v>
      </c>
      <c r="C9" s="156" t="s">
        <v>141</v>
      </c>
      <c r="D9" s="156" t="s">
        <v>89</v>
      </c>
      <c r="E9" s="156" t="s">
        <v>142</v>
      </c>
      <c r="F9" s="156" t="s">
        <v>143</v>
      </c>
      <c r="G9" s="156" t="s">
        <v>144</v>
      </c>
      <c r="H9" s="157">
        <v>93852</v>
      </c>
      <c r="I9" s="158">
        <v>93852</v>
      </c>
      <c r="J9" s="158">
        <v>23463</v>
      </c>
      <c r="K9" s="158"/>
      <c r="L9" s="158">
        <v>70389</v>
      </c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</row>
    <row r="10" s="148" customFormat="1" ht="23.25" customHeight="1" spans="1:23">
      <c r="A10" s="156" t="str">
        <f t="shared" ref="A9:A25" si="0">"       "&amp;"玉溪市生态环境局高新技术产业开发区分局"</f>
        <v>       玉溪市生态环境局高新技术产业开发区分局</v>
      </c>
      <c r="B10" s="156" t="s">
        <v>140</v>
      </c>
      <c r="C10" s="156" t="s">
        <v>141</v>
      </c>
      <c r="D10" s="156" t="s">
        <v>89</v>
      </c>
      <c r="E10" s="156" t="s">
        <v>142</v>
      </c>
      <c r="F10" s="156" t="s">
        <v>145</v>
      </c>
      <c r="G10" s="156" t="s">
        <v>146</v>
      </c>
      <c r="H10" s="157">
        <v>115788</v>
      </c>
      <c r="I10" s="158">
        <v>115788</v>
      </c>
      <c r="J10" s="158">
        <v>28947</v>
      </c>
      <c r="K10" s="156"/>
      <c r="L10" s="158">
        <v>86841</v>
      </c>
      <c r="M10" s="156"/>
      <c r="N10" s="158"/>
      <c r="O10" s="158"/>
      <c r="P10" s="156"/>
      <c r="Q10" s="158"/>
      <c r="R10" s="158"/>
      <c r="S10" s="158"/>
      <c r="T10" s="158"/>
      <c r="U10" s="158"/>
      <c r="V10" s="158"/>
      <c r="W10" s="158"/>
    </row>
    <row r="11" ht="23.25" customHeight="1" spans="1:23">
      <c r="A11" s="151" t="str">
        <f t="shared" si="0"/>
        <v>       玉溪市生态环境局高新技术产业开发区分局</v>
      </c>
      <c r="B11" s="151" t="s">
        <v>140</v>
      </c>
      <c r="C11" s="151" t="s">
        <v>141</v>
      </c>
      <c r="D11" s="151" t="s">
        <v>93</v>
      </c>
      <c r="E11" s="151" t="s">
        <v>147</v>
      </c>
      <c r="F11" s="151" t="s">
        <v>145</v>
      </c>
      <c r="G11" s="151" t="s">
        <v>146</v>
      </c>
      <c r="H11" s="155">
        <v>2124</v>
      </c>
      <c r="I11" s="64">
        <v>2124</v>
      </c>
      <c r="J11" s="64">
        <v>531</v>
      </c>
      <c r="K11" s="151"/>
      <c r="L11" s="64">
        <v>1593</v>
      </c>
      <c r="M11" s="151"/>
      <c r="N11" s="64"/>
      <c r="O11" s="64"/>
      <c r="P11" s="151"/>
      <c r="Q11" s="64"/>
      <c r="R11" s="64"/>
      <c r="S11" s="64"/>
      <c r="T11" s="64"/>
      <c r="U11" s="64"/>
      <c r="V11" s="64"/>
      <c r="W11" s="64"/>
    </row>
    <row r="12" ht="23.25" customHeight="1" spans="1:23">
      <c r="A12" s="151" t="str">
        <f t="shared" si="0"/>
        <v>       玉溪市生态环境局高新技术产业开发区分局</v>
      </c>
      <c r="B12" s="151" t="s">
        <v>148</v>
      </c>
      <c r="C12" s="151" t="s">
        <v>149</v>
      </c>
      <c r="D12" s="151" t="s">
        <v>80</v>
      </c>
      <c r="E12" s="151" t="s">
        <v>150</v>
      </c>
      <c r="F12" s="151" t="s">
        <v>151</v>
      </c>
      <c r="G12" s="151" t="s">
        <v>152</v>
      </c>
      <c r="H12" s="155">
        <v>41488.8</v>
      </c>
      <c r="I12" s="64">
        <v>41488.8</v>
      </c>
      <c r="J12" s="64">
        <v>10372.2</v>
      </c>
      <c r="K12" s="151"/>
      <c r="L12" s="64">
        <v>31116.6</v>
      </c>
      <c r="M12" s="151"/>
      <c r="N12" s="64"/>
      <c r="O12" s="64"/>
      <c r="P12" s="151"/>
      <c r="Q12" s="64"/>
      <c r="R12" s="64"/>
      <c r="S12" s="64"/>
      <c r="T12" s="64"/>
      <c r="U12" s="64"/>
      <c r="V12" s="64"/>
      <c r="W12" s="64"/>
    </row>
    <row r="13" ht="23.25" customHeight="1" spans="1:23">
      <c r="A13" s="151" t="str">
        <f t="shared" si="0"/>
        <v>       玉溪市生态环境局高新技术产业开发区分局</v>
      </c>
      <c r="B13" s="151" t="s">
        <v>148</v>
      </c>
      <c r="C13" s="151" t="s">
        <v>149</v>
      </c>
      <c r="D13" s="151" t="s">
        <v>83</v>
      </c>
      <c r="E13" s="151" t="s">
        <v>153</v>
      </c>
      <c r="F13" s="151" t="s">
        <v>154</v>
      </c>
      <c r="G13" s="151" t="s">
        <v>155</v>
      </c>
      <c r="H13" s="155">
        <v>21522.32</v>
      </c>
      <c r="I13" s="64">
        <v>21522.32</v>
      </c>
      <c r="J13" s="64">
        <v>5380.58</v>
      </c>
      <c r="K13" s="151"/>
      <c r="L13" s="64">
        <v>16141.74</v>
      </c>
      <c r="M13" s="151"/>
      <c r="N13" s="64"/>
      <c r="O13" s="64"/>
      <c r="P13" s="151"/>
      <c r="Q13" s="64"/>
      <c r="R13" s="64"/>
      <c r="S13" s="64"/>
      <c r="T13" s="64"/>
      <c r="U13" s="64"/>
      <c r="V13" s="64"/>
      <c r="W13" s="64"/>
    </row>
    <row r="14" ht="23.25" customHeight="1" spans="1:23">
      <c r="A14" s="151" t="str">
        <f t="shared" si="0"/>
        <v>       玉溪市生态环境局高新技术产业开发区分局</v>
      </c>
      <c r="B14" s="151" t="s">
        <v>148</v>
      </c>
      <c r="C14" s="151" t="s">
        <v>149</v>
      </c>
      <c r="D14" s="151" t="s">
        <v>85</v>
      </c>
      <c r="E14" s="151" t="s">
        <v>156</v>
      </c>
      <c r="F14" s="151" t="s">
        <v>157</v>
      </c>
      <c r="G14" s="151" t="s">
        <v>158</v>
      </c>
      <c r="H14" s="155">
        <v>10873.05</v>
      </c>
      <c r="I14" s="64">
        <v>10873.05</v>
      </c>
      <c r="J14" s="64">
        <v>2718.26</v>
      </c>
      <c r="K14" s="151"/>
      <c r="L14" s="64">
        <v>8154.79</v>
      </c>
      <c r="M14" s="151"/>
      <c r="N14" s="64"/>
      <c r="O14" s="64"/>
      <c r="P14" s="151"/>
      <c r="Q14" s="64"/>
      <c r="R14" s="64"/>
      <c r="S14" s="64"/>
      <c r="T14" s="64"/>
      <c r="U14" s="64"/>
      <c r="V14" s="64"/>
      <c r="W14" s="64"/>
    </row>
    <row r="15" ht="23.25" customHeight="1" spans="1:23">
      <c r="A15" s="151" t="str">
        <f t="shared" si="0"/>
        <v>       玉溪市生态环境局高新技术产业开发区分局</v>
      </c>
      <c r="B15" s="151" t="s">
        <v>148</v>
      </c>
      <c r="C15" s="151" t="s">
        <v>149</v>
      </c>
      <c r="D15" s="151" t="s">
        <v>86</v>
      </c>
      <c r="E15" s="151" t="s">
        <v>159</v>
      </c>
      <c r="F15" s="151" t="s">
        <v>160</v>
      </c>
      <c r="G15" s="151" t="s">
        <v>161</v>
      </c>
      <c r="H15" s="155">
        <v>1839.15</v>
      </c>
      <c r="I15" s="64">
        <v>1839.15</v>
      </c>
      <c r="J15" s="64">
        <v>1041.79</v>
      </c>
      <c r="K15" s="151"/>
      <c r="L15" s="64">
        <v>797.36</v>
      </c>
      <c r="M15" s="151"/>
      <c r="N15" s="64"/>
      <c r="O15" s="64"/>
      <c r="P15" s="151"/>
      <c r="Q15" s="64"/>
      <c r="R15" s="64"/>
      <c r="S15" s="64"/>
      <c r="T15" s="64"/>
      <c r="U15" s="64"/>
      <c r="V15" s="64"/>
      <c r="W15" s="64"/>
    </row>
    <row r="16" s="148" customFormat="1" ht="23.25" customHeight="1" spans="1:23">
      <c r="A16" s="156" t="str">
        <f t="shared" si="0"/>
        <v>       玉溪市生态环境局高新技术产业开发区分局</v>
      </c>
      <c r="B16" s="156" t="s">
        <v>162</v>
      </c>
      <c r="C16" s="156" t="s">
        <v>163</v>
      </c>
      <c r="D16" s="156" t="s">
        <v>89</v>
      </c>
      <c r="E16" s="156" t="s">
        <v>142</v>
      </c>
      <c r="F16" s="156" t="s">
        <v>164</v>
      </c>
      <c r="G16" s="156" t="s">
        <v>163</v>
      </c>
      <c r="H16" s="157">
        <v>4235.28</v>
      </c>
      <c r="I16" s="158">
        <v>4235.28</v>
      </c>
      <c r="J16" s="158"/>
      <c r="K16" s="156"/>
      <c r="L16" s="158">
        <v>4235.28</v>
      </c>
      <c r="M16" s="156"/>
      <c r="N16" s="158"/>
      <c r="O16" s="158"/>
      <c r="P16" s="156"/>
      <c r="Q16" s="158"/>
      <c r="R16" s="158"/>
      <c r="S16" s="158"/>
      <c r="T16" s="158"/>
      <c r="U16" s="158"/>
      <c r="V16" s="158"/>
      <c r="W16" s="158"/>
    </row>
    <row r="17" s="148" customFormat="1" ht="23.25" customHeight="1" spans="1:23">
      <c r="A17" s="156" t="str">
        <f t="shared" si="0"/>
        <v>       玉溪市生态环境局高新技术产业开发区分局</v>
      </c>
      <c r="B17" s="156" t="s">
        <v>165</v>
      </c>
      <c r="C17" s="156" t="s">
        <v>166</v>
      </c>
      <c r="D17" s="156" t="s">
        <v>92</v>
      </c>
      <c r="E17" s="156" t="s">
        <v>166</v>
      </c>
      <c r="F17" s="156" t="s">
        <v>167</v>
      </c>
      <c r="G17" s="156" t="s">
        <v>166</v>
      </c>
      <c r="H17" s="157">
        <v>34152</v>
      </c>
      <c r="I17" s="158">
        <v>34152</v>
      </c>
      <c r="J17" s="158">
        <v>8538</v>
      </c>
      <c r="K17" s="156"/>
      <c r="L17" s="158">
        <v>25614</v>
      </c>
      <c r="M17" s="156"/>
      <c r="N17" s="158"/>
      <c r="O17" s="158"/>
      <c r="P17" s="156"/>
      <c r="Q17" s="158"/>
      <c r="R17" s="158"/>
      <c r="S17" s="158"/>
      <c r="T17" s="158"/>
      <c r="U17" s="158"/>
      <c r="V17" s="158"/>
      <c r="W17" s="158"/>
    </row>
    <row r="18" s="148" customFormat="1" ht="23.25" customHeight="1" spans="1:23">
      <c r="A18" s="156" t="str">
        <f t="shared" si="0"/>
        <v>       玉溪市生态环境局高新技术产业开发区分局</v>
      </c>
      <c r="B18" s="156" t="s">
        <v>168</v>
      </c>
      <c r="C18" s="156" t="s">
        <v>169</v>
      </c>
      <c r="D18" s="156" t="s">
        <v>89</v>
      </c>
      <c r="E18" s="156" t="s">
        <v>142</v>
      </c>
      <c r="F18" s="156" t="s">
        <v>170</v>
      </c>
      <c r="G18" s="156" t="s">
        <v>171</v>
      </c>
      <c r="H18" s="157">
        <v>8300</v>
      </c>
      <c r="I18" s="158">
        <v>8300</v>
      </c>
      <c r="J18" s="158"/>
      <c r="K18" s="156"/>
      <c r="L18" s="158">
        <v>8300</v>
      </c>
      <c r="M18" s="156"/>
      <c r="N18" s="158"/>
      <c r="O18" s="158"/>
      <c r="P18" s="156"/>
      <c r="Q18" s="158"/>
      <c r="R18" s="158"/>
      <c r="S18" s="158"/>
      <c r="T18" s="158"/>
      <c r="U18" s="158"/>
      <c r="V18" s="158"/>
      <c r="W18" s="158"/>
    </row>
    <row r="19" s="148" customFormat="1" ht="23.25" customHeight="1" spans="1:23">
      <c r="A19" s="156" t="str">
        <f t="shared" si="0"/>
        <v>       玉溪市生态环境局高新技术产业开发区分局</v>
      </c>
      <c r="B19" s="156" t="s">
        <v>168</v>
      </c>
      <c r="C19" s="156" t="s">
        <v>169</v>
      </c>
      <c r="D19" s="156" t="s">
        <v>89</v>
      </c>
      <c r="E19" s="156" t="s">
        <v>142</v>
      </c>
      <c r="F19" s="156" t="s">
        <v>172</v>
      </c>
      <c r="G19" s="156" t="s">
        <v>173</v>
      </c>
      <c r="H19" s="157">
        <v>13000</v>
      </c>
      <c r="I19" s="158">
        <v>13000</v>
      </c>
      <c r="J19" s="158"/>
      <c r="K19" s="156"/>
      <c r="L19" s="158">
        <v>13000</v>
      </c>
      <c r="M19" s="156"/>
      <c r="N19" s="158"/>
      <c r="O19" s="158"/>
      <c r="P19" s="156"/>
      <c r="Q19" s="158"/>
      <c r="R19" s="158"/>
      <c r="S19" s="158"/>
      <c r="T19" s="158"/>
      <c r="U19" s="158"/>
      <c r="V19" s="158"/>
      <c r="W19" s="158"/>
    </row>
    <row r="20" s="148" customFormat="1" ht="23.25" customHeight="1" spans="1:23">
      <c r="A20" s="156" t="str">
        <f t="shared" si="0"/>
        <v>       玉溪市生态环境局高新技术产业开发区分局</v>
      </c>
      <c r="B20" s="156" t="s">
        <v>168</v>
      </c>
      <c r="C20" s="156" t="s">
        <v>169</v>
      </c>
      <c r="D20" s="156" t="s">
        <v>89</v>
      </c>
      <c r="E20" s="156" t="s">
        <v>142</v>
      </c>
      <c r="F20" s="156" t="s">
        <v>174</v>
      </c>
      <c r="G20" s="156" t="s">
        <v>175</v>
      </c>
      <c r="H20" s="157">
        <v>1800</v>
      </c>
      <c r="I20" s="158">
        <v>1800</v>
      </c>
      <c r="J20" s="158"/>
      <c r="K20" s="156"/>
      <c r="L20" s="158">
        <v>1800</v>
      </c>
      <c r="M20" s="156"/>
      <c r="N20" s="158"/>
      <c r="O20" s="158"/>
      <c r="P20" s="156"/>
      <c r="Q20" s="158"/>
      <c r="R20" s="158"/>
      <c r="S20" s="158"/>
      <c r="T20" s="158"/>
      <c r="U20" s="158"/>
      <c r="V20" s="158"/>
      <c r="W20" s="158"/>
    </row>
    <row r="21" s="148" customFormat="1" ht="23.25" customHeight="1" spans="1:23">
      <c r="A21" s="156" t="str">
        <f t="shared" si="0"/>
        <v>       玉溪市生态环境局高新技术产业开发区分局</v>
      </c>
      <c r="B21" s="156" t="s">
        <v>168</v>
      </c>
      <c r="C21" s="156" t="s">
        <v>169</v>
      </c>
      <c r="D21" s="156" t="s">
        <v>89</v>
      </c>
      <c r="E21" s="156" t="s">
        <v>142</v>
      </c>
      <c r="F21" s="156" t="s">
        <v>176</v>
      </c>
      <c r="G21" s="156" t="s">
        <v>177</v>
      </c>
      <c r="H21" s="157">
        <v>1500</v>
      </c>
      <c r="I21" s="158">
        <v>1500</v>
      </c>
      <c r="J21" s="158"/>
      <c r="K21" s="156"/>
      <c r="L21" s="158">
        <v>1500</v>
      </c>
      <c r="M21" s="156"/>
      <c r="N21" s="158"/>
      <c r="O21" s="158"/>
      <c r="P21" s="156"/>
      <c r="Q21" s="158"/>
      <c r="R21" s="158"/>
      <c r="S21" s="158"/>
      <c r="T21" s="158"/>
      <c r="U21" s="158"/>
      <c r="V21" s="158"/>
      <c r="W21" s="158"/>
    </row>
    <row r="22" s="148" customFormat="1" ht="23.25" customHeight="1" spans="1:23">
      <c r="A22" s="156" t="str">
        <f t="shared" si="0"/>
        <v>       玉溪市生态环境局高新技术产业开发区分局</v>
      </c>
      <c r="B22" s="156" t="s">
        <v>168</v>
      </c>
      <c r="C22" s="156" t="s">
        <v>169</v>
      </c>
      <c r="D22" s="156" t="s">
        <v>89</v>
      </c>
      <c r="E22" s="156" t="s">
        <v>142</v>
      </c>
      <c r="F22" s="156" t="s">
        <v>178</v>
      </c>
      <c r="G22" s="156" t="s">
        <v>179</v>
      </c>
      <c r="H22" s="157">
        <v>6000</v>
      </c>
      <c r="I22" s="158">
        <v>6000</v>
      </c>
      <c r="J22" s="158"/>
      <c r="K22" s="156"/>
      <c r="L22" s="158">
        <v>6000</v>
      </c>
      <c r="M22" s="156"/>
      <c r="N22" s="158"/>
      <c r="O22" s="158"/>
      <c r="P22" s="156"/>
      <c r="Q22" s="158"/>
      <c r="R22" s="158"/>
      <c r="S22" s="158"/>
      <c r="T22" s="158"/>
      <c r="U22" s="158"/>
      <c r="V22" s="158"/>
      <c r="W22" s="158"/>
    </row>
    <row r="23" s="148" customFormat="1" ht="23.25" customHeight="1" spans="1:23">
      <c r="A23" s="156" t="str">
        <f t="shared" si="0"/>
        <v>       玉溪市生态环境局高新技术产业开发区分局</v>
      </c>
      <c r="B23" s="156" t="s">
        <v>180</v>
      </c>
      <c r="C23" s="156" t="s">
        <v>181</v>
      </c>
      <c r="D23" s="156" t="s">
        <v>89</v>
      </c>
      <c r="E23" s="156" t="s">
        <v>142</v>
      </c>
      <c r="F23" s="156" t="s">
        <v>182</v>
      </c>
      <c r="G23" s="156" t="s">
        <v>183</v>
      </c>
      <c r="H23" s="157">
        <v>65404</v>
      </c>
      <c r="I23" s="158">
        <v>65404</v>
      </c>
      <c r="J23" s="158">
        <v>16351</v>
      </c>
      <c r="K23" s="156"/>
      <c r="L23" s="158">
        <v>49053</v>
      </c>
      <c r="M23" s="156"/>
      <c r="N23" s="158"/>
      <c r="O23" s="158"/>
      <c r="P23" s="156"/>
      <c r="Q23" s="158"/>
      <c r="R23" s="158"/>
      <c r="S23" s="158"/>
      <c r="T23" s="158"/>
      <c r="U23" s="158"/>
      <c r="V23" s="158"/>
      <c r="W23" s="158"/>
    </row>
    <row r="24" s="148" customFormat="1" ht="23.25" customHeight="1" spans="1:23">
      <c r="A24" s="156" t="str">
        <f t="shared" si="0"/>
        <v>       玉溪市生态环境局高新技术产业开发区分局</v>
      </c>
      <c r="B24" s="156" t="s">
        <v>184</v>
      </c>
      <c r="C24" s="156" t="s">
        <v>185</v>
      </c>
      <c r="D24" s="156" t="s">
        <v>89</v>
      </c>
      <c r="E24" s="156" t="s">
        <v>142</v>
      </c>
      <c r="F24" s="156" t="s">
        <v>174</v>
      </c>
      <c r="G24" s="156" t="s">
        <v>175</v>
      </c>
      <c r="H24" s="157">
        <v>18000</v>
      </c>
      <c r="I24" s="158">
        <v>18000</v>
      </c>
      <c r="J24" s="158">
        <v>4500</v>
      </c>
      <c r="K24" s="156"/>
      <c r="L24" s="158">
        <v>13500</v>
      </c>
      <c r="M24" s="156"/>
      <c r="N24" s="158"/>
      <c r="O24" s="158"/>
      <c r="P24" s="156"/>
      <c r="Q24" s="158"/>
      <c r="R24" s="158"/>
      <c r="S24" s="158"/>
      <c r="T24" s="158"/>
      <c r="U24" s="158"/>
      <c r="V24" s="158"/>
      <c r="W24" s="158"/>
    </row>
    <row r="25" s="148" customFormat="1" ht="23.25" customHeight="1" spans="1:23">
      <c r="A25" s="156" t="str">
        <f t="shared" si="0"/>
        <v>       玉溪市生态环境局高新技术产业开发区分局</v>
      </c>
      <c r="B25" s="156" t="s">
        <v>186</v>
      </c>
      <c r="C25" s="156" t="s">
        <v>187</v>
      </c>
      <c r="D25" s="156" t="s">
        <v>89</v>
      </c>
      <c r="E25" s="156" t="s">
        <v>142</v>
      </c>
      <c r="F25" s="156" t="s">
        <v>182</v>
      </c>
      <c r="G25" s="156" t="s">
        <v>183</v>
      </c>
      <c r="H25" s="157">
        <v>7821</v>
      </c>
      <c r="I25" s="158">
        <v>7821</v>
      </c>
      <c r="J25" s="158"/>
      <c r="K25" s="156"/>
      <c r="L25" s="158">
        <v>7821</v>
      </c>
      <c r="M25" s="156"/>
      <c r="N25" s="158"/>
      <c r="O25" s="158"/>
      <c r="P25" s="156"/>
      <c r="Q25" s="158"/>
      <c r="R25" s="158"/>
      <c r="S25" s="158"/>
      <c r="T25" s="158"/>
      <c r="U25" s="158"/>
      <c r="V25" s="158"/>
      <c r="W25" s="158"/>
    </row>
    <row r="26" ht="20.25" customHeight="1" spans="1:23">
      <c r="A26" s="153" t="s">
        <v>30</v>
      </c>
      <c r="B26" s="153"/>
      <c r="C26" s="153"/>
      <c r="D26" s="153"/>
      <c r="E26" s="153"/>
      <c r="F26" s="153"/>
      <c r="G26" s="153"/>
      <c r="H26" s="64">
        <v>447699.6</v>
      </c>
      <c r="I26" s="64">
        <v>447699.6</v>
      </c>
      <c r="J26" s="64">
        <v>101842.83</v>
      </c>
      <c r="K26" s="64"/>
      <c r="L26" s="64">
        <v>345856.77</v>
      </c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</row>
  </sheetData>
  <mergeCells count="17">
    <mergeCell ref="A1:W1"/>
    <mergeCell ref="A2:W2"/>
    <mergeCell ref="A3:V3"/>
    <mergeCell ref="H4:W4"/>
    <mergeCell ref="I5:M5"/>
    <mergeCell ref="N5:P5"/>
    <mergeCell ref="R5:W5"/>
    <mergeCell ref="A26:G26"/>
    <mergeCell ref="A4:A6"/>
    <mergeCell ref="B4:B6"/>
    <mergeCell ref="C4:C6"/>
    <mergeCell ref="D4:D6"/>
    <mergeCell ref="E4:E6"/>
    <mergeCell ref="F4:F6"/>
    <mergeCell ref="G4:G6"/>
    <mergeCell ref="H5:H6"/>
    <mergeCell ref="Q5:Q6"/>
  </mergeCells>
  <pageMargins left="0.75" right="0.75" top="1" bottom="1" header="0.5" footer="0.5"/>
  <pageSetup paperSize="9" scale="33" fitToHeight="0" pageOrder="overThenDown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11"/>
  <sheetViews>
    <sheetView showZeros="0" workbookViewId="0">
      <selection activeCell="B14" sqref="B14"/>
    </sheetView>
  </sheetViews>
  <sheetFormatPr defaultColWidth="9.14166666666667" defaultRowHeight="14.25" customHeight="1"/>
  <cols>
    <col min="1" max="1" width="14.575" customWidth="1"/>
    <col min="2" max="2" width="21.0333333333333" customWidth="1"/>
    <col min="3" max="3" width="31.3166666666667" customWidth="1"/>
    <col min="4" max="4" width="23.85" customWidth="1"/>
    <col min="5" max="5" width="15.6" customWidth="1"/>
    <col min="6" max="6" width="19.7416666666667" customWidth="1"/>
    <col min="7" max="7" width="14.8833333333333" customWidth="1"/>
    <col min="8" max="8" width="19.7416666666667" customWidth="1"/>
    <col min="9" max="16" width="14.175" customWidth="1"/>
    <col min="17" max="17" width="13.6" customWidth="1"/>
    <col min="18" max="23" width="15.175" customWidth="1"/>
  </cols>
  <sheetData>
    <row r="1" ht="13.5" customHeight="1" spans="1:23">
      <c r="B1" s="132"/>
      <c r="E1" s="142"/>
      <c r="F1" s="142"/>
      <c r="G1" s="142"/>
      <c r="H1" s="142"/>
      <c r="K1" s="132"/>
      <c r="N1" s="132"/>
      <c r="O1" s="132"/>
      <c r="P1" s="132"/>
      <c r="U1" s="143"/>
      <c r="W1" s="133" t="s">
        <v>188</v>
      </c>
    </row>
    <row r="2" ht="27.75" customHeight="1" spans="1:23">
      <c r="A2" s="33" t="s">
        <v>189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</row>
    <row r="3" ht="13.5" customHeight="1" spans="1:23">
      <c r="A3" s="5" t="str">
        <f>"单位名称："&amp;"玉溪市生态环境局高新技术产业开发区分局"</f>
        <v>单位名称：玉溪市生态环境局高新技术产业开发区分局</v>
      </c>
      <c r="B3" s="144" t="str">
        <f>"单位名称："&amp;"玉溪市生态环境局高新技术产业开发区分局"</f>
        <v>单位名称：玉溪市生态环境局高新技术产业开发区分局</v>
      </c>
      <c r="C3" s="144"/>
      <c r="D3" s="144"/>
      <c r="E3" s="144"/>
      <c r="F3" s="144"/>
      <c r="G3" s="144"/>
      <c r="H3" s="144"/>
      <c r="I3" s="144"/>
      <c r="J3" s="7"/>
      <c r="K3" s="7"/>
      <c r="L3" s="7"/>
      <c r="M3" s="7"/>
      <c r="N3" s="7"/>
      <c r="O3" s="7"/>
      <c r="P3" s="7"/>
      <c r="Q3" s="7"/>
      <c r="U3" s="143"/>
      <c r="W3" s="136" t="s">
        <v>2</v>
      </c>
    </row>
    <row r="4" ht="21.75" customHeight="1" spans="1:23">
      <c r="A4" s="9" t="s">
        <v>190</v>
      </c>
      <c r="B4" s="9" t="s">
        <v>122</v>
      </c>
      <c r="C4" s="9" t="s">
        <v>123</v>
      </c>
      <c r="D4" s="9" t="s">
        <v>191</v>
      </c>
      <c r="E4" s="10" t="s">
        <v>124</v>
      </c>
      <c r="F4" s="10" t="s">
        <v>125</v>
      </c>
      <c r="G4" s="10" t="s">
        <v>126</v>
      </c>
      <c r="H4" s="10" t="s">
        <v>127</v>
      </c>
      <c r="I4" s="20" t="s">
        <v>30</v>
      </c>
      <c r="J4" s="20" t="s">
        <v>192</v>
      </c>
      <c r="K4" s="20"/>
      <c r="L4" s="20"/>
      <c r="M4" s="20"/>
      <c r="N4" s="20" t="s">
        <v>129</v>
      </c>
      <c r="O4" s="20"/>
      <c r="P4" s="20"/>
      <c r="Q4" s="10" t="s">
        <v>36</v>
      </c>
      <c r="R4" s="11" t="s">
        <v>193</v>
      </c>
      <c r="S4" s="12"/>
      <c r="T4" s="12"/>
      <c r="U4" s="12"/>
      <c r="V4" s="12"/>
      <c r="W4" s="13"/>
    </row>
    <row r="5" ht="21.75" customHeight="1" spans="1:23">
      <c r="A5" s="14"/>
      <c r="B5" s="14"/>
      <c r="C5" s="14"/>
      <c r="D5" s="14"/>
      <c r="E5" s="15"/>
      <c r="F5" s="15"/>
      <c r="G5" s="15"/>
      <c r="H5" s="15"/>
      <c r="I5" s="20"/>
      <c r="J5" s="145" t="s">
        <v>33</v>
      </c>
      <c r="K5" s="145"/>
      <c r="L5" s="145" t="s">
        <v>34</v>
      </c>
      <c r="M5" s="145" t="s">
        <v>35</v>
      </c>
      <c r="N5" s="10" t="s">
        <v>33</v>
      </c>
      <c r="O5" s="10" t="s">
        <v>34</v>
      </c>
      <c r="P5" s="10" t="s">
        <v>35</v>
      </c>
      <c r="Q5" s="15"/>
      <c r="R5" s="10" t="s">
        <v>32</v>
      </c>
      <c r="S5" s="10" t="s">
        <v>39</v>
      </c>
      <c r="T5" s="10" t="s">
        <v>135</v>
      </c>
      <c r="U5" s="10" t="s">
        <v>41</v>
      </c>
      <c r="V5" s="10" t="s">
        <v>42</v>
      </c>
      <c r="W5" s="10" t="s">
        <v>43</v>
      </c>
    </row>
    <row r="6" ht="40.5" customHeight="1" spans="1:23">
      <c r="A6" s="17"/>
      <c r="B6" s="17"/>
      <c r="C6" s="17"/>
      <c r="D6" s="17"/>
      <c r="E6" s="18"/>
      <c r="F6" s="18"/>
      <c r="G6" s="18"/>
      <c r="H6" s="18"/>
      <c r="I6" s="20"/>
      <c r="J6" s="145" t="s">
        <v>32</v>
      </c>
      <c r="K6" s="145" t="s">
        <v>194</v>
      </c>
      <c r="L6" s="145"/>
      <c r="M6" s="145"/>
      <c r="N6" s="18"/>
      <c r="O6" s="18"/>
      <c r="P6" s="18"/>
      <c r="Q6" s="18"/>
      <c r="R6" s="18"/>
      <c r="S6" s="18"/>
      <c r="T6" s="18"/>
      <c r="U6" s="19"/>
      <c r="V6" s="18"/>
      <c r="W6" s="18"/>
    </row>
    <row r="7" ht="15" customHeight="1" spans="1:23">
      <c r="A7" s="146">
        <v>1</v>
      </c>
      <c r="B7" s="146">
        <v>2</v>
      </c>
      <c r="C7" s="146">
        <v>3</v>
      </c>
      <c r="D7" s="146">
        <v>4</v>
      </c>
      <c r="E7" s="146">
        <v>5</v>
      </c>
      <c r="F7" s="146">
        <v>6</v>
      </c>
      <c r="G7" s="146">
        <v>7</v>
      </c>
      <c r="H7" s="146">
        <v>8</v>
      </c>
      <c r="I7" s="146">
        <v>9</v>
      </c>
      <c r="J7" s="146">
        <v>10</v>
      </c>
      <c r="K7" s="146">
        <v>11</v>
      </c>
      <c r="L7" s="146">
        <v>12</v>
      </c>
      <c r="M7" s="146">
        <v>13</v>
      </c>
      <c r="N7" s="146">
        <v>14</v>
      </c>
      <c r="O7" s="146">
        <v>15</v>
      </c>
      <c r="P7" s="146">
        <v>16</v>
      </c>
      <c r="Q7" s="146">
        <v>17</v>
      </c>
      <c r="R7" s="146">
        <v>18</v>
      </c>
      <c r="S7" s="146">
        <v>19</v>
      </c>
      <c r="T7" s="146">
        <v>20</v>
      </c>
      <c r="U7" s="146">
        <v>21</v>
      </c>
      <c r="V7" s="146">
        <v>22</v>
      </c>
      <c r="W7" s="146">
        <v>23</v>
      </c>
    </row>
    <row r="8" ht="32.9" customHeight="1" spans="1:23">
      <c r="A8" s="69"/>
      <c r="B8" s="147"/>
      <c r="C8" s="69"/>
      <c r="D8" s="69"/>
      <c r="E8" s="69"/>
      <c r="F8" s="69"/>
      <c r="G8" s="69"/>
      <c r="H8" s="69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</row>
    <row r="9" ht="32.9" customHeight="1" spans="1:23">
      <c r="A9" s="69"/>
      <c r="B9" s="147"/>
      <c r="C9" s="69"/>
      <c r="D9" s="69"/>
      <c r="E9" s="69"/>
      <c r="F9" s="69"/>
      <c r="G9" s="69"/>
      <c r="H9" s="69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</row>
    <row r="10" ht="18.75" customHeight="1" spans="1:23">
      <c r="A10" s="52" t="s">
        <v>195</v>
      </c>
      <c r="B10" s="53"/>
      <c r="C10" s="53"/>
      <c r="D10" s="53"/>
      <c r="E10" s="53"/>
      <c r="F10" s="53"/>
      <c r="G10" s="53"/>
      <c r="H10" s="54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</row>
    <row r="11" customHeight="1" spans="1:23">
      <c r="A11" t="s">
        <v>117</v>
      </c>
    </row>
  </sheetData>
  <mergeCells count="28">
    <mergeCell ref="A2:W2"/>
    <mergeCell ref="A3:I3"/>
    <mergeCell ref="J4:M4"/>
    <mergeCell ref="N4:P4"/>
    <mergeCell ref="R4:W4"/>
    <mergeCell ref="J5:K5"/>
    <mergeCell ref="A10:H10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" footer="0.5"/>
  <pageSetup paperSize="9" scale="35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8"/>
  <sheetViews>
    <sheetView showZeros="0" workbookViewId="0">
      <selection activeCell="A8" sqref="A8"/>
    </sheetView>
  </sheetViews>
  <sheetFormatPr defaultColWidth="9.14166666666667" defaultRowHeight="12" customHeight="1" outlineLevelRow="7"/>
  <cols>
    <col min="1" max="1" width="34.2833333333333" customWidth="1"/>
    <col min="2" max="2" width="29" customWidth="1"/>
    <col min="3" max="3" width="17.175" customWidth="1"/>
    <col min="4" max="4" width="21.0333333333333" customWidth="1"/>
    <col min="5" max="5" width="23.575" customWidth="1"/>
    <col min="6" max="6" width="11.2833333333333" customWidth="1"/>
    <col min="7" max="7" width="10.3166666666667" customWidth="1"/>
    <col min="8" max="8" width="9.31666666666667" customWidth="1"/>
    <col min="9" max="9" width="13.425" customWidth="1"/>
    <col min="10" max="10" width="27.45" customWidth="1"/>
  </cols>
  <sheetData>
    <row r="1" customHeight="1" spans="1:10">
      <c r="J1" s="140" t="s">
        <v>196</v>
      </c>
    </row>
    <row r="2" ht="28.5" customHeight="1" spans="1:10">
      <c r="A2" s="141" t="s">
        <v>197</v>
      </c>
      <c r="B2" s="33"/>
      <c r="C2" s="33"/>
      <c r="D2" s="33"/>
      <c r="E2" s="33"/>
      <c r="F2" s="86"/>
      <c r="G2" s="33"/>
      <c r="H2" s="86"/>
      <c r="I2" s="86"/>
      <c r="J2" s="33"/>
    </row>
    <row r="3" ht="15" customHeight="1" spans="1:10">
      <c r="A3" s="5" t="str">
        <f>"单位名称："&amp;"玉溪市生态环境局高新技术产业开发区分局"</f>
        <v>单位名称：玉溪市生态环境局高新技术产业开发区分局</v>
      </c>
    </row>
    <row r="4" ht="14.25" customHeight="1" spans="1:10">
      <c r="A4" s="68" t="s">
        <v>198</v>
      </c>
      <c r="B4" s="68" t="s">
        <v>199</v>
      </c>
      <c r="C4" s="68" t="s">
        <v>200</v>
      </c>
      <c r="D4" s="68" t="s">
        <v>201</v>
      </c>
      <c r="E4" s="68" t="s">
        <v>202</v>
      </c>
      <c r="F4" s="48" t="s">
        <v>203</v>
      </c>
      <c r="G4" s="68" t="s">
        <v>204</v>
      </c>
      <c r="H4" s="48" t="s">
        <v>205</v>
      </c>
      <c r="I4" s="48" t="s">
        <v>206</v>
      </c>
      <c r="J4" s="68" t="s">
        <v>207</v>
      </c>
    </row>
    <row r="5" ht="14.25" customHeight="1" spans="1:10">
      <c r="A5" s="68">
        <v>1</v>
      </c>
      <c r="B5" s="68">
        <v>2</v>
      </c>
      <c r="C5" s="68">
        <v>3</v>
      </c>
      <c r="D5" s="68">
        <v>4</v>
      </c>
      <c r="E5" s="68">
        <v>5</v>
      </c>
      <c r="F5" s="48">
        <v>6</v>
      </c>
      <c r="G5" s="68">
        <v>7</v>
      </c>
      <c r="H5" s="48">
        <v>8</v>
      </c>
      <c r="I5" s="48">
        <v>9</v>
      </c>
      <c r="J5" s="68">
        <v>10</v>
      </c>
    </row>
    <row r="6" ht="15" customHeight="1" spans="1:10">
      <c r="A6" s="69"/>
      <c r="B6" s="70"/>
      <c r="C6" s="70"/>
      <c r="D6" s="70"/>
      <c r="E6" s="71"/>
      <c r="F6" s="72"/>
      <c r="G6" s="71"/>
      <c r="H6" s="72"/>
      <c r="I6" s="72"/>
      <c r="J6" s="71"/>
    </row>
    <row r="7" ht="33.75" customHeight="1" spans="1:10">
      <c r="A7" s="69"/>
      <c r="B7" s="69"/>
      <c r="C7" s="69"/>
      <c r="D7" s="69"/>
      <c r="E7" s="69"/>
      <c r="F7" s="69"/>
      <c r="G7" s="49"/>
      <c r="H7" s="69"/>
      <c r="I7" s="69"/>
      <c r="J7" s="69"/>
    </row>
    <row r="8" ht="15" customHeight="1" spans="1:10">
      <c r="A8" t="s">
        <v>117</v>
      </c>
    </row>
  </sheetData>
  <mergeCells count="2">
    <mergeCell ref="A2:J2"/>
    <mergeCell ref="A3:H3"/>
  </mergeCells>
  <pageMargins left="0.75" right="0.75" top="1" bottom="1" header="0.5" footer="0.5"/>
  <pageSetup paperSize="9" scale="6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市对下转移支付预算表09-1</vt:lpstr>
      <vt:lpstr>市对下转移支付绩效目标表09-2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娅娅</cp:lastModifiedBy>
  <dcterms:created xsi:type="dcterms:W3CDTF">2026-01-22T02:49:00Z</dcterms:created>
  <dcterms:modified xsi:type="dcterms:W3CDTF">2026-02-03T08:49:28Z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731528A997D049AB9B358FE314EE6548_13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