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<sst xmlns="http://schemas.openxmlformats.org/spreadsheetml/2006/main" count="704" uniqueCount="340">
  <si>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</si>
  <si>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</si>
  <si>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</si>
  <si>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</si>
  <si>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</si>
  <si>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</si>
  <si>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</si>
  <si>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</si>
  <si>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</si>
  <si>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</si>
  <si>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</si>
  <si>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</si>
  <si>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</si>
  <si>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</si>
  <si>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</si>
  <si>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</si>
  <si>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</si>
  <si>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</si>
  <si>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</si>
  <si>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</si>
  <si>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</si>
  <si>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</si>
  <si>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</si>
  <si>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</si>
  <si>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</si>
  <si>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</si>
  <si>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</si>
  <si>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</si>
  <si>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</si>
  <si>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</si>
  <si>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</si>
  <si>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</si>
  <si>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</si>
  <si>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</si>
  <si>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</si>
  <si>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</si>
  <si>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</si>
  <si>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</si>
  <si>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</si>
  <si>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</si>
  <si>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</si>
  <si>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</si>
  <si>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</si>
  <si>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</si>
  <si>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</si>
  <si>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</si>
  <si>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</si>
  <si>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</si>
  <si>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</si>
  <si>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</si>
  <si>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</si>
  <si>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</si>
  <si>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</si>
  <si>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</si>
  <si>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</si>
  <si>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</si>
  <si>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</si>
  <si>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</si>
  <si>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</si>
  <si>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</si>
  <si>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</si>
  <si>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</si>
  <si>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</si>
  <si>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125014</t>
  </si>
  <si>
    <t>玉溪市农业机械安全服务中心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</si>
  <si>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</si>
  <si>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</si>
  <si>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</si>
  <si>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</si>
  <si>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</si>
  <si>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</si>
  <si>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</si>
  <si>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</si>
  <si>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</si>
  <si>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</si>
  <si>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</si>
  <si>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</si>
  <si>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</si>
  <si>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</si>
  <si>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</si>
  <si>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</si>
  <si>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2080502</t>
  </si>
  <si>
    <t>2080505</t>
  </si>
  <si>
    <t>2080506</t>
  </si>
  <si>
    <t>20808</t>
  </si>
  <si>
    <t>2080801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</si>
  <si>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</si>
  <si>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</si>
  <si>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</si>
  <si>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</si>
  <si>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</si>
  <si>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</si>
  <si>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</si>
  <si>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</si>
  <si>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2130101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</si>
  <si>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</si>
  <si>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</si>
  <si>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</si>
  <si>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</si>
  <si>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</si>
  <si>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</si>
  <si>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</si>
  <si>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</si>
  <si>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</si>
  <si>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</si>
  <si>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</si>
  <si>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</si>
  <si>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</si>
  <si>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</si>
  <si>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</si>
  <si>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</si>
  <si>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</si>
  <si>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</si>
  <si>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</si>
  <si>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</si>
  <si>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</si>
  <si>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</si>
  <si>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</si>
  <si>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</si>
  <si>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</si>
  <si>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</si>
  <si>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</si>
  <si>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</si>
  <si>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</si>
  <si>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</si>
  <si>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</si>
  <si>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</si>
  <si>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</si>
  <si>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</si>
  <si>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</si>
  <si>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</si>
  <si>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</si>
  <si>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</si>
  <si>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</si>
  <si>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</si>
  <si>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</si>
  <si>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</si>
  <si>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</si>
  <si>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</si>
  <si>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</si>
  <si>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</si>
  <si>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</si>
  <si>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</si>
  <si>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</si>
  <si>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530400210000000630569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</si>
  <si>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</si>
  <si>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</si>
  <si>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</si>
  <si>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</si>
  <si>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</si>
  <si>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</si>
  <si>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</si>
  <si>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530400210000000630571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</si>
  <si>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</si>
  <si>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</si>
  <si>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</si>
  <si>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</si>
  <si>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</si>
  <si>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</si>
  <si>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</si>
  <si>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</si>
  <si>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</si>
  <si>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</si>
  <si>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</si>
  <si>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</si>
  <si>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</si>
  <si>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530400210000000630572</t>
  </si>
  <si>
    <t>住房公积金</t>
  </si>
  <si>
    <t>30113</t>
  </si>
  <si>
    <t>530400210000000630573</t>
  </si>
  <si>
    <t>对个人和家庭的补助</t>
  </si>
  <si>
    <t>行政单位离退休</t>
  </si>
  <si>
    <t>30305</t>
  </si>
  <si>
    <t>生活补助</t>
  </si>
  <si>
    <t>事业单位离退休</t>
  </si>
  <si>
    <t>530400210000000630574</t>
  </si>
  <si>
    <t>其他工资福利支出</t>
  </si>
  <si>
    <t>30103</t>
  </si>
  <si>
    <t>奖金</t>
  </si>
  <si>
    <t>530400210000000630575</t>
  </si>
  <si>
    <t>行政人员公务交通补贴</t>
  </si>
  <si>
    <t>30239</t>
  </si>
  <si>
    <t>其他交通费用</t>
  </si>
  <si>
    <t>530400210000000630576</t>
  </si>
  <si>
    <t>工会经费</t>
  </si>
  <si>
    <t>30228</t>
  </si>
  <si>
    <t>530400210000000630577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</si>
  <si>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</si>
  <si>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</si>
  <si>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</si>
  <si>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</si>
  <si>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</si>
  <si>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</si>
  <si>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</si>
  <si>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</si>
  <si>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</si>
  <si>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</si>
  <si>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</si>
  <si>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</si>
  <si>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</si>
  <si>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</si>
  <si>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</si>
  <si>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</si>
  <si>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</si>
  <si>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</si>
  <si>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</si>
  <si>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31002</t>
  </si>
  <si>
    <t>办公设备购置</t>
  </si>
  <si>
    <t>530400221100000619220</t>
  </si>
  <si>
    <t>30217</t>
  </si>
  <si>
    <t>530400241100002175854</t>
  </si>
  <si>
    <t>职业年金资金</t>
  </si>
  <si>
    <t>机关事业单位职业年金缴费支出</t>
  </si>
  <si>
    <t>30109</t>
  </si>
  <si>
    <t>职业年金缴费</t>
  </si>
  <si>
    <t>530400241100002386808</t>
  </si>
  <si>
    <t>年终一次性奖金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</si>
  <si>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</si>
  <si>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</si>
  <si>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</si>
  <si>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</si>
  <si>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</si>
  <si>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</si>
  <si>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</si>
  <si>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遗属补助资金</t>
  </si>
  <si>
    <t>民生类</t>
  </si>
  <si>
    <t>530400231100001186767</t>
  </si>
  <si>
    <t>死亡抚恤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</si>
  <si>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</si>
  <si>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</si>
  <si>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</si>
  <si>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</si>
  <si>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</si>
  <si>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</si>
  <si>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</si>
  <si>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</si>
  <si>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</si>
  <si>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</si>
  <si>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</si>
  <si>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</si>
  <si>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</si>
  <si>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根据审批表对本单位2026年遗属人员进行生活补助发放</t>
  </si>
  <si>
    <t>产出指标</t>
  </si>
  <si>
    <t>数量指标</t>
  </si>
  <si>
    <t>发放人数</t>
  </si>
  <si>
    <t>&lt;=</t>
  </si>
  <si>
    <t>月</t>
  </si>
  <si>
    <t>定量指标</t>
  </si>
  <si>
    <t>发放标准</t>
  </si>
  <si>
    <t>&gt;=</t>
  </si>
  <si>
    <t>728</t>
  </si>
  <si>
    <t>元/人*月</t>
  </si>
  <si>
    <t>质量指标</t>
  </si>
  <si>
    <t>发放情况</t>
  </si>
  <si>
    <t>=</t>
  </si>
  <si>
    <t>全额发放</t>
  </si>
  <si>
    <t>定性指标</t>
  </si>
  <si>
    <t>效益指标</t>
  </si>
  <si>
    <t>社会效益</t>
  </si>
  <si>
    <t>部门运转</t>
  </si>
  <si>
    <t>正常运转</t>
  </si>
  <si>
    <t>反映部门（单位）运转情况。</t>
  </si>
  <si>
    <t>满意度指标</t>
  </si>
  <si>
    <t>服务对象满意度</t>
  </si>
  <si>
    <t>满意度</t>
  </si>
  <si>
    <t>90</t>
  </si>
  <si>
    <t>%</t>
  </si>
  <si>
    <t>问卷调查</t>
  </si>
  <si>
    <t>预算06表</t>
  </si>
  <si>
    <t>2026年部门政府性基金预算支出预算表</t>
  </si>
  <si>
    <t>单位:元</t>
  </si>
  <si>
    <t>政府性基金预算支出</t>
  </si>
  <si>
    <t>我单位2026年无政府性基金预算。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</si>
  <si>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</si>
  <si>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</si>
  <si>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</si>
  <si>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</si>
  <si>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</si>
  <si>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</si>
  <si>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</si>
  <si>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</si>
  <si>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</si>
  <si>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</si>
  <si>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</si>
  <si>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</si>
  <si>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茶水柜</t>
  </si>
  <si>
    <t>批</t>
  </si>
  <si>
    <t>办公桌</t>
  </si>
  <si>
    <t>预算08表</t>
  </si>
  <si>
    <t>2026年部门政府购买服务预算表</t>
  </si>
  <si>
    <t>政府购买服务项目</t>
  </si>
  <si>
    <t>政府购买服务目录</t>
  </si>
  <si>
    <t>我单位2026年无政府购买服务预算。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</si>
  <si>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</si>
  <si>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</si>
  <si>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</si>
  <si>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</si>
  <si>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</si>
  <si>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</si>
  <si>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</si>
  <si>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</si>
  <si>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</si>
  <si>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</si>
  <si>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</si>
  <si>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</si>
  <si>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</si>
  <si>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</si>
  <si>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</si>
  <si>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我单位2026年无市对下转移支付预算。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</si>
  <si>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</si>
  <si>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</si>
  <si>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</si>
  <si>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</si>
  <si>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</si>
  <si>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</si>
  <si>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</si>
  <si>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</si>
  <si>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</si>
  <si>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</si>
  <si>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</si>
  <si>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</si>
  <si>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A05010201 办公桌</t>
  </si>
  <si>
    <t>张</t>
  </si>
  <si>
    <t>A05010505 茶水柜</t>
  </si>
  <si>
    <t>个</t>
  </si>
  <si>
    <t>A05010301 办公椅</t>
  </si>
  <si>
    <t>办公椅</t>
  </si>
  <si>
    <t>预算11表</t>
  </si>
  <si>
    <t>2026年上级补助项目支出预算表</t>
  </si>
  <si>
    <t>上级补助</t>
  </si>
  <si>
    <t>我单位2026年无上级项目预算。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</si>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</sst>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.00;\-#,##0.00;;@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1" fillId="0" borderId="7">
      <alignment horizontal="right" vertical="center"/>
    </xf>
    <xf numFmtId="49" fontId="11" fillId="0" borderId="7">
      <alignment horizontal="left" vertical="center" wrapText="1"/>
    </xf>
    <xf numFmtId="179" fontId="11" fillId="0" borderId="7">
      <alignment horizontal="right" vertical="center"/>
    </xf>
    <xf numFmtId="177" fontId="11" fillId="0" borderId="7">
      <alignment horizontal="right" vertical="center"/>
    </xf>
    <xf numFmtId="180" fontId="11" fillId="0" borderId="7">
      <alignment horizontal="right" vertical="center"/>
    </xf>
  </cellStyleXfs>
  <cellXfs count="171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9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3" fillId="0" borderId="1" xfId="53" applyNumberFormat="1" applyFont="1" applyBorder="1" applyAlignment="1">
      <alignment horizontal="center" vertical="center" wrapText="1"/>
    </xf>
    <xf numFmtId="49" fontId="11" fillId="0" borderId="14" xfId="53" applyNumberFormat="1" applyFont="1" applyBorder="1" applyAlignment="1">
      <alignment horizontal="center" vertical="center" wrapText="1"/>
    </xf>
    <xf numFmtId="49" fontId="11" fillId="0" borderId="4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0" fontId="0" fillId="0" borderId="14" xfId="0" applyFont="1" applyBorder="1">
      <alignment vertical="top"/>
    </xf>
    <xf numFmtId="179" fontId="11" fillId="0" borderId="7" xfId="53" applyNumberFormat="1" applyFont="1" applyBorder="1" applyAlignment="1">
      <alignment horizontal="right" vertical="center" wrapText="1"/>
    </xf>
    <xf numFmtId="49" fontId="11" fillId="0" borderId="4" xfId="53" applyNumberFormat="1" applyFont="1" applyBorder="1">
      <alignment horizontal="left" vertical="center" wrapText="1"/>
    </xf>
    <xf numFmtId="49" fontId="11" fillId="0" borderId="6" xfId="53" applyNumberFormat="1" applyFont="1" applyBorder="1">
      <alignment horizontal="lef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9" fontId="11" fillId="0" borderId="7" xfId="0" applyNumberFormat="1" applyFont="1" applyBorder="1" applyAlignment="1">
      <alignment horizontal="right" vertical="center"/>
    </xf>
    <xf numFmtId="179" fontId="21" fillId="0" borderId="7" xfId="0" applyNumberFormat="1" applyFont="1" applyBorder="1" applyAlignment="1">
      <alignment horizontal="left" vertical="center"/>
    </xf>
    <xf numFmtId="179" fontId="11" fillId="0" borderId="7" xfId="54" applyNumberFormat="1" applyFont="1" applyBorder="1">
      <alignment horizontal="right" vertical="center"/>
    </xf>
    <xf numFmtId="179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63"/>
      <c r="C1" s="163"/>
      <c r="D1" s="163"/>
    </row>
    <row r="2" ht="28.5" customHeight="1" spans="1:4">
      <c r="A2" s="164" t="s">
        <v>1</v>
      </c>
      <c r="B2" s="164"/>
      <c r="C2" s="164"/>
      <c r="D2" s="164"/>
    </row>
    <row r="3" ht="18.75" customHeight="1" spans="1:4">
      <c r="A3" s="148" t="str">
        <f>"单位名称："&amp;"玉溪市农业机械安全服务中心"</f>
        <v>单位名称：玉溪市农业机械安全服务中心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8">
        <v>4160066.55</v>
      </c>
      <c r="C6" s="169" t="str">
        <f>"一"&amp;"、"&amp;"社会保障和就业支出"</f>
        <v>一、社会保障和就业支出</v>
      </c>
      <c r="D6" s="168">
        <v>991646.88</v>
      </c>
    </row>
    <row r="7" ht="18.75" customHeight="1" spans="1:4">
      <c r="A7" s="148" t="s">
        <v>9</v>
      </c>
      <c r="B7" s="168"/>
      <c r="C7" s="169" t="str">
        <f>"二"&amp;"、"&amp;"卫生健康支出"</f>
        <v>二、卫生健康支出</v>
      </c>
      <c r="D7" s="168">
        <v>334121.31</v>
      </c>
    </row>
    <row r="8" ht="18.75" customHeight="1" spans="1:4">
      <c r="A8" s="148" t="s">
        <v>10</v>
      </c>
      <c r="B8" s="168"/>
      <c r="C8" s="169" t="str">
        <f>"三"&amp;"、"&amp;"农林水支出"</f>
        <v>三、农林水支出</v>
      </c>
      <c r="D8" s="168">
        <v>2569506.36</v>
      </c>
    </row>
    <row r="9" ht="18.75" customHeight="1" spans="1:4">
      <c r="A9" s="148" t="s">
        <v>11</v>
      </c>
      <c r="B9" s="168"/>
      <c r="C9" s="169" t="str">
        <f>"四"&amp;"、"&amp;"住房保障支出"</f>
        <v>四、住房保障支出</v>
      </c>
      <c r="D9" s="168">
        <v>264792</v>
      </c>
    </row>
    <row r="10" ht="18.75" customHeight="1" spans="1:4">
      <c r="A10" s="148" t="s">
        <v>12</v>
      </c>
      <c r="B10" s="168"/>
      <c r="C10" s="148"/>
      <c r="D10" s="148"/>
    </row>
    <row r="11" ht="18.75" customHeight="1" spans="1:4">
      <c r="A11" s="148" t="s">
        <v>13</v>
      </c>
      <c r="B11" s="168"/>
      <c r="C11" s="148"/>
      <c r="D11" s="148"/>
    </row>
    <row r="12" ht="18.75" customHeight="1" spans="1:4">
      <c r="A12" s="148" t="s">
        <v>14</v>
      </c>
      <c r="B12" s="168"/>
      <c r="C12" s="148"/>
      <c r="D12" s="148"/>
    </row>
    <row r="13" ht="18.75" customHeight="1" spans="1:4">
      <c r="A13" s="148" t="s">
        <v>15</v>
      </c>
      <c r="B13" s="168"/>
      <c r="C13" s="148"/>
      <c r="D13" s="148"/>
    </row>
    <row r="14" ht="18.75" customHeight="1" spans="1:4">
      <c r="A14" s="148" t="s">
        <v>16</v>
      </c>
      <c r="B14" s="168"/>
      <c r="C14" s="148"/>
      <c r="D14" s="148"/>
    </row>
    <row r="15" ht="18.75" customHeight="1" spans="1:4">
      <c r="A15" s="148" t="s">
        <v>17</v>
      </c>
      <c r="B15" s="168"/>
      <c r="C15" s="148"/>
      <c r="D15" s="148"/>
    </row>
    <row r="16" ht="18.75" customHeight="1" spans="1:4">
      <c r="A16" s="170" t="s">
        <v>18</v>
      </c>
      <c r="B16" s="168">
        <v>4160066.55</v>
      </c>
      <c r="C16" s="170" t="s">
        <v>19</v>
      </c>
      <c r="D16" s="168">
        <v>4160066.55</v>
      </c>
    </row>
    <row r="17" ht="18.75" customHeight="1" spans="1:4">
      <c r="A17" s="165" t="s">
        <v>20</v>
      </c>
      <c r="B17" s="148"/>
      <c r="C17" s="165" t="s">
        <v>21</v>
      </c>
      <c r="D17" s="148"/>
    </row>
    <row r="18" ht="18.75" customHeight="1" spans="1:4">
      <c r="A18" s="59" t="s">
        <v>22</v>
      </c>
      <c r="B18" s="168"/>
      <c r="C18" s="59" t="s">
        <v>22</v>
      </c>
      <c r="D18" s="168"/>
    </row>
    <row r="19" ht="18.75" customHeight="1" spans="1:4">
      <c r="A19" s="59" t="s">
        <v>23</v>
      </c>
      <c r="B19" s="168"/>
      <c r="C19" s="59" t="s">
        <v>23</v>
      </c>
      <c r="D19" s="168"/>
    </row>
    <row r="20" ht="18.75" customHeight="1" spans="1:4">
      <c r="A20" s="170" t="s">
        <v>24</v>
      </c>
      <c r="B20" s="168">
        <v>4160066.55</v>
      </c>
      <c r="C20" s="170" t="s">
        <v>25</v>
      </c>
      <c r="D20" s="168">
        <v>4160066.55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268</v>
      </c>
    </row>
    <row r="2" ht="28.5" customHeight="1" spans="1:6">
      <c r="A2" s="31" t="s">
        <v>269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"单位名称："&amp;"玉溪市农业机械安全服务中心"</f>
        <v>单位名称：玉溪市农业机械安全服务中心</v>
      </c>
      <c r="B3" s="133"/>
      <c r="C3" s="133"/>
      <c r="D3" s="73"/>
      <c r="E3" s="73"/>
      <c r="F3" s="134" t="s">
        <v>270</v>
      </c>
    </row>
    <row r="4" ht="18.75" customHeight="1" spans="1:6">
      <c r="A4" s="33" t="s">
        <v>125</v>
      </c>
      <c r="B4" s="33" t="s">
        <v>67</v>
      </c>
      <c r="C4" s="33" t="s">
        <v>68</v>
      </c>
      <c r="D4" s="34" t="s">
        <v>271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228</v>
      </c>
      <c r="B8" s="137"/>
      <c r="C8" s="137" t="s">
        <v>228</v>
      </c>
      <c r="D8" s="135"/>
      <c r="E8" s="135"/>
      <c r="F8" s="135"/>
    </row>
    <row r="9" ht="18" customHeight="1" spans="1:1">
      <c r="A9" t="s">
        <v>272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314583333333333" right="0.354166666666667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abSelected="1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274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"单位名称："&amp;"玉溪市农业机械安全服务中心"</f>
        <v>单位名称：玉溪市农业机械安全服务中心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275</v>
      </c>
      <c r="B4" s="110" t="s">
        <v>276</v>
      </c>
      <c r="C4" s="110" t="s">
        <v>277</v>
      </c>
      <c r="D4" s="110" t="s">
        <v>278</v>
      </c>
      <c r="E4" s="110" t="s">
        <v>279</v>
      </c>
      <c r="F4" s="110" t="s">
        <v>280</v>
      </c>
      <c r="G4" s="111" t="s">
        <v>132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281</v>
      </c>
      <c r="J5" s="112" t="s">
        <v>282</v>
      </c>
      <c r="K5" s="122" t="s">
        <v>283</v>
      </c>
      <c r="L5" s="123" t="s">
        <v>284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139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8800</v>
      </c>
      <c r="G8" s="44">
        <v>8800</v>
      </c>
      <c r="H8" s="44">
        <v>8800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"&amp;"一般公用经费"</f>
        <v>      一般公用经费</v>
      </c>
      <c r="B9" s="94" t="s">
        <v>285</v>
      </c>
      <c r="C9" s="94" t="str">
        <f>"A05010505"&amp;"  "&amp;"茶水柜"</f>
        <v>A05010505  茶水柜</v>
      </c>
      <c r="D9" s="118" t="s">
        <v>286</v>
      </c>
      <c r="E9" s="119">
        <v>1</v>
      </c>
      <c r="F9" s="24">
        <v>2800</v>
      </c>
      <c r="G9" s="44">
        <v>2800</v>
      </c>
      <c r="H9" s="44">
        <v>2800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"&amp;"一般公用经费"</f>
        <v>      一般公用经费</v>
      </c>
      <c r="B10" s="94" t="s">
        <v>287</v>
      </c>
      <c r="C10" s="94" t="str">
        <f>"A05010201"&amp;"  "&amp;"办公桌"</f>
        <v>A05010201  办公桌</v>
      </c>
      <c r="D10" s="118" t="s">
        <v>286</v>
      </c>
      <c r="E10" s="119">
        <v>1</v>
      </c>
      <c r="F10" s="24">
        <v>6000</v>
      </c>
      <c r="G10" s="44">
        <v>6000</v>
      </c>
      <c r="H10" s="44">
        <v>6000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5" t="s">
        <v>228</v>
      </c>
      <c r="B11" s="96"/>
      <c r="C11" s="96"/>
      <c r="D11" s="96"/>
      <c r="E11" s="116"/>
      <c r="F11" s="117">
        <v>8800</v>
      </c>
      <c r="G11" s="44">
        <v>8800</v>
      </c>
      <c r="H11" s="44">
        <v>8800</v>
      </c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7">
    <mergeCell ref="A1:Q1"/>
    <mergeCell ref="A2:Q2"/>
    <mergeCell ref="A3:E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14583333333333" right="0.354166666666667" top="1" bottom="1" header="0.5" footer="0.5"/>
  <pageSetup paperSize="9" scale="5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288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289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"单位名称："&amp;"玉溪市农业机械安全服务中心"</f>
        <v>单位名称：玉溪市农业机械安全服务中心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275</v>
      </c>
      <c r="B4" s="84" t="s">
        <v>290</v>
      </c>
      <c r="C4" s="84" t="s">
        <v>291</v>
      </c>
      <c r="D4" s="85" t="s">
        <v>132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281</v>
      </c>
      <c r="G5" s="88" t="s">
        <v>282</v>
      </c>
      <c r="H5" s="89" t="s">
        <v>283</v>
      </c>
      <c r="I5" s="105" t="s">
        <v>284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139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228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ht="18" customHeight="1" spans="1:1">
      <c r="A11" t="s">
        <v>292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275" right="0.314583333333333" top="1" bottom="1" header="0.5" footer="0.5"/>
  <pageSetup paperSize="9" scale="5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9" sqref="A19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293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294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"单位名称："&amp;"玉溪市农业机械安全服务中心"</f>
        <v>单位名称：玉溪市农业机械安全服务中心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295</v>
      </c>
      <c r="B4" s="50" t="s">
        <v>132</v>
      </c>
      <c r="C4" s="51"/>
      <c r="D4" s="51"/>
      <c r="E4" s="50" t="s">
        <v>296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297</v>
      </c>
      <c r="E5" s="41" t="s">
        <v>298</v>
      </c>
      <c r="F5" s="41" t="s">
        <v>299</v>
      </c>
      <c r="G5" s="41" t="s">
        <v>300</v>
      </c>
      <c r="H5" s="41" t="s">
        <v>301</v>
      </c>
      <c r="I5" s="41" t="s">
        <v>302</v>
      </c>
      <c r="J5" s="41" t="s">
        <v>303</v>
      </c>
      <c r="K5" s="41" t="s">
        <v>304</v>
      </c>
      <c r="L5" s="41" t="s">
        <v>305</v>
      </c>
      <c r="M5" s="41" t="s">
        <v>306</v>
      </c>
      <c r="N5" s="41" t="s">
        <v>307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17" customHeight="1" spans="1:1">
      <c r="A10" t="s">
        <v>308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314583333333333" right="0.314583333333333" top="1" bottom="1" header="0.5" footer="0.5"/>
  <pageSetup paperSize="9" scale="4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1" sqref="D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309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310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"单位名称："&amp;"玉溪市农业机械安全服务中心"</f>
        <v>单位名称：玉溪市农业机械安全服务中心</v>
      </c>
    </row>
    <row r="4" ht="14.25" customHeight="1" spans="1:10">
      <c r="A4" s="66" t="s">
        <v>231</v>
      </c>
      <c r="B4" s="66" t="s">
        <v>232</v>
      </c>
      <c r="C4" s="66" t="s">
        <v>233</v>
      </c>
      <c r="D4" s="66" t="s">
        <v>234</v>
      </c>
      <c r="E4" s="66" t="s">
        <v>235</v>
      </c>
      <c r="F4" s="53" t="s">
        <v>236</v>
      </c>
      <c r="G4" s="66" t="s">
        <v>237</v>
      </c>
      <c r="H4" s="53" t="s">
        <v>238</v>
      </c>
      <c r="I4" s="53" t="s">
        <v>239</v>
      </c>
      <c r="J4" s="66" t="s">
        <v>240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ht="17" customHeight="1" spans="1:1">
      <c r="A8" t="s">
        <v>308</v>
      </c>
    </row>
  </sheetData>
  <mergeCells count="3">
    <mergeCell ref="A1:J1"/>
    <mergeCell ref="A2:J2"/>
    <mergeCell ref="A3:H3"/>
  </mergeCells>
  <pageMargins left="0.314583333333333" right="0.354166666666667" top="1" bottom="1" header="0.5" footer="0.5"/>
  <pageSetup paperSize="9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311</v>
      </c>
      <c r="B1" s="54"/>
      <c r="C1" s="54"/>
      <c r="D1" s="54"/>
      <c r="E1" s="54"/>
      <c r="F1" s="54"/>
      <c r="G1" s="54"/>
      <c r="H1" s="54" t="s">
        <v>311</v>
      </c>
    </row>
    <row r="2" ht="28.5" customHeight="1" spans="1:8">
      <c r="A2" s="55" t="s">
        <v>312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"单位名称："&amp;"玉溪市农业机械安全服务中心"</f>
        <v>单位名称：玉溪市农业机械安全服务中心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125</v>
      </c>
      <c r="B4" s="57" t="s">
        <v>313</v>
      </c>
      <c r="C4" s="57" t="s">
        <v>314</v>
      </c>
      <c r="D4" s="57" t="s">
        <v>315</v>
      </c>
      <c r="E4" s="57" t="s">
        <v>316</v>
      </c>
      <c r="F4" s="57" t="s">
        <v>317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279</v>
      </c>
      <c r="G5" s="57" t="s">
        <v>318</v>
      </c>
      <c r="H5" s="57" t="s">
        <v>319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320</v>
      </c>
      <c r="C7" s="59" t="s">
        <v>321</v>
      </c>
      <c r="D7" s="59" t="s">
        <v>287</v>
      </c>
      <c r="E7" s="60" t="s">
        <v>322</v>
      </c>
      <c r="F7" s="61">
        <v>4</v>
      </c>
      <c r="G7" s="62">
        <v>1500</v>
      </c>
      <c r="H7" s="62">
        <v>6000</v>
      </c>
    </row>
    <row r="8" ht="18" customHeight="1" spans="1:8">
      <c r="A8" s="59" t="s">
        <v>64</v>
      </c>
      <c r="B8" s="59" t="s">
        <v>320</v>
      </c>
      <c r="C8" s="59" t="s">
        <v>323</v>
      </c>
      <c r="D8" s="59" t="s">
        <v>285</v>
      </c>
      <c r="E8" s="60" t="s">
        <v>324</v>
      </c>
      <c r="F8" s="61">
        <v>2</v>
      </c>
      <c r="G8" s="62">
        <v>1200</v>
      </c>
      <c r="H8" s="62">
        <v>2400</v>
      </c>
    </row>
    <row r="9" ht="18" customHeight="1" spans="1:8">
      <c r="A9" s="59" t="s">
        <v>64</v>
      </c>
      <c r="B9" s="59" t="s">
        <v>320</v>
      </c>
      <c r="C9" s="59" t="s">
        <v>325</v>
      </c>
      <c r="D9" s="59" t="s">
        <v>326</v>
      </c>
      <c r="E9" s="60" t="s">
        <v>322</v>
      </c>
      <c r="F9" s="61">
        <v>4</v>
      </c>
      <c r="G9" s="62">
        <v>400</v>
      </c>
      <c r="H9" s="62">
        <v>1600</v>
      </c>
    </row>
    <row r="10" ht="18" customHeight="1" spans="1:8">
      <c r="A10" s="60" t="s">
        <v>30</v>
      </c>
      <c r="B10" s="60"/>
      <c r="C10" s="60"/>
      <c r="D10" s="60"/>
      <c r="E10" s="60"/>
      <c r="F10" s="61">
        <v>10</v>
      </c>
      <c r="G10" s="62"/>
      <c r="H10" s="62">
        <v>10000</v>
      </c>
    </row>
  </sheetData>
  <mergeCells count="10">
    <mergeCell ref="A1:H1"/>
    <mergeCell ref="A2:H2"/>
    <mergeCell ref="A3:H3"/>
    <mergeCell ref="F4:H4"/>
    <mergeCell ref="A10:E10"/>
    <mergeCell ref="A4:A5"/>
    <mergeCell ref="B4:B5"/>
    <mergeCell ref="C4:C5"/>
    <mergeCell ref="D4:D5"/>
    <mergeCell ref="E4:E5"/>
  </mergeCells>
  <pageMargins left="0.314583333333333" right="0.314583333333333" top="1" bottom="1" header="0.5" footer="0.5"/>
  <pageSetup paperSize="9" scale="83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0" width="19.6" customWidth="1"/>
    <col min="11" max="11" width="27.9" customWidth="1"/>
  </cols>
  <sheetData>
    <row r="1" ht="13.5" customHeight="1" spans="1:11">
      <c r="A1" s="29" t="s">
        <v>327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328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"单位名称："&amp;"玉溪市农业机械安全服务中心"</f>
        <v>单位名称：玉溪市农业机械安全服务中心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219</v>
      </c>
      <c r="B4" s="32" t="s">
        <v>127</v>
      </c>
      <c r="C4" s="32" t="s">
        <v>220</v>
      </c>
      <c r="D4" s="33" t="s">
        <v>128</v>
      </c>
      <c r="E4" s="33" t="s">
        <v>129</v>
      </c>
      <c r="F4" s="33" t="s">
        <v>130</v>
      </c>
      <c r="G4" s="33" t="s">
        <v>131</v>
      </c>
      <c r="H4" s="34" t="s">
        <v>30</v>
      </c>
      <c r="I4" s="50" t="s">
        <v>329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228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330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54166666666667" right="0.314583333333333" top="1" bottom="1" header="0.5" footer="0.5"/>
  <pageSetup paperSize="9" scale="62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7" sqref="C27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331</v>
      </c>
      <c r="B1" s="1"/>
      <c r="C1" s="1"/>
      <c r="D1" s="2"/>
      <c r="E1" s="1"/>
      <c r="F1" s="1"/>
      <c r="G1" s="3"/>
    </row>
    <row r="2" ht="27.75" customHeight="1" spans="1:7">
      <c r="A2" s="4" t="s">
        <v>332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"单位名称："&amp;"玉溪市农业机械安全服务中心"</f>
        <v>单位名称：玉溪市农业机械安全服务中心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220</v>
      </c>
      <c r="B4" s="9" t="s">
        <v>219</v>
      </c>
      <c r="C4" s="9" t="s">
        <v>127</v>
      </c>
      <c r="D4" s="10" t="s">
        <v>333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334</v>
      </c>
      <c r="F5" s="10" t="s">
        <v>335</v>
      </c>
      <c r="G5" s="10" t="s">
        <v>336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8736</v>
      </c>
      <c r="F8" s="24"/>
      <c r="G8" s="24"/>
    </row>
    <row r="9" ht="21" customHeight="1" spans="1:7">
      <c r="A9" s="21"/>
      <c r="B9" s="21" t="s">
        <v>337</v>
      </c>
      <c r="C9" s="21" t="s">
        <v>224</v>
      </c>
      <c r="D9" s="25" t="s">
        <v>338</v>
      </c>
      <c r="E9" s="24">
        <v>8736</v>
      </c>
      <c r="F9" s="24"/>
      <c r="G9" s="24"/>
    </row>
    <row r="10" ht="21" customHeight="1" spans="1:7">
      <c r="A10" s="26" t="s">
        <v>30</v>
      </c>
      <c r="B10" s="27" t="s">
        <v>339</v>
      </c>
      <c r="C10" s="27"/>
      <c r="D10" s="28"/>
      <c r="E10" s="24">
        <v>8736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236111111111111" right="0.2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9" t="s">
        <v>26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"单位名称："&amp;"玉溪市农业机械安全服务中心"</f>
        <v>单位名称：玉溪市农业机械安全服务中心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60"/>
      <c r="M3" s="160"/>
      <c r="N3" s="160"/>
      <c r="O3" s="160"/>
      <c r="P3" s="160"/>
      <c r="Q3" s="160"/>
      <c r="R3" s="160"/>
      <c r="S3" s="160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8" t="s">
        <v>44</v>
      </c>
      <c r="B7" s="158" t="s">
        <v>45</v>
      </c>
      <c r="C7" s="158" t="s">
        <v>46</v>
      </c>
      <c r="D7" s="158" t="s">
        <v>47</v>
      </c>
      <c r="E7" s="158" t="s">
        <v>48</v>
      </c>
      <c r="F7" s="158" t="s">
        <v>49</v>
      </c>
      <c r="G7" s="158" t="s">
        <v>50</v>
      </c>
      <c r="H7" s="158" t="s">
        <v>51</v>
      </c>
      <c r="I7" s="158" t="s">
        <v>52</v>
      </c>
      <c r="J7" s="158" t="s">
        <v>53</v>
      </c>
      <c r="K7" s="158" t="s">
        <v>54</v>
      </c>
      <c r="L7" s="158" t="s">
        <v>55</v>
      </c>
      <c r="M7" s="158" t="s">
        <v>56</v>
      </c>
      <c r="N7" s="158" t="s">
        <v>57</v>
      </c>
      <c r="O7" s="158" t="s">
        <v>58</v>
      </c>
      <c r="P7" s="158" t="s">
        <v>59</v>
      </c>
      <c r="Q7" s="158" t="s">
        <v>60</v>
      </c>
      <c r="R7" s="158" t="s">
        <v>61</v>
      </c>
      <c r="S7" s="158" t="s">
        <v>62</v>
      </c>
    </row>
    <row r="8" ht="20.25" customHeight="1" spans="1:19">
      <c r="A8" s="148" t="s">
        <v>63</v>
      </c>
      <c r="B8" s="148" t="s">
        <v>64</v>
      </c>
      <c r="C8" s="155">
        <v>4160066.55</v>
      </c>
      <c r="D8" s="155">
        <v>4160066.55</v>
      </c>
      <c r="E8" s="62">
        <v>4160066.55</v>
      </c>
      <c r="F8" s="62"/>
      <c r="G8" s="62"/>
      <c r="H8" s="62"/>
      <c r="I8" s="62"/>
      <c r="J8" s="62"/>
      <c r="K8" s="62"/>
      <c r="L8" s="62"/>
      <c r="M8" s="62"/>
      <c r="N8" s="62"/>
      <c r="O8" s="155"/>
      <c r="P8" s="155"/>
      <c r="Q8" s="155"/>
      <c r="R8" s="155"/>
      <c r="S8" s="155"/>
    </row>
    <row r="9" ht="20.25" customHeight="1" spans="1:19">
      <c r="A9" s="153" t="s">
        <v>30</v>
      </c>
      <c r="B9" s="148"/>
      <c r="C9" s="155">
        <v>4160066.55</v>
      </c>
      <c r="D9" s="155">
        <v>4160066.55</v>
      </c>
      <c r="E9" s="155">
        <v>4160066.55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196527777777778" right="0.393055555555556" top="1" bottom="1" header="0.5" footer="0.5"/>
  <pageSetup paperSize="9" scale="41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3" workbookViewId="0">
      <selection activeCell="C27" sqref="C2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9" t="s">
        <v>65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"单位名称："&amp;"玉溪市农业机械安全服务中心"</f>
        <v>单位名称：玉溪市农业机械安全服务中心</v>
      </c>
      <c r="B3" s="148"/>
      <c r="C3" s="148"/>
      <c r="D3" s="148"/>
      <c r="E3" s="148"/>
      <c r="F3" s="148"/>
      <c r="G3" s="148"/>
      <c r="H3" s="148"/>
      <c r="I3" s="148"/>
      <c r="J3" s="160"/>
      <c r="K3" s="160"/>
      <c r="L3" s="160"/>
      <c r="M3" s="160"/>
      <c r="N3" s="160"/>
      <c r="O3" s="160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8" t="s">
        <v>44</v>
      </c>
      <c r="B6" s="158" t="s">
        <v>45</v>
      </c>
      <c r="C6" s="158" t="s">
        <v>46</v>
      </c>
      <c r="D6" s="158" t="s">
        <v>47</v>
      </c>
      <c r="E6" s="158" t="s">
        <v>48</v>
      </c>
      <c r="F6" s="158" t="s">
        <v>49</v>
      </c>
      <c r="G6" s="158" t="s">
        <v>50</v>
      </c>
      <c r="H6" s="158" t="s">
        <v>51</v>
      </c>
      <c r="I6" s="158" t="s">
        <v>52</v>
      </c>
      <c r="J6" s="158" t="s">
        <v>53</v>
      </c>
      <c r="K6" s="158" t="s">
        <v>54</v>
      </c>
      <c r="L6" s="158" t="s">
        <v>55</v>
      </c>
      <c r="M6" s="158" t="s">
        <v>56</v>
      </c>
      <c r="N6" s="158" t="s">
        <v>57</v>
      </c>
      <c r="O6" s="158" t="s">
        <v>58</v>
      </c>
    </row>
    <row r="7" ht="20.25" customHeight="1" spans="1:15">
      <c r="A7" s="148" t="s">
        <v>78</v>
      </c>
      <c r="B7" s="148" t="str">
        <f>"        "&amp;"社会保障和就业支出"</f>
        <v>        社会保障和就业支出</v>
      </c>
      <c r="C7" s="62">
        <v>991646.88</v>
      </c>
      <c r="D7" s="62">
        <v>991646.88</v>
      </c>
      <c r="E7" s="62">
        <v>982910.88</v>
      </c>
      <c r="F7" s="62">
        <v>8736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61" t="s">
        <v>79</v>
      </c>
      <c r="B8" s="161" t="str">
        <f>"        "&amp;"行政事业单位养老支出"</f>
        <v>        行政事业单位养老支出</v>
      </c>
      <c r="C8" s="62">
        <v>982910.88</v>
      </c>
      <c r="D8" s="62">
        <v>982910.88</v>
      </c>
      <c r="E8" s="62">
        <v>982910.88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62" t="s">
        <v>80</v>
      </c>
      <c r="B9" s="162" t="str">
        <f>"        "&amp;"行政单位离退休"</f>
        <v>        行政单位离退休</v>
      </c>
      <c r="C9" s="62">
        <v>381600</v>
      </c>
      <c r="D9" s="62">
        <v>381600</v>
      </c>
      <c r="E9" s="62">
        <v>381600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62" t="s">
        <v>81</v>
      </c>
      <c r="B10" s="162" t="str">
        <f>"        "&amp;"事业单位离退休"</f>
        <v>        事业单位离退休</v>
      </c>
      <c r="C10" s="62">
        <v>162000</v>
      </c>
      <c r="D10" s="62">
        <v>162000</v>
      </c>
      <c r="E10" s="62">
        <v>162000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62" t="s">
        <v>82</v>
      </c>
      <c r="B11" s="162" t="str">
        <f>"        "&amp;"机关事业单位基本养老保险缴费支出"</f>
        <v>        机关事业单位基本养老保险缴费支出</v>
      </c>
      <c r="C11" s="62">
        <v>319310.88</v>
      </c>
      <c r="D11" s="62">
        <v>319310.88</v>
      </c>
      <c r="E11" s="62">
        <v>319310.88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62" t="s">
        <v>83</v>
      </c>
      <c r="B12" s="162" t="str">
        <f>"        "&amp;"机关事业单位职业年金缴费支出"</f>
        <v>        机关事业单位职业年金缴费支出</v>
      </c>
      <c r="C12" s="62">
        <v>120000</v>
      </c>
      <c r="D12" s="62">
        <v>120000</v>
      </c>
      <c r="E12" s="62">
        <v>120000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61" t="s">
        <v>84</v>
      </c>
      <c r="B13" s="161" t="str">
        <f>"        "&amp;"抚恤"</f>
        <v>        抚恤</v>
      </c>
      <c r="C13" s="62">
        <v>8736</v>
      </c>
      <c r="D13" s="62">
        <v>8736</v>
      </c>
      <c r="E13" s="62"/>
      <c r="F13" s="62">
        <v>8736</v>
      </c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62" t="s">
        <v>85</v>
      </c>
      <c r="B14" s="162" t="str">
        <f>"        "&amp;"死亡抚恤"</f>
        <v>        死亡抚恤</v>
      </c>
      <c r="C14" s="62">
        <v>8736</v>
      </c>
      <c r="D14" s="62">
        <v>8736</v>
      </c>
      <c r="E14" s="62"/>
      <c r="F14" s="62">
        <v>8736</v>
      </c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48" t="s">
        <v>86</v>
      </c>
      <c r="B15" s="148" t="str">
        <f>"        "&amp;"卫生健康支出"</f>
        <v>        卫生健康支出</v>
      </c>
      <c r="C15" s="62">
        <v>334121.31</v>
      </c>
      <c r="D15" s="62">
        <v>334121.31</v>
      </c>
      <c r="E15" s="62">
        <v>334121.31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61" t="s">
        <v>87</v>
      </c>
      <c r="B16" s="161" t="str">
        <f>"        "&amp;"行政事业单位医疗"</f>
        <v>        行政事业单位医疗</v>
      </c>
      <c r="C16" s="62">
        <v>334121.31</v>
      </c>
      <c r="D16" s="62">
        <v>334121.31</v>
      </c>
      <c r="E16" s="62">
        <v>334121.31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62" t="s">
        <v>88</v>
      </c>
      <c r="B17" s="162" t="str">
        <f>"        "&amp;"行政单位医疗"</f>
        <v>        行政单位医疗</v>
      </c>
      <c r="C17" s="62">
        <v>165642.52</v>
      </c>
      <c r="D17" s="62">
        <v>165642.52</v>
      </c>
      <c r="E17" s="62">
        <v>165642.52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62" t="s">
        <v>89</v>
      </c>
      <c r="B18" s="162" t="str">
        <f>"        "&amp;"事业单位医疗"</f>
        <v>        事业单位医疗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62" t="s">
        <v>90</v>
      </c>
      <c r="B19" s="162" t="str">
        <f>"        "&amp;"公务员医疗补助"</f>
        <v>        公务员医疗补助</v>
      </c>
      <c r="C19" s="62">
        <v>148647.45</v>
      </c>
      <c r="D19" s="62">
        <v>148647.45</v>
      </c>
      <c r="E19" s="62">
        <v>148647.45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62" t="s">
        <v>91</v>
      </c>
      <c r="B20" s="162" t="str">
        <f>"        "&amp;"其他行政事业单位医疗支出"</f>
        <v>        其他行政事业单位医疗支出</v>
      </c>
      <c r="C20" s="62">
        <v>19831.34</v>
      </c>
      <c r="D20" s="62">
        <v>19831.34</v>
      </c>
      <c r="E20" s="62">
        <v>19831.34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48" t="s">
        <v>92</v>
      </c>
      <c r="B21" s="148" t="str">
        <f>"        "&amp;"农林水支出"</f>
        <v>        农林水支出</v>
      </c>
      <c r="C21" s="62">
        <v>2569506.36</v>
      </c>
      <c r="D21" s="62">
        <v>2569506.36</v>
      </c>
      <c r="E21" s="62">
        <v>2569506.36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61" t="s">
        <v>93</v>
      </c>
      <c r="B22" s="161" t="str">
        <f>"        "&amp;"农业农村"</f>
        <v>        农业农村</v>
      </c>
      <c r="C22" s="62">
        <v>2569506.36</v>
      </c>
      <c r="D22" s="62">
        <v>2569506.36</v>
      </c>
      <c r="E22" s="62">
        <v>2569506.36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62" t="s">
        <v>94</v>
      </c>
      <c r="B23" s="162" t="str">
        <f>"        "&amp;"行政运行"</f>
        <v>        行政运行</v>
      </c>
      <c r="C23" s="62">
        <v>2569506.36</v>
      </c>
      <c r="D23" s="62">
        <v>2569506.36</v>
      </c>
      <c r="E23" s="62">
        <v>2569506.36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48" t="s">
        <v>95</v>
      </c>
      <c r="B24" s="148" t="str">
        <f>"        "&amp;"住房保障支出"</f>
        <v>        住房保障支出</v>
      </c>
      <c r="C24" s="62">
        <v>264792</v>
      </c>
      <c r="D24" s="62">
        <v>264792</v>
      </c>
      <c r="E24" s="62">
        <v>264792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61" t="s">
        <v>96</v>
      </c>
      <c r="B25" s="161" t="str">
        <f>"        "&amp;"住房改革支出"</f>
        <v>        住房改革支出</v>
      </c>
      <c r="C25" s="62">
        <v>264792</v>
      </c>
      <c r="D25" s="62">
        <v>264792</v>
      </c>
      <c r="E25" s="62">
        <v>264792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62" t="s">
        <v>97</v>
      </c>
      <c r="B26" s="162" t="str">
        <f>"        "&amp;"住房公积金"</f>
        <v>        住房公积金</v>
      </c>
      <c r="C26" s="62">
        <v>251676</v>
      </c>
      <c r="D26" s="62">
        <v>251676</v>
      </c>
      <c r="E26" s="62">
        <v>251676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62" t="s">
        <v>98</v>
      </c>
      <c r="B27" s="162" t="str">
        <f>"        "&amp;"购房补贴"</f>
        <v>        购房补贴</v>
      </c>
      <c r="C27" s="62">
        <v>13116</v>
      </c>
      <c r="D27" s="62">
        <v>13116</v>
      </c>
      <c r="E27" s="62">
        <v>13116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53" t="s">
        <v>30</v>
      </c>
      <c r="B28" s="148"/>
      <c r="C28" s="155">
        <v>4160066.55</v>
      </c>
      <c r="D28" s="155">
        <v>4160066.55</v>
      </c>
      <c r="E28" s="155">
        <v>4151330.55</v>
      </c>
      <c r="F28" s="155">
        <v>8736</v>
      </c>
      <c r="G28" s="155"/>
      <c r="H28" s="155"/>
      <c r="I28" s="155"/>
      <c r="J28" s="155"/>
      <c r="K28" s="155"/>
      <c r="L28" s="155"/>
      <c r="M28" s="155"/>
      <c r="N28" s="155"/>
      <c r="O28" s="155"/>
    </row>
  </sheetData>
  <mergeCells count="12">
    <mergeCell ref="A1:O1"/>
    <mergeCell ref="A2:O2"/>
    <mergeCell ref="A3:N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354166666666667" right="0.275" top="1" bottom="1" header="0.5" footer="0.5"/>
  <pageSetup paperSize="9" scale="53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99</v>
      </c>
      <c r="B1" s="163"/>
      <c r="C1" s="163"/>
      <c r="D1" s="163"/>
    </row>
    <row r="2" ht="28.5" customHeight="1" spans="1:4">
      <c r="A2" s="164" t="s">
        <v>100</v>
      </c>
      <c r="B2" s="164"/>
      <c r="C2" s="164"/>
      <c r="D2" s="164"/>
    </row>
    <row r="3" ht="18.75" customHeight="1" spans="1:4">
      <c r="A3" s="148" t="str">
        <f>"单位名称："&amp;"玉溪市农业机械安全服务中心"</f>
        <v>单位名称：玉溪市农业机械安全服务中心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101</v>
      </c>
      <c r="D5" s="57" t="s">
        <v>6</v>
      </c>
    </row>
    <row r="6" ht="18.75" customHeight="1" spans="1:4">
      <c r="A6" s="165" t="s">
        <v>102</v>
      </c>
      <c r="B6" s="166"/>
      <c r="C6" s="167" t="s">
        <v>103</v>
      </c>
      <c r="D6" s="166"/>
    </row>
    <row r="7" ht="18.75" customHeight="1" spans="1:4">
      <c r="A7" s="148" t="s">
        <v>104</v>
      </c>
      <c r="B7" s="168">
        <v>4160066.55</v>
      </c>
      <c r="C7" s="169" t="str">
        <f>"（一）"&amp;"社会保障和就业支出"</f>
        <v>（一）社会保障和就业支出</v>
      </c>
      <c r="D7" s="168">
        <v>991646.88</v>
      </c>
    </row>
    <row r="8" ht="18.75" customHeight="1" spans="1:4">
      <c r="A8" s="148" t="s">
        <v>105</v>
      </c>
      <c r="B8" s="168"/>
      <c r="C8" s="169" t="str">
        <f>"（二）"&amp;"卫生健康支出"</f>
        <v>（二）卫生健康支出</v>
      </c>
      <c r="D8" s="168">
        <v>334121.31</v>
      </c>
    </row>
    <row r="9" ht="18.75" customHeight="1" spans="1:4">
      <c r="A9" s="148" t="s">
        <v>106</v>
      </c>
      <c r="B9" s="168"/>
      <c r="C9" s="169" t="str">
        <f>"（三）"&amp;"农林水支出"</f>
        <v>（三）农林水支出</v>
      </c>
      <c r="D9" s="168">
        <v>2569506.36</v>
      </c>
    </row>
    <row r="10" ht="18.75" customHeight="1" spans="1:4">
      <c r="A10" s="148" t="s">
        <v>107</v>
      </c>
      <c r="B10" s="168"/>
      <c r="C10" s="169" t="str">
        <f>"（四）"&amp;"住房保障支出"</f>
        <v>（四）住房保障支出</v>
      </c>
      <c r="D10" s="168">
        <v>264792</v>
      </c>
    </row>
    <row r="11" ht="18.75" customHeight="1" spans="1:4">
      <c r="A11" s="59" t="s">
        <v>104</v>
      </c>
      <c r="B11" s="168"/>
      <c r="C11" s="148"/>
      <c r="D11" s="148"/>
    </row>
    <row r="12" ht="18.75" customHeight="1" spans="1:4">
      <c r="A12" s="59" t="s">
        <v>105</v>
      </c>
      <c r="B12" s="168"/>
      <c r="C12" s="148"/>
      <c r="D12" s="148"/>
    </row>
    <row r="13" ht="18.75" customHeight="1" spans="1:4">
      <c r="A13" s="59" t="s">
        <v>106</v>
      </c>
      <c r="B13" s="168"/>
      <c r="C13" s="148"/>
      <c r="D13" s="148"/>
    </row>
    <row r="14" ht="18.75" customHeight="1" spans="1:4">
      <c r="A14" s="148"/>
      <c r="B14" s="148"/>
      <c r="C14" s="148" t="s">
        <v>108</v>
      </c>
      <c r="D14" s="148"/>
    </row>
    <row r="15" ht="18.75" customHeight="1" spans="1:4">
      <c r="A15" s="170" t="s">
        <v>24</v>
      </c>
      <c r="B15" s="168">
        <v>4160066.55</v>
      </c>
      <c r="C15" s="170" t="s">
        <v>25</v>
      </c>
      <c r="D15" s="168">
        <v>4160066.55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9" t="s">
        <v>109</v>
      </c>
      <c r="B1" s="159"/>
      <c r="C1" s="159"/>
      <c r="D1" s="159"/>
      <c r="E1" s="159"/>
      <c r="F1" s="159"/>
      <c r="G1" s="159"/>
    </row>
    <row r="2" ht="28.5" customHeight="1" spans="1:7">
      <c r="A2" s="147" t="s">
        <v>110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"单位名称："&amp;"玉溪市农业机械安全服务中心"</f>
        <v>单位名称：玉溪市农业机械安全服务中心</v>
      </c>
      <c r="B3" s="148"/>
      <c r="C3" s="148"/>
      <c r="D3" s="148"/>
      <c r="E3" s="148"/>
      <c r="F3" s="148"/>
      <c r="G3" s="160" t="s">
        <v>2</v>
      </c>
    </row>
    <row r="4" ht="27" customHeight="1" spans="1:7">
      <c r="A4" s="149" t="s">
        <v>111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112</v>
      </c>
      <c r="F5" s="149" t="s">
        <v>113</v>
      </c>
      <c r="G5" s="149"/>
    </row>
    <row r="6" ht="20.25" customHeight="1" spans="1:7">
      <c r="A6" s="158" t="s">
        <v>44</v>
      </c>
      <c r="B6" s="158" t="s">
        <v>45</v>
      </c>
      <c r="C6" s="158" t="s">
        <v>46</v>
      </c>
      <c r="D6" s="158" t="s">
        <v>47</v>
      </c>
      <c r="E6" s="158" t="s">
        <v>48</v>
      </c>
      <c r="F6" s="158" t="s">
        <v>49</v>
      </c>
      <c r="G6" s="158">
        <v>7</v>
      </c>
    </row>
    <row r="7" ht="20.25" customHeight="1" spans="1:7">
      <c r="A7" s="148" t="s">
        <v>78</v>
      </c>
      <c r="B7" s="148" t="str">
        <f>"        "&amp;"社会保障和就业支出"</f>
        <v>        社会保障和就业支出</v>
      </c>
      <c r="C7" s="62">
        <v>991646.88</v>
      </c>
      <c r="D7" s="155">
        <v>982910.88</v>
      </c>
      <c r="E7" s="62">
        <v>972110.88</v>
      </c>
      <c r="F7" s="62">
        <v>10800</v>
      </c>
      <c r="G7" s="62">
        <v>8736</v>
      </c>
    </row>
    <row r="8" ht="20.25" customHeight="1" spans="1:7">
      <c r="A8" s="161" t="s">
        <v>79</v>
      </c>
      <c r="B8" s="161" t="str">
        <f>"        "&amp;"行政事业单位养老支出"</f>
        <v>        行政事业单位养老支出</v>
      </c>
      <c r="C8" s="62">
        <v>982910.88</v>
      </c>
      <c r="D8" s="155">
        <v>982910.88</v>
      </c>
      <c r="E8" s="62">
        <v>972110.88</v>
      </c>
      <c r="F8" s="62">
        <v>10800</v>
      </c>
      <c r="G8" s="62"/>
    </row>
    <row r="9" ht="20.25" customHeight="1" spans="1:7">
      <c r="A9" s="162" t="s">
        <v>80</v>
      </c>
      <c r="B9" s="162" t="str">
        <f>"        "&amp;"行政单位离退休"</f>
        <v>        行政单位离退休</v>
      </c>
      <c r="C9" s="62">
        <v>381600</v>
      </c>
      <c r="D9" s="155">
        <v>381600</v>
      </c>
      <c r="E9" s="62">
        <v>374400</v>
      </c>
      <c r="F9" s="62">
        <v>7200</v>
      </c>
      <c r="G9" s="62"/>
    </row>
    <row r="10" ht="20.25" customHeight="1" spans="1:7">
      <c r="A10" s="162" t="s">
        <v>81</v>
      </c>
      <c r="B10" s="162" t="str">
        <f>"        "&amp;"事业单位离退休"</f>
        <v>        事业单位离退休</v>
      </c>
      <c r="C10" s="62">
        <v>162000</v>
      </c>
      <c r="D10" s="155">
        <v>162000</v>
      </c>
      <c r="E10" s="62">
        <v>158400</v>
      </c>
      <c r="F10" s="62">
        <v>3600</v>
      </c>
      <c r="G10" s="62"/>
    </row>
    <row r="11" ht="20.25" customHeight="1" spans="1:7">
      <c r="A11" s="162" t="s">
        <v>82</v>
      </c>
      <c r="B11" s="162" t="str">
        <f>"        "&amp;"机关事业单位基本养老保险缴费支出"</f>
        <v>        机关事业单位基本养老保险缴费支出</v>
      </c>
      <c r="C11" s="62">
        <v>319310.88</v>
      </c>
      <c r="D11" s="155">
        <v>319310.88</v>
      </c>
      <c r="E11" s="62">
        <v>319310.88</v>
      </c>
      <c r="F11" s="62"/>
      <c r="G11" s="62"/>
    </row>
    <row r="12" ht="20.25" customHeight="1" spans="1:7">
      <c r="A12" s="162" t="s">
        <v>83</v>
      </c>
      <c r="B12" s="162" t="str">
        <f>"        "&amp;"机关事业单位职业年金缴费支出"</f>
        <v>        机关事业单位职业年金缴费支出</v>
      </c>
      <c r="C12" s="62">
        <v>120000</v>
      </c>
      <c r="D12" s="155">
        <v>120000</v>
      </c>
      <c r="E12" s="62">
        <v>120000</v>
      </c>
      <c r="F12" s="62"/>
      <c r="G12" s="62"/>
    </row>
    <row r="13" ht="20.25" customHeight="1" spans="1:7">
      <c r="A13" s="161" t="s">
        <v>84</v>
      </c>
      <c r="B13" s="161" t="str">
        <f>"        "&amp;"抚恤"</f>
        <v>        抚恤</v>
      </c>
      <c r="C13" s="62">
        <v>8736</v>
      </c>
      <c r="D13" s="155"/>
      <c r="E13" s="62"/>
      <c r="F13" s="62"/>
      <c r="G13" s="62">
        <v>8736</v>
      </c>
    </row>
    <row r="14" ht="20.25" customHeight="1" spans="1:7">
      <c r="A14" s="162" t="s">
        <v>85</v>
      </c>
      <c r="B14" s="162" t="str">
        <f>"        "&amp;"死亡抚恤"</f>
        <v>        死亡抚恤</v>
      </c>
      <c r="C14" s="62">
        <v>8736</v>
      </c>
      <c r="D14" s="155"/>
      <c r="E14" s="62"/>
      <c r="F14" s="62"/>
      <c r="G14" s="62">
        <v>8736</v>
      </c>
    </row>
    <row r="15" ht="20.25" customHeight="1" spans="1:7">
      <c r="A15" s="148" t="s">
        <v>86</v>
      </c>
      <c r="B15" s="148" t="str">
        <f>"        "&amp;"卫生健康支出"</f>
        <v>        卫生健康支出</v>
      </c>
      <c r="C15" s="62">
        <v>334121.31</v>
      </c>
      <c r="D15" s="155">
        <v>334121.31</v>
      </c>
      <c r="E15" s="62">
        <v>334121.31</v>
      </c>
      <c r="F15" s="62"/>
      <c r="G15" s="62"/>
    </row>
    <row r="16" ht="20.25" customHeight="1" spans="1:7">
      <c r="A16" s="161" t="s">
        <v>87</v>
      </c>
      <c r="B16" s="161" t="str">
        <f>"        "&amp;"行政事业单位医疗"</f>
        <v>        行政事业单位医疗</v>
      </c>
      <c r="C16" s="62">
        <v>334121.31</v>
      </c>
      <c r="D16" s="155">
        <v>334121.31</v>
      </c>
      <c r="E16" s="62">
        <v>334121.31</v>
      </c>
      <c r="F16" s="62"/>
      <c r="G16" s="62"/>
    </row>
    <row r="17" ht="20.25" customHeight="1" spans="1:7">
      <c r="A17" s="162" t="s">
        <v>88</v>
      </c>
      <c r="B17" s="162" t="str">
        <f>"        "&amp;"行政单位医疗"</f>
        <v>        行政单位医疗</v>
      </c>
      <c r="C17" s="62">
        <v>165642.52</v>
      </c>
      <c r="D17" s="155">
        <v>165642.52</v>
      </c>
      <c r="E17" s="62">
        <v>165642.52</v>
      </c>
      <c r="F17" s="62"/>
      <c r="G17" s="62"/>
    </row>
    <row r="18" ht="20.25" customHeight="1" spans="1:7">
      <c r="A18" s="162" t="s">
        <v>90</v>
      </c>
      <c r="B18" s="162" t="str">
        <f>"        "&amp;"公务员医疗补助"</f>
        <v>        公务员医疗补助</v>
      </c>
      <c r="C18" s="62">
        <v>148647.45</v>
      </c>
      <c r="D18" s="155">
        <v>148647.45</v>
      </c>
      <c r="E18" s="62">
        <v>148647.45</v>
      </c>
      <c r="F18" s="62"/>
      <c r="G18" s="62"/>
    </row>
    <row r="19" ht="20.25" customHeight="1" spans="1:7">
      <c r="A19" s="162" t="s">
        <v>91</v>
      </c>
      <c r="B19" s="162" t="str">
        <f>"        "&amp;"其他行政事业单位医疗支出"</f>
        <v>        其他行政事业单位医疗支出</v>
      </c>
      <c r="C19" s="62">
        <v>19831.34</v>
      </c>
      <c r="D19" s="155">
        <v>19831.34</v>
      </c>
      <c r="E19" s="62">
        <v>19831.34</v>
      </c>
      <c r="F19" s="62"/>
      <c r="G19" s="62"/>
    </row>
    <row r="20" ht="20.25" customHeight="1" spans="1:7">
      <c r="A20" s="148" t="s">
        <v>92</v>
      </c>
      <c r="B20" s="148" t="str">
        <f>"        "&amp;"农林水支出"</f>
        <v>        农林水支出</v>
      </c>
      <c r="C20" s="62">
        <v>2569506.36</v>
      </c>
      <c r="D20" s="155">
        <v>2569506.36</v>
      </c>
      <c r="E20" s="62">
        <v>2172453</v>
      </c>
      <c r="F20" s="62">
        <v>397053.36</v>
      </c>
      <c r="G20" s="62"/>
    </row>
    <row r="21" ht="20.25" customHeight="1" spans="1:7">
      <c r="A21" s="161" t="s">
        <v>93</v>
      </c>
      <c r="B21" s="161" t="str">
        <f>"        "&amp;"农业农村"</f>
        <v>        农业农村</v>
      </c>
      <c r="C21" s="62">
        <v>2569506.36</v>
      </c>
      <c r="D21" s="155">
        <v>2569506.36</v>
      </c>
      <c r="E21" s="62">
        <v>2172453</v>
      </c>
      <c r="F21" s="62">
        <v>397053.36</v>
      </c>
      <c r="G21" s="62"/>
    </row>
    <row r="22" ht="20.25" customHeight="1" spans="1:7">
      <c r="A22" s="162" t="s">
        <v>94</v>
      </c>
      <c r="B22" s="162" t="str">
        <f>"        "&amp;"行政运行"</f>
        <v>        行政运行</v>
      </c>
      <c r="C22" s="62">
        <v>2569506.36</v>
      </c>
      <c r="D22" s="155">
        <v>2569506.36</v>
      </c>
      <c r="E22" s="62">
        <v>2172453</v>
      </c>
      <c r="F22" s="62">
        <v>397053.36</v>
      </c>
      <c r="G22" s="62"/>
    </row>
    <row r="23" ht="20.25" customHeight="1" spans="1:7">
      <c r="A23" s="148" t="s">
        <v>95</v>
      </c>
      <c r="B23" s="148" t="str">
        <f>"        "&amp;"住房保障支出"</f>
        <v>        住房保障支出</v>
      </c>
      <c r="C23" s="62">
        <v>264792</v>
      </c>
      <c r="D23" s="155">
        <v>264792</v>
      </c>
      <c r="E23" s="62">
        <v>264792</v>
      </c>
      <c r="F23" s="62"/>
      <c r="G23" s="62"/>
    </row>
    <row r="24" ht="20.25" customHeight="1" spans="1:7">
      <c r="A24" s="161" t="s">
        <v>96</v>
      </c>
      <c r="B24" s="161" t="str">
        <f>"        "&amp;"住房改革支出"</f>
        <v>        住房改革支出</v>
      </c>
      <c r="C24" s="62">
        <v>264792</v>
      </c>
      <c r="D24" s="155">
        <v>264792</v>
      </c>
      <c r="E24" s="62">
        <v>264792</v>
      </c>
      <c r="F24" s="62"/>
      <c r="G24" s="62"/>
    </row>
    <row r="25" ht="20.25" customHeight="1" spans="1:7">
      <c r="A25" s="162" t="s">
        <v>97</v>
      </c>
      <c r="B25" s="162" t="str">
        <f>"        "&amp;"住房公积金"</f>
        <v>        住房公积金</v>
      </c>
      <c r="C25" s="62">
        <v>251676</v>
      </c>
      <c r="D25" s="155">
        <v>251676</v>
      </c>
      <c r="E25" s="62">
        <v>251676</v>
      </c>
      <c r="F25" s="62"/>
      <c r="G25" s="62"/>
    </row>
    <row r="26" ht="20.25" customHeight="1" spans="1:7">
      <c r="A26" s="162" t="s">
        <v>98</v>
      </c>
      <c r="B26" s="162" t="str">
        <f>"        "&amp;"购房补贴"</f>
        <v>        购房补贴</v>
      </c>
      <c r="C26" s="62">
        <v>13116</v>
      </c>
      <c r="D26" s="155">
        <v>13116</v>
      </c>
      <c r="E26" s="62">
        <v>13116</v>
      </c>
      <c r="F26" s="62"/>
      <c r="G26" s="62"/>
    </row>
    <row r="27" ht="20.25" customHeight="1" spans="1:7">
      <c r="A27" s="153" t="s">
        <v>30</v>
      </c>
      <c r="B27" s="148"/>
      <c r="C27" s="155">
        <v>4160066.55</v>
      </c>
      <c r="D27" s="155">
        <v>4151330.55</v>
      </c>
      <c r="E27" s="155">
        <v>3743477.19</v>
      </c>
      <c r="F27" s="155">
        <v>407853.36</v>
      </c>
      <c r="G27" s="155">
        <v>8736</v>
      </c>
    </row>
  </sheetData>
  <mergeCells count="8">
    <mergeCell ref="A1:G1"/>
    <mergeCell ref="A2:G2"/>
    <mergeCell ref="A3:F3"/>
    <mergeCell ref="A4:B4"/>
    <mergeCell ref="D4:F4"/>
    <mergeCell ref="A27:B27"/>
    <mergeCell ref="C4:C5"/>
    <mergeCell ref="G4:G5"/>
  </mergeCells>
  <pageMargins left="0.944444444444444" right="0.75" top="1" bottom="1" header="0.5" footer="0.5"/>
  <pageSetup paperSize="9" scale="79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114</v>
      </c>
      <c r="B1" s="146"/>
      <c r="C1" s="146"/>
      <c r="D1" s="146"/>
      <c r="E1" s="146"/>
      <c r="F1" s="146"/>
    </row>
    <row r="2" ht="28.5" customHeight="1" spans="1:6">
      <c r="A2" s="147" t="s">
        <v>115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"单位名称："&amp;"玉溪市农业机械安全服务中心"</f>
        <v>单位名称：玉溪市农业机械安全服务中心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116</v>
      </c>
      <c r="B4" s="149" t="s">
        <v>117</v>
      </c>
      <c r="C4" s="149" t="s">
        <v>118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119</v>
      </c>
      <c r="E5" s="149" t="s">
        <v>120</v>
      </c>
      <c r="F5" s="149" t="s">
        <v>121</v>
      </c>
    </row>
    <row r="6" ht="20.25" customHeight="1" spans="1:6">
      <c r="A6" s="158" t="s">
        <v>44</v>
      </c>
      <c r="B6" s="158">
        <v>2</v>
      </c>
      <c r="C6" s="158">
        <v>3</v>
      </c>
      <c r="D6" s="158">
        <v>4</v>
      </c>
      <c r="E6" s="158">
        <v>5</v>
      </c>
      <c r="F6" s="158">
        <v>6</v>
      </c>
    </row>
    <row r="7" ht="20.25" customHeight="1" spans="1:6">
      <c r="A7" s="62">
        <v>10000</v>
      </c>
      <c r="B7" s="62"/>
      <c r="C7" s="62"/>
      <c r="D7" s="62"/>
      <c r="E7" s="155"/>
      <c r="F7" s="62">
        <v>10000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354166666666667" right="0.314583333333333" top="1" bottom="1" header="0.5" footer="0.5"/>
  <pageSetup paperSize="9" scale="95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selection activeCell="C16" sqref="C16"/>
    </sheetView>
  </sheetViews>
  <sheetFormatPr defaultColWidth="8.85" defaultRowHeight="15" customHeight="1"/>
  <cols>
    <col min="1" max="1" width="34.875" customWidth="1"/>
    <col min="2" max="2" width="19.75" customWidth="1"/>
    <col min="3" max="3" width="22.7" customWidth="1"/>
    <col min="4" max="4" width="11.1333333333333" customWidth="1"/>
    <col min="5" max="5" width="28.25" customWidth="1"/>
    <col min="6" max="6" width="11.1333333333333" customWidth="1"/>
    <col min="7" max="7" width="25" customWidth="1"/>
    <col min="8" max="8" width="16.2833333333333" customWidth="1"/>
    <col min="9" max="9" width="16.4166666666667" customWidth="1"/>
    <col min="10" max="12" width="16.2833333333333" customWidth="1"/>
    <col min="13" max="13" width="13.25" customWidth="1"/>
    <col min="14" max="14" width="14.5" customWidth="1"/>
    <col min="15" max="16" width="16.4166666666667" customWidth="1"/>
    <col min="17" max="17" width="16.2833333333333" customWidth="1"/>
    <col min="18" max="18" width="14.125" customWidth="1"/>
    <col min="19" max="22" width="16.2833333333333" customWidth="1"/>
    <col min="23" max="23" width="16.4166666666667" customWidth="1"/>
  </cols>
  <sheetData>
    <row r="1" customHeight="1" spans="1:23">
      <c r="A1" s="146" t="s">
        <v>122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123</v>
      </c>
      <c r="B2" s="147"/>
      <c r="C2" s="147" t="s">
        <v>124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"单位名称："&amp;"玉溪市农业机械安全服务中心"</f>
        <v>单位名称：玉溪市农业机械安全服务中心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125</v>
      </c>
      <c r="B4" s="149" t="s">
        <v>126</v>
      </c>
      <c r="C4" s="149" t="s">
        <v>127</v>
      </c>
      <c r="D4" s="149" t="s">
        <v>128</v>
      </c>
      <c r="E4" s="149" t="s">
        <v>129</v>
      </c>
      <c r="F4" s="149" t="s">
        <v>130</v>
      </c>
      <c r="G4" s="149" t="s">
        <v>131</v>
      </c>
      <c r="H4" s="149" t="s">
        <v>132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133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50"/>
      <c r="B6" s="149"/>
      <c r="C6" s="149"/>
      <c r="D6" s="149"/>
      <c r="E6" s="149"/>
      <c r="F6" s="149"/>
      <c r="G6" s="149"/>
      <c r="H6" s="149"/>
      <c r="I6" s="149" t="s">
        <v>134</v>
      </c>
      <c r="J6" s="149" t="s">
        <v>135</v>
      </c>
      <c r="K6" s="149" t="s">
        <v>136</v>
      </c>
      <c r="L6" s="149" t="s">
        <v>137</v>
      </c>
      <c r="M6" s="149" t="s">
        <v>138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139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1" t="s">
        <v>44</v>
      </c>
      <c r="B7" s="152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  <c r="T7" s="153" t="s">
        <v>140</v>
      </c>
      <c r="U7" s="153" t="s">
        <v>141</v>
      </c>
      <c r="V7" s="153" t="s">
        <v>142</v>
      </c>
      <c r="W7" s="153" t="s">
        <v>143</v>
      </c>
    </row>
    <row r="8" ht="20.25" customHeight="1" spans="1:23">
      <c r="A8" s="154" t="s">
        <v>64</v>
      </c>
      <c r="C8" s="148"/>
      <c r="D8" s="148"/>
      <c r="E8" s="148"/>
      <c r="G8" s="148"/>
      <c r="H8" s="155">
        <v>4151330.55</v>
      </c>
      <c r="I8" s="62">
        <v>4151330.55</v>
      </c>
      <c r="J8" s="62">
        <v>906101.8</v>
      </c>
      <c r="K8" s="62"/>
      <c r="L8" s="62">
        <v>3245228.75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s="154" t="str">
        <f t="shared" ref="A9:A37" si="0">"       "&amp;"玉溪市农业机械安全服务中心"</f>
        <v>       玉溪市农业机械安全服务中心</v>
      </c>
      <c r="B9" s="156" t="s">
        <v>144</v>
      </c>
      <c r="C9" s="148" t="s">
        <v>145</v>
      </c>
      <c r="D9" s="148" t="s">
        <v>94</v>
      </c>
      <c r="E9" s="148" t="s">
        <v>146</v>
      </c>
      <c r="F9" s="148" t="s">
        <v>147</v>
      </c>
      <c r="G9" s="148" t="s">
        <v>148</v>
      </c>
      <c r="H9" s="155">
        <v>749484</v>
      </c>
      <c r="I9" s="62">
        <v>749484</v>
      </c>
      <c r="J9" s="62">
        <v>187371</v>
      </c>
      <c r="K9" s="62"/>
      <c r="L9" s="62">
        <v>562113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7" t="str">
        <f t="shared" si="0"/>
        <v>       玉溪市农业机械安全服务中心</v>
      </c>
      <c r="B10" s="148" t="s">
        <v>144</v>
      </c>
      <c r="C10" s="148" t="s">
        <v>145</v>
      </c>
      <c r="D10" s="148" t="s">
        <v>94</v>
      </c>
      <c r="E10" s="148" t="s">
        <v>146</v>
      </c>
      <c r="F10" s="148" t="s">
        <v>149</v>
      </c>
      <c r="G10" s="148" t="s">
        <v>150</v>
      </c>
      <c r="H10" s="155">
        <v>865068</v>
      </c>
      <c r="I10" s="62">
        <v>865068</v>
      </c>
      <c r="J10" s="62">
        <v>216267</v>
      </c>
      <c r="K10" s="148"/>
      <c r="L10" s="62">
        <v>648801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玉溪市农业机械安全服务中心</v>
      </c>
      <c r="B11" s="148" t="s">
        <v>144</v>
      </c>
      <c r="C11" s="148" t="s">
        <v>145</v>
      </c>
      <c r="D11" s="148" t="s">
        <v>98</v>
      </c>
      <c r="E11" s="148" t="s">
        <v>151</v>
      </c>
      <c r="F11" s="148" t="s">
        <v>149</v>
      </c>
      <c r="G11" s="148" t="s">
        <v>150</v>
      </c>
      <c r="H11" s="155">
        <v>13116</v>
      </c>
      <c r="I11" s="62">
        <v>13116</v>
      </c>
      <c r="J11" s="62">
        <v>3279</v>
      </c>
      <c r="K11" s="148"/>
      <c r="L11" s="62">
        <v>9837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4" customHeight="1" spans="1:23">
      <c r="A12" s="148" t="str">
        <f t="shared" si="0"/>
        <v>       玉溪市农业机械安全服务中心</v>
      </c>
      <c r="B12" s="148" t="s">
        <v>152</v>
      </c>
      <c r="C12" s="148" t="s">
        <v>153</v>
      </c>
      <c r="D12" s="148" t="s">
        <v>82</v>
      </c>
      <c r="E12" s="148" t="s">
        <v>154</v>
      </c>
      <c r="F12" s="148" t="s">
        <v>155</v>
      </c>
      <c r="G12" s="148" t="s">
        <v>156</v>
      </c>
      <c r="H12" s="155">
        <v>319310.88</v>
      </c>
      <c r="I12" s="62">
        <v>319310.88</v>
      </c>
      <c r="J12" s="62">
        <v>79827.72</v>
      </c>
      <c r="K12" s="148"/>
      <c r="L12" s="62">
        <v>239483.16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玉溪市农业机械安全服务中心</v>
      </c>
      <c r="B13" s="148" t="s">
        <v>152</v>
      </c>
      <c r="C13" s="148" t="s">
        <v>153</v>
      </c>
      <c r="D13" s="148" t="s">
        <v>88</v>
      </c>
      <c r="E13" s="148" t="s">
        <v>157</v>
      </c>
      <c r="F13" s="148" t="s">
        <v>158</v>
      </c>
      <c r="G13" s="148" t="s">
        <v>159</v>
      </c>
      <c r="H13" s="155">
        <v>165642.52</v>
      </c>
      <c r="I13" s="62">
        <v>165642.52</v>
      </c>
      <c r="J13" s="62">
        <v>41410.63</v>
      </c>
      <c r="K13" s="148"/>
      <c r="L13" s="62">
        <v>124231.89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玉溪市农业机械安全服务中心</v>
      </c>
      <c r="B14" s="148" t="s">
        <v>152</v>
      </c>
      <c r="C14" s="148" t="s">
        <v>153</v>
      </c>
      <c r="D14" s="148" t="s">
        <v>90</v>
      </c>
      <c r="E14" s="148" t="s">
        <v>160</v>
      </c>
      <c r="F14" s="148" t="s">
        <v>161</v>
      </c>
      <c r="G14" s="148" t="s">
        <v>162</v>
      </c>
      <c r="H14" s="155">
        <v>148647.45</v>
      </c>
      <c r="I14" s="62">
        <v>148647.45</v>
      </c>
      <c r="J14" s="62">
        <v>37161.86</v>
      </c>
      <c r="K14" s="148"/>
      <c r="L14" s="62">
        <v>111485.59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玉溪市农业机械安全服务中心</v>
      </c>
      <c r="B15" s="148" t="s">
        <v>152</v>
      </c>
      <c r="C15" s="148" t="s">
        <v>153</v>
      </c>
      <c r="D15" s="148" t="s">
        <v>91</v>
      </c>
      <c r="E15" s="148" t="s">
        <v>163</v>
      </c>
      <c r="F15" s="148" t="s">
        <v>164</v>
      </c>
      <c r="G15" s="148" t="s">
        <v>165</v>
      </c>
      <c r="H15" s="155">
        <v>19831.34</v>
      </c>
      <c r="I15" s="62">
        <v>19831.34</v>
      </c>
      <c r="J15" s="62">
        <v>13694.59</v>
      </c>
      <c r="K15" s="148"/>
      <c r="L15" s="62">
        <v>6136.75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玉溪市农业机械安全服务中心</v>
      </c>
      <c r="B16" s="148" t="s">
        <v>166</v>
      </c>
      <c r="C16" s="148" t="s">
        <v>167</v>
      </c>
      <c r="D16" s="148" t="s">
        <v>97</v>
      </c>
      <c r="E16" s="148" t="s">
        <v>167</v>
      </c>
      <c r="F16" s="148" t="s">
        <v>168</v>
      </c>
      <c r="G16" s="148" t="s">
        <v>167</v>
      </c>
      <c r="H16" s="155">
        <v>251676</v>
      </c>
      <c r="I16" s="62">
        <v>251676</v>
      </c>
      <c r="J16" s="62">
        <v>62919</v>
      </c>
      <c r="K16" s="148"/>
      <c r="L16" s="62">
        <v>188757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玉溪市农业机械安全服务中心</v>
      </c>
      <c r="B17" s="148" t="s">
        <v>169</v>
      </c>
      <c r="C17" s="148" t="s">
        <v>170</v>
      </c>
      <c r="D17" s="148" t="s">
        <v>80</v>
      </c>
      <c r="E17" s="148" t="s">
        <v>171</v>
      </c>
      <c r="F17" s="148" t="s">
        <v>172</v>
      </c>
      <c r="G17" s="148" t="s">
        <v>173</v>
      </c>
      <c r="H17" s="155">
        <v>374400</v>
      </c>
      <c r="I17" s="62">
        <v>374400</v>
      </c>
      <c r="J17" s="62">
        <v>74880</v>
      </c>
      <c r="K17" s="148"/>
      <c r="L17" s="62">
        <v>299520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玉溪市农业机械安全服务中心</v>
      </c>
      <c r="B18" s="148" t="s">
        <v>169</v>
      </c>
      <c r="C18" s="148" t="s">
        <v>170</v>
      </c>
      <c r="D18" s="148" t="s">
        <v>81</v>
      </c>
      <c r="E18" s="148" t="s">
        <v>174</v>
      </c>
      <c r="F18" s="148" t="s">
        <v>172</v>
      </c>
      <c r="G18" s="148" t="s">
        <v>173</v>
      </c>
      <c r="H18" s="155">
        <v>158400</v>
      </c>
      <c r="I18" s="62">
        <v>158400</v>
      </c>
      <c r="J18" s="62">
        <v>31680</v>
      </c>
      <c r="K18" s="148"/>
      <c r="L18" s="62">
        <v>126720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玉溪市农业机械安全服务中心</v>
      </c>
      <c r="B19" s="148" t="s">
        <v>175</v>
      </c>
      <c r="C19" s="148" t="s">
        <v>176</v>
      </c>
      <c r="D19" s="148" t="s">
        <v>94</v>
      </c>
      <c r="E19" s="148" t="s">
        <v>146</v>
      </c>
      <c r="F19" s="148" t="s">
        <v>177</v>
      </c>
      <c r="G19" s="148" t="s">
        <v>178</v>
      </c>
      <c r="H19" s="155">
        <v>495444</v>
      </c>
      <c r="I19" s="62">
        <v>495444</v>
      </c>
      <c r="J19" s="62">
        <v>123861</v>
      </c>
      <c r="K19" s="148"/>
      <c r="L19" s="62">
        <v>371583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玉溪市农业机械安全服务中心</v>
      </c>
      <c r="B20" s="148" t="s">
        <v>179</v>
      </c>
      <c r="C20" s="148" t="s">
        <v>180</v>
      </c>
      <c r="D20" s="148" t="s">
        <v>94</v>
      </c>
      <c r="E20" s="148" t="s">
        <v>146</v>
      </c>
      <c r="F20" s="148" t="s">
        <v>181</v>
      </c>
      <c r="G20" s="148" t="s">
        <v>182</v>
      </c>
      <c r="H20" s="155">
        <v>135000</v>
      </c>
      <c r="I20" s="62">
        <v>135000</v>
      </c>
      <c r="J20" s="62">
        <v>33750</v>
      </c>
      <c r="K20" s="148"/>
      <c r="L20" s="62">
        <v>101250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玉溪市农业机械安全服务中心</v>
      </c>
      <c r="B21" s="148" t="s">
        <v>183</v>
      </c>
      <c r="C21" s="148" t="s">
        <v>184</v>
      </c>
      <c r="D21" s="148" t="s">
        <v>94</v>
      </c>
      <c r="E21" s="148" t="s">
        <v>146</v>
      </c>
      <c r="F21" s="148" t="s">
        <v>185</v>
      </c>
      <c r="G21" s="148" t="s">
        <v>184</v>
      </c>
      <c r="H21" s="155">
        <v>32553.36</v>
      </c>
      <c r="I21" s="62">
        <v>32553.36</v>
      </c>
      <c r="J21" s="62"/>
      <c r="K21" s="148"/>
      <c r="L21" s="62">
        <v>32553.36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玉溪市农业机械安全服务中心</v>
      </c>
      <c r="B22" s="148" t="s">
        <v>186</v>
      </c>
      <c r="C22" s="148" t="s">
        <v>187</v>
      </c>
      <c r="D22" s="148" t="s">
        <v>80</v>
      </c>
      <c r="E22" s="148" t="s">
        <v>171</v>
      </c>
      <c r="F22" s="148" t="s">
        <v>188</v>
      </c>
      <c r="G22" s="148" t="s">
        <v>189</v>
      </c>
      <c r="H22" s="155">
        <v>7200</v>
      </c>
      <c r="I22" s="62">
        <v>7200</v>
      </c>
      <c r="J22" s="62"/>
      <c r="K22" s="148"/>
      <c r="L22" s="62">
        <v>7200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玉溪市农业机械安全服务中心</v>
      </c>
      <c r="B23" s="148" t="s">
        <v>186</v>
      </c>
      <c r="C23" s="148" t="s">
        <v>187</v>
      </c>
      <c r="D23" s="148" t="s">
        <v>81</v>
      </c>
      <c r="E23" s="148" t="s">
        <v>174</v>
      </c>
      <c r="F23" s="148" t="s">
        <v>188</v>
      </c>
      <c r="G23" s="148" t="s">
        <v>189</v>
      </c>
      <c r="H23" s="155">
        <v>3600</v>
      </c>
      <c r="I23" s="62">
        <v>3600</v>
      </c>
      <c r="J23" s="62"/>
      <c r="K23" s="148"/>
      <c r="L23" s="62">
        <v>3600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玉溪市农业机械安全服务中心</v>
      </c>
      <c r="B24" s="148" t="s">
        <v>186</v>
      </c>
      <c r="C24" s="148" t="s">
        <v>187</v>
      </c>
      <c r="D24" s="148" t="s">
        <v>94</v>
      </c>
      <c r="E24" s="148" t="s">
        <v>146</v>
      </c>
      <c r="F24" s="148" t="s">
        <v>190</v>
      </c>
      <c r="G24" s="148" t="s">
        <v>191</v>
      </c>
      <c r="H24" s="155">
        <v>27501</v>
      </c>
      <c r="I24" s="62">
        <v>27501</v>
      </c>
      <c r="J24" s="62"/>
      <c r="K24" s="148"/>
      <c r="L24" s="62">
        <v>27501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玉溪市农业机械安全服务中心</v>
      </c>
      <c r="B25" s="148" t="s">
        <v>186</v>
      </c>
      <c r="C25" s="148" t="s">
        <v>187</v>
      </c>
      <c r="D25" s="148" t="s">
        <v>94</v>
      </c>
      <c r="E25" s="148" t="s">
        <v>146</v>
      </c>
      <c r="F25" s="148" t="s">
        <v>192</v>
      </c>
      <c r="G25" s="148" t="s">
        <v>193</v>
      </c>
      <c r="H25" s="155">
        <v>30000</v>
      </c>
      <c r="I25" s="62">
        <v>30000</v>
      </c>
      <c r="J25" s="62"/>
      <c r="K25" s="148"/>
      <c r="L25" s="62">
        <v>30000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玉溪市农业机械安全服务中心</v>
      </c>
      <c r="B26" s="148" t="s">
        <v>186</v>
      </c>
      <c r="C26" s="148" t="s">
        <v>187</v>
      </c>
      <c r="D26" s="148" t="s">
        <v>94</v>
      </c>
      <c r="E26" s="148" t="s">
        <v>146</v>
      </c>
      <c r="F26" s="148" t="s">
        <v>194</v>
      </c>
      <c r="G26" s="148" t="s">
        <v>195</v>
      </c>
      <c r="H26" s="155">
        <v>5000</v>
      </c>
      <c r="I26" s="62">
        <v>5000</v>
      </c>
      <c r="J26" s="62"/>
      <c r="K26" s="148"/>
      <c r="L26" s="62">
        <v>5000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玉溪市农业机械安全服务中心</v>
      </c>
      <c r="B27" s="148" t="s">
        <v>186</v>
      </c>
      <c r="C27" s="148" t="s">
        <v>187</v>
      </c>
      <c r="D27" s="148" t="s">
        <v>94</v>
      </c>
      <c r="E27" s="148" t="s">
        <v>146</v>
      </c>
      <c r="F27" s="148" t="s">
        <v>196</v>
      </c>
      <c r="G27" s="148" t="s">
        <v>197</v>
      </c>
      <c r="H27" s="155">
        <v>5000</v>
      </c>
      <c r="I27" s="62">
        <v>5000</v>
      </c>
      <c r="J27" s="62"/>
      <c r="K27" s="148"/>
      <c r="L27" s="62">
        <v>5000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玉溪市农业机械安全服务中心</v>
      </c>
      <c r="B28" s="148" t="s">
        <v>186</v>
      </c>
      <c r="C28" s="148" t="s">
        <v>187</v>
      </c>
      <c r="D28" s="148" t="s">
        <v>94</v>
      </c>
      <c r="E28" s="148" t="s">
        <v>146</v>
      </c>
      <c r="F28" s="148" t="s">
        <v>198</v>
      </c>
      <c r="G28" s="148" t="s">
        <v>199</v>
      </c>
      <c r="H28" s="155">
        <v>2000</v>
      </c>
      <c r="I28" s="62">
        <v>2000</v>
      </c>
      <c r="J28" s="62"/>
      <c r="K28" s="148"/>
      <c r="L28" s="62">
        <v>2000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玉溪市农业机械安全服务中心</v>
      </c>
      <c r="B29" s="148" t="s">
        <v>186</v>
      </c>
      <c r="C29" s="148" t="s">
        <v>187</v>
      </c>
      <c r="D29" s="148" t="s">
        <v>94</v>
      </c>
      <c r="E29" s="148" t="s">
        <v>146</v>
      </c>
      <c r="F29" s="148" t="s">
        <v>200</v>
      </c>
      <c r="G29" s="148" t="s">
        <v>201</v>
      </c>
      <c r="H29" s="155">
        <v>50000</v>
      </c>
      <c r="I29" s="62">
        <v>50000</v>
      </c>
      <c r="J29" s="62"/>
      <c r="K29" s="148"/>
      <c r="L29" s="62">
        <v>50000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玉溪市农业机械安全服务中心</v>
      </c>
      <c r="B30" s="148" t="s">
        <v>186</v>
      </c>
      <c r="C30" s="148" t="s">
        <v>187</v>
      </c>
      <c r="D30" s="148" t="s">
        <v>94</v>
      </c>
      <c r="E30" s="148" t="s">
        <v>146</v>
      </c>
      <c r="F30" s="148" t="s">
        <v>202</v>
      </c>
      <c r="G30" s="148" t="s">
        <v>203</v>
      </c>
      <c r="H30" s="155">
        <v>5000</v>
      </c>
      <c r="I30" s="62">
        <v>5000</v>
      </c>
      <c r="J30" s="62"/>
      <c r="K30" s="148"/>
      <c r="L30" s="62">
        <v>5000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玉溪市农业机械安全服务中心</v>
      </c>
      <c r="B31" s="148" t="s">
        <v>186</v>
      </c>
      <c r="C31" s="148" t="s">
        <v>187</v>
      </c>
      <c r="D31" s="148" t="s">
        <v>94</v>
      </c>
      <c r="E31" s="148" t="s">
        <v>146</v>
      </c>
      <c r="F31" s="148" t="s">
        <v>204</v>
      </c>
      <c r="G31" s="148" t="s">
        <v>205</v>
      </c>
      <c r="H31" s="155">
        <v>30000</v>
      </c>
      <c r="I31" s="62">
        <v>30000</v>
      </c>
      <c r="J31" s="62"/>
      <c r="K31" s="148"/>
      <c r="L31" s="62">
        <v>30000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玉溪市农业机械安全服务中心</v>
      </c>
      <c r="B32" s="148" t="s">
        <v>186</v>
      </c>
      <c r="C32" s="148" t="s">
        <v>187</v>
      </c>
      <c r="D32" s="148" t="s">
        <v>94</v>
      </c>
      <c r="E32" s="148" t="s">
        <v>146</v>
      </c>
      <c r="F32" s="148" t="s">
        <v>181</v>
      </c>
      <c r="G32" s="148" t="s">
        <v>182</v>
      </c>
      <c r="H32" s="155">
        <v>13500</v>
      </c>
      <c r="I32" s="62">
        <v>13500</v>
      </c>
      <c r="J32" s="62"/>
      <c r="K32" s="148"/>
      <c r="L32" s="62">
        <v>13500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玉溪市农业机械安全服务中心</v>
      </c>
      <c r="B33" s="148" t="s">
        <v>186</v>
      </c>
      <c r="C33" s="148" t="s">
        <v>187</v>
      </c>
      <c r="D33" s="148" t="s">
        <v>94</v>
      </c>
      <c r="E33" s="148" t="s">
        <v>146</v>
      </c>
      <c r="F33" s="148" t="s">
        <v>188</v>
      </c>
      <c r="G33" s="148" t="s">
        <v>189</v>
      </c>
      <c r="H33" s="155">
        <v>42699</v>
      </c>
      <c r="I33" s="62">
        <v>42699</v>
      </c>
      <c r="J33" s="62"/>
      <c r="K33" s="148"/>
      <c r="L33" s="62">
        <v>42699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玉溪市农业机械安全服务中心</v>
      </c>
      <c r="B34" s="148" t="s">
        <v>186</v>
      </c>
      <c r="C34" s="148" t="s">
        <v>187</v>
      </c>
      <c r="D34" s="148" t="s">
        <v>94</v>
      </c>
      <c r="E34" s="148" t="s">
        <v>146</v>
      </c>
      <c r="F34" s="148" t="s">
        <v>206</v>
      </c>
      <c r="G34" s="148" t="s">
        <v>207</v>
      </c>
      <c r="H34" s="155">
        <v>8800</v>
      </c>
      <c r="I34" s="62">
        <v>8800</v>
      </c>
      <c r="J34" s="62"/>
      <c r="K34" s="148"/>
      <c r="L34" s="62">
        <v>8800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玉溪市农业机械安全服务中心</v>
      </c>
      <c r="B35" s="148" t="s">
        <v>208</v>
      </c>
      <c r="C35" s="148" t="s">
        <v>121</v>
      </c>
      <c r="D35" s="148" t="s">
        <v>94</v>
      </c>
      <c r="E35" s="148" t="s">
        <v>146</v>
      </c>
      <c r="F35" s="148" t="s">
        <v>209</v>
      </c>
      <c r="G35" s="148" t="s">
        <v>121</v>
      </c>
      <c r="H35" s="155">
        <v>10000</v>
      </c>
      <c r="I35" s="62">
        <v>10000</v>
      </c>
      <c r="J35" s="62"/>
      <c r="K35" s="148"/>
      <c r="L35" s="62">
        <v>10000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20.25" customHeight="1" spans="1:23">
      <c r="A36" s="148" t="str">
        <f t="shared" si="0"/>
        <v>       玉溪市农业机械安全服务中心</v>
      </c>
      <c r="B36" s="148" t="s">
        <v>210</v>
      </c>
      <c r="C36" s="148" t="s">
        <v>211</v>
      </c>
      <c r="D36" s="148" t="s">
        <v>83</v>
      </c>
      <c r="E36" s="148" t="s">
        <v>212</v>
      </c>
      <c r="F36" s="148" t="s">
        <v>213</v>
      </c>
      <c r="G36" s="148" t="s">
        <v>214</v>
      </c>
      <c r="H36" s="155">
        <v>120000</v>
      </c>
      <c r="I36" s="62">
        <v>120000</v>
      </c>
      <c r="J36" s="62"/>
      <c r="K36" s="148"/>
      <c r="L36" s="62">
        <v>120000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48" t="str">
        <f t="shared" si="0"/>
        <v>       玉溪市农业机械安全服务中心</v>
      </c>
      <c r="B37" s="148" t="s">
        <v>215</v>
      </c>
      <c r="C37" s="148" t="s">
        <v>216</v>
      </c>
      <c r="D37" s="148" t="s">
        <v>94</v>
      </c>
      <c r="E37" s="148" t="s">
        <v>146</v>
      </c>
      <c r="F37" s="148" t="s">
        <v>177</v>
      </c>
      <c r="G37" s="148" t="s">
        <v>178</v>
      </c>
      <c r="H37" s="155">
        <v>62457</v>
      </c>
      <c r="I37" s="62">
        <v>62457</v>
      </c>
      <c r="J37" s="62"/>
      <c r="K37" s="148"/>
      <c r="L37" s="62">
        <v>62457</v>
      </c>
      <c r="M37" s="148"/>
      <c r="N37" s="62"/>
      <c r="O37" s="62"/>
      <c r="P37" s="148"/>
      <c r="Q37" s="62"/>
      <c r="R37" s="62"/>
      <c r="S37" s="62"/>
      <c r="T37" s="62"/>
      <c r="U37" s="62"/>
      <c r="V37" s="62"/>
      <c r="W37" s="62"/>
    </row>
    <row r="38" ht="20.25" customHeight="1" spans="1:23">
      <c r="A38" s="153" t="s">
        <v>30</v>
      </c>
      <c r="B38" s="153"/>
      <c r="C38" s="153"/>
      <c r="D38" s="153"/>
      <c r="E38" s="153"/>
      <c r="F38" s="153"/>
      <c r="G38" s="153"/>
      <c r="H38" s="62">
        <v>4151330.55</v>
      </c>
      <c r="I38" s="62">
        <v>4151330.55</v>
      </c>
      <c r="J38" s="62">
        <v>906101.8</v>
      </c>
      <c r="K38" s="62"/>
      <c r="L38" s="62">
        <v>3245228.75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8:G38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236111111111111" right="0.236111111111111" top="1" bottom="1" header="0.5" footer="0.5"/>
  <pageSetup paperSize="9" scale="35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217</v>
      </c>
    </row>
    <row r="2" ht="27.75" customHeight="1" spans="1:23">
      <c r="A2" s="31" t="s">
        <v>218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"单位名称："&amp;"玉溪市农业机械安全服务中心"</f>
        <v>单位名称：玉溪市农业机械安全服务中心</v>
      </c>
      <c r="B3" s="141" t="str">
        <f>"单位名称："&amp;"玉溪市农业机械安全服务中心"</f>
        <v>单位名称：玉溪市农业机械安全服务中心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219</v>
      </c>
      <c r="B4" s="9" t="s">
        <v>126</v>
      </c>
      <c r="C4" s="9" t="s">
        <v>127</v>
      </c>
      <c r="D4" s="9" t="s">
        <v>220</v>
      </c>
      <c r="E4" s="10" t="s">
        <v>128</v>
      </c>
      <c r="F4" s="10" t="s">
        <v>129</v>
      </c>
      <c r="G4" s="10" t="s">
        <v>130</v>
      </c>
      <c r="H4" s="10" t="s">
        <v>131</v>
      </c>
      <c r="I4" s="20" t="s">
        <v>30</v>
      </c>
      <c r="J4" s="20" t="s">
        <v>221</v>
      </c>
      <c r="K4" s="20"/>
      <c r="L4" s="20"/>
      <c r="M4" s="20"/>
      <c r="N4" s="20" t="s">
        <v>133</v>
      </c>
      <c r="O4" s="20"/>
      <c r="P4" s="20"/>
      <c r="Q4" s="10" t="s">
        <v>36</v>
      </c>
      <c r="R4" s="11" t="s">
        <v>222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223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224</v>
      </c>
      <c r="D8" s="67"/>
      <c r="E8" s="67"/>
      <c r="F8" s="67"/>
      <c r="G8" s="67"/>
      <c r="H8" s="67"/>
      <c r="I8" s="44">
        <v>8736</v>
      </c>
      <c r="J8" s="44">
        <v>8736</v>
      </c>
      <c r="K8" s="44">
        <v>8736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225</v>
      </c>
      <c r="B9" s="143" t="s">
        <v>226</v>
      </c>
      <c r="C9" s="67" t="s">
        <v>224</v>
      </c>
      <c r="D9" s="67" t="s">
        <v>64</v>
      </c>
      <c r="E9" s="67" t="s">
        <v>85</v>
      </c>
      <c r="F9" s="67" t="s">
        <v>227</v>
      </c>
      <c r="G9" s="67" t="s">
        <v>172</v>
      </c>
      <c r="H9" s="67" t="s">
        <v>173</v>
      </c>
      <c r="I9" s="44">
        <v>8736</v>
      </c>
      <c r="J9" s="44">
        <v>8736</v>
      </c>
      <c r="K9" s="44">
        <v>8736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18.75" customHeight="1" spans="1:23">
      <c r="A10" s="45" t="s">
        <v>228</v>
      </c>
      <c r="B10" s="46"/>
      <c r="C10" s="46"/>
      <c r="D10" s="46"/>
      <c r="E10" s="46"/>
      <c r="F10" s="46"/>
      <c r="G10" s="46"/>
      <c r="H10" s="47"/>
      <c r="I10" s="44">
        <v>8736</v>
      </c>
      <c r="J10" s="44">
        <v>8736</v>
      </c>
      <c r="K10" s="44">
        <v>8736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236111111111111" right="0.393055555555556" top="1" bottom="1" header="0.5" footer="0.5"/>
  <pageSetup paperSize="9" scale="3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39" t="s">
        <v>229</v>
      </c>
    </row>
    <row r="2" ht="28.5" customHeight="1" spans="1:10">
      <c r="A2" s="138" t="s">
        <v>230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"单位名称："&amp;"玉溪市农业机械安全服务中心"</f>
        <v>单位名称：玉溪市农业机械安全服务中心</v>
      </c>
    </row>
    <row r="4" ht="14.25" customHeight="1" spans="1:10">
      <c r="A4" s="66" t="s">
        <v>231</v>
      </c>
      <c r="B4" s="66" t="s">
        <v>232</v>
      </c>
      <c r="C4" s="66" t="s">
        <v>233</v>
      </c>
      <c r="D4" s="66" t="s">
        <v>234</v>
      </c>
      <c r="E4" s="66" t="s">
        <v>235</v>
      </c>
      <c r="F4" s="53" t="s">
        <v>236</v>
      </c>
      <c r="G4" s="66" t="s">
        <v>237</v>
      </c>
      <c r="H4" s="53" t="s">
        <v>238</v>
      </c>
      <c r="I4" s="53" t="s">
        <v>239</v>
      </c>
      <c r="J4" s="66" t="s">
        <v>240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224</v>
      </c>
      <c r="B7" s="67" t="s">
        <v>241</v>
      </c>
      <c r="C7" s="67" t="s">
        <v>242</v>
      </c>
      <c r="D7" s="67" t="s">
        <v>243</v>
      </c>
      <c r="E7" s="67" t="s">
        <v>244</v>
      </c>
      <c r="F7" s="67" t="s">
        <v>245</v>
      </c>
      <c r="G7" s="42" t="s">
        <v>55</v>
      </c>
      <c r="H7" s="67" t="s">
        <v>246</v>
      </c>
      <c r="I7" s="67" t="s">
        <v>247</v>
      </c>
      <c r="J7" s="67" t="s">
        <v>244</v>
      </c>
    </row>
    <row r="8" ht="33.75" customHeight="1" spans="1:10">
      <c r="A8" s="67" t="s">
        <v>224</v>
      </c>
      <c r="B8" s="67" t="s">
        <v>241</v>
      </c>
      <c r="C8" s="67" t="s">
        <v>242</v>
      </c>
      <c r="D8" s="67" t="s">
        <v>243</v>
      </c>
      <c r="E8" s="67" t="s">
        <v>248</v>
      </c>
      <c r="F8" s="67" t="s">
        <v>249</v>
      </c>
      <c r="G8" s="42" t="s">
        <v>250</v>
      </c>
      <c r="H8" s="67" t="s">
        <v>251</v>
      </c>
      <c r="I8" s="67" t="s">
        <v>247</v>
      </c>
      <c r="J8" s="67" t="s">
        <v>248</v>
      </c>
    </row>
    <row r="9" ht="33.75" customHeight="1" spans="1:10">
      <c r="A9" s="67" t="s">
        <v>224</v>
      </c>
      <c r="B9" s="67" t="s">
        <v>241</v>
      </c>
      <c r="C9" s="67" t="s">
        <v>242</v>
      </c>
      <c r="D9" s="67" t="s">
        <v>252</v>
      </c>
      <c r="E9" s="67" t="s">
        <v>253</v>
      </c>
      <c r="F9" s="67" t="s">
        <v>254</v>
      </c>
      <c r="G9" s="42" t="s">
        <v>255</v>
      </c>
      <c r="H9" s="67"/>
      <c r="I9" s="67" t="s">
        <v>256</v>
      </c>
      <c r="J9" s="67" t="s">
        <v>253</v>
      </c>
    </row>
    <row r="10" ht="33.75" customHeight="1" spans="1:10">
      <c r="A10" s="67" t="s">
        <v>224</v>
      </c>
      <c r="B10" s="67" t="s">
        <v>241</v>
      </c>
      <c r="C10" s="67" t="s">
        <v>257</v>
      </c>
      <c r="D10" s="67" t="s">
        <v>258</v>
      </c>
      <c r="E10" s="67" t="s">
        <v>259</v>
      </c>
      <c r="F10" s="67" t="s">
        <v>254</v>
      </c>
      <c r="G10" s="42" t="s">
        <v>260</v>
      </c>
      <c r="H10" s="67"/>
      <c r="I10" s="67" t="s">
        <v>256</v>
      </c>
      <c r="J10" s="67" t="s">
        <v>261</v>
      </c>
    </row>
    <row r="11" ht="33.75" customHeight="1" spans="1:10">
      <c r="A11" s="67" t="s">
        <v>224</v>
      </c>
      <c r="B11" s="67" t="s">
        <v>241</v>
      </c>
      <c r="C11" s="67" t="s">
        <v>262</v>
      </c>
      <c r="D11" s="67" t="s">
        <v>263</v>
      </c>
      <c r="E11" s="67" t="s">
        <v>264</v>
      </c>
      <c r="F11" s="67" t="s">
        <v>249</v>
      </c>
      <c r="G11" s="42" t="s">
        <v>265</v>
      </c>
      <c r="H11" s="67" t="s">
        <v>266</v>
      </c>
      <c r="I11" s="67" t="s">
        <v>247</v>
      </c>
      <c r="J11" s="67" t="s">
        <v>267</v>
      </c>
    </row>
  </sheetData>
  <mergeCells count="4">
    <mergeCell ref="A2:J2"/>
    <mergeCell ref="A3:H3"/>
    <mergeCell ref="A7:A11"/>
    <mergeCell ref="B7:B11"/>
  </mergeCells>
  <pageMargins left="0.314583333333333" right="0.2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2026-02-02T09:00:00Z</dcterms:created>
  <dcterms:modified xsi:type="dcterms:W3CDTF">2026-02-02T09:30:22Z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E8432662B88446BD9FCD064FAE638857</vt:lpwstr>
  </property>
  <property fmtid="{D5CDD505-2E9C-101B-9397-08002B2CF9AE}" pid="3" name="KSOProductBuildVer">
    <vt:lpwstr>2052-11.8.2.12089</vt:lpwstr>
  </property>
</Properties>
</file>