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<sst xmlns="http://schemas.openxmlformats.org/spreadsheetml/2006/main" count="683" uniqueCount="311">
  <si>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</si>
  <si>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</si>
  <si>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</si>
  <si>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</si>
  <si>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</si>
  <si>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</si>
  <si>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</si>
  <si>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</si>
  <si>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</si>
  <si>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</si>
  <si>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</si>
  <si>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</si>
  <si>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</si>
  <si>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</si>
  <si>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</si>
  <si>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</si>
  <si>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</si>
  <si>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</si>
  <si>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</si>
  <si>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</si>
  <si>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</si>
  <si>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</si>
  <si>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</si>
  <si>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</si>
  <si>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</si>
  <si>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</si>
  <si>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</si>
  <si>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</si>
  <si>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</si>
  <si>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</si>
  <si>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</si>
  <si>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</si>
  <si>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</si>
  <si>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</si>
  <si>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</si>
  <si>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</si>
  <si>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</si>
  <si>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</si>
  <si>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</si>
  <si>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</si>
  <si>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</si>
  <si>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</si>
  <si>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</si>
  <si>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</si>
  <si>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</si>
  <si>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</si>
  <si>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</si>
  <si>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</si>
  <si>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</si>
  <si>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</si>
  <si>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</si>
  <si>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</si>
  <si>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</si>
  <si>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</si>
  <si>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</si>
  <si>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</si>
  <si>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</si>
  <si>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</si>
  <si>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</si>
  <si>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</si>
  <si>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</si>
  <si>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</si>
  <si>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</si>
  <si>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125009</t>
  </si>
  <si>
    <t>玉溪市农村能源与农业环境保护中心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</si>
  <si>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</si>
  <si>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</si>
  <si>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</si>
  <si>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</si>
  <si>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</si>
  <si>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</si>
  <si>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</si>
  <si>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</si>
  <si>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</si>
  <si>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</si>
  <si>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</si>
  <si>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</si>
  <si>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</si>
  <si>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</si>
  <si>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</si>
  <si>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</si>
  <si>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</si>
  <si>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</si>
  <si>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</si>
  <si>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</si>
  <si>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</si>
  <si>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</si>
  <si>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</si>
  <si>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</si>
  <si>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</si>
  <si>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</si>
  <si>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2130135</t>
  </si>
  <si>
    <t>2130153</t>
  </si>
  <si>
    <t>2130199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</si>
  <si>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</si>
  <si>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</si>
  <si>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</si>
  <si>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</si>
  <si>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</si>
  <si>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</si>
  <si>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</si>
  <si>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</si>
  <si>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</si>
  <si>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</si>
  <si>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</si>
  <si>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</si>
  <si>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</si>
  <si>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</si>
  <si>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</si>
  <si>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</si>
  <si>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</si>
  <si>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</si>
  <si>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</si>
  <si>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</si>
  <si>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</si>
  <si>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</si>
  <si>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</si>
  <si>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</si>
  <si>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</si>
  <si>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</si>
  <si>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</si>
  <si>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</si>
  <si>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</si>
  <si>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</si>
  <si>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</si>
  <si>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</si>
  <si>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</si>
  <si>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</si>
  <si>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</si>
  <si>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</si>
  <si>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</si>
  <si>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</si>
  <si>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</si>
  <si>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</si>
  <si>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</si>
  <si>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</si>
  <si>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</si>
  <si>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</si>
  <si>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</si>
  <si>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</si>
  <si>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</si>
  <si>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</si>
  <si>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</si>
  <si>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530400210000000630521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</si>
  <si>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</si>
  <si>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</si>
  <si>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</si>
  <si>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</si>
  <si>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</si>
  <si>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</si>
  <si>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</si>
  <si>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</si>
  <si>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</si>
  <si>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530400210000000630522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</si>
  <si>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</si>
  <si>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</si>
  <si>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</si>
  <si>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</si>
  <si>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</si>
  <si>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</si>
  <si>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</si>
  <si>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</si>
  <si>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</si>
  <si>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</si>
  <si>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</si>
  <si>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</si>
  <si>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</si>
  <si>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530400210000000630523</t>
  </si>
  <si>
    <t>住房公积金</t>
  </si>
  <si>
    <t>30113</t>
  </si>
  <si>
    <t>530400210000000630524</t>
  </si>
  <si>
    <t>对个人和家庭的补助</t>
  </si>
  <si>
    <t>事业单位离退休</t>
  </si>
  <si>
    <t>30305</t>
  </si>
  <si>
    <t>生活补助</t>
  </si>
  <si>
    <t>530400210000000630526</t>
  </si>
  <si>
    <t>公车购置及运维费</t>
  </si>
  <si>
    <t>30231</t>
  </si>
  <si>
    <t>公务用车运行维护费</t>
  </si>
  <si>
    <t>530400210000000630527</t>
  </si>
  <si>
    <t>工会经费</t>
  </si>
  <si>
    <t>30228</t>
  </si>
  <si>
    <t>530400210000000630528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</si>
  <si>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</si>
  <si>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</si>
  <si>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</si>
  <si>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</si>
  <si>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</si>
  <si>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</si>
  <si>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</si>
  <si>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</si>
  <si>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</si>
  <si>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</si>
  <si>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</si>
  <si>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</si>
  <si>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</si>
  <si>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</si>
  <si>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</si>
  <si>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</si>
  <si>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</si>
  <si>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</si>
  <si>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</si>
  <si>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</si>
  <si>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</si>
  <si>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30239</t>
  </si>
  <si>
    <t>其他交通费用</t>
  </si>
  <si>
    <t>530400221100000619217</t>
  </si>
  <si>
    <t>30217</t>
  </si>
  <si>
    <t>530400241100002384893</t>
  </si>
  <si>
    <t>奖励性绩效工资资金</t>
  </si>
  <si>
    <t>530400261100005164551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</si>
  <si>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</si>
  <si>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</si>
  <si>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</si>
  <si>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</si>
  <si>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</si>
  <si>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</si>
  <si>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</si>
  <si>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</si>
  <si>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玉溪市生产障碍耕地治理项目资金</t>
  </si>
  <si>
    <t>事业发展类</t>
  </si>
  <si>
    <t>530400241100003031120</t>
  </si>
  <si>
    <t>其他农业农村支出</t>
  </si>
  <si>
    <t>30227</t>
  </si>
  <si>
    <t>委托业务费</t>
  </si>
  <si>
    <t>2025年玉溪市生产障碍耕地治理项目资金</t>
  </si>
  <si>
    <t>530400251100004436514</t>
  </si>
  <si>
    <t>耕地建设与利用</t>
  </si>
  <si>
    <t>云财农〔2025〕58号玉溪市2025年地膜科学使用回收项目资金</t>
  </si>
  <si>
    <t>530400251100004469163</t>
  </si>
  <si>
    <t>农业生态资源保护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</si>
  <si>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</si>
  <si>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</si>
  <si>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</si>
  <si>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</si>
  <si>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</si>
  <si>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</si>
  <si>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</si>
  <si>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</si>
  <si>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</si>
  <si>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</si>
  <si>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</si>
  <si>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</si>
  <si>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</si>
  <si>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我单位2026年无项目预算。</t>
  </si>
  <si>
    <t>预算06表</t>
  </si>
  <si>
    <t>2026年部门政府性基金预算支出预算表</t>
  </si>
  <si>
    <t>单位:元</t>
  </si>
  <si>
    <t>政府性基金预算支出</t>
  </si>
  <si>
    <t>我单位2026年无政府性基金预算。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</si>
  <si>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</si>
  <si>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</si>
  <si>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</si>
  <si>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</si>
  <si>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</si>
  <si>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</si>
  <si>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</si>
  <si>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</si>
  <si>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</si>
  <si>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</si>
  <si>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</si>
  <si>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</si>
  <si>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</si>
  <si>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项</t>
  </si>
  <si>
    <t>车辆保险费</t>
  </si>
  <si>
    <t>车辆维修费</t>
  </si>
  <si>
    <t>预算08表</t>
  </si>
  <si>
    <t>2026年部门政府购买服务预算表</t>
  </si>
  <si>
    <t>政府购买服务项目</t>
  </si>
  <si>
    <t>政府购买服务目录</t>
  </si>
  <si>
    <t>我单位2026年无政府购买服务预算。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</si>
  <si>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</si>
  <si>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</si>
  <si>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</si>
  <si>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</si>
  <si>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</si>
  <si>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</si>
  <si>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</si>
  <si>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</si>
  <si>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</si>
  <si>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</si>
  <si>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</si>
  <si>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</si>
  <si>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</si>
  <si>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</si>
  <si>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</si>
  <si>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我单位2026年无市对下转移支付预算。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</si>
  <si>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</si>
  <si>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</si>
  <si>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</si>
  <si>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</si>
  <si>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</si>
  <si>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</si>
  <si>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</si>
  <si>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</si>
  <si>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</si>
  <si>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</si>
  <si>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</si>
  <si>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我单位2026年无新增资产配置预算。</t>
  </si>
  <si>
    <t>预算11表</t>
  </si>
  <si>
    <t>2026年上级补助项目支出预算表</t>
  </si>
  <si>
    <t>上级补助</t>
  </si>
  <si>
    <t>我单位2026年无上级补助项目预算。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</si>
  <si>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</si>
  <si>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</si>
  <si>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</si>
  <si>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</si>
  <si>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</si>
  <si>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</si>
  <si>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</si>
  <si>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我单位2026年无项目支出中期规划预算。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</si>
</sst>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yyyy/mm/dd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9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6" fontId="11" fillId="0" borderId="7">
      <alignment horizontal="right" vertical="center"/>
    </xf>
    <xf numFmtId="180" fontId="11" fillId="0" borderId="7">
      <alignment horizontal="right" vertical="center"/>
    </xf>
  </cellStyleXfs>
  <cellXfs count="16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0" fontId="0" fillId="0" borderId="14" xfId="0" applyFont="1" applyBorder="1">
      <alignment vertical="top"/>
    </xf>
    <xf numFmtId="178" fontId="11" fillId="0" borderId="7" xfId="53" applyNumberFormat="1" applyFont="1" applyBorder="1" applyAlignment="1">
      <alignment horizontal="right" vertical="center" wrapText="1"/>
    </xf>
    <xf numFmtId="49" fontId="11" fillId="0" borderId="4" xfId="53" applyNumberFormat="1" applyFont="1" applyBorder="1">
      <alignment horizontal="left" vertical="center" wrapText="1"/>
    </xf>
    <xf numFmtId="49" fontId="11" fillId="0" borderId="6" xfId="53" applyNumberFormat="1" applyFont="1" applyBorder="1">
      <alignment horizontal="lef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6" sqref="B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61"/>
      <c r="C1" s="161"/>
      <c r="D1" s="161"/>
    </row>
    <row r="2" ht="28.5" customHeight="1" spans="1:4">
      <c r="A2" s="162" t="s">
        <v>1</v>
      </c>
      <c r="B2" s="162"/>
      <c r="C2" s="162"/>
      <c r="D2" s="162"/>
    </row>
    <row r="3" ht="18.75" customHeight="1" spans="1:4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6">
        <v>3259391.41</v>
      </c>
      <c r="C6" s="167" t="str">
        <f>"一"&amp;"、"&amp;"社会保障和就业支出"</f>
        <v>一、社会保障和就业支出</v>
      </c>
      <c r="D6" s="166">
        <v>397426.56</v>
      </c>
    </row>
    <row r="7" ht="18.75" customHeight="1" spans="1:4">
      <c r="A7" s="148" t="s">
        <v>9</v>
      </c>
      <c r="B7" s="166"/>
      <c r="C7" s="167" t="str">
        <f>"二"&amp;"、"&amp;"卫生健康支出"</f>
        <v>二、卫生健康支出</v>
      </c>
      <c r="D7" s="166">
        <v>269386.39</v>
      </c>
    </row>
    <row r="8" ht="18.75" customHeight="1" spans="1:4">
      <c r="A8" s="148" t="s">
        <v>10</v>
      </c>
      <c r="B8" s="166"/>
      <c r="C8" s="167" t="str">
        <f>"三"&amp;"、"&amp;"农林水支出"</f>
        <v>三、农林水支出</v>
      </c>
      <c r="D8" s="166">
        <v>9112721.95</v>
      </c>
    </row>
    <row r="9" ht="18.75" customHeight="1" spans="1:4">
      <c r="A9" s="148" t="s">
        <v>11</v>
      </c>
      <c r="B9" s="166"/>
      <c r="C9" s="167" t="str">
        <f>"四"&amp;"、"&amp;"住房保障支出"</f>
        <v>四、住房保障支出</v>
      </c>
      <c r="D9" s="166">
        <v>248196</v>
      </c>
    </row>
    <row r="10" ht="18.75" customHeight="1" spans="1:4">
      <c r="A10" s="148" t="s">
        <v>12</v>
      </c>
      <c r="B10" s="166"/>
      <c r="C10" s="148"/>
      <c r="D10" s="148"/>
    </row>
    <row r="11" ht="18.75" customHeight="1" spans="1:4">
      <c r="A11" s="148" t="s">
        <v>13</v>
      </c>
      <c r="B11" s="166"/>
      <c r="C11" s="148"/>
      <c r="D11" s="148"/>
    </row>
    <row r="12" ht="18.75" customHeight="1" spans="1:4">
      <c r="A12" s="148" t="s">
        <v>14</v>
      </c>
      <c r="B12" s="166"/>
      <c r="C12" s="148"/>
      <c r="D12" s="148"/>
    </row>
    <row r="13" ht="18.75" customHeight="1" spans="1:4">
      <c r="A13" s="148" t="s">
        <v>15</v>
      </c>
      <c r="B13" s="166"/>
      <c r="C13" s="148"/>
      <c r="D13" s="148"/>
    </row>
    <row r="14" ht="18.75" customHeight="1" spans="1:4">
      <c r="A14" s="148" t="s">
        <v>16</v>
      </c>
      <c r="B14" s="166"/>
      <c r="C14" s="148"/>
      <c r="D14" s="148"/>
    </row>
    <row r="15" ht="18.75" customHeight="1" spans="1:4">
      <c r="A15" s="148" t="s">
        <v>17</v>
      </c>
      <c r="B15" s="166"/>
      <c r="C15" s="148"/>
      <c r="D15" s="148"/>
    </row>
    <row r="16" ht="18.75" customHeight="1" spans="1:4">
      <c r="A16" s="168" t="s">
        <v>18</v>
      </c>
      <c r="B16" s="166">
        <v>3259391.41</v>
      </c>
      <c r="C16" s="168" t="s">
        <v>19</v>
      </c>
      <c r="D16" s="166">
        <v>10027730.9</v>
      </c>
    </row>
    <row r="17" ht="18.75" customHeight="1" spans="1:4">
      <c r="A17" s="163" t="s">
        <v>20</v>
      </c>
      <c r="B17" s="148"/>
      <c r="C17" s="163" t="s">
        <v>21</v>
      </c>
      <c r="D17" s="148"/>
    </row>
    <row r="18" ht="18.75" customHeight="1" spans="1:4">
      <c r="A18" s="59" t="s">
        <v>22</v>
      </c>
      <c r="B18" s="166">
        <v>6768339.49</v>
      </c>
      <c r="C18" s="59" t="s">
        <v>22</v>
      </c>
      <c r="D18" s="166"/>
    </row>
    <row r="19" ht="18.75" customHeight="1" spans="1:4">
      <c r="A19" s="59" t="s">
        <v>23</v>
      </c>
      <c r="B19" s="166"/>
      <c r="C19" s="59" t="s">
        <v>23</v>
      </c>
      <c r="D19" s="166"/>
    </row>
    <row r="20" ht="18.75" customHeight="1" spans="1:4">
      <c r="A20" s="168" t="s">
        <v>24</v>
      </c>
      <c r="B20" s="166">
        <v>10027730.9</v>
      </c>
      <c r="C20" s="168" t="s">
        <v>25</v>
      </c>
      <c r="D20" s="166">
        <v>10027730.9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7" sqref="D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245</v>
      </c>
    </row>
    <row r="2" ht="28.5" customHeight="1" spans="1:6">
      <c r="A2" s="31" t="s">
        <v>246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"单位名称："&amp;"玉溪市农村能源与农业环境保护中心"</f>
        <v>单位名称：玉溪市农村能源与农业环境保护中心</v>
      </c>
      <c r="B3" s="133"/>
      <c r="C3" s="133"/>
      <c r="D3" s="73"/>
      <c r="E3" s="73"/>
      <c r="F3" s="134" t="s">
        <v>247</v>
      </c>
    </row>
    <row r="4" ht="18.75" customHeight="1" spans="1:6">
      <c r="A4" s="33" t="s">
        <v>124</v>
      </c>
      <c r="B4" s="33" t="s">
        <v>67</v>
      </c>
      <c r="C4" s="33" t="s">
        <v>68</v>
      </c>
      <c r="D4" s="34" t="s">
        <v>248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231</v>
      </c>
      <c r="B8" s="137"/>
      <c r="C8" s="137" t="s">
        <v>231</v>
      </c>
      <c r="D8" s="135"/>
      <c r="E8" s="135"/>
      <c r="F8" s="135"/>
    </row>
    <row r="9" customHeight="1" spans="1:1">
      <c r="A9" t="s">
        <v>249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354166666666667" right="0.354166666666667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251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"单位名称："&amp;"玉溪市农村能源与农业环境保护中心"</f>
        <v>单位名称：玉溪市农村能源与农业环境保护中心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252</v>
      </c>
      <c r="B4" s="110" t="s">
        <v>253</v>
      </c>
      <c r="C4" s="110" t="s">
        <v>254</v>
      </c>
      <c r="D4" s="110" t="s">
        <v>255</v>
      </c>
      <c r="E4" s="110" t="s">
        <v>256</v>
      </c>
      <c r="F4" s="110" t="s">
        <v>257</v>
      </c>
      <c r="G4" s="111" t="s">
        <v>131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258</v>
      </c>
      <c r="J5" s="112" t="s">
        <v>259</v>
      </c>
      <c r="K5" s="122" t="s">
        <v>260</v>
      </c>
      <c r="L5" s="123" t="s">
        <v>261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138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4525.5</v>
      </c>
      <c r="G8" s="44">
        <v>10025.5</v>
      </c>
      <c r="H8" s="44">
        <v>10025.5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"&amp;"公车购置及运维费"</f>
        <v>      公车购置及运维费</v>
      </c>
      <c r="B9" s="94" t="s">
        <v>262</v>
      </c>
      <c r="C9" s="94" t="str">
        <f>"C23120302"&amp;"  "&amp;"车辆加油、添加燃料服务"</f>
        <v>C23120302  车辆加油、添加燃料服务</v>
      </c>
      <c r="D9" s="118" t="s">
        <v>263</v>
      </c>
      <c r="E9" s="119">
        <v>1</v>
      </c>
      <c r="F9" s="24"/>
      <c r="G9" s="44">
        <v>3000</v>
      </c>
      <c r="H9" s="44">
        <v>3000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"&amp;"公车购置及运维费"</f>
        <v>      公车购置及运维费</v>
      </c>
      <c r="B10" s="94" t="s">
        <v>264</v>
      </c>
      <c r="C10" s="94" t="str">
        <f>"C1804010201"&amp;"  "&amp;"机动车保险服务"</f>
        <v>C1804010201  机动车保险服务</v>
      </c>
      <c r="D10" s="118" t="s">
        <v>263</v>
      </c>
      <c r="E10" s="119">
        <v>1</v>
      </c>
      <c r="F10" s="24"/>
      <c r="G10" s="44">
        <v>2500</v>
      </c>
      <c r="H10" s="44">
        <v>2500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3" t="str">
        <f>"      "&amp;"公车购置及运维费"</f>
        <v>      公车购置及运维费</v>
      </c>
      <c r="B11" s="94" t="s">
        <v>265</v>
      </c>
      <c r="C11" s="94" t="str">
        <f>"C23120301"&amp;"  "&amp;"车辆维修和保养服务"</f>
        <v>C23120301  车辆维修和保养服务</v>
      </c>
      <c r="D11" s="118" t="s">
        <v>263</v>
      </c>
      <c r="E11" s="119">
        <v>1</v>
      </c>
      <c r="F11" s="24">
        <v>4525.5</v>
      </c>
      <c r="G11" s="44">
        <v>4525.5</v>
      </c>
      <c r="H11" s="44">
        <v>4525.5</v>
      </c>
      <c r="I11" s="44"/>
      <c r="J11" s="44"/>
      <c r="K11" s="44"/>
      <c r="L11" s="44"/>
      <c r="M11" s="44"/>
      <c r="N11" s="44"/>
      <c r="O11" s="44"/>
      <c r="P11" s="44"/>
      <c r="Q11" s="44"/>
    </row>
    <row r="12" ht="21" customHeight="1" spans="1:17">
      <c r="A12" s="95" t="s">
        <v>231</v>
      </c>
      <c r="B12" s="96"/>
      <c r="C12" s="96"/>
      <c r="D12" s="96"/>
      <c r="E12" s="116"/>
      <c r="F12" s="117">
        <v>4525.5</v>
      </c>
      <c r="G12" s="44">
        <v>10025.5</v>
      </c>
      <c r="H12" s="44">
        <v>10025.5</v>
      </c>
      <c r="I12" s="44"/>
      <c r="J12" s="44"/>
      <c r="K12" s="44"/>
      <c r="L12" s="44"/>
      <c r="M12" s="44"/>
      <c r="N12" s="44"/>
      <c r="O12" s="44"/>
      <c r="P12" s="44"/>
      <c r="Q12" s="44"/>
    </row>
  </sheetData>
  <mergeCells count="17">
    <mergeCell ref="A1:Q1"/>
    <mergeCell ref="A2:Q2"/>
    <mergeCell ref="A3:E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236111111111111" right="0.314583333333333" top="1" bottom="1" header="0.5" footer="0.5"/>
  <pageSetup paperSize="9" scale="5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6" sqref="A25:A26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266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267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"单位名称："&amp;"玉溪市农村能源与农业环境保护中心"</f>
        <v>单位名称：玉溪市农村能源与农业环境保护中心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252</v>
      </c>
      <c r="B4" s="84" t="s">
        <v>268</v>
      </c>
      <c r="C4" s="84" t="s">
        <v>269</v>
      </c>
      <c r="D4" s="85" t="s">
        <v>131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258</v>
      </c>
      <c r="G5" s="88" t="s">
        <v>259</v>
      </c>
      <c r="H5" s="89" t="s">
        <v>260</v>
      </c>
      <c r="I5" s="105" t="s">
        <v>261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138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231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ht="17" customHeight="1" spans="1:1">
      <c r="A11" t="s">
        <v>270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354166666666667" right="0.393055555555556" top="1" bottom="1" header="0.5" footer="0.5"/>
  <pageSetup paperSize="9" scale="5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272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"单位名称："&amp;"玉溪市农村能源与农业环境保护中心"</f>
        <v>单位名称：玉溪市农村能源与农业环境保护中心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273</v>
      </c>
      <c r="B4" s="50" t="s">
        <v>131</v>
      </c>
      <c r="C4" s="51"/>
      <c r="D4" s="51"/>
      <c r="E4" s="50" t="s">
        <v>274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275</v>
      </c>
      <c r="E5" s="41" t="s">
        <v>276</v>
      </c>
      <c r="F5" s="41" t="s">
        <v>277</v>
      </c>
      <c r="G5" s="41" t="s">
        <v>278</v>
      </c>
      <c r="H5" s="41" t="s">
        <v>279</v>
      </c>
      <c r="I5" s="41" t="s">
        <v>280</v>
      </c>
      <c r="J5" s="41" t="s">
        <v>281</v>
      </c>
      <c r="K5" s="41" t="s">
        <v>282</v>
      </c>
      <c r="L5" s="41" t="s">
        <v>283</v>
      </c>
      <c r="M5" s="41" t="s">
        <v>284</v>
      </c>
      <c r="N5" s="41" t="s">
        <v>285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0" customHeight="1" spans="1:1">
      <c r="A10" t="s">
        <v>286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393055555555556" right="0.354166666666667" top="1" bottom="1" header="0.5" footer="0.5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287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288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"单位名称："&amp;"玉溪市农村能源与农业环境保护中心"</f>
        <v>单位名称：玉溪市农村能源与农业环境保护中心</v>
      </c>
    </row>
    <row r="4" ht="14.25" customHeight="1" spans="1:10">
      <c r="A4" s="66" t="s">
        <v>234</v>
      </c>
      <c r="B4" s="66" t="s">
        <v>235</v>
      </c>
      <c r="C4" s="66" t="s">
        <v>236</v>
      </c>
      <c r="D4" s="66" t="s">
        <v>237</v>
      </c>
      <c r="E4" s="66" t="s">
        <v>238</v>
      </c>
      <c r="F4" s="53" t="s">
        <v>239</v>
      </c>
      <c r="G4" s="66" t="s">
        <v>240</v>
      </c>
      <c r="H4" s="53" t="s">
        <v>241</v>
      </c>
      <c r="I4" s="53" t="s">
        <v>242</v>
      </c>
      <c r="J4" s="66" t="s">
        <v>243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8" customHeight="1" spans="1:1">
      <c r="A8" t="s">
        <v>286</v>
      </c>
    </row>
  </sheetData>
  <mergeCells count="3">
    <mergeCell ref="A1:J1"/>
    <mergeCell ref="A2:J2"/>
    <mergeCell ref="A3:H3"/>
  </mergeCells>
  <pageMargins left="0.275" right="0.393055555555556" top="1" bottom="1" header="0.5" footer="0.5"/>
  <pageSetup paperSize="9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D18" sqref="D18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289</v>
      </c>
      <c r="B1" s="54"/>
      <c r="C1" s="54"/>
      <c r="D1" s="54"/>
      <c r="E1" s="54"/>
      <c r="F1" s="54"/>
      <c r="G1" s="54"/>
      <c r="H1" s="54" t="s">
        <v>289</v>
      </c>
    </row>
    <row r="2" ht="28.5" customHeight="1" spans="1:8">
      <c r="A2" s="55" t="s">
        <v>290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"单位名称："&amp;"玉溪市农村能源与农业环境保护中心"</f>
        <v>单位名称：玉溪市农村能源与农业环境保护中心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124</v>
      </c>
      <c r="B4" s="57" t="s">
        <v>291</v>
      </c>
      <c r="C4" s="57" t="s">
        <v>292</v>
      </c>
      <c r="D4" s="57" t="s">
        <v>293</v>
      </c>
      <c r="E4" s="57" t="s">
        <v>294</v>
      </c>
      <c r="F4" s="57" t="s">
        <v>295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256</v>
      </c>
      <c r="G5" s="57" t="s">
        <v>296</v>
      </c>
      <c r="H5" s="57" t="s">
        <v>297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  <row r="9" ht="20" customHeight="1" spans="1:1">
      <c r="A9" t="s">
        <v>298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314583333333333" right="0.314583333333333" top="1" bottom="1" header="0.5" footer="0.5"/>
  <pageSetup paperSize="9" scale="83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299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300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"单位名称："&amp;"玉溪市农村能源与农业环境保护中心"</f>
        <v>单位名称：玉溪市农村能源与农业环境保护中心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214</v>
      </c>
      <c r="B4" s="32" t="s">
        <v>126</v>
      </c>
      <c r="C4" s="32" t="s">
        <v>215</v>
      </c>
      <c r="D4" s="33" t="s">
        <v>127</v>
      </c>
      <c r="E4" s="33" t="s">
        <v>128</v>
      </c>
      <c r="F4" s="33" t="s">
        <v>129</v>
      </c>
      <c r="G4" s="33" t="s">
        <v>130</v>
      </c>
      <c r="H4" s="34" t="s">
        <v>30</v>
      </c>
      <c r="I4" s="50" t="s">
        <v>301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231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ht="17" customHeight="1" spans="1:1">
      <c r="A11" t="s">
        <v>302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275" right="0.314583333333333" top="1" bottom="1" header="0.5" footer="0.5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9" sqref="C1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303</v>
      </c>
      <c r="B1" s="1"/>
      <c r="C1" s="1"/>
      <c r="D1" s="2"/>
      <c r="E1" s="1"/>
      <c r="F1" s="1"/>
      <c r="G1" s="3"/>
    </row>
    <row r="2" ht="27.75" customHeight="1" spans="1:7">
      <c r="A2" s="4" t="s">
        <v>304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"单位名称："&amp;"玉溪市农村能源与农业环境保护中心"</f>
        <v>单位名称：玉溪市农村能源与农业环境保护中心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215</v>
      </c>
      <c r="B4" s="9" t="s">
        <v>214</v>
      </c>
      <c r="C4" s="9" t="s">
        <v>126</v>
      </c>
      <c r="D4" s="10" t="s">
        <v>305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306</v>
      </c>
      <c r="F5" s="10" t="s">
        <v>307</v>
      </c>
      <c r="G5" s="10" t="s">
        <v>308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309</v>
      </c>
      <c r="C10" s="27"/>
      <c r="D10" s="28"/>
      <c r="E10" s="24"/>
      <c r="F10" s="24"/>
      <c r="G10" s="24"/>
    </row>
    <row r="11" ht="19" customHeight="1" spans="1:1">
      <c r="A11" t="s">
        <v>310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196527777777778" right="0.314583333333333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7" t="s">
        <v>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8"/>
      <c r="M3" s="158"/>
      <c r="N3" s="158"/>
      <c r="O3" s="158"/>
      <c r="P3" s="158"/>
      <c r="Q3" s="158"/>
      <c r="R3" s="158"/>
      <c r="S3" s="158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6" t="s">
        <v>44</v>
      </c>
      <c r="B7" s="156" t="s">
        <v>45</v>
      </c>
      <c r="C7" s="156" t="s">
        <v>46</v>
      </c>
      <c r="D7" s="156" t="s">
        <v>47</v>
      </c>
      <c r="E7" s="156" t="s">
        <v>48</v>
      </c>
      <c r="F7" s="156" t="s">
        <v>49</v>
      </c>
      <c r="G7" s="156" t="s">
        <v>50</v>
      </c>
      <c r="H7" s="156" t="s">
        <v>51</v>
      </c>
      <c r="I7" s="156" t="s">
        <v>52</v>
      </c>
      <c r="J7" s="156" t="s">
        <v>53</v>
      </c>
      <c r="K7" s="156" t="s">
        <v>54</v>
      </c>
      <c r="L7" s="156" t="s">
        <v>55</v>
      </c>
      <c r="M7" s="156" t="s">
        <v>56</v>
      </c>
      <c r="N7" s="156" t="s">
        <v>57</v>
      </c>
      <c r="O7" s="156" t="s">
        <v>58</v>
      </c>
      <c r="P7" s="156" t="s">
        <v>59</v>
      </c>
      <c r="Q7" s="156" t="s">
        <v>60</v>
      </c>
      <c r="R7" s="156" t="s">
        <v>61</v>
      </c>
      <c r="S7" s="156" t="s">
        <v>62</v>
      </c>
    </row>
    <row r="8" ht="20.25" customHeight="1" spans="1:19">
      <c r="A8" s="148" t="s">
        <v>63</v>
      </c>
      <c r="B8" s="148" t="s">
        <v>64</v>
      </c>
      <c r="C8" s="153">
        <v>10027730.9</v>
      </c>
      <c r="D8" s="153">
        <v>3259391.41</v>
      </c>
      <c r="E8" s="62">
        <v>3259391.41</v>
      </c>
      <c r="F8" s="62"/>
      <c r="G8" s="62"/>
      <c r="H8" s="62"/>
      <c r="I8" s="62"/>
      <c r="J8" s="62"/>
      <c r="K8" s="62"/>
      <c r="L8" s="62"/>
      <c r="M8" s="62"/>
      <c r="N8" s="62"/>
      <c r="O8" s="153">
        <v>6768339.49</v>
      </c>
      <c r="P8" s="153">
        <v>6768339.49</v>
      </c>
      <c r="Q8" s="153"/>
      <c r="R8" s="153"/>
      <c r="S8" s="153"/>
    </row>
    <row r="9" ht="20.25" customHeight="1" spans="1:19">
      <c r="A9" s="151" t="s">
        <v>30</v>
      </c>
      <c r="B9" s="148"/>
      <c r="C9" s="153">
        <v>10027730.9</v>
      </c>
      <c r="D9" s="153">
        <v>3259391.41</v>
      </c>
      <c r="E9" s="153">
        <v>3259391.41</v>
      </c>
      <c r="F9" s="153"/>
      <c r="G9" s="153"/>
      <c r="H9" s="153"/>
      <c r="I9" s="153"/>
      <c r="J9" s="153"/>
      <c r="K9" s="153"/>
      <c r="L9" s="153"/>
      <c r="M9" s="153"/>
      <c r="N9" s="153"/>
      <c r="O9" s="153">
        <v>6768339.49</v>
      </c>
      <c r="P9" s="153">
        <v>6768339.49</v>
      </c>
      <c r="Q9" s="153"/>
      <c r="R9" s="153"/>
      <c r="S9" s="153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14583333333333" right="0.275" top="1" bottom="1" header="0.5" footer="0.5"/>
  <pageSetup paperSize="9" scale="41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C22" sqref="C22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7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8"/>
      <c r="E3" s="148"/>
      <c r="F3" s="148"/>
      <c r="G3" s="148"/>
      <c r="H3" s="148"/>
      <c r="I3" s="148"/>
      <c r="J3" s="158"/>
      <c r="K3" s="158"/>
      <c r="L3" s="158"/>
      <c r="M3" s="158"/>
      <c r="N3" s="158"/>
      <c r="O3" s="158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 t="s">
        <v>50</v>
      </c>
      <c r="H6" s="156" t="s">
        <v>51</v>
      </c>
      <c r="I6" s="156" t="s">
        <v>52</v>
      </c>
      <c r="J6" s="156" t="s">
        <v>53</v>
      </c>
      <c r="K6" s="156" t="s">
        <v>54</v>
      </c>
      <c r="L6" s="156" t="s">
        <v>55</v>
      </c>
      <c r="M6" s="156" t="s">
        <v>56</v>
      </c>
      <c r="N6" s="156" t="s">
        <v>57</v>
      </c>
      <c r="O6" s="156" t="s">
        <v>58</v>
      </c>
    </row>
    <row r="7" ht="20.25" customHeight="1" spans="1:15">
      <c r="A7" s="148" t="s">
        <v>78</v>
      </c>
      <c r="B7" s="148" t="str">
        <f>"        "&amp;"社会保障和就业支出"</f>
        <v>        社会保障和就业支出</v>
      </c>
      <c r="C7" s="62">
        <v>397426.56</v>
      </c>
      <c r="D7" s="62">
        <v>397426.56</v>
      </c>
      <c r="E7" s="62">
        <v>397426.56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9" t="s">
        <v>79</v>
      </c>
      <c r="B8" s="159" t="str">
        <f>"        "&amp;"行政事业单位养老支出"</f>
        <v>        行政事业单位养老支出</v>
      </c>
      <c r="C8" s="62">
        <v>397426.56</v>
      </c>
      <c r="D8" s="62">
        <v>397426.56</v>
      </c>
      <c r="E8" s="62">
        <v>397426.56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60" t="s">
        <v>80</v>
      </c>
      <c r="B9" s="160" t="str">
        <f>"        "&amp;"事业单位离退休"</f>
        <v>        事业单位离退休</v>
      </c>
      <c r="C9" s="62">
        <v>108000</v>
      </c>
      <c r="D9" s="62">
        <v>108000</v>
      </c>
      <c r="E9" s="62">
        <v>108000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60" t="s">
        <v>81</v>
      </c>
      <c r="B10" s="160" t="str">
        <f>"        "&amp;"机关事业单位基本养老保险缴费支出"</f>
        <v>        机关事业单位基本养老保险缴费支出</v>
      </c>
      <c r="C10" s="62">
        <v>289426.56</v>
      </c>
      <c r="D10" s="62">
        <v>289426.56</v>
      </c>
      <c r="E10" s="62">
        <v>289426.56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48" t="s">
        <v>82</v>
      </c>
      <c r="B11" s="148" t="str">
        <f>"        "&amp;"卫生健康支出"</f>
        <v>        卫生健康支出</v>
      </c>
      <c r="C11" s="62">
        <v>269386.39</v>
      </c>
      <c r="D11" s="62">
        <v>269386.39</v>
      </c>
      <c r="E11" s="62">
        <v>269386.39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9" t="s">
        <v>83</v>
      </c>
      <c r="B12" s="159" t="str">
        <f>"        "&amp;"行政事业单位医疗"</f>
        <v>        行政事业单位医疗</v>
      </c>
      <c r="C12" s="62">
        <v>269386.39</v>
      </c>
      <c r="D12" s="62">
        <v>269386.39</v>
      </c>
      <c r="E12" s="62">
        <v>269386.39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60" t="s">
        <v>84</v>
      </c>
      <c r="B13" s="160" t="str">
        <f>"        "&amp;"行政单位医疗"</f>
        <v>        行政单位医疗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60" t="s">
        <v>85</v>
      </c>
      <c r="B14" s="160" t="str">
        <f>"        "&amp;"事业单位医疗"</f>
        <v>        事业单位医疗</v>
      </c>
      <c r="C14" s="62">
        <v>150140.03</v>
      </c>
      <c r="D14" s="62">
        <v>150140.03</v>
      </c>
      <c r="E14" s="62">
        <v>150140.03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60" t="s">
        <v>86</v>
      </c>
      <c r="B15" s="160" t="str">
        <f>"        "&amp;"公务员医疗补助"</f>
        <v>        公务员医疗补助</v>
      </c>
      <c r="C15" s="62">
        <v>104845.8</v>
      </c>
      <c r="D15" s="62">
        <v>104845.8</v>
      </c>
      <c r="E15" s="62">
        <v>104845.8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60" t="s">
        <v>87</v>
      </c>
      <c r="B16" s="160" t="str">
        <f>"        "&amp;"其他行政事业单位医疗支出"</f>
        <v>        其他行政事业单位医疗支出</v>
      </c>
      <c r="C16" s="62">
        <v>14400.56</v>
      </c>
      <c r="D16" s="62">
        <v>14400.56</v>
      </c>
      <c r="E16" s="62">
        <v>14400.56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88</v>
      </c>
      <c r="B17" s="148" t="str">
        <f>"        "&amp;"农林水支出"</f>
        <v>        农林水支出</v>
      </c>
      <c r="C17" s="62">
        <v>9112721.95</v>
      </c>
      <c r="D17" s="62">
        <v>9112721.95</v>
      </c>
      <c r="E17" s="62">
        <v>2344382.46</v>
      </c>
      <c r="F17" s="62">
        <v>6768339.49</v>
      </c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9" t="s">
        <v>89</v>
      </c>
      <c r="B18" s="159" t="str">
        <f>"        "&amp;"农业农村"</f>
        <v>        农业农村</v>
      </c>
      <c r="C18" s="62">
        <v>9112721.95</v>
      </c>
      <c r="D18" s="62">
        <v>9112721.95</v>
      </c>
      <c r="E18" s="62">
        <v>2344382.46</v>
      </c>
      <c r="F18" s="62">
        <v>6768339.49</v>
      </c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60" t="s">
        <v>90</v>
      </c>
      <c r="B19" s="160" t="str">
        <f>"        "&amp;"事业运行"</f>
        <v>        事业运行</v>
      </c>
      <c r="C19" s="62">
        <v>2344382.46</v>
      </c>
      <c r="D19" s="62">
        <v>2344382.46</v>
      </c>
      <c r="E19" s="62">
        <v>2344382.46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60" t="s">
        <v>91</v>
      </c>
      <c r="B20" s="160" t="str">
        <f>"        "&amp;"农业生态资源保护"</f>
        <v>        农业生态资源保护</v>
      </c>
      <c r="C20" s="62">
        <v>3607600</v>
      </c>
      <c r="D20" s="62">
        <v>3607600</v>
      </c>
      <c r="E20" s="62"/>
      <c r="F20" s="62">
        <v>3607600</v>
      </c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60" t="s">
        <v>92</v>
      </c>
      <c r="B21" s="160" t="str">
        <f>"        "&amp;"耕地建设与利用"</f>
        <v>        耕地建设与利用</v>
      </c>
      <c r="C21" s="62">
        <v>2099024.69</v>
      </c>
      <c r="D21" s="62">
        <v>2099024.69</v>
      </c>
      <c r="E21" s="62"/>
      <c r="F21" s="62">
        <v>2099024.69</v>
      </c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60" t="s">
        <v>93</v>
      </c>
      <c r="B22" s="160" t="str">
        <f>"        "&amp;"其他农业农村支出"</f>
        <v>        其他农业农村支出</v>
      </c>
      <c r="C22" s="62">
        <v>1061714.8</v>
      </c>
      <c r="D22" s="62">
        <v>1061714.8</v>
      </c>
      <c r="E22" s="62"/>
      <c r="F22" s="62">
        <v>1061714.8</v>
      </c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48" t="s">
        <v>94</v>
      </c>
      <c r="B23" s="148" t="str">
        <f>"        "&amp;"住房保障支出"</f>
        <v>        住房保障支出</v>
      </c>
      <c r="C23" s="62">
        <v>248196</v>
      </c>
      <c r="D23" s="62">
        <v>248196</v>
      </c>
      <c r="E23" s="62">
        <v>248196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9" t="s">
        <v>95</v>
      </c>
      <c r="B24" s="159" t="str">
        <f>"        "&amp;"住房改革支出"</f>
        <v>        住房改革支出</v>
      </c>
      <c r="C24" s="62">
        <v>248196</v>
      </c>
      <c r="D24" s="62">
        <v>248196</v>
      </c>
      <c r="E24" s="62">
        <v>248196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60" t="s">
        <v>96</v>
      </c>
      <c r="B25" s="160" t="str">
        <f>"        "&amp;"住房公积金"</f>
        <v>        住房公积金</v>
      </c>
      <c r="C25" s="62">
        <v>236652</v>
      </c>
      <c r="D25" s="62">
        <v>236652</v>
      </c>
      <c r="E25" s="62">
        <v>236652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60" t="s">
        <v>97</v>
      </c>
      <c r="B26" s="160" t="str">
        <f>"        "&amp;"购房补贴"</f>
        <v>        购房补贴</v>
      </c>
      <c r="C26" s="62">
        <v>11544</v>
      </c>
      <c r="D26" s="62">
        <v>11544</v>
      </c>
      <c r="E26" s="62">
        <v>11544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1" t="s">
        <v>30</v>
      </c>
      <c r="B27" s="148"/>
      <c r="C27" s="153">
        <v>10027730.9</v>
      </c>
      <c r="D27" s="153">
        <v>10027730.9</v>
      </c>
      <c r="E27" s="153">
        <v>3259391.41</v>
      </c>
      <c r="F27" s="153">
        <v>6768339.49</v>
      </c>
      <c r="G27" s="153"/>
      <c r="H27" s="153"/>
      <c r="I27" s="153"/>
      <c r="J27" s="153"/>
      <c r="K27" s="153"/>
      <c r="L27" s="153"/>
      <c r="M27" s="153"/>
      <c r="N27" s="153"/>
      <c r="O27" s="153"/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196527777777778" right="0.236111111111111" top="1" bottom="1" header="0.5" footer="0.5"/>
  <pageSetup paperSize="9" scale="54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98</v>
      </c>
      <c r="B1" s="161"/>
      <c r="C1" s="161"/>
      <c r="D1" s="161"/>
    </row>
    <row r="2" ht="28.5" customHeight="1" spans="1:4">
      <c r="A2" s="162" t="s">
        <v>99</v>
      </c>
      <c r="B2" s="162"/>
      <c r="C2" s="162"/>
      <c r="D2" s="162"/>
    </row>
    <row r="3" ht="18.75" customHeight="1" spans="1:4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100</v>
      </c>
      <c r="D5" s="57" t="s">
        <v>6</v>
      </c>
    </row>
    <row r="6" ht="18.75" customHeight="1" spans="1:4">
      <c r="A6" s="163" t="s">
        <v>101</v>
      </c>
      <c r="B6" s="164"/>
      <c r="C6" s="165" t="s">
        <v>102</v>
      </c>
      <c r="D6" s="164"/>
    </row>
    <row r="7" ht="18.75" customHeight="1" spans="1:4">
      <c r="A7" s="148" t="s">
        <v>103</v>
      </c>
      <c r="B7" s="166">
        <v>3259391.41</v>
      </c>
      <c r="C7" s="167" t="str">
        <f>"（一）"&amp;"社会保障和就业支出"</f>
        <v>（一）社会保障和就业支出</v>
      </c>
      <c r="D7" s="166">
        <v>397426.56</v>
      </c>
    </row>
    <row r="8" ht="18.75" customHeight="1" spans="1:4">
      <c r="A8" s="148" t="s">
        <v>104</v>
      </c>
      <c r="B8" s="166"/>
      <c r="C8" s="167" t="str">
        <f>"（二）"&amp;"卫生健康支出"</f>
        <v>（二）卫生健康支出</v>
      </c>
      <c r="D8" s="166">
        <v>269386.39</v>
      </c>
    </row>
    <row r="9" ht="18.75" customHeight="1" spans="1:4">
      <c r="A9" s="148" t="s">
        <v>105</v>
      </c>
      <c r="B9" s="166"/>
      <c r="C9" s="167" t="str">
        <f>"（三）"&amp;"农林水支出"</f>
        <v>（三）农林水支出</v>
      </c>
      <c r="D9" s="166">
        <v>9112721.95</v>
      </c>
    </row>
    <row r="10" ht="18.75" customHeight="1" spans="1:4">
      <c r="A10" s="148" t="s">
        <v>106</v>
      </c>
      <c r="B10" s="166"/>
      <c r="C10" s="167" t="str">
        <f>"（四）"&amp;"住房保障支出"</f>
        <v>（四）住房保障支出</v>
      </c>
      <c r="D10" s="166">
        <v>248196</v>
      </c>
    </row>
    <row r="11" ht="18.75" customHeight="1" spans="1:4">
      <c r="A11" s="59" t="s">
        <v>103</v>
      </c>
      <c r="B11" s="166">
        <v>6768339.49</v>
      </c>
      <c r="C11" s="148"/>
      <c r="D11" s="148"/>
    </row>
    <row r="12" ht="18.75" customHeight="1" spans="1:4">
      <c r="A12" s="59" t="s">
        <v>104</v>
      </c>
      <c r="B12" s="166"/>
      <c r="C12" s="148"/>
      <c r="D12" s="148"/>
    </row>
    <row r="13" ht="18.75" customHeight="1" spans="1:4">
      <c r="A13" s="59" t="s">
        <v>105</v>
      </c>
      <c r="B13" s="166"/>
      <c r="C13" s="148"/>
      <c r="D13" s="148"/>
    </row>
    <row r="14" ht="18.75" customHeight="1" spans="1:4">
      <c r="A14" s="148"/>
      <c r="B14" s="148"/>
      <c r="C14" s="148" t="s">
        <v>107</v>
      </c>
      <c r="D14" s="148"/>
    </row>
    <row r="15" ht="18.75" customHeight="1" spans="1:4">
      <c r="A15" s="168" t="s">
        <v>24</v>
      </c>
      <c r="B15" s="166">
        <v>10027730.9</v>
      </c>
      <c r="C15" s="168" t="s">
        <v>25</v>
      </c>
      <c r="D15" s="166">
        <v>10027730.9</v>
      </c>
    </row>
  </sheetData>
  <mergeCells count="5">
    <mergeCell ref="A1:D1"/>
    <mergeCell ref="A2:D2"/>
    <mergeCell ref="A3:C3"/>
    <mergeCell ref="A4:B4"/>
    <mergeCell ref="C4:D4"/>
  </mergeCells>
  <pageMargins left="0.708333333333333" right="0.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7" t="s">
        <v>108</v>
      </c>
      <c r="B1" s="157"/>
      <c r="C1" s="157"/>
      <c r="D1" s="157"/>
      <c r="E1" s="157"/>
      <c r="F1" s="157"/>
      <c r="G1" s="157"/>
    </row>
    <row r="2" ht="28.5" customHeight="1" spans="1:7">
      <c r="A2" s="147" t="s">
        <v>109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8"/>
      <c r="E3" s="148"/>
      <c r="F3" s="148"/>
      <c r="G3" s="158" t="s">
        <v>2</v>
      </c>
    </row>
    <row r="4" ht="27" customHeight="1" spans="1:7">
      <c r="A4" s="149" t="s">
        <v>110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111</v>
      </c>
      <c r="F5" s="149" t="s">
        <v>112</v>
      </c>
      <c r="G5" s="149"/>
    </row>
    <row r="6" ht="20.25" customHeight="1" spans="1:7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>
        <v>7</v>
      </c>
    </row>
    <row r="7" ht="20.25" customHeight="1" spans="1:7">
      <c r="A7" s="148" t="s">
        <v>78</v>
      </c>
      <c r="B7" s="148" t="str">
        <f>"        "&amp;"社会保障和就业支出"</f>
        <v>        社会保障和就业支出</v>
      </c>
      <c r="C7" s="62">
        <v>397426.56</v>
      </c>
      <c r="D7" s="153">
        <v>397426.56</v>
      </c>
      <c r="E7" s="62">
        <v>395026.56</v>
      </c>
      <c r="F7" s="62">
        <v>2400</v>
      </c>
      <c r="G7" s="62"/>
    </row>
    <row r="8" ht="20.25" customHeight="1" spans="1:7">
      <c r="A8" s="159" t="s">
        <v>79</v>
      </c>
      <c r="B8" s="159" t="str">
        <f>"        "&amp;"行政事业单位养老支出"</f>
        <v>        行政事业单位养老支出</v>
      </c>
      <c r="C8" s="62">
        <v>397426.56</v>
      </c>
      <c r="D8" s="153">
        <v>397426.56</v>
      </c>
      <c r="E8" s="62">
        <v>395026.56</v>
      </c>
      <c r="F8" s="62">
        <v>2400</v>
      </c>
      <c r="G8" s="62"/>
    </row>
    <row r="9" ht="20.25" customHeight="1" spans="1:7">
      <c r="A9" s="160" t="s">
        <v>80</v>
      </c>
      <c r="B9" s="160" t="str">
        <f>"        "&amp;"事业单位离退休"</f>
        <v>        事业单位离退休</v>
      </c>
      <c r="C9" s="62">
        <v>108000</v>
      </c>
      <c r="D9" s="153">
        <v>108000</v>
      </c>
      <c r="E9" s="62">
        <v>105600</v>
      </c>
      <c r="F9" s="62">
        <v>2400</v>
      </c>
      <c r="G9" s="62"/>
    </row>
    <row r="10" ht="20.25" customHeight="1" spans="1:7">
      <c r="A10" s="160" t="s">
        <v>81</v>
      </c>
      <c r="B10" s="160" t="str">
        <f>"        "&amp;"机关事业单位基本养老保险缴费支出"</f>
        <v>        机关事业单位基本养老保险缴费支出</v>
      </c>
      <c r="C10" s="62">
        <v>289426.56</v>
      </c>
      <c r="D10" s="153">
        <v>289426.56</v>
      </c>
      <c r="E10" s="62">
        <v>289426.56</v>
      </c>
      <c r="F10" s="62"/>
      <c r="G10" s="62"/>
    </row>
    <row r="11" ht="20.25" customHeight="1" spans="1:7">
      <c r="A11" s="148" t="s">
        <v>82</v>
      </c>
      <c r="B11" s="148" t="str">
        <f>"        "&amp;"卫生健康支出"</f>
        <v>        卫生健康支出</v>
      </c>
      <c r="C11" s="62">
        <v>269386.39</v>
      </c>
      <c r="D11" s="153">
        <v>269386.39</v>
      </c>
      <c r="E11" s="62">
        <v>269386.39</v>
      </c>
      <c r="F11" s="62"/>
      <c r="G11" s="62"/>
    </row>
    <row r="12" ht="20.25" customHeight="1" spans="1:7">
      <c r="A12" s="159" t="s">
        <v>83</v>
      </c>
      <c r="B12" s="159" t="str">
        <f>"        "&amp;"行政事业单位医疗"</f>
        <v>        行政事业单位医疗</v>
      </c>
      <c r="C12" s="62">
        <v>269386.39</v>
      </c>
      <c r="D12" s="153">
        <v>269386.39</v>
      </c>
      <c r="E12" s="62">
        <v>269386.39</v>
      </c>
      <c r="F12" s="62"/>
      <c r="G12" s="62"/>
    </row>
    <row r="13" ht="20.25" customHeight="1" spans="1:7">
      <c r="A13" s="160" t="s">
        <v>85</v>
      </c>
      <c r="B13" s="160" t="str">
        <f>"        "&amp;"事业单位医疗"</f>
        <v>        事业单位医疗</v>
      </c>
      <c r="C13" s="62">
        <v>150140.03</v>
      </c>
      <c r="D13" s="153">
        <v>150140.03</v>
      </c>
      <c r="E13" s="62">
        <v>150140.03</v>
      </c>
      <c r="F13" s="62"/>
      <c r="G13" s="62"/>
    </row>
    <row r="14" ht="20.25" customHeight="1" spans="1:7">
      <c r="A14" s="160" t="s">
        <v>86</v>
      </c>
      <c r="B14" s="160" t="str">
        <f>"        "&amp;"公务员医疗补助"</f>
        <v>        公务员医疗补助</v>
      </c>
      <c r="C14" s="62">
        <v>104845.8</v>
      </c>
      <c r="D14" s="153">
        <v>104845.8</v>
      </c>
      <c r="E14" s="62">
        <v>104845.8</v>
      </c>
      <c r="F14" s="62"/>
      <c r="G14" s="62"/>
    </row>
    <row r="15" ht="20.25" customHeight="1" spans="1:7">
      <c r="A15" s="160" t="s">
        <v>87</v>
      </c>
      <c r="B15" s="160" t="str">
        <f>"        "&amp;"其他行政事业单位医疗支出"</f>
        <v>        其他行政事业单位医疗支出</v>
      </c>
      <c r="C15" s="62">
        <v>14400.56</v>
      </c>
      <c r="D15" s="153">
        <v>14400.56</v>
      </c>
      <c r="E15" s="62">
        <v>14400.56</v>
      </c>
      <c r="F15" s="62"/>
      <c r="G15" s="62"/>
    </row>
    <row r="16" ht="20.25" customHeight="1" spans="1:7">
      <c r="A16" s="148" t="s">
        <v>88</v>
      </c>
      <c r="B16" s="148" t="str">
        <f>"        "&amp;"农林水支出"</f>
        <v>        农林水支出</v>
      </c>
      <c r="C16" s="62">
        <v>9112721.95</v>
      </c>
      <c r="D16" s="153">
        <v>2344382.46</v>
      </c>
      <c r="E16" s="62">
        <v>2139561.74</v>
      </c>
      <c r="F16" s="62">
        <v>204820.72</v>
      </c>
      <c r="G16" s="62">
        <v>6768339.49</v>
      </c>
    </row>
    <row r="17" ht="20.25" customHeight="1" spans="1:7">
      <c r="A17" s="159" t="s">
        <v>89</v>
      </c>
      <c r="B17" s="159" t="str">
        <f>"        "&amp;"农业农村"</f>
        <v>        农业农村</v>
      </c>
      <c r="C17" s="62">
        <v>9112721.95</v>
      </c>
      <c r="D17" s="153">
        <v>2344382.46</v>
      </c>
      <c r="E17" s="62">
        <v>2139561.74</v>
      </c>
      <c r="F17" s="62">
        <v>204820.72</v>
      </c>
      <c r="G17" s="62">
        <v>6768339.49</v>
      </c>
    </row>
    <row r="18" ht="20.25" customHeight="1" spans="1:7">
      <c r="A18" s="160" t="s">
        <v>90</v>
      </c>
      <c r="B18" s="160" t="str">
        <f>"        "&amp;"事业运行"</f>
        <v>        事业运行</v>
      </c>
      <c r="C18" s="62">
        <v>2344382.46</v>
      </c>
      <c r="D18" s="153">
        <v>2344382.46</v>
      </c>
      <c r="E18" s="62">
        <v>2139561.74</v>
      </c>
      <c r="F18" s="62">
        <v>204820.72</v>
      </c>
      <c r="G18" s="62"/>
    </row>
    <row r="19" ht="20.25" customHeight="1" spans="1:7">
      <c r="A19" s="160" t="s">
        <v>91</v>
      </c>
      <c r="B19" s="160" t="str">
        <f>"        "&amp;"农业生态资源保护"</f>
        <v>        农业生态资源保护</v>
      </c>
      <c r="C19" s="62">
        <v>3607600</v>
      </c>
      <c r="D19" s="153"/>
      <c r="E19" s="62"/>
      <c r="F19" s="62"/>
      <c r="G19" s="62">
        <v>3607600</v>
      </c>
    </row>
    <row r="20" ht="20.25" customHeight="1" spans="1:7">
      <c r="A20" s="160" t="s">
        <v>92</v>
      </c>
      <c r="B20" s="160" t="str">
        <f>"        "&amp;"耕地建设与利用"</f>
        <v>        耕地建设与利用</v>
      </c>
      <c r="C20" s="62">
        <v>2099024.69</v>
      </c>
      <c r="D20" s="153"/>
      <c r="E20" s="62"/>
      <c r="F20" s="62"/>
      <c r="G20" s="62">
        <v>2099024.69</v>
      </c>
    </row>
    <row r="21" ht="20.25" customHeight="1" spans="1:7">
      <c r="A21" s="160" t="s">
        <v>93</v>
      </c>
      <c r="B21" s="160" t="str">
        <f>"        "&amp;"其他农业农村支出"</f>
        <v>        其他农业农村支出</v>
      </c>
      <c r="C21" s="62">
        <v>1061714.8</v>
      </c>
      <c r="D21" s="153"/>
      <c r="E21" s="62"/>
      <c r="F21" s="62"/>
      <c r="G21" s="62">
        <v>1061714.8</v>
      </c>
    </row>
    <row r="22" ht="20.25" customHeight="1" spans="1:7">
      <c r="A22" s="148" t="s">
        <v>94</v>
      </c>
      <c r="B22" s="148" t="str">
        <f>"        "&amp;"住房保障支出"</f>
        <v>        住房保障支出</v>
      </c>
      <c r="C22" s="62">
        <v>248196</v>
      </c>
      <c r="D22" s="153">
        <v>248196</v>
      </c>
      <c r="E22" s="62">
        <v>248196</v>
      </c>
      <c r="F22" s="62"/>
      <c r="G22" s="62"/>
    </row>
    <row r="23" ht="20.25" customHeight="1" spans="1:7">
      <c r="A23" s="159" t="s">
        <v>95</v>
      </c>
      <c r="B23" s="159" t="str">
        <f>"        "&amp;"住房改革支出"</f>
        <v>        住房改革支出</v>
      </c>
      <c r="C23" s="62">
        <v>248196</v>
      </c>
      <c r="D23" s="153">
        <v>248196</v>
      </c>
      <c r="E23" s="62">
        <v>248196</v>
      </c>
      <c r="F23" s="62"/>
      <c r="G23" s="62"/>
    </row>
    <row r="24" ht="20.25" customHeight="1" spans="1:7">
      <c r="A24" s="160" t="s">
        <v>96</v>
      </c>
      <c r="B24" s="160" t="str">
        <f>"        "&amp;"住房公积金"</f>
        <v>        住房公积金</v>
      </c>
      <c r="C24" s="62">
        <v>236652</v>
      </c>
      <c r="D24" s="153">
        <v>236652</v>
      </c>
      <c r="E24" s="62">
        <v>236652</v>
      </c>
      <c r="F24" s="62"/>
      <c r="G24" s="62"/>
    </row>
    <row r="25" ht="20.25" customHeight="1" spans="1:7">
      <c r="A25" s="160" t="s">
        <v>97</v>
      </c>
      <c r="B25" s="160" t="str">
        <f>"        "&amp;"购房补贴"</f>
        <v>        购房补贴</v>
      </c>
      <c r="C25" s="62">
        <v>11544</v>
      </c>
      <c r="D25" s="153">
        <v>11544</v>
      </c>
      <c r="E25" s="62">
        <v>11544</v>
      </c>
      <c r="F25" s="62"/>
      <c r="G25" s="62"/>
    </row>
    <row r="26" ht="20.25" customHeight="1" spans="1:7">
      <c r="A26" s="151" t="s">
        <v>30</v>
      </c>
      <c r="B26" s="148"/>
      <c r="C26" s="153">
        <v>10027730.9</v>
      </c>
      <c r="D26" s="153">
        <v>3259391.41</v>
      </c>
      <c r="E26" s="153">
        <v>3052170.69</v>
      </c>
      <c r="F26" s="153">
        <v>207220.72</v>
      </c>
      <c r="G26" s="153">
        <v>6768339.49</v>
      </c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904861111111111" right="0.75" top="1" bottom="1" header="0.5" footer="0.5"/>
  <pageSetup paperSize="9" scale="82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113</v>
      </c>
      <c r="B1" s="146"/>
      <c r="C1" s="146"/>
      <c r="D1" s="146"/>
      <c r="E1" s="146"/>
      <c r="F1" s="146"/>
    </row>
    <row r="2" ht="28.5" customHeight="1" spans="1:6">
      <c r="A2" s="147" t="s">
        <v>114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115</v>
      </c>
      <c r="B4" s="149" t="s">
        <v>116</v>
      </c>
      <c r="C4" s="149" t="s">
        <v>117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118</v>
      </c>
      <c r="E5" s="149" t="s">
        <v>119</v>
      </c>
      <c r="F5" s="149" t="s">
        <v>120</v>
      </c>
    </row>
    <row r="6" ht="20.25" customHeight="1" spans="1:6">
      <c r="A6" s="156" t="s">
        <v>44</v>
      </c>
      <c r="B6" s="156">
        <v>2</v>
      </c>
      <c r="C6" s="156">
        <v>3</v>
      </c>
      <c r="D6" s="156">
        <v>4</v>
      </c>
      <c r="E6" s="156">
        <v>5</v>
      </c>
      <c r="F6" s="156">
        <v>6</v>
      </c>
    </row>
    <row r="7" ht="20.25" customHeight="1" spans="1:6">
      <c r="A7" s="62">
        <v>36000</v>
      </c>
      <c r="B7" s="62"/>
      <c r="C7" s="62">
        <v>26000</v>
      </c>
      <c r="D7" s="62"/>
      <c r="E7" s="153">
        <v>26000</v>
      </c>
      <c r="F7" s="62">
        <v>10000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314583333333333" right="0.393055555555556" top="1" bottom="1" header="0.5" footer="0.5"/>
  <pageSetup paperSize="9" scale="94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abSelected="1" workbookViewId="0">
      <selection activeCell="D15" sqref="D15"/>
    </sheetView>
  </sheetViews>
  <sheetFormatPr defaultColWidth="8.85" defaultRowHeight="15" customHeight="1"/>
  <cols>
    <col min="1" max="1" width="39.125" customWidth="1"/>
    <col min="2" max="2" width="18.875" customWidth="1"/>
    <col min="3" max="3" width="27.375" customWidth="1"/>
    <col min="4" max="4" width="11.1333333333333" customWidth="1"/>
    <col min="5" max="5" width="28.125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0" width="16.2833333333333" customWidth="1"/>
    <col min="11" max="11" width="15.125" customWidth="1"/>
    <col min="12" max="13" width="16.2833333333333" customWidth="1"/>
    <col min="14" max="16" width="16.4166666666667" customWidth="1"/>
    <col min="17" max="22" width="16.2833333333333" customWidth="1"/>
    <col min="23" max="23" width="30.7583333333333" customWidth="1"/>
  </cols>
  <sheetData>
    <row r="1" customHeight="1" spans="1:23">
      <c r="A1" s="146" t="s">
        <v>121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122</v>
      </c>
      <c r="B2" s="147"/>
      <c r="C2" s="147" t="s">
        <v>123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"单位名称："&amp;"玉溪市农村能源与农业环境保护中心"</f>
        <v>单位名称：玉溪市农村能源与农业环境保护中心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124</v>
      </c>
      <c r="B4" s="149" t="s">
        <v>125</v>
      </c>
      <c r="C4" s="149" t="s">
        <v>126</v>
      </c>
      <c r="D4" s="149" t="s">
        <v>127</v>
      </c>
      <c r="E4" s="149" t="s">
        <v>128</v>
      </c>
      <c r="F4" s="149" t="s">
        <v>129</v>
      </c>
      <c r="G4" s="149" t="s">
        <v>130</v>
      </c>
      <c r="H4" s="149" t="s">
        <v>131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132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133</v>
      </c>
      <c r="J6" s="149" t="s">
        <v>134</v>
      </c>
      <c r="K6" s="149" t="s">
        <v>135</v>
      </c>
      <c r="L6" s="149" t="s">
        <v>136</v>
      </c>
      <c r="M6" s="149" t="s">
        <v>137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138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139</v>
      </c>
      <c r="U7" s="151" t="s">
        <v>140</v>
      </c>
      <c r="V7" s="151" t="s">
        <v>141</v>
      </c>
      <c r="W7" s="151" t="s">
        <v>142</v>
      </c>
    </row>
    <row r="8" ht="20.25" customHeight="1" spans="1:23">
      <c r="A8" s="152" t="s">
        <v>64</v>
      </c>
      <c r="C8" s="148"/>
      <c r="D8" s="148"/>
      <c r="E8" s="148"/>
      <c r="G8" s="148"/>
      <c r="H8" s="153">
        <v>3259391.41</v>
      </c>
      <c r="I8" s="62">
        <v>3259391.41</v>
      </c>
      <c r="J8" s="62">
        <v>675500.68</v>
      </c>
      <c r="K8" s="62"/>
      <c r="L8" s="62">
        <v>2583890.73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s="152" t="str">
        <f t="shared" ref="A9:A36" si="0">"       "&amp;"玉溪市农村能源与农业环境保护中心"</f>
        <v>       玉溪市农村能源与农业环境保护中心</v>
      </c>
      <c r="B9" s="154" t="s">
        <v>143</v>
      </c>
      <c r="C9" s="148" t="s">
        <v>144</v>
      </c>
      <c r="D9" s="148" t="s">
        <v>90</v>
      </c>
      <c r="E9" s="148" t="s">
        <v>145</v>
      </c>
      <c r="F9" s="148" t="s">
        <v>146</v>
      </c>
      <c r="G9" s="148" t="s">
        <v>147</v>
      </c>
      <c r="H9" s="153">
        <v>794280</v>
      </c>
      <c r="I9" s="62">
        <v>794280</v>
      </c>
      <c r="J9" s="62">
        <v>198570</v>
      </c>
      <c r="K9" s="62"/>
      <c r="L9" s="62">
        <v>595710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5" t="str">
        <f t="shared" si="0"/>
        <v>       玉溪市农村能源与农业环境保护中心</v>
      </c>
      <c r="B10" s="148" t="s">
        <v>143</v>
      </c>
      <c r="C10" s="148" t="s">
        <v>144</v>
      </c>
      <c r="D10" s="148" t="s">
        <v>90</v>
      </c>
      <c r="E10" s="148" t="s">
        <v>145</v>
      </c>
      <c r="F10" s="148" t="s">
        <v>148</v>
      </c>
      <c r="G10" s="148" t="s">
        <v>149</v>
      </c>
      <c r="H10" s="153">
        <v>51576</v>
      </c>
      <c r="I10" s="62">
        <v>51576</v>
      </c>
      <c r="J10" s="62">
        <v>12894</v>
      </c>
      <c r="K10" s="148"/>
      <c r="L10" s="62">
        <v>38682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玉溪市农村能源与农业环境保护中心</v>
      </c>
      <c r="B11" s="148" t="s">
        <v>143</v>
      </c>
      <c r="C11" s="148" t="s">
        <v>144</v>
      </c>
      <c r="D11" s="148" t="s">
        <v>90</v>
      </c>
      <c r="E11" s="148" t="s">
        <v>145</v>
      </c>
      <c r="F11" s="148" t="s">
        <v>150</v>
      </c>
      <c r="G11" s="148" t="s">
        <v>151</v>
      </c>
      <c r="H11" s="153">
        <v>238980</v>
      </c>
      <c r="I11" s="62">
        <v>238980</v>
      </c>
      <c r="J11" s="62">
        <v>59745</v>
      </c>
      <c r="K11" s="148"/>
      <c r="L11" s="62">
        <v>179235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玉溪市农村能源与农业环境保护中心</v>
      </c>
      <c r="B12" s="148" t="s">
        <v>143</v>
      </c>
      <c r="C12" s="148" t="s">
        <v>144</v>
      </c>
      <c r="D12" s="148" t="s">
        <v>97</v>
      </c>
      <c r="E12" s="148" t="s">
        <v>152</v>
      </c>
      <c r="F12" s="148" t="s">
        <v>148</v>
      </c>
      <c r="G12" s="148" t="s">
        <v>149</v>
      </c>
      <c r="H12" s="153">
        <v>11544</v>
      </c>
      <c r="I12" s="62">
        <v>11544</v>
      </c>
      <c r="J12" s="62">
        <v>2886</v>
      </c>
      <c r="K12" s="148"/>
      <c r="L12" s="62">
        <v>8658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4" customHeight="1" spans="1:23">
      <c r="A13" s="148" t="str">
        <f t="shared" si="0"/>
        <v>       玉溪市农村能源与农业环境保护中心</v>
      </c>
      <c r="B13" s="148" t="s">
        <v>153</v>
      </c>
      <c r="C13" s="148" t="s">
        <v>154</v>
      </c>
      <c r="D13" s="148" t="s">
        <v>81</v>
      </c>
      <c r="E13" s="148" t="s">
        <v>155</v>
      </c>
      <c r="F13" s="148" t="s">
        <v>156</v>
      </c>
      <c r="G13" s="148" t="s">
        <v>157</v>
      </c>
      <c r="H13" s="153">
        <v>289426.56</v>
      </c>
      <c r="I13" s="62">
        <v>289426.56</v>
      </c>
      <c r="J13" s="62">
        <v>72356.64</v>
      </c>
      <c r="K13" s="148"/>
      <c r="L13" s="62">
        <v>217069.92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玉溪市农村能源与农业环境保护中心</v>
      </c>
      <c r="B14" s="148" t="s">
        <v>153</v>
      </c>
      <c r="C14" s="148" t="s">
        <v>154</v>
      </c>
      <c r="D14" s="148" t="s">
        <v>85</v>
      </c>
      <c r="E14" s="148" t="s">
        <v>158</v>
      </c>
      <c r="F14" s="148" t="s">
        <v>159</v>
      </c>
      <c r="G14" s="148" t="s">
        <v>160</v>
      </c>
      <c r="H14" s="153">
        <v>150140.03</v>
      </c>
      <c r="I14" s="62">
        <v>150140.03</v>
      </c>
      <c r="J14" s="62">
        <v>37535.01</v>
      </c>
      <c r="K14" s="148"/>
      <c r="L14" s="62">
        <v>112605.02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玉溪市农村能源与农业环境保护中心</v>
      </c>
      <c r="B15" s="148" t="s">
        <v>153</v>
      </c>
      <c r="C15" s="148" t="s">
        <v>154</v>
      </c>
      <c r="D15" s="148" t="s">
        <v>86</v>
      </c>
      <c r="E15" s="148" t="s">
        <v>161</v>
      </c>
      <c r="F15" s="148" t="s">
        <v>162</v>
      </c>
      <c r="G15" s="148" t="s">
        <v>163</v>
      </c>
      <c r="H15" s="153">
        <v>104845.8</v>
      </c>
      <c r="I15" s="62">
        <v>104845.8</v>
      </c>
      <c r="J15" s="62">
        <v>26211.45</v>
      </c>
      <c r="K15" s="148"/>
      <c r="L15" s="62">
        <v>78634.35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玉溪市农村能源与农业环境保护中心</v>
      </c>
      <c r="B16" s="148" t="s">
        <v>153</v>
      </c>
      <c r="C16" s="148" t="s">
        <v>154</v>
      </c>
      <c r="D16" s="148" t="s">
        <v>87</v>
      </c>
      <c r="E16" s="148" t="s">
        <v>164</v>
      </c>
      <c r="F16" s="148" t="s">
        <v>165</v>
      </c>
      <c r="G16" s="148" t="s">
        <v>166</v>
      </c>
      <c r="H16" s="153">
        <v>14400.56</v>
      </c>
      <c r="I16" s="62">
        <v>14400.56</v>
      </c>
      <c r="J16" s="62">
        <v>8838.14</v>
      </c>
      <c r="K16" s="148"/>
      <c r="L16" s="62">
        <v>5562.42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玉溪市农村能源与农业环境保护中心</v>
      </c>
      <c r="B17" s="148" t="s">
        <v>153</v>
      </c>
      <c r="C17" s="148" t="s">
        <v>154</v>
      </c>
      <c r="D17" s="148" t="s">
        <v>90</v>
      </c>
      <c r="E17" s="148" t="s">
        <v>145</v>
      </c>
      <c r="F17" s="148" t="s">
        <v>165</v>
      </c>
      <c r="G17" s="148" t="s">
        <v>166</v>
      </c>
      <c r="H17" s="153">
        <v>13125.74</v>
      </c>
      <c r="I17" s="62">
        <v>13125.74</v>
      </c>
      <c r="J17" s="62">
        <v>3281.44</v>
      </c>
      <c r="K17" s="148"/>
      <c r="L17" s="62">
        <v>9844.3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玉溪市农村能源与农业环境保护中心</v>
      </c>
      <c r="B18" s="148" t="s">
        <v>167</v>
      </c>
      <c r="C18" s="148" t="s">
        <v>168</v>
      </c>
      <c r="D18" s="148" t="s">
        <v>96</v>
      </c>
      <c r="E18" s="148" t="s">
        <v>168</v>
      </c>
      <c r="F18" s="148" t="s">
        <v>169</v>
      </c>
      <c r="G18" s="148" t="s">
        <v>168</v>
      </c>
      <c r="H18" s="153">
        <v>236652</v>
      </c>
      <c r="I18" s="62">
        <v>236652</v>
      </c>
      <c r="J18" s="62">
        <v>59163</v>
      </c>
      <c r="K18" s="148"/>
      <c r="L18" s="62">
        <v>177489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玉溪市农村能源与农业环境保护中心</v>
      </c>
      <c r="B19" s="148" t="s">
        <v>170</v>
      </c>
      <c r="C19" s="148" t="s">
        <v>171</v>
      </c>
      <c r="D19" s="148" t="s">
        <v>80</v>
      </c>
      <c r="E19" s="148" t="s">
        <v>172</v>
      </c>
      <c r="F19" s="148" t="s">
        <v>173</v>
      </c>
      <c r="G19" s="148" t="s">
        <v>174</v>
      </c>
      <c r="H19" s="153">
        <v>105600</v>
      </c>
      <c r="I19" s="62">
        <v>105600</v>
      </c>
      <c r="J19" s="62">
        <v>21120</v>
      </c>
      <c r="K19" s="148"/>
      <c r="L19" s="62">
        <v>84480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玉溪市农村能源与农业环境保护中心</v>
      </c>
      <c r="B20" s="148" t="s">
        <v>175</v>
      </c>
      <c r="C20" s="148" t="s">
        <v>176</v>
      </c>
      <c r="D20" s="148" t="s">
        <v>90</v>
      </c>
      <c r="E20" s="148" t="s">
        <v>145</v>
      </c>
      <c r="F20" s="148" t="s">
        <v>177</v>
      </c>
      <c r="G20" s="148" t="s">
        <v>178</v>
      </c>
      <c r="H20" s="153">
        <v>26000</v>
      </c>
      <c r="I20" s="62">
        <v>26000</v>
      </c>
      <c r="J20" s="62"/>
      <c r="K20" s="148"/>
      <c r="L20" s="62">
        <v>26000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玉溪市农村能源与农业环境保护中心</v>
      </c>
      <c r="B21" s="148" t="s">
        <v>179</v>
      </c>
      <c r="C21" s="148" t="s">
        <v>180</v>
      </c>
      <c r="D21" s="148" t="s">
        <v>90</v>
      </c>
      <c r="E21" s="148" t="s">
        <v>145</v>
      </c>
      <c r="F21" s="148" t="s">
        <v>181</v>
      </c>
      <c r="G21" s="148" t="s">
        <v>180</v>
      </c>
      <c r="H21" s="153">
        <v>30720.72</v>
      </c>
      <c r="I21" s="62">
        <v>30720.72</v>
      </c>
      <c r="J21" s="62"/>
      <c r="K21" s="148"/>
      <c r="L21" s="62">
        <v>30720.72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玉溪市农村能源与农业环境保护中心</v>
      </c>
      <c r="B22" s="148" t="s">
        <v>182</v>
      </c>
      <c r="C22" s="148" t="s">
        <v>183</v>
      </c>
      <c r="D22" s="148" t="s">
        <v>80</v>
      </c>
      <c r="E22" s="148" t="s">
        <v>172</v>
      </c>
      <c r="F22" s="148" t="s">
        <v>184</v>
      </c>
      <c r="G22" s="148" t="s">
        <v>185</v>
      </c>
      <c r="H22" s="153">
        <v>2400</v>
      </c>
      <c r="I22" s="62">
        <v>2400</v>
      </c>
      <c r="J22" s="62"/>
      <c r="K22" s="148"/>
      <c r="L22" s="62">
        <v>2400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玉溪市农村能源与农业环境保护中心</v>
      </c>
      <c r="B23" s="148" t="s">
        <v>182</v>
      </c>
      <c r="C23" s="148" t="s">
        <v>183</v>
      </c>
      <c r="D23" s="148" t="s">
        <v>90</v>
      </c>
      <c r="E23" s="148" t="s">
        <v>145</v>
      </c>
      <c r="F23" s="148" t="s">
        <v>186</v>
      </c>
      <c r="G23" s="148" t="s">
        <v>187</v>
      </c>
      <c r="H23" s="153">
        <v>21277</v>
      </c>
      <c r="I23" s="62">
        <v>21277</v>
      </c>
      <c r="J23" s="62"/>
      <c r="K23" s="148"/>
      <c r="L23" s="62">
        <v>21277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玉溪市农村能源与农业环境保护中心</v>
      </c>
      <c r="B24" s="148" t="s">
        <v>182</v>
      </c>
      <c r="C24" s="148" t="s">
        <v>183</v>
      </c>
      <c r="D24" s="148" t="s">
        <v>90</v>
      </c>
      <c r="E24" s="148" t="s">
        <v>145</v>
      </c>
      <c r="F24" s="148" t="s">
        <v>188</v>
      </c>
      <c r="G24" s="148" t="s">
        <v>189</v>
      </c>
      <c r="H24" s="153">
        <v>2000</v>
      </c>
      <c r="I24" s="62">
        <v>2000</v>
      </c>
      <c r="J24" s="62"/>
      <c r="K24" s="148"/>
      <c r="L24" s="62">
        <v>2000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玉溪市农村能源与农业环境保护中心</v>
      </c>
      <c r="B25" s="148" t="s">
        <v>182</v>
      </c>
      <c r="C25" s="148" t="s">
        <v>183</v>
      </c>
      <c r="D25" s="148" t="s">
        <v>90</v>
      </c>
      <c r="E25" s="148" t="s">
        <v>145</v>
      </c>
      <c r="F25" s="148" t="s">
        <v>190</v>
      </c>
      <c r="G25" s="148" t="s">
        <v>191</v>
      </c>
      <c r="H25" s="153">
        <v>2000</v>
      </c>
      <c r="I25" s="62">
        <v>2000</v>
      </c>
      <c r="J25" s="62"/>
      <c r="K25" s="148"/>
      <c r="L25" s="62">
        <v>2000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玉溪市农村能源与农业环境保护中心</v>
      </c>
      <c r="B26" s="148" t="s">
        <v>182</v>
      </c>
      <c r="C26" s="148" t="s">
        <v>183</v>
      </c>
      <c r="D26" s="148" t="s">
        <v>90</v>
      </c>
      <c r="E26" s="148" t="s">
        <v>145</v>
      </c>
      <c r="F26" s="148" t="s">
        <v>192</v>
      </c>
      <c r="G26" s="148" t="s">
        <v>193</v>
      </c>
      <c r="H26" s="153">
        <v>3000</v>
      </c>
      <c r="I26" s="62">
        <v>3000</v>
      </c>
      <c r="J26" s="62"/>
      <c r="K26" s="148"/>
      <c r="L26" s="62">
        <v>3000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玉溪市农村能源与农业环境保护中心</v>
      </c>
      <c r="B27" s="148" t="s">
        <v>182</v>
      </c>
      <c r="C27" s="148" t="s">
        <v>183</v>
      </c>
      <c r="D27" s="148" t="s">
        <v>90</v>
      </c>
      <c r="E27" s="148" t="s">
        <v>145</v>
      </c>
      <c r="F27" s="148" t="s">
        <v>194</v>
      </c>
      <c r="G27" s="148" t="s">
        <v>195</v>
      </c>
      <c r="H27" s="153">
        <v>1000</v>
      </c>
      <c r="I27" s="62">
        <v>1000</v>
      </c>
      <c r="J27" s="62"/>
      <c r="K27" s="148"/>
      <c r="L27" s="62">
        <v>1000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玉溪市农村能源与农业环境保护中心</v>
      </c>
      <c r="B28" s="148" t="s">
        <v>182</v>
      </c>
      <c r="C28" s="148" t="s">
        <v>183</v>
      </c>
      <c r="D28" s="148" t="s">
        <v>90</v>
      </c>
      <c r="E28" s="148" t="s">
        <v>145</v>
      </c>
      <c r="F28" s="148" t="s">
        <v>196</v>
      </c>
      <c r="G28" s="148" t="s">
        <v>197</v>
      </c>
      <c r="H28" s="153">
        <v>40000</v>
      </c>
      <c r="I28" s="62">
        <v>40000</v>
      </c>
      <c r="J28" s="62"/>
      <c r="K28" s="148"/>
      <c r="L28" s="62">
        <v>40000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玉溪市农村能源与农业环境保护中心</v>
      </c>
      <c r="B29" s="148" t="s">
        <v>182</v>
      </c>
      <c r="C29" s="148" t="s">
        <v>183</v>
      </c>
      <c r="D29" s="148" t="s">
        <v>90</v>
      </c>
      <c r="E29" s="148" t="s">
        <v>145</v>
      </c>
      <c r="F29" s="148" t="s">
        <v>198</v>
      </c>
      <c r="G29" s="148" t="s">
        <v>199</v>
      </c>
      <c r="H29" s="153">
        <v>2000</v>
      </c>
      <c r="I29" s="62">
        <v>2000</v>
      </c>
      <c r="J29" s="62"/>
      <c r="K29" s="148"/>
      <c r="L29" s="62">
        <v>2000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玉溪市农村能源与农业环境保护中心</v>
      </c>
      <c r="B30" s="148" t="s">
        <v>182</v>
      </c>
      <c r="C30" s="148" t="s">
        <v>183</v>
      </c>
      <c r="D30" s="148" t="s">
        <v>90</v>
      </c>
      <c r="E30" s="148" t="s">
        <v>145</v>
      </c>
      <c r="F30" s="148" t="s">
        <v>200</v>
      </c>
      <c r="G30" s="148" t="s">
        <v>201</v>
      </c>
      <c r="H30" s="153">
        <v>5000</v>
      </c>
      <c r="I30" s="62">
        <v>5000</v>
      </c>
      <c r="J30" s="62"/>
      <c r="K30" s="148"/>
      <c r="L30" s="62">
        <v>5000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玉溪市农村能源与农业环境保护中心</v>
      </c>
      <c r="B31" s="148" t="s">
        <v>182</v>
      </c>
      <c r="C31" s="148" t="s">
        <v>183</v>
      </c>
      <c r="D31" s="148" t="s">
        <v>90</v>
      </c>
      <c r="E31" s="148" t="s">
        <v>145</v>
      </c>
      <c r="F31" s="148" t="s">
        <v>202</v>
      </c>
      <c r="G31" s="148" t="s">
        <v>203</v>
      </c>
      <c r="H31" s="153">
        <v>20000</v>
      </c>
      <c r="I31" s="62">
        <v>20000</v>
      </c>
      <c r="J31" s="62"/>
      <c r="K31" s="148"/>
      <c r="L31" s="62">
        <v>20000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玉溪市农村能源与农业环境保护中心</v>
      </c>
      <c r="B32" s="148" t="s">
        <v>182</v>
      </c>
      <c r="C32" s="148" t="s">
        <v>183</v>
      </c>
      <c r="D32" s="148" t="s">
        <v>90</v>
      </c>
      <c r="E32" s="148" t="s">
        <v>145</v>
      </c>
      <c r="F32" s="148" t="s">
        <v>204</v>
      </c>
      <c r="G32" s="148" t="s">
        <v>205</v>
      </c>
      <c r="H32" s="153">
        <v>10000</v>
      </c>
      <c r="I32" s="62">
        <v>10000</v>
      </c>
      <c r="J32" s="62"/>
      <c r="K32" s="148"/>
      <c r="L32" s="62">
        <v>10000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玉溪市农村能源与农业环境保护中心</v>
      </c>
      <c r="B33" s="148" t="s">
        <v>182</v>
      </c>
      <c r="C33" s="148" t="s">
        <v>183</v>
      </c>
      <c r="D33" s="148" t="s">
        <v>90</v>
      </c>
      <c r="E33" s="148" t="s">
        <v>145</v>
      </c>
      <c r="F33" s="148" t="s">
        <v>184</v>
      </c>
      <c r="G33" s="148" t="s">
        <v>185</v>
      </c>
      <c r="H33" s="153">
        <v>31823</v>
      </c>
      <c r="I33" s="62">
        <v>31823</v>
      </c>
      <c r="J33" s="62"/>
      <c r="K33" s="148"/>
      <c r="L33" s="62">
        <v>31823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玉溪市农村能源与农业环境保护中心</v>
      </c>
      <c r="B34" s="148" t="s">
        <v>206</v>
      </c>
      <c r="C34" s="148" t="s">
        <v>120</v>
      </c>
      <c r="D34" s="148" t="s">
        <v>90</v>
      </c>
      <c r="E34" s="148" t="s">
        <v>145</v>
      </c>
      <c r="F34" s="148" t="s">
        <v>207</v>
      </c>
      <c r="G34" s="148" t="s">
        <v>120</v>
      </c>
      <c r="H34" s="153">
        <v>10000</v>
      </c>
      <c r="I34" s="62">
        <v>10000</v>
      </c>
      <c r="J34" s="62"/>
      <c r="K34" s="148"/>
      <c r="L34" s="62">
        <v>10000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玉溪市农村能源与农业环境保护中心</v>
      </c>
      <c r="B35" s="148" t="s">
        <v>208</v>
      </c>
      <c r="C35" s="148" t="s">
        <v>209</v>
      </c>
      <c r="D35" s="148" t="s">
        <v>90</v>
      </c>
      <c r="E35" s="148" t="s">
        <v>145</v>
      </c>
      <c r="F35" s="148" t="s">
        <v>150</v>
      </c>
      <c r="G35" s="148" t="s">
        <v>151</v>
      </c>
      <c r="H35" s="153">
        <v>691600</v>
      </c>
      <c r="I35" s="62">
        <v>691600</v>
      </c>
      <c r="J35" s="62">
        <v>172900</v>
      </c>
      <c r="K35" s="148"/>
      <c r="L35" s="62">
        <v>518700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30" customHeight="1" spans="1:23">
      <c r="A36" s="148" t="str">
        <f t="shared" si="0"/>
        <v>       玉溪市农村能源与农业环境保护中心</v>
      </c>
      <c r="B36" s="148" t="s">
        <v>210</v>
      </c>
      <c r="C36" s="148" t="s">
        <v>211</v>
      </c>
      <c r="D36" s="148" t="s">
        <v>90</v>
      </c>
      <c r="E36" s="148" t="s">
        <v>145</v>
      </c>
      <c r="F36" s="148" t="s">
        <v>150</v>
      </c>
      <c r="G36" s="148" t="s">
        <v>151</v>
      </c>
      <c r="H36" s="153">
        <v>350000</v>
      </c>
      <c r="I36" s="62">
        <v>350000</v>
      </c>
      <c r="J36" s="62"/>
      <c r="K36" s="148"/>
      <c r="L36" s="62">
        <v>350000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51" t="s">
        <v>30</v>
      </c>
      <c r="B37" s="151"/>
      <c r="C37" s="151"/>
      <c r="D37" s="151"/>
      <c r="E37" s="151"/>
      <c r="F37" s="151"/>
      <c r="G37" s="151"/>
      <c r="H37" s="62">
        <v>3259391.41</v>
      </c>
      <c r="I37" s="62">
        <v>3259391.41</v>
      </c>
      <c r="J37" s="62">
        <v>675500.68</v>
      </c>
      <c r="K37" s="62"/>
      <c r="L37" s="62">
        <v>2583890.73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7:G37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275" right="0.236111111111111" top="1" bottom="1" header="0.5" footer="0.5"/>
  <pageSetup paperSize="9" scale="3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212</v>
      </c>
    </row>
    <row r="2" ht="27.75" customHeight="1" spans="1:23">
      <c r="A2" s="31" t="s">
        <v>213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"单位名称："&amp;"玉溪市农村能源与农业环境保护中心"</f>
        <v>单位名称：玉溪市农村能源与农业环境保护中心</v>
      </c>
      <c r="B3" s="141" t="str">
        <f>"单位名称："&amp;"玉溪市农村能源与农业环境保护中心"</f>
        <v>单位名称：玉溪市农村能源与农业环境保护中心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214</v>
      </c>
      <c r="B4" s="9" t="s">
        <v>125</v>
      </c>
      <c r="C4" s="9" t="s">
        <v>126</v>
      </c>
      <c r="D4" s="9" t="s">
        <v>215</v>
      </c>
      <c r="E4" s="10" t="s">
        <v>127</v>
      </c>
      <c r="F4" s="10" t="s">
        <v>128</v>
      </c>
      <c r="G4" s="10" t="s">
        <v>129</v>
      </c>
      <c r="H4" s="10" t="s">
        <v>130</v>
      </c>
      <c r="I4" s="20" t="s">
        <v>30</v>
      </c>
      <c r="J4" s="20" t="s">
        <v>216</v>
      </c>
      <c r="K4" s="20"/>
      <c r="L4" s="20"/>
      <c r="M4" s="20"/>
      <c r="N4" s="20" t="s">
        <v>132</v>
      </c>
      <c r="O4" s="20"/>
      <c r="P4" s="20"/>
      <c r="Q4" s="10" t="s">
        <v>36</v>
      </c>
      <c r="R4" s="11" t="s">
        <v>217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218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219</v>
      </c>
      <c r="D8" s="67"/>
      <c r="E8" s="67"/>
      <c r="F8" s="67"/>
      <c r="G8" s="67"/>
      <c r="H8" s="67"/>
      <c r="I8" s="44">
        <v>1061714.8</v>
      </c>
      <c r="J8" s="44"/>
      <c r="K8" s="44"/>
      <c r="L8" s="44"/>
      <c r="M8" s="44"/>
      <c r="N8" s="44">
        <v>1061714.8</v>
      </c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220</v>
      </c>
      <c r="B9" s="143" t="s">
        <v>221</v>
      </c>
      <c r="C9" s="67" t="s">
        <v>219</v>
      </c>
      <c r="D9" s="67" t="s">
        <v>64</v>
      </c>
      <c r="E9" s="67" t="s">
        <v>93</v>
      </c>
      <c r="F9" s="67" t="s">
        <v>222</v>
      </c>
      <c r="G9" s="67" t="s">
        <v>202</v>
      </c>
      <c r="H9" s="67" t="s">
        <v>203</v>
      </c>
      <c r="I9" s="44">
        <v>52030</v>
      </c>
      <c r="J9" s="44"/>
      <c r="K9" s="44"/>
      <c r="L9" s="44"/>
      <c r="M9" s="44"/>
      <c r="N9" s="44">
        <v>52030</v>
      </c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 t="s">
        <v>220</v>
      </c>
      <c r="B10" s="143" t="s">
        <v>221</v>
      </c>
      <c r="C10" s="67" t="s">
        <v>219</v>
      </c>
      <c r="D10" s="67" t="s">
        <v>64</v>
      </c>
      <c r="E10" s="67" t="s">
        <v>93</v>
      </c>
      <c r="F10" s="67" t="s">
        <v>222</v>
      </c>
      <c r="G10" s="67" t="s">
        <v>223</v>
      </c>
      <c r="H10" s="67" t="s">
        <v>224</v>
      </c>
      <c r="I10" s="44">
        <v>979684.8</v>
      </c>
      <c r="J10" s="44"/>
      <c r="K10" s="44"/>
      <c r="L10" s="44"/>
      <c r="M10" s="44"/>
      <c r="N10" s="44">
        <v>979684.8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220</v>
      </c>
      <c r="B11" s="143" t="s">
        <v>221</v>
      </c>
      <c r="C11" s="67" t="s">
        <v>219</v>
      </c>
      <c r="D11" s="67" t="s">
        <v>64</v>
      </c>
      <c r="E11" s="67" t="s">
        <v>93</v>
      </c>
      <c r="F11" s="67" t="s">
        <v>222</v>
      </c>
      <c r="G11" s="67" t="s">
        <v>184</v>
      </c>
      <c r="H11" s="67" t="s">
        <v>185</v>
      </c>
      <c r="I11" s="44">
        <v>30000</v>
      </c>
      <c r="J11" s="44"/>
      <c r="K11" s="44"/>
      <c r="L11" s="44"/>
      <c r="M11" s="44"/>
      <c r="N11" s="44">
        <v>30000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/>
      <c r="B12" s="67"/>
      <c r="C12" s="67" t="s">
        <v>225</v>
      </c>
      <c r="D12" s="67"/>
      <c r="E12" s="67"/>
      <c r="F12" s="67"/>
      <c r="G12" s="67"/>
      <c r="H12" s="67"/>
      <c r="I12" s="44">
        <v>2099024.69</v>
      </c>
      <c r="J12" s="44"/>
      <c r="K12" s="44"/>
      <c r="L12" s="44"/>
      <c r="M12" s="44"/>
      <c r="N12" s="44">
        <v>2099024.69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220</v>
      </c>
      <c r="B13" s="143" t="s">
        <v>226</v>
      </c>
      <c r="C13" s="67" t="s">
        <v>225</v>
      </c>
      <c r="D13" s="67" t="s">
        <v>64</v>
      </c>
      <c r="E13" s="67" t="s">
        <v>92</v>
      </c>
      <c r="F13" s="67" t="s">
        <v>227</v>
      </c>
      <c r="G13" s="67" t="s">
        <v>223</v>
      </c>
      <c r="H13" s="67" t="s">
        <v>224</v>
      </c>
      <c r="I13" s="44">
        <v>2099024.69</v>
      </c>
      <c r="J13" s="44"/>
      <c r="K13" s="44"/>
      <c r="L13" s="44"/>
      <c r="M13" s="44"/>
      <c r="N13" s="44">
        <v>2099024.69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/>
      <c r="B14" s="67"/>
      <c r="C14" s="67" t="s">
        <v>228</v>
      </c>
      <c r="D14" s="67"/>
      <c r="E14" s="67"/>
      <c r="F14" s="67"/>
      <c r="G14" s="67"/>
      <c r="H14" s="67"/>
      <c r="I14" s="44">
        <v>3607600</v>
      </c>
      <c r="J14" s="44"/>
      <c r="K14" s="44"/>
      <c r="L14" s="44"/>
      <c r="M14" s="44"/>
      <c r="N14" s="44">
        <v>3607600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220</v>
      </c>
      <c r="B15" s="143" t="s">
        <v>229</v>
      </c>
      <c r="C15" s="67" t="s">
        <v>228</v>
      </c>
      <c r="D15" s="67" t="s">
        <v>64</v>
      </c>
      <c r="E15" s="67" t="s">
        <v>91</v>
      </c>
      <c r="F15" s="67" t="s">
        <v>230</v>
      </c>
      <c r="G15" s="67" t="s">
        <v>202</v>
      </c>
      <c r="H15" s="67" t="s">
        <v>203</v>
      </c>
      <c r="I15" s="44">
        <v>81900</v>
      </c>
      <c r="J15" s="44"/>
      <c r="K15" s="44"/>
      <c r="L15" s="44"/>
      <c r="M15" s="44"/>
      <c r="N15" s="44">
        <v>81900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 t="s">
        <v>220</v>
      </c>
      <c r="B16" s="143" t="s">
        <v>229</v>
      </c>
      <c r="C16" s="67" t="s">
        <v>228</v>
      </c>
      <c r="D16" s="67" t="s">
        <v>64</v>
      </c>
      <c r="E16" s="67" t="s">
        <v>91</v>
      </c>
      <c r="F16" s="67" t="s">
        <v>230</v>
      </c>
      <c r="G16" s="67" t="s">
        <v>223</v>
      </c>
      <c r="H16" s="67" t="s">
        <v>224</v>
      </c>
      <c r="I16" s="44">
        <v>3488900</v>
      </c>
      <c r="J16" s="44"/>
      <c r="K16" s="44"/>
      <c r="L16" s="44"/>
      <c r="M16" s="44"/>
      <c r="N16" s="44">
        <v>3488900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7" t="s">
        <v>220</v>
      </c>
      <c r="B17" s="143" t="s">
        <v>229</v>
      </c>
      <c r="C17" s="67" t="s">
        <v>228</v>
      </c>
      <c r="D17" s="67" t="s">
        <v>64</v>
      </c>
      <c r="E17" s="67" t="s">
        <v>91</v>
      </c>
      <c r="F17" s="67" t="s">
        <v>230</v>
      </c>
      <c r="G17" s="67" t="s">
        <v>184</v>
      </c>
      <c r="H17" s="67" t="s">
        <v>185</v>
      </c>
      <c r="I17" s="44">
        <v>36800</v>
      </c>
      <c r="J17" s="44"/>
      <c r="K17" s="44"/>
      <c r="L17" s="44"/>
      <c r="M17" s="44"/>
      <c r="N17" s="44">
        <v>36800</v>
      </c>
      <c r="O17" s="44"/>
      <c r="P17" s="44"/>
      <c r="Q17" s="44"/>
      <c r="R17" s="44"/>
      <c r="S17" s="44"/>
      <c r="T17" s="44"/>
      <c r="U17" s="44"/>
      <c r="V17" s="44"/>
      <c r="W17" s="44"/>
    </row>
    <row r="18" ht="18.75" customHeight="1" spans="1:23">
      <c r="A18" s="45" t="s">
        <v>231</v>
      </c>
      <c r="B18" s="46"/>
      <c r="C18" s="46"/>
      <c r="D18" s="46"/>
      <c r="E18" s="46"/>
      <c r="F18" s="46"/>
      <c r="G18" s="46"/>
      <c r="H18" s="47"/>
      <c r="I18" s="44">
        <v>6768339.49</v>
      </c>
      <c r="J18" s="44"/>
      <c r="K18" s="44"/>
      <c r="L18" s="44"/>
      <c r="M18" s="44"/>
      <c r="N18" s="44">
        <v>6768339.49</v>
      </c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28">
    <mergeCell ref="A2:W2"/>
    <mergeCell ref="A3:I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275" right="0.314583333333333" top="1" bottom="1" header="0.5" footer="0.5"/>
  <pageSetup paperSize="9" scale="3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6" sqref="A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39" t="s">
        <v>232</v>
      </c>
    </row>
    <row r="2" ht="28.5" customHeight="1" spans="1:10">
      <c r="A2" s="138" t="s">
        <v>233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"单位名称："&amp;"玉溪市农村能源与农业环境保护中心"</f>
        <v>单位名称：玉溪市农村能源与农业环境保护中心</v>
      </c>
    </row>
    <row r="4" ht="14.25" customHeight="1" spans="1:10">
      <c r="A4" s="66" t="s">
        <v>234</v>
      </c>
      <c r="B4" s="66" t="s">
        <v>235</v>
      </c>
      <c r="C4" s="66" t="s">
        <v>236</v>
      </c>
      <c r="D4" s="66" t="s">
        <v>237</v>
      </c>
      <c r="E4" s="66" t="s">
        <v>238</v>
      </c>
      <c r="F4" s="53" t="s">
        <v>239</v>
      </c>
      <c r="G4" s="66" t="s">
        <v>240</v>
      </c>
      <c r="H4" s="53" t="s">
        <v>241</v>
      </c>
      <c r="I4" s="53" t="s">
        <v>242</v>
      </c>
      <c r="J4" s="66" t="s">
        <v>243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5" customHeight="1" spans="1:1">
      <c r="A8" t="s">
        <v>244</v>
      </c>
    </row>
  </sheetData>
  <mergeCells count="2">
    <mergeCell ref="A2:J2"/>
    <mergeCell ref="A3:H3"/>
  </mergeCells>
  <pageMargins left="0.236111111111111" right="0.393055555555556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2026-01-30T00:51:00Z</dcterms:created>
  <dcterms:modified xsi:type="dcterms:W3CDTF">2026-02-02T09:04:19Z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09AEE229AF9942A597DD37CF60691589</vt:lpwstr>
  </property>
  <property fmtid="{D5CDD505-2E9C-101B-9397-08002B2CF9AE}" pid="3" name="KSOProductBuildVer">
    <vt:lpwstr>2052-11.8.2.12089</vt:lpwstr>
  </property>
</Properties>
</file>