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bookViews>
    <workbookView/>
  </bookViews>
  <sheets>
    <sheet name="部门财务收支预算总表01-1" sheetId="1" r:id="rId2"/>
    <sheet name="部门收入预算表01-2" sheetId="2" r:id="rId3"/>
    <sheet name="部门支出预算表01-3" sheetId="3" r:id="rId4"/>
    <sheet name="部门财政拨款收支预算总表02-1" sheetId="4" r:id="rId5"/>
    <sheet name="一般公共预算支出预算表02-2" sheetId="5" r:id="rId6"/>
    <sheet name="一般公共预算“三公”经费支出预算表03" sheetId="6" r:id="rId7"/>
    <sheet name="部门基本支出预算表04" sheetId="7" r:id="rId8"/>
    <sheet name="部门项目支出预算表05-1" sheetId="8" r:id="rId9"/>
    <sheet name="部门项目支出绩效目标表05-2" sheetId="9" r:id="rId10"/>
    <sheet name="部门政府性基金预算支出预算表06" sheetId="10" r:id="rId11"/>
    <sheet name="部门政府采购预算表07" sheetId="11" r:id="rId12"/>
    <sheet name="部门政府购买服务预算表08" sheetId="12" r:id="rId13"/>
    <sheet name="市对下转移支付预算表09-1" sheetId="13" r:id="rId14"/>
    <sheet name="市对下转移支付绩效目标表09-2" sheetId="14" r:id="rId15"/>
    <sheet name="新增资产配置表10" sheetId="15" r:id="rId16"/>
    <sheet name="上级补助项目支出预算表11" sheetId="16" r:id="rId17"/>
    <sheet name="部门项目中期规划预算表12" sheetId="17" r:id="rId18"/>
  </sheets>
  <calcPr calcId="0" iterate="0" iterateCount="100" iterateDelta="0.001"/>
</workbook>
</file>

<file path=xl/sharedStrings.xml><?xml version="1.0" encoding="utf-8"?>
<sst xmlns="http://schemas.openxmlformats.org/spreadsheetml/2006/main" count="1647" uniqueCount="564">
  <si>
    <t>预算01-1表</t>
  </si>
  <si>
    <t>2026年部门财务收支预算总表</t>
  </si>
  <si>
    <t>单位：元</t>
  </si>
  <si>
    <t>收    入</t>
  </si>
  <si>
    <t>支    出</t>
  </si>
  <si>
    <t>项    目</t>
  </si>
  <si>
    <t>预算数</t>
  </si>
  <si>
    <t>项目（按功能分类）</t>
  </si>
  <si>
    <t>一、一般公共预算拨款收入</t>
  </si>
  <si>
    <t>二、政府性基金预算拨款收入</t>
  </si>
  <si>
    <t>三、国有资本经营预算拨款收入</t>
  </si>
  <si>
    <t>四、财政专户管理资金收入</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</si>
  <si>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</si>
  <si>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</si>
  <si>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</si>
  <si>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</si>
  <si>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</si>
  <si>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</si>
  <si>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</si>
  <si>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</si>
  <si>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</si>
  <si>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</si>
  <si>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</si>
  <si>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2、使用非财政拨款结余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</si>
  <si>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</si>
  <si>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</si>
  <si>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</si>
  <si>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</si>
  <si>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</si>
  <si>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</si>
  <si>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</si>
  <si>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</si>
  <si>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</si>
  <si>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</si>
  <si>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</si>
  <si>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</si>
  <si>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</si>
  <si>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</si>
  <si>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使用非财政拨款结余</t>
  </si>
  <si>
    <t>事业收入</t>
  </si>
  <si>
    <t>事业单位经营收入</t>
  </si>
  <si>
    <t>上级补助收入</t>
  </si>
  <si>
    <t>附属单位上缴收入</t>
  </si>
  <si>
    <t>其他收入</t>
  </si>
  <si>
    <t>1</t>
  </si>
  <si>
    <t>2</t>
  </si>
  <si>
    <t>3</t>
  </si>
  <si>
    <t>4</t>
  </si>
  <si>
    <t>5</t>
  </si>
  <si>
    <t>6</t>
  </si>
  <si>
    <t>7</t>
  </si>
  <si>
    <t>8</t>
  </si>
  <si>
    <t>9</t>
  </si>
  <si>
    <t>10</t>
  </si>
  <si>
    <t>11</t>
  </si>
  <si>
    <t>12</t>
  </si>
  <si>
    <t>13</t>
  </si>
  <si>
    <t>14</t>
  </si>
  <si>
    <t>15</t>
  </si>
  <si>
    <t>16</t>
  </si>
  <si>
    <t>17</t>
  </si>
  <si>
    <t>18</t>
  </si>
  <si>
    <t>19</t>
  </si>
  <si>
    <t>105012</t>
  </si>
  <si>
    <t>玉溪市民族中学</t>
  </si>
  <si>
    <t>预算01-3表</t>
  </si>
  <si>
    <t>2026年部门支出预算表</t>
  </si>
  <si>
    <t>科目编码</t>
  </si>
  <si>
    <t>科目名称</t>
  </si>
  <si>
    <t>财政专户管理的支出</t>
  </si>
  <si>
    <t>单位自有资金</t>
  </si>
  <si>
    <t>基本支出</t>
  </si>
  <si>
    <t>项目支出</t>
  </si>
  <si>
    <t>事业支出</t>
  </si>
  <si>
    <t>事业单位
经营支出</t>
  </si>
  <si>
    <t>上级补助支出</t>
  </si>
  <si>
    <t>附属单位补助支出</t>
  </si>
  <si>
    <t>其他支出</t>
  </si>
  <si>
    <t>205</t>
  </si>
  <si>
    <t>20502</t>
  </si>
  <si>
    <t>2050204</t>
  </si>
  <si>
    <t>208</t>
  </si>
  <si>
    <t>20805</t>
  </si>
  <si>
    <t>2080502</t>
  </si>
  <si>
    <t>2080505</t>
  </si>
  <si>
    <t>2080506</t>
  </si>
  <si>
    <t>20808</t>
  </si>
  <si>
    <t>2080801</t>
  </si>
  <si>
    <t>210</t>
  </si>
  <si>
    <t>21011</t>
  </si>
  <si>
    <t>2101101</t>
  </si>
  <si>
    <t>2101102</t>
  </si>
  <si>
    <t>2101103</t>
  </si>
  <si>
    <t>2101199</t>
  </si>
  <si>
    <t>221</t>
  </si>
  <si>
    <t>22102</t>
  </si>
  <si>
    <t>2210201</t>
  </si>
  <si>
    <t>2210203</t>
  </si>
  <si>
    <t>预算02-1表</t>
  </si>
  <si>
    <t>2026年部门财政拨款收支预算总表</t>
  </si>
  <si>
    <t>支出功能分类科目</t>
  </si>
  <si>
    <t>一、本年收入</t>
  </si>
  <si>
    <t>一、本年支出</t>
  </si>
  <si>
    <t>（一）一般公共预算拨款</t>
  </si>
  <si>
    <t>（二）政府性基金预算拨款</t>
  </si>
  <si>
    <t>（三）国有资本经营预算拨款</t>
  </si>
  <si>
    <t>二、上年结转</t>
  </si>
  <si>
    <t>二、年终结转结余</t>
  </si>
  <si>
    <t>预算02-2表</t>
  </si>
  <si>
    <t>2026年一般公共预算支出预算表（按功能科目分类）</t>
  </si>
  <si>
    <t>部门预算支出功能分类科目</t>
  </si>
  <si>
    <t>人员经费</t>
  </si>
  <si>
    <t>公用经费</t>
  </si>
  <si>
    <t>预算03表</t>
  </si>
  <si>
    <t>2026年一般公共预算“三公”经费支出预算表</t>
  </si>
  <si>
    <t>“三公”经费合计</t>
  </si>
  <si>
    <t>因公出国（境）费</t>
  </si>
  <si>
    <t>公务用车购置及运行费</t>
  </si>
  <si>
    <t>公务用车购置</t>
  </si>
  <si>
    <t>公务用车运行费</t>
  </si>
  <si>
    <t>公务接待费</t>
  </si>
  <si>
    <t>预算04表</t>
  </si>
  <si>
    <t>2026年部门基本支出预算表</t>
  </si>
  <si>
    <t>2025年初预算项目初选表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</si>
  <si>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</si>
  <si>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</si>
  <si>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</si>
  <si>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</si>
  <si>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</si>
  <si>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</si>
  <si>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</si>
  <si>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</si>
  <si>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</si>
  <si>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</si>
  <si>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</si>
  <si>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</si>
  <si>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</si>
  <si>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</si>
  <si>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</si>
  <si>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20</t>
  </si>
  <si>
    <t>21</t>
  </si>
  <si>
    <t>22</t>
  </si>
  <si>
    <t>23</t>
  </si>
  <si>
    <t>530400210000000629893</t>
  </si>
  <si>
    <t>事业人员工资支出</t>
  </si>
  <si>
    <t>高中教育</t>
  </si>
  <si>
    <t>30101</t>
  </si>
  <si>
    <t>基本工资</t>
  </si>
  <si>
    <t>30102</t>
  </si>
  <si>
    <t>津贴补贴</t>
  </si>
  <si>
    <t>30107</t>
  </si>
  <si>
    <t>绩效工资</t>
  </si>
  <si>
    <t>购房补贴</t>
  </si>
  <si>
    <t>530400210000000629894</t>
  </si>
  <si>
    <t>社会保障缴费</t>
  </si>
  <si>
    <t>30112</t>
  </si>
  <si>
    <t>其他社会保障缴费</t>
  </si>
  <si>
    <t>机关事业单位基本养老保险缴费支出</t>
  </si>
  <si>
    <t>30108</t>
  </si>
  <si>
    <t>机关事业单位基本养老保险缴费</t>
  </si>
  <si>
    <t>事业单位医疗</t>
  </si>
  <si>
    <t>30110</t>
  </si>
  <si>
    <t>职工基本医疗保险缴费</t>
  </si>
  <si>
    <t>30307</t>
  </si>
  <si>
    <t>医疗费补助</t>
  </si>
  <si>
    <t>公务员医疗补助</t>
  </si>
  <si>
    <t>30111</t>
  </si>
  <si>
    <t>公务员医疗补助缴费</t>
  </si>
  <si>
    <t>其他行政事业单位医疗支出</t>
  </si>
  <si>
    <t>530400210000000629895</t>
  </si>
  <si>
    <t>住房公积金</t>
  </si>
  <si>
    <t>30113</t>
  </si>
  <si>
    <t>530400210000000629896</t>
  </si>
  <si>
    <t>对个人和家庭的补助</t>
  </si>
  <si>
    <t>事业单位离退休</t>
  </si>
  <si>
    <t>30301</t>
  </si>
  <si>
    <t>离休费</t>
  </si>
  <si>
    <t>30305</t>
  </si>
  <si>
    <t>生活补助</t>
  </si>
  <si>
    <t>530400241100002355153</t>
  </si>
  <si>
    <t>编外临聘人员经费</t>
  </si>
  <si>
    <t>30199</t>
  </si>
  <si>
    <t>其他工资福利支出</t>
  </si>
  <si>
    <t>530400241100002355520</t>
  </si>
  <si>
    <t>校长职级绩效奖励经费</t>
  </si>
  <si>
    <t>530400241100002357232</t>
  </si>
  <si>
    <t>职业年金记实经费</t>
  </si>
  <si>
    <t>机关事业单位职业年金缴费支出</t>
  </si>
  <si>
    <t>30109</t>
  </si>
  <si>
    <t>职业年金缴费</t>
  </si>
  <si>
    <t>530400241100002357677</t>
  </si>
  <si>
    <t>奖励性绩效工资（工资部分）经费</t>
  </si>
  <si>
    <t>530400241100002358046</t>
  </si>
  <si>
    <t>奖励性绩效工资（高于部分）经费</t>
  </si>
  <si>
    <t>530400261100004848636</t>
  </si>
  <si>
    <t>市直单位医疗照顾人员门诊医疗统筹补助经费</t>
  </si>
  <si>
    <t>530400261100004936283</t>
  </si>
  <si>
    <t>困难遗属补助资金</t>
  </si>
  <si>
    <t>死亡抚恤</t>
  </si>
  <si>
    <t>预算05-1表</t>
  </si>
  <si>
    <t>2026年部门项目支出预算表</t>
  </si>
  <si>
    <t>项目分类</t>
  </si>
  <si>
    <t>项目单位</t>
  </si>
  <si>
    <t>本年拨款</t>
  </si>
  <si>
    <t>单位资金</t>
  </si>
  <si>
    <t>其中：本次下达</t>
  </si>
  <si>
    <t>普通高中脱贫家庭经济困难学生生活费补助专项资金</t>
  </si>
  <si>
    <t>民生类</t>
  </si>
  <si>
    <t>530400200000000000698</t>
  </si>
  <si>
    <t>30308</t>
  </si>
  <si>
    <t>助学金</t>
  </si>
  <si>
    <t>普通高中建档立卡家庭经济困难学生免学杂费专项资金</t>
  </si>
  <si>
    <t>530400200000000000794</t>
  </si>
  <si>
    <t>普通高中国家助学金专项资金</t>
  </si>
  <si>
    <t>530400200000000001183</t>
  </si>
  <si>
    <t>玉溪市民族中学非税收入专项资金</t>
  </si>
  <si>
    <t>专项业务类</t>
  </si>
  <si>
    <t>530400210000000630042</t>
  </si>
  <si>
    <t>30209</t>
  </si>
  <si>
    <t>物业管理费</t>
  </si>
  <si>
    <t>30213</t>
  </si>
  <si>
    <t>维修（护）费</t>
  </si>
  <si>
    <t>31002</t>
  </si>
  <si>
    <t>办公设备购置</t>
  </si>
  <si>
    <t>玉溪市省级教学名师专项资金</t>
  </si>
  <si>
    <t>530400211100000625085</t>
  </si>
  <si>
    <t>30216</t>
  </si>
  <si>
    <t>培训费</t>
  </si>
  <si>
    <t>玉溪市民族中学物业管理（非税收入返还）专项经费</t>
  </si>
  <si>
    <t>事业发展类</t>
  </si>
  <si>
    <t>530400221100000219652</t>
  </si>
  <si>
    <t>玉溪市民族中学接受社会捐赠的各类助学专项资金</t>
  </si>
  <si>
    <t>530400221100000883471</t>
  </si>
  <si>
    <t>玉溪市民族中学普通高中生均公用经费</t>
  </si>
  <si>
    <t>530400231100001361484</t>
  </si>
  <si>
    <t>30201</t>
  </si>
  <si>
    <t>办公费</t>
  </si>
  <si>
    <t>30202</t>
  </si>
  <si>
    <t>印刷费</t>
  </si>
  <si>
    <t>30205</t>
  </si>
  <si>
    <t>水费</t>
  </si>
  <si>
    <t>30206</t>
  </si>
  <si>
    <t>电费</t>
  </si>
  <si>
    <t>30207</t>
  </si>
  <si>
    <t>邮电费</t>
  </si>
  <si>
    <t>30211</t>
  </si>
  <si>
    <t>差旅费</t>
  </si>
  <si>
    <t>30215</t>
  </si>
  <si>
    <t>会议费</t>
  </si>
  <si>
    <t>30217</t>
  </si>
  <si>
    <t>30218</t>
  </si>
  <si>
    <t>专用材料费</t>
  </si>
  <si>
    <t>30226</t>
  </si>
  <si>
    <t>劳务费</t>
  </si>
  <si>
    <t>30227</t>
  </si>
  <si>
    <t>委托业务费</t>
  </si>
  <si>
    <t>30228</t>
  </si>
  <si>
    <t>工会经费</t>
  </si>
  <si>
    <t>30231</t>
  </si>
  <si>
    <t>公务用车运行维护费</t>
  </si>
  <si>
    <t>30239</t>
  </si>
  <si>
    <t>其他交通费用</t>
  </si>
  <si>
    <t>30299</t>
  </si>
  <si>
    <t>其他商品和服务支出</t>
  </si>
  <si>
    <t>玉溪市民族中学创建铸牢中华民族共同体意识教育示范学校专项资金</t>
  </si>
  <si>
    <t>530400231100001986928</t>
  </si>
  <si>
    <t>玉溪市省管校用和组团式帮扶教师补助专项资金</t>
  </si>
  <si>
    <t>530400231100002113093</t>
  </si>
  <si>
    <t>玉溪市民族中学扩改进工程项目前期工作经费</t>
  </si>
  <si>
    <t>530400241100003018132</t>
  </si>
  <si>
    <t>30906</t>
  </si>
  <si>
    <t>大型修缮</t>
  </si>
  <si>
    <t>行业专家工作站专项经费</t>
  </si>
  <si>
    <t>530400251100004262679</t>
  </si>
  <si>
    <t>市民中接受各类社会捐赠专项资金</t>
  </si>
  <si>
    <t>530400251100004509250</t>
  </si>
  <si>
    <t>市民中心理健康教育陈永川省级名师工作室专项资金</t>
  </si>
  <si>
    <t>530400251100004595679</t>
  </si>
  <si>
    <t>市民中城乡义务教育补助经费（校园足球）资金</t>
  </si>
  <si>
    <t>530400251100004706461</t>
  </si>
  <si>
    <t>云南省教师培训培养建设专项资金</t>
  </si>
  <si>
    <t>530400251100004740752</t>
  </si>
  <si>
    <t>校园设施维修改造专项资金</t>
  </si>
  <si>
    <t>530400251100004771646</t>
  </si>
  <si>
    <t>31006</t>
  </si>
  <si>
    <t>数字校园建设专项资金</t>
  </si>
  <si>
    <t>530400251100004772557</t>
  </si>
  <si>
    <t>31007</t>
  </si>
  <si>
    <t>信息网络及软件购置更新</t>
  </si>
  <si>
    <t>其他收入专项资金</t>
  </si>
  <si>
    <t>530400261100004900473</t>
  </si>
  <si>
    <t>市民中心理健康教育专项资金</t>
  </si>
  <si>
    <t>530400261100005125086</t>
  </si>
  <si>
    <t>高中教育发展专项经费</t>
  </si>
  <si>
    <t>530400261100005131231</t>
  </si>
  <si>
    <t>30309</t>
  </si>
  <si>
    <t>奖励金</t>
  </si>
  <si>
    <t>超课时绩效工资专项资金</t>
  </si>
  <si>
    <t>530400261100005135877</t>
  </si>
  <si>
    <t>合  计</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</si>
  <si>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</si>
  <si>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</si>
  <si>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</si>
  <si>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</si>
  <si>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</si>
  <si>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</si>
  <si>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</si>
  <si>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</si>
  <si>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</si>
  <si>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</si>
  <si>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</si>
  <si>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</si>
  <si>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云南省教育厅心理健康教育专项项目《校家社协同促中小学抑郁学生健康成长研究》经费2万元。通过研究，探索校家社协同育人促进中小学抑郁学生健康成长探索校家社协同育人促进中小学抑郁学生健康成长的有效机制及策略方法，促进中小学抑郁学生健康成长。</t>
  </si>
  <si>
    <t>产出指标</t>
  </si>
  <si>
    <t>数量指标</t>
  </si>
  <si>
    <t>组织培训期数</t>
  </si>
  <si>
    <t>&gt;=</t>
  </si>
  <si>
    <t>次</t>
  </si>
  <si>
    <t>定量指标</t>
  </si>
  <si>
    <t>反映本项目组织开展心理培训的次数。</t>
  </si>
  <si>
    <t>质量指标</t>
  </si>
  <si>
    <t>培训出勤率</t>
  </si>
  <si>
    <t>70</t>
  </si>
  <si>
    <t>%</t>
  </si>
  <si>
    <t>反映组织开展各类培训中参训人员的出勤情况。
培训出勤率=（实际出勤学员数量/参加培训学员数量）*100%。</t>
  </si>
  <si>
    <t>效益指标</t>
  </si>
  <si>
    <t>社会效益</t>
  </si>
  <si>
    <t>抑郁学生受益率</t>
  </si>
  <si>
    <t>85</t>
  </si>
  <si>
    <t>反应抑郁学生受益情况</t>
  </si>
  <si>
    <t>满意度指标</t>
  </si>
  <si>
    <t>服务对象满意度</t>
  </si>
  <si>
    <t>参训人员满意度</t>
  </si>
  <si>
    <t>反映参训人员对培训内容、讲师授课、培训效果等的满意度。
参训人员满意度=（对培训整体满意的参训人数/参训总人数）*100%</t>
  </si>
  <si>
    <t>成本指标</t>
  </si>
  <si>
    <t>经济成本指标</t>
  </si>
  <si>
    <t>项目成本总额</t>
  </si>
  <si>
    <t>&lt;=</t>
  </si>
  <si>
    <t>20000</t>
  </si>
  <si>
    <t>元</t>
  </si>
  <si>
    <t>反映本项目的成本总额</t>
  </si>
  <si>
    <t>按照学校接受社会捐赠的资金情况，统筹其他资助项目，把该项资助款发放给家庭经济困难学生。该项目可促进各级各类教育协调发展，使教育质量得到更快提升，优质教育资源总量不断扩大，基本满足人民群众接受高质量、高水平教育的需求；全面贯彻实施贫困学生资助体系，依法保障家庭经济困难学生平等受教育权，为全党全社会全力打好脱贫攻坚战、保证全面建成小康社会目标如期实现提供保障。实现建档立卡贫困学生资助全覆盖，确保不让一名家庭经济困难学生因贫失学的工作目标。2026年通过发放此资助金每人每学期1500元，帮助学生更好的完成学习生活任务，解决一定的后顾之忧。</t>
  </si>
  <si>
    <t>青基会结对资助标准</t>
  </si>
  <si>
    <t>=</t>
  </si>
  <si>
    <t>1500</t>
  </si>
  <si>
    <t>反映青基会结对资助标准每生每学期1500元</t>
  </si>
  <si>
    <t>兑现准确率</t>
  </si>
  <si>
    <t>100</t>
  </si>
  <si>
    <t>反映补助准确发放的情况。
补助兑现准确率=补助兑付额/应付额*100%</t>
  </si>
  <si>
    <t>时效指标</t>
  </si>
  <si>
    <t>资金发放年限</t>
  </si>
  <si>
    <t>&lt;</t>
  </si>
  <si>
    <t>1.00</t>
  </si>
  <si>
    <t>年</t>
  </si>
  <si>
    <t>反映该项目资金发放年限</t>
  </si>
  <si>
    <t>政策知晓率</t>
  </si>
  <si>
    <t>80</t>
  </si>
  <si>
    <t>反映补助政策的宣传效果情况。
政策知晓率=调查中补助政策知晓人数/调查总人数*100%</t>
  </si>
  <si>
    <t>受益对象满意度</t>
  </si>
  <si>
    <t>90</t>
  </si>
  <si>
    <t>反映获补助受益对象的满意程度。</t>
  </si>
  <si>
    <t>玉溪市民族中学接受社会捐赠，该项资金由捐赠单位直接汇入自有资金账户，由此产生账户利息。2026年我校自有资金账户预计收入3000元利息及47000元其他收入，将用于弥补办公经费、改善办学条件，助力学校正常运转。</t>
  </si>
  <si>
    <t>利息下达次数</t>
  </si>
  <si>
    <t>4.00</t>
  </si>
  <si>
    <t xml:space="preserve">反映自有资金账户银行利息下达的次数。
</t>
  </si>
  <si>
    <t>年度利息总额</t>
  </si>
  <si>
    <t>3000.00</t>
  </si>
  <si>
    <t xml:space="preserve">反映自有资金账户一年所产生利息总额。
</t>
  </si>
  <si>
    <t>利息到账时间</t>
  </si>
  <si>
    <t>每季度末21日</t>
  </si>
  <si>
    <t>定性指标</t>
  </si>
  <si>
    <t xml:space="preserve">反映利息拨到账户的时间为每季度末21日。
</t>
  </si>
  <si>
    <t>可持续影响</t>
  </si>
  <si>
    <t>自有资金账户收入</t>
  </si>
  <si>
    <t>增加</t>
  </si>
  <si>
    <t xml:space="preserve">反映了利息可增加自有资金账户收入。
</t>
  </si>
  <si>
    <t>95</t>
  </si>
  <si>
    <t xml:space="preserve">反映服务对象满意度。
</t>
  </si>
  <si>
    <t>2026年度，预计会收到建行成长计划和源泉奖学金捐赠奖学资金10万元。按照学校接受社会捐赠的资金情况，统筹其他资助项目，把该项资助款发放给品学兼优、家庭经济困难学生。该项目可促进各级各类教育协调发展，使教育质量得到更快提升，优质教育资源总量不断扩大，有效促进尖优学生的学业发展。</t>
  </si>
  <si>
    <t>政策宣传次数</t>
  </si>
  <si>
    <t>100.00</t>
  </si>
  <si>
    <t>人</t>
  </si>
  <si>
    <t>反映获奖学生人数</t>
  </si>
  <si>
    <t>获补对象准确率</t>
  </si>
  <si>
    <t xml:space="preserve">反映获补助对象认定的准确性情况。
</t>
  </si>
  <si>
    <t>反映资金到位后发放至学生的时间长度；按照资金管理办法，当年内发放完毕；</t>
  </si>
  <si>
    <t>学校2026年教育专户非税收入用于2026年度物业管理费、安保费、零星修缮、城镇低保贫困学生免学费补助、办公设备购置。保证教育教学工作顺利进行。</t>
  </si>
  <si>
    <t>监督检查次数</t>
  </si>
  <si>
    <t>反映对物业安保人员培训次数的情况。</t>
  </si>
  <si>
    <t>安保巡查次数</t>
  </si>
  <si>
    <t>反映安保配备人数</t>
  </si>
  <si>
    <t>物管人员在岗率</t>
  </si>
  <si>
    <t>反映安保、物业服务人员等物管人员在岗的情况。物管人员在岗率=实际在岗工时/应在岗工时*100%</t>
  </si>
  <si>
    <t>安全事故发生次数</t>
  </si>
  <si>
    <t>反映安全事故发生的次数情况。</t>
  </si>
  <si>
    <t>师生满意度</t>
  </si>
  <si>
    <t>反映受益人员满意程度。</t>
  </si>
  <si>
    <t>该项目对于发挥评价学校教育教学具有正向导向作用，激励普通高中学校不断推进教学改革，全面提高质量，全面深化素质教育，促进学生的个性发展、特色发展、全面发展。高中阶段毛入学率进一步提高，高考成绩稳定，通过学年末组织严格的考核，激发普通高中学校及全体教职员工教书育人的积极性。结合学校实际，经学校教职工代表大会表决通过后，年度学校绩效增量用于发放毕业班教师绩效、非毕业班教师绩效、教师周末上班超工作量绩效、管理绩效、教辅工作人员绩效。我校在职教职工人次为180人，项目计划用于激励一线教师占比不低于90%，参与周末学生管理教师人次不少于150，保障在校学生巩固率不低于95%。通过教育教学过程、教育教学质量、工作量、工作态度、师德师风等方面的管理考核进行分配，体现多劳多得、绩优酬高、奖优罚劣的原则，向高三教师、一线教师和教育教学成绩突出等人员倾斜，合理拉开收入差距，充分发挥激励导向作用，调动教职工的工作积极性，提高教育教学质量，努力完成市教育体育局下达的各项指标任务。</t>
  </si>
  <si>
    <t>资金奖励人数</t>
  </si>
  <si>
    <t>180</t>
  </si>
  <si>
    <t xml:space="preserve">反映该资金实际发放人数情况。
</t>
  </si>
  <si>
    <t>一线教师激励资金占比</t>
  </si>
  <si>
    <t xml:space="preserve">反映本资金发放一线教师的占比；按照多劳多得，绩优筹高的原则，向一线教师倾斜。一线教师激励资金占比完成率=实际完成值/目标值*100%
</t>
  </si>
  <si>
    <t>发放及时率</t>
  </si>
  <si>
    <t xml:space="preserve">反映本资金的支付时限情况。
</t>
  </si>
  <si>
    <t xml:space="preserve">"反映补助政策的宣传效果情况。
政策知晓率=调查中补助政策知晓人数/调查总人数*100%"
</t>
  </si>
  <si>
    <t>学生对学校办学水平满意度</t>
  </si>
  <si>
    <t xml:space="preserve">反映学生对学校办学的满意程度。满意度完成率=满意度实际完成值/满意度目标值*100%
</t>
  </si>
  <si>
    <t>我校申报成立数学专家工作站，资金预算100000元。数学工作站由马晓红作为召集人，聘请省级教学名师李德安校长担任专家，组建“李德安高中数学专家工作站，实施教师培训和培养；
2026年，通过工作站的活动开展，资金主要用于工作站成员的培训、聘请专家、开展教研活动、课题、论文、成果的印制。通过工作站活动的开展，实现引领示范，培育一批市内高中数学、教学骨干教师，并在每年年末做好工作站总结，对一年开展活动进行满意度调查。专家及成员的研究成果以论文、课题、校本教材形式呈现，编写适合本校学生的校本教材和习题集，申请省、市级课题至少2个，需要专项经费2万元；测算依据，根据之前做市级课题的情况，开题、结题费用，资料印制费用，每个课题1万元已经是最低标准。聘请专家进校进行讲座，开展教研活动，2026年计划每年开展讲座、活动3次，需要经费2.1万元。研究骨干教师的培养，加强数学教研组的建设。采取“走出去，请进来”的方式，派出教师到省内外名校去学习培训，到专家所在学校学习考察，建立教师培训机制，为学校培养一批数学学科的骨干教师，提升学校教学质量。</t>
  </si>
  <si>
    <t>成立工作站个数</t>
  </si>
  <si>
    <t>个</t>
  </si>
  <si>
    <t>成立工作站的个数</t>
  </si>
  <si>
    <t>课题申报个数</t>
  </si>
  <si>
    <t>工作站成员参训人数</t>
  </si>
  <si>
    <t>反映工作站成员参训人数</t>
  </si>
  <si>
    <t>论文发表篇数</t>
  </si>
  <si>
    <t>篇</t>
  </si>
  <si>
    <t>反映工作站工作成果论文发表篇数的社会效益。</t>
  </si>
  <si>
    <t>工作站成员培训满意度</t>
  </si>
  <si>
    <t>反映工作站培训满意度</t>
  </si>
  <si>
    <t xml:space="preserve">从市直普通高中非税收入中安排部分作为学校奖励性绩效增量，用于解决教师超课时量绩效工资，充分调动教师课后服务的积极性，按照多劳多得的原则发放教师超课时量绩效工资，充分发挥奖励性绩效的激励作用，进一步激发和调动教职工干事创业和教书育人的工作积极性，建立我校“质量立校”为导向的激励机制，全面提升市直普通高中教育教学质量，办好人民满意的高中教育。本年预算发放777240元，预估上年超课时绩效结转752124元，合计1529364元。通过该资金发放，改善教师一定生活质量，激励教师工作积极性，提高教学质量。_x0009__x0009__x0009__x0009__x0009__x0009_
</t>
  </si>
  <si>
    <t>发放人数</t>
  </si>
  <si>
    <t xml:space="preserve">反映发放对象的人数
</t>
  </si>
  <si>
    <t xml:space="preserve">"反映及时发放超课时绩效资金的情况。
发放及时率=在时限内发放资金/应发放资金*100%"
</t>
  </si>
  <si>
    <t xml:space="preserve">反映发放对象的满意程度.教师满意度=调查满意人数/调查人数*100%
</t>
  </si>
  <si>
    <t>项目总额</t>
  </si>
  <si>
    <t>1529364</t>
  </si>
  <si>
    <t>反映该项目经济成本</t>
  </si>
  <si>
    <t>按照云南省财政厅 云南省教育厅 云南省人力资源和社会保障厅转发《财政部 教育部 人力资源社会保障部关于调整高等教育阶段和高中阶段国家奖助学金政策的通知》的通知(云财教310号  )文件精神：普通高中国家助学金平均资助标准执行国家统一标准，我省普通高中助学金具体资助标准分为两档：一等国家助学金由每生每年2500元提高到2800元；二等国家助学金由每生每年1500元提高到1800元。2026年将对享受一等国家助学金的190人，按照2800元/人/年实施补助，对享受二等国家助学金的700人，按照1800元/人/年实施补助。按规定分春秋学期2次通过普通高中学生资助卡发放补助金，每次在学校公示栏进行受助人员、金额等公示，公示时间不少于5个工作日；利用主题班会、家长会等进行政策宣传，政策知晓率达到90%。该项目可促进各级各类教育协调发展，使教育质量得到更快提升，优质教育资源总量不断扩大，基本满足人民群众接受高质量、高水平教育的需求；全面贯彻实施贫困学生资助体系，依法保障家庭经济困难学生平等受教育权，实现建档立卡贫困学生资助全覆盖，确保不让一名家庭经济困难学生因贫失学的工作目标。</t>
  </si>
  <si>
    <t>一等助学金资助人数</t>
  </si>
  <si>
    <t>600</t>
  </si>
  <si>
    <t>根据云财规〔2022〕2号和云财教〔2024〕310号要求，学生申报后，学校组织申报核定家庭经济困难人数</t>
  </si>
  <si>
    <t>补助标准达标率</t>
  </si>
  <si>
    <t>反映受助学生符合受助标准情况；实际受助学生数/符合受助标准（有相关证明）学生数=1</t>
  </si>
  <si>
    <t>困难学生因贫失学率</t>
  </si>
  <si>
    <t>2.0</t>
  </si>
  <si>
    <t>反映补助对象政策的知晓度。</t>
  </si>
  <si>
    <t>公示度指标</t>
  </si>
  <si>
    <t>反映受助学生的公示情况</t>
  </si>
  <si>
    <t>受助学生满意度</t>
  </si>
  <si>
    <t>按照云财教317号的文件精神，对普通高中建档立卡等家庭经济困难学生（含非建档立卡的家庭经济困难残疾学生、农村低保家庭学生、农村特困救助供养学生）免除学杂费。补助标准按照云发改收费536号文件确定的各地普通高中学校现在的收费标准执行（不含住宿费）。2026年将对110名符合受助条件的学生（普通高中建档立卡等家庭经济困难学生（含非建档立卡户的家庭经济困难残疾学生、农村低保家庭学生、农村特困救助供养学生）），按照1200元/人/年实施补助，按规定分春秋学期2次通过普通高中学生资助卡发放补助金，每次在学校公示栏进行受助人员、金额等公示，公示时间不少于5个工作日；利用主题班会、家长会等进行政策宣传，政策知晓率达到90%。该项目可促进各级各类教育协调发展，使教育质量得到更快提升，优质教育资源总量不断扩大，基本满足人民群众接受高质量、高水平教育的需求；全面贯彻实施贫困学生资助体系，依法保障家庭经济困难学生平等受教育权，实现建档立卡贫困学生资助全覆盖，确保不让一名家庭经济困难学生因贫失学的工作目标。</t>
  </si>
  <si>
    <t>资助人数</t>
  </si>
  <si>
    <t>110</t>
  </si>
  <si>
    <t>反映受助学生人数情况，按照文件要求大于等于系统内建档立卡贫困学生人数</t>
  </si>
  <si>
    <t>补助事项公示度</t>
  </si>
  <si>
    <t>反映按政策标准进行补助.补助标准达标率=应助标准/实际资助标准×100%</t>
  </si>
  <si>
    <t>反映所有资助项目拟受助学生名单公示程度。补助事项公示度=资助项目/资助项目公示×100%。</t>
  </si>
  <si>
    <t>反映向学生宣传政策的次数；每年对学生进行不少于两次的资助政策宣传</t>
  </si>
  <si>
    <t xml:space="preserve">反映获补助受益对象的满意程度。受助学生满意度=受助学生满意人数/受助学生问卷调查人数×100%。
</t>
  </si>
  <si>
    <t>玉溪民中始终坚持全面实施素质教育，加强学校管理，改善办学条件，全面提高教学质量，为了加快推进教育现代化进程而努力。我校2026年非税收入（事业单位国有资产承包费等）约为181.28万元，按照30%比例可供返还非税收入约54.384万元，计划用于校园零星修缮。在各项目完工并验收合格后，在2026年12月31日前完成资金支付。学生的满意度将达到80%以上，学校将按照实施方案开展具体工作，合理规划学校布局，进一步加强校舍硬件投入，为学生创造一个良好的学习环境，保障教育教学工作的良好运转，加固改造校舍，建成美丽校园，实现“校园胜家园”的目标，推动我校教育不断朝着更高质量、更有效率、更可持续的方向迈进。</t>
  </si>
  <si>
    <t>配备人员总数</t>
  </si>
  <si>
    <t>项</t>
  </si>
  <si>
    <t xml:space="preserve">反映校园零星修缮的项数。
</t>
  </si>
  <si>
    <t>安保人员在岗率</t>
  </si>
  <si>
    <t xml:space="preserve">反映校园修缮验收合格率。修缮验收合格率=修缮合格项数/修缮总项数*100%
</t>
  </si>
  <si>
    <t>校园硬件条件</t>
  </si>
  <si>
    <t>改善</t>
  </si>
  <si>
    <t xml:space="preserve">反映项目实施后，校园硬件条件的提升情况。
</t>
  </si>
  <si>
    <t>服务受益人员满意度</t>
  </si>
  <si>
    <t xml:space="preserve">反映项目实施后的职工满意度情况。职工满意度=职工满意人数/参与调查职工人数*100%
</t>
  </si>
  <si>
    <t>零星修缮总额</t>
  </si>
  <si>
    <t>54.384</t>
  </si>
  <si>
    <t>万元</t>
  </si>
  <si>
    <t xml:space="preserve">反映校园零星修缮的金额控制。
</t>
  </si>
  <si>
    <t>根据云南省教育厅等四部门《关于印发建档立卡贫困户学生精准资助实施方案和普通高中建档立卡贫困户家庭经济困难学生生活费补助实施方案的通知》(云教贷17号)要求，对普通高中全日制在校生中的建档立卡贫困户学生按每生每年2500元给予生活费补助。本项目2026年度总额度3.75万元，将对15名符合受助条件的学生，按照2500元/人/年实施补助，按规定分春秋学期2次通过普通高中学生资助卡发放补助金，每次发放资金1.875万元，春秋两季合计发放资金3.75万元。利用主题班会、家长会等进行政策宣传，政策知晓率达到90%。在学校公示栏进行受助人员、金额等公示，公示5个工作日；该项目可促进各级各类教育协调发展，使教育质量得到更快提升，优质教育资源总量不断扩大，基本满足人民群众接受高质量、高水平教育的需求；全面贯彻实施贫困学生资助体系，依法保障家庭经济困难学生平等受教育权，实现建档立卡贫困学生资助全覆盖，确保不让一名家庭经济困难学生因贫失学的工作目标，确保受助对象满意度达到80%以上。</t>
  </si>
  <si>
    <t>反映符合受助条件的学生人数。</t>
  </si>
  <si>
    <t>反映获补助人员每次获补助金额。达标率=实际发放资金/规定发放资金*100%</t>
  </si>
  <si>
    <t>反映所有资助项目拟受助学生名单公示程度
补助事项公示度=按规定公布事项/按规定应公布事项*100%</t>
  </si>
  <si>
    <t>反映向学生宣传政策的次数；每年对学生进行不少于两次的资助政策宣传。</t>
  </si>
  <si>
    <t>家长满意度</t>
  </si>
  <si>
    <t>反映获补助受益对象的满意程度。受助学生满意度=满意学生人数/受调查学生人数*100%。</t>
  </si>
  <si>
    <t>玉溪市民族中学2026年普通高中生均公用经费合计381万元，其中市级纳入预算346.71万元，省级34.29万元。我校2026年普通高中生均公用费主要用于维持学校日常运转支出，包括：教学业务费、试验费、教师培训费、文体活动费、水电费、取暖费、办公费、邮电费、劳务费、交通差旅费、仪器设备及图书资料购置费、校舍及仪器设备的日常维修维护等，并且按照要求教师培训费由学校按照不低于年度公用经费总额的10%安排，用于教师参加培训所需的培训费、差旅费和资料费等。
经费按月据实支付，于2026年底前执行完毕。</t>
  </si>
  <si>
    <t>经费下达测算人数</t>
  </si>
  <si>
    <t>1905</t>
  </si>
  <si>
    <t>反映经费测算参考学生人数。</t>
  </si>
  <si>
    <t>教师培训经费占比</t>
  </si>
  <si>
    <t>反映教师培训支出费用占比情况</t>
  </si>
  <si>
    <t>资金使用及时率</t>
  </si>
  <si>
    <t>反映资金使用时间</t>
  </si>
  <si>
    <t>教育教学工作顺利开展</t>
  </si>
  <si>
    <t>反映生均公用经费在全校的覆盖率。</t>
  </si>
  <si>
    <t>反映学校师生对学校发展满意情况</t>
  </si>
  <si>
    <t>预算06表</t>
  </si>
  <si>
    <t>2026年部门政府性基金预算支出预算表</t>
  </si>
  <si>
    <t>单位:元</t>
  </si>
  <si>
    <t>政府性基金预算支出</t>
  </si>
  <si>
    <t>预算07表</t>
  </si>
  <si>
    <t>2026年部门政府采购预算表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</si>
  <si>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</si>
  <si>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</si>
  <si>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</si>
  <si>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</si>
  <si>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</si>
  <si>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</si>
  <si>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</si>
  <si>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</si>
  <si>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</si>
  <si>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</si>
  <si>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打复印机</t>
  </si>
  <si>
    <t>批</t>
  </si>
  <si>
    <t>物业管理服务</t>
  </si>
  <si>
    <t>安保服务</t>
  </si>
  <si>
    <t>打复印纸</t>
  </si>
  <si>
    <t>车辆维修保养及加油</t>
  </si>
  <si>
    <t>车辆保险</t>
  </si>
  <si>
    <t>预算08表</t>
  </si>
  <si>
    <t>2026年部门政府购买服务预算表</t>
  </si>
  <si>
    <t>政府购买服务项目</t>
  </si>
  <si>
    <t>政府购买服务目录</t>
  </si>
  <si>
    <t>预算09-1表</t>
  </si>
  <si>
    <t>2026年市对下转移支付预算表</t>
  </si>
  <si>
    <t>单位名称（项目）</t>
  </si>
  <si>
    <t>地区</t>
  </si>
  <si>
    <t>政府性基金</t>
  </si>
  <si>
    <t>红塔区</t>
  </si>
  <si>
    <t>江川区</t>
  </si>
  <si>
    <t>澄江市</t>
  </si>
  <si>
    <t>通海县</t>
  </si>
  <si>
    <t>华宁县</t>
  </si>
  <si>
    <t>易门县</t>
  </si>
  <si>
    <t>峨山县</t>
  </si>
  <si>
    <t>新平县</t>
  </si>
  <si>
    <t>元江县</t>
  </si>
  <si>
    <t>高新区</t>
  </si>
  <si>
    <t>预算09-2表</t>
  </si>
  <si>
    <t>2026年市对下转移支付绩效目标表</t>
  </si>
  <si>
    <t>预算10表</t>
  </si>
  <si>
    <t>2026年新增资产配置表</t>
  </si>
  <si>
    <t>资产类别</t>
  </si>
  <si>
    <t>资产分类代码.名称</t>
  </si>
  <si>
    <t>资产名称</t>
  </si>
  <si>
    <t>计量单位</t>
  </si>
  <si>
    <t>财政部门批复数（元）</t>
  </si>
  <si>
    <t>单价</t>
  </si>
  <si>
    <t>金额</t>
  </si>
  <si>
    <t>设备</t>
  </si>
  <si>
    <t>A02020400 多功能一体机</t>
  </si>
  <si>
    <t>打复印一体机</t>
  </si>
  <si>
    <t>台</t>
  </si>
  <si>
    <t>A02030701 两轮摩托车</t>
  </si>
  <si>
    <t>校园巡逻摩托车</t>
  </si>
  <si>
    <t>辆</t>
  </si>
  <si>
    <t>打复印机一体机</t>
  </si>
  <si>
    <t>A02091206 话筒设备</t>
  </si>
  <si>
    <t>话筒</t>
  </si>
  <si>
    <t>家具和用品</t>
  </si>
  <si>
    <t>A05010203 教学、实验用桌</t>
  </si>
  <si>
    <t>学生课桌</t>
  </si>
  <si>
    <t>张</t>
  </si>
  <si>
    <t>A05010304 教学、实验椅凳</t>
  </si>
  <si>
    <t>学生椅子</t>
  </si>
  <si>
    <t>把</t>
  </si>
  <si>
    <t>预算11表</t>
  </si>
  <si>
    <t>2026年上级补助项目支出预算表</t>
  </si>
  <si>
    <t>上级补助</t>
  </si>
  <si>
    <t>预算12表</t>
  </si>
  <si>
    <t>2026年部门项目支出中期规划预算表</t>
  </si>
  <si>
    <t>项目级次</t>
  </si>
  <si>
    <t>2026年</t>
  </si>
  <si>
    <t>2027年</t>
  </si>
  <si>
    <t>2028年</t>
  </si>
  <si>
    <t>312 民生类</t>
  </si>
  <si>
    <t>本级</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</si>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</sst>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231" formatCode="#,##0.00;-#,##0.00;;@"/>
    <numFmt numFmtId="232" formatCode="#,##0;-#,##0;;@"/>
    <numFmt numFmtId="233" formatCode="HH:mm:ss"/>
    <numFmt numFmtId="234" formatCode="yyyy-MM-dd"/>
    <numFmt numFmtId="235" formatCode="yyyy-MM-dd HH:mm:ss"/>
  </numFmts>
  <fonts count="22">
    <font>
      <sz val="11"/>
      <color rgb="FF000000"/>
      <name val="Calibri"/>
      <scheme val="minor"/>
    </font>
    <font>
      <sz val="9"/>
      <color auto="1"/>
      <name val="宋体"/>
    </font>
    <font>
      <b/>
      <sz val="9"/>
      <color auto="1"/>
      <name val="宋体"/>
    </font>
    <font>
      <b/>
      <sz val="23.25"/>
      <color auto="1"/>
      <name val="宋体"/>
    </font>
    <font>
      <sz val="9.75"/>
      <color auto="1"/>
      <name val="宋体"/>
    </font>
    <font>
      <sz val="9"/>
      <color auto="1"/>
      <name val="SimSun"/>
    </font>
    <font>
      <sz val="11"/>
      <color theme="1"/>
      <name val="Calibri"/>
      <scheme val="minor"/>
    </font>
    <font>
      <sz val="10"/>
      <color rgb="FF000000"/>
      <name val="宋体"/>
    </font>
    <font>
      <b/>
      <sz val="23"/>
      <color rgb="FF000000"/>
      <name val="宋体"/>
    </font>
    <font>
      <sz val="9"/>
      <color rgb="FF000000"/>
      <name val="宋体"/>
    </font>
    <font>
      <sz val="9"/>
      <color theme="1"/>
      <name val="宋体"/>
    </font>
    <font>
      <sz val="11"/>
      <color rgb="FF000000"/>
      <name val="宋体"/>
    </font>
    <font>
      <sz val="9.75"/>
      <color rgb="FF000000"/>
      <name val="SimSun"/>
    </font>
    <font>
      <b/>
      <sz val="22"/>
      <color rgb="FF000000"/>
      <name val="宋体"/>
    </font>
    <font>
      <sz val="9.75"/>
      <color rgb="FF000000"/>
      <name val="宋体"/>
    </font>
    <font>
      <sz val="9"/>
      <color rgb="FF000000"/>
      <name val="SimSun"/>
    </font>
    <font>
      <sz val="8.25"/>
      <color rgb="FF000000"/>
      <name val="宋体"/>
    </font>
    <font>
      <b/>
      <sz val="23.25"/>
      <color rgb="FF000000"/>
      <name val="宋体"/>
    </font>
    <font>
      <b/>
      <sz val="24"/>
      <color rgb="FF000000"/>
      <name val="宋体"/>
    </font>
    <font>
      <sz val="9.75"/>
      <color auto="1"/>
      <name val="SimSun"/>
    </font>
    <font>
      <b/>
      <sz val="21"/>
      <color rgb="FF000000"/>
      <name val="宋体"/>
    </font>
    <font>
      <sz val="10"/>
      <color rgb="FF000000"/>
      <name val="SimSun"/>
    </font>
  </fonts>
  <fills count="2">
    <fill>
      <patternFill patternType="none"/>
    </fill>
    <fill>
      <patternFill patternType="gray125"/>
    </fill>
  </fills>
  <borders count="17">
    <border>
      <left/>
      <right/>
      <top/>
      <bottom/>
    </border>
    <border>
      <left style="thin">
        <color rgb="FF000000"/>
      </left>
      <right style="thin">
        <color rgb="FF000000"/>
      </right>
      <top style="thin">
        <color rgb="FF000000"/>
      </top>
      <bottom style="thin">
        <color rgb="FF000000"/>
      </bottom>
    </border>
    <border>
      <left>
        <color rgb="FF800080"/>
      </left>
      <right style="thin">
        <color rgb="FF000000"/>
      </right>
      <top>
        <color rgb="FF800080"/>
      </top>
      <bottom>
        <color rgb="FF800080"/>
      </bottom>
    </border>
    <border>
      <left>
        <color rgb="0"/>
      </left>
      <right>
        <color rgb="0"/>
      </right>
      <top>
        <color rgb="0"/>
      </top>
      <bottom>
        <color rgb="0"/>
      </bottom>
    </border>
    <border>
      <left style="thin">
        <color rgb="FF000000"/>
      </left>
      <right style="thin">
        <color rgb="FF000000"/>
      </right>
      <top style="thin">
        <color rgb="FF000000"/>
      </top>
      <bottom>
        <color rgb="0"/>
      </bottom>
    </border>
    <border>
      <left style="thin">
        <color rgb="FF000000"/>
      </left>
      <right>
        <color rgb="0"/>
      </right>
      <top style="thin">
        <color rgb="FF000000"/>
      </top>
      <bottom style="thin">
        <color rgb="FF000000"/>
      </bottom>
    </border>
    <border>
      <left>
        <color rgb="0"/>
      </left>
      <right>
        <color rgb="0"/>
      </right>
      <top style="thin">
        <color rgb="FF000000"/>
      </top>
      <bottom style="thin">
        <color rgb="FF000000"/>
      </bottom>
    </border>
    <border>
      <left>
        <color rgb="0"/>
      </left>
      <right style="thin">
        <color rgb="FF000000"/>
      </right>
      <top style="thin">
        <color rgb="FF000000"/>
      </top>
      <bottom style="thin">
        <color rgb="FF000000"/>
      </bottom>
    </border>
    <border>
      <left style="thin">
        <color rgb="FF000000"/>
      </left>
      <right style="thin">
        <color rgb="FF000000"/>
      </right>
      <top>
        <color rgb="0"/>
      </top>
      <bottom>
        <color rgb="0"/>
      </bottom>
    </border>
    <border>
      <left style="thin">
        <color rgb="FF000000"/>
      </left>
      <right style="thin">
        <color rgb="FF000000"/>
      </right>
      <top>
        <color rgb="0"/>
      </top>
      <bottom style="thin">
        <color rgb="FF000000"/>
      </bottom>
    </border>
    <border>
      <left>
        <color rgb="0"/>
      </left>
      <right style="thin">
        <color rgb="FF000000"/>
      </right>
      <top style="thin">
        <color rgb="FF000000"/>
      </top>
      <bottom>
        <color rgb="0"/>
      </bottom>
    </border>
    <border>
      <left>
        <color rgb="0"/>
      </left>
      <right style="thin">
        <color rgb="FF000000"/>
      </right>
      <top>
        <color rgb="0"/>
      </top>
      <bottom>
        <color rgb="0"/>
      </bottom>
    </border>
    <border>
      <left>
        <color rgb="0"/>
      </left>
      <right>
        <color rgb="0"/>
      </right>
      <top>
        <color rgb="0"/>
      </top>
      <bottom style="thin">
        <color rgb="FF000000"/>
      </bottom>
    </border>
    <border>
      <left>
        <color rgb="0"/>
      </left>
      <right style="thin">
        <color rgb="FF000000"/>
      </right>
      <top>
        <color rgb="0"/>
      </top>
      <bottom style="thin">
        <color rgb="FF000000"/>
      </bottom>
    </border>
    <border>
      <left style="thin">
        <color rgb="FF000000"/>
      </left>
      <right>
        <color rgb="0"/>
      </right>
      <top>
        <color rgb="0"/>
      </top>
      <bottom style="thin">
        <color rgb="FF000000"/>
      </bottom>
    </border>
    <border>
      <left style="thin">
        <color rgb="FF000000"/>
      </left>
      <right>
        <color rgb="0"/>
      </right>
      <top style="thin">
        <color rgb="FF000000"/>
      </top>
      <bottom>
        <color rgb="0"/>
      </bottom>
    </border>
    <border>
      <left>
        <color rgb="FF800080"/>
      </left>
      <right>
        <color rgb="FF800080"/>
      </right>
      <top>
        <color rgb="FF800080"/>
      </top>
      <bottom>
        <color rgb="FF800080"/>
      </bottom>
    </border>
  </borders>
  <cellStyleXfs count="8">
    <xf numFmtId="0" fontId="0" fillId="0" borderId="0">
      <alignment vertical="top"/>
    </xf>
    <xf numFmtId="231" fontId="1" fillId="0" borderId="1">
      <alignment horizontal="right" vertical="center"/>
    </xf>
    <xf numFmtId="49" fontId="1" fillId="0" borderId="1">
      <alignment horizontal="left" vertical="center" wrapText="1"/>
    </xf>
    <xf numFmtId="233" fontId="1" fillId="0" borderId="1">
      <alignment horizontal="right" vertical="center"/>
    </xf>
    <xf numFmtId="234" fontId="1" fillId="0" borderId="1">
      <alignment horizontal="right" vertical="center"/>
    </xf>
    <xf numFmtId="235" fontId="1" fillId="0" borderId="1">
      <alignment horizontal="right" vertical="center"/>
    </xf>
    <xf numFmtId="10" fontId="1" fillId="0" borderId="1">
      <alignment horizontal="right" vertical="center"/>
    </xf>
    <xf numFmtId="232" fontId="1" fillId="0" borderId="1">
      <alignment horizontal="right" vertical="center"/>
    </xf>
  </cellStyleXfs>
  <cellXfs count="172">
    <xf numFmtId="0" fontId="0" fillId="0" borderId="0" xfId="0" applyFont="1">
      <alignment vertical="top"/>
    </xf>
    <xf numFmtId="231" fontId="1" fillId="0" borderId="1" xfId="1" applyFont="1" applyBorder="1" applyNumberFormat="1">
      <alignment horizontal="right" vertical="center"/>
    </xf>
    <xf numFmtId="49" fontId="1" fillId="0" borderId="1" xfId="2" applyFont="1" applyBorder="1" applyNumberFormat="1">
      <alignment horizontal="left" vertical="center" wrapText="1"/>
    </xf>
    <xf numFmtId="233" fontId="1" fillId="0" borderId="1" xfId="3" applyFont="1" applyBorder="1" applyNumberFormat="1">
      <alignment horizontal="right" vertical="center"/>
    </xf>
    <xf numFmtId="234" fontId="1" fillId="0" borderId="1" xfId="4" applyFont="1" applyBorder="1" applyNumberFormat="1">
      <alignment horizontal="right" vertical="center"/>
    </xf>
    <xf numFmtId="235" fontId="1" fillId="0" borderId="1" xfId="5" applyFont="1" applyBorder="1" applyNumberFormat="1">
      <alignment horizontal="right" vertical="center"/>
    </xf>
    <xf numFmtId="10" fontId="1" fillId="0" borderId="1" xfId="6" applyFont="1" applyBorder="1" applyNumberFormat="1">
      <alignment horizontal="right" vertical="center"/>
    </xf>
    <xf numFmtId="232" fontId="1" fillId="0" borderId="1" xfId="7" applyFont="1" applyBorder="1" applyNumberFormat="1">
      <alignment horizontal="right" vertical="center"/>
    </xf>
    <xf numFmtId="49" fontId="1" fillId="0" borderId="1" xfId="2" applyFont="1" applyBorder="1" applyNumberFormat="1">
      <alignment horizontal="right" vertical="center" wrapText="1"/>
    </xf>
    <xf numFmtId="49" fontId="2" fillId="0" borderId="1" xfId="0" applyFont="1" applyBorder="1" applyNumberFormat="1">
      <alignment horizontal="right" vertical="center" wrapText="1"/>
    </xf>
    <xf numFmtId="49" fontId="3" fillId="0" borderId="1" xfId="0" applyFont="1" applyBorder="1" applyNumberFormat="1">
      <alignment horizontal="center" vertical="center" wrapText="1"/>
    </xf>
    <xf numFmtId="49" fontId="1" fillId="0" borderId="1" xfId="2" applyFont="1" applyBorder="1" applyNumberFormat="1" quotePrefix="1">
      <alignment horizontal="left" vertical="center" wrapText="1"/>
    </xf>
    <xf numFmtId="49" fontId="4" fillId="0" borderId="1" xfId="2" applyFont="1" applyBorder="1" applyNumberFormat="1">
      <alignment horizontal="center" vertical="center" wrapText="1"/>
    </xf>
    <xf numFmtId="231" fontId="1" fillId="0" borderId="1" xfId="0" applyFont="1" applyBorder="1" applyNumberFormat="1">
      <alignment horizontal="right" vertical="center"/>
    </xf>
    <xf numFmtId="231" fontId="1" fillId="0" borderId="1" xfId="0" applyFont="1" applyBorder="1" applyNumberFormat="1">
      <alignment horizontal="left" vertical="center"/>
    </xf>
    <xf numFmtId="49" fontId="2" fillId="0" borderId="1" xfId="0" applyFont="1" applyBorder="1" applyNumberFormat="1">
      <alignment horizontal="center" vertical="center" wrapText="1"/>
    </xf>
    <xf numFmtId="49" fontId="2" fillId="0" borderId="1" xfId="2" applyFont="1" applyBorder="1" applyNumberFormat="1">
      <alignment horizontal="left" vertical="center" wrapText="1"/>
    </xf>
    <xf numFmtId="49" fontId="1" fillId="0" borderId="1" xfId="0" applyFont="1" applyBorder="1" applyNumberFormat="1">
      <alignment horizontal="left" vertical="center" wrapText="1"/>
    </xf>
    <xf numFmtId="49" fontId="5" fillId="0" borderId="1" xfId="2" applyFont="1" applyBorder="1" applyNumberFormat="1">
      <alignment horizontal="right" vertical="center" wrapText="1"/>
    </xf>
    <xf numFmtId="49" fontId="3" fillId="0" borderId="1" xfId="2" applyFont="1" applyBorder="1" applyNumberFormat="1">
      <alignment horizontal="center" vertical="center" wrapText="1"/>
    </xf>
    <xf numFmtId="49" fontId="1" fillId="0" borderId="2" xfId="2" applyFont="1" applyBorder="1" applyNumberFormat="1">
      <alignment horizontal="right" vertical="center" wrapText="1"/>
    </xf>
    <xf numFmtId="232" fontId="1" fillId="0" borderId="1" xfId="7" applyFont="1" applyBorder="1" applyNumberFormat="1">
      <alignment horizontal="center" vertical="center" wrapText="1"/>
    </xf>
    <xf numFmtId="231" fontId="1" fillId="0" borderId="1" xfId="2" applyFont="1" applyBorder="1" applyNumberFormat="1">
      <alignment horizontal="right" vertical="center" wrapText="1"/>
    </xf>
    <xf numFmtId="231" fontId="1" fillId="0" borderId="1" xfId="0" applyFont="1" applyBorder="1" applyNumberFormat="1">
      <alignment horizontal="right" vertical="center" wrapText="1"/>
    </xf>
    <xf numFmtId="49" fontId="1" fillId="0" borderId="1" xfId="2" applyFont="1" applyBorder="1" applyNumberFormat="1">
      <alignment horizontal="center" vertical="center" wrapText="1"/>
    </xf>
    <xf numFmtId="49" fontId="1" fillId="0" borderId="1" xfId="2" applyFont="1" applyBorder="1" applyNumberFormat="1">
      <alignment horizontal="left" vertical="center" wrapText="1" indent="2"/>
    </xf>
    <xf numFmtId="49" fontId="1" fillId="0" borderId="1" xfId="2" applyFont="1" applyBorder="1" applyNumberFormat="1">
      <alignment horizontal="left" vertical="center" wrapText="1" indent="4"/>
    </xf>
    <xf numFmtId="49" fontId="4" fillId="0" borderId="1" xfId="0" applyFont="1" applyBorder="1" applyNumberFormat="1">
      <alignment horizontal="center" vertical="center" wrapText="1"/>
    </xf>
    <xf numFmtId="231" fontId="2" fillId="0" borderId="1" xfId="0" applyFont="1" applyBorder="1" applyNumberFormat="1">
      <alignment horizontal="left" vertical="center"/>
    </xf>
    <xf numFmtId="0" fontId="6" fillId="0" borderId="3" xfId="0" applyFont="1" applyBorder="1" quotePrefix="0"/>
    <xf numFmtId="49" fontId="7" fillId="0" borderId="3" xfId="0" applyFont="1" applyBorder="1" applyNumberFormat="1" quotePrefix="0"/>
    <xf numFmtId="0" fontId="7" fillId="0" borderId="3" xfId="0" applyFont="1" applyBorder="1" quotePrefix="0">
      <alignment vertical="top"/>
    </xf>
    <xf numFmtId="0" fontId="7" fillId="0" borderId="3" xfId="0" applyFont="1" applyBorder="1" quotePrefix="0">
      <alignment horizontal="right" vertical="center"/>
    </xf>
    <xf numFmtId="0" fontId="8" fillId="0" borderId="3" xfId="0" applyFont="1" applyBorder="1" quotePrefix="0">
      <alignment horizontal="center" vertical="center"/>
    </xf>
    <xf numFmtId="0" fontId="9" fillId="0" borderId="3" xfId="0" applyFont="1" applyBorder="1" quotePrefix="1">
      <alignment horizontal="left" vertical="center"/>
      <protection locked="0"/>
    </xf>
    <xf numFmtId="0" fontId="10" fillId="0" borderId="3" xfId="0" applyFont="1" applyBorder="1" quotePrefix="1">
      <alignment horizontal="left" vertical="center"/>
    </xf>
    <xf numFmtId="0" fontId="10" fillId="0" borderId="3" xfId="0" applyFont="1" applyBorder="1" quotePrefix="0">
      <alignment horizontal="left" vertical="center"/>
    </xf>
    <xf numFmtId="0" fontId="11" fillId="0" borderId="3" xfId="0" applyFont="1" applyBorder="1" quotePrefix="0"/>
    <xf numFmtId="0" fontId="7" fillId="0" borderId="3" xfId="0" applyFont="1" applyBorder="1" quotePrefix="0">
      <alignment horizontal="right"/>
    </xf>
    <xf numFmtId="0" fontId="12" fillId="0" borderId="4" xfId="0" applyFont="1" applyBorder="1" quotePrefix="0">
      <alignment horizontal="center" vertical="center" wrapText="1"/>
      <protection locked="0"/>
    </xf>
    <xf numFmtId="0" fontId="12" fillId="0" borderId="4" xfId="0" applyFont="1" applyBorder="1" quotePrefix="0">
      <alignment horizontal="center" vertical="center" wrapText="1"/>
    </xf>
    <xf numFmtId="0" fontId="12" fillId="0" borderId="1" xfId="0" applyFont="1" applyBorder="1" quotePrefix="0">
      <alignment horizontal="center" vertical="center"/>
    </xf>
    <xf numFmtId="0" fontId="12" fillId="0" borderId="5" xfId="0" applyFont="1" applyBorder="1" quotePrefix="0">
      <alignment horizontal="center" vertical="center"/>
    </xf>
    <xf numFmtId="0" fontId="12" fillId="0" borderId="6" xfId="0" applyFont="1" applyBorder="1" quotePrefix="0">
      <alignment horizontal="center" vertical="center"/>
    </xf>
    <xf numFmtId="0" fontId="12" fillId="0" borderId="7" xfId="0" applyFont="1" applyBorder="1" quotePrefix="0">
      <alignment horizontal="center" vertical="center"/>
    </xf>
    <xf numFmtId="0" fontId="12" fillId="0" borderId="8" xfId="0" applyFont="1" applyBorder="1" quotePrefix="0">
      <alignment horizontal="center" vertical="center" wrapText="1"/>
      <protection locked="0"/>
    </xf>
    <xf numFmtId="0" fontId="12" fillId="0" borderId="8" xfId="0" applyFont="1" applyBorder="1" quotePrefix="0">
      <alignment horizontal="center" vertical="center" wrapText="1"/>
    </xf>
    <xf numFmtId="0" fontId="12" fillId="0" borderId="1" xfId="0" applyFont="1" applyBorder="1" quotePrefix="0">
      <alignment horizontal="center" vertical="center" wrapText="1"/>
    </xf>
    <xf numFmtId="0" fontId="12" fillId="0" borderId="9" xfId="0" applyFont="1" applyBorder="1" quotePrefix="0">
      <alignment horizontal="center" vertical="center" wrapText="1"/>
      <protection locked="0"/>
    </xf>
    <xf numFmtId="0" fontId="12" fillId="0" borderId="9" xfId="0" applyFont="1" applyBorder="1" quotePrefix="0">
      <alignment horizontal="center" vertical="center" wrapText="1"/>
    </xf>
    <xf numFmtId="0" fontId="12" fillId="0" borderId="9" xfId="0" applyFont="1" applyBorder="1" quotePrefix="0">
      <alignment horizontal="center" vertical="center"/>
    </xf>
    <xf numFmtId="0" fontId="7" fillId="0" borderId="1" xfId="0" applyFont="1" applyBorder="1" quotePrefix="0">
      <alignment horizontal="center" vertical="center"/>
    </xf>
    <xf numFmtId="49" fontId="10" fillId="0" borderId="1" xfId="2" applyFont="1" applyBorder="1" applyNumberFormat="1" quotePrefix="0">
      <alignment horizontal="left" vertical="center" wrapText="1"/>
    </xf>
    <xf numFmtId="49" fontId="10" fillId="0" borderId="1" xfId="0" applyFont="1" applyBorder="1" applyNumberFormat="1" quotePrefix="0">
      <alignment horizontal="left" vertical="center" wrapText="1"/>
    </xf>
    <xf numFmtId="231" fontId="10" fillId="0" borderId="1" xfId="0" applyFont="1" applyBorder="1" applyNumberFormat="1" quotePrefix="0">
      <alignment horizontal="right" vertical="center" wrapText="1"/>
    </xf>
    <xf numFmtId="0" fontId="7" fillId="0" borderId="5" xfId="0" applyFont="1" applyBorder="1" quotePrefix="0">
      <alignment horizontal="center" vertical="center" wrapText="1"/>
      <protection locked="0"/>
    </xf>
    <xf numFmtId="0" fontId="9" fillId="0" borderId="6" xfId="0" applyFont="1" applyBorder="1" quotePrefix="0">
      <alignment horizontal="left" vertical="center"/>
    </xf>
    <xf numFmtId="0" fontId="9" fillId="0" borderId="7" xfId="0" applyFont="1" applyBorder="1" quotePrefix="0">
      <alignment horizontal="left" vertical="center"/>
    </xf>
    <xf numFmtId="0" fontId="9" fillId="0" borderId="3" xfId="0" applyFont="1" applyBorder="1" quotePrefix="0">
      <alignment horizontal="right" vertical="center"/>
      <protection locked="0"/>
    </xf>
    <xf numFmtId="0" fontId="13" fillId="0" borderId="3" xfId="0" applyFont="1" applyBorder="1" quotePrefix="0">
      <alignment horizontal="center" vertical="center"/>
    </xf>
    <xf numFmtId="0" fontId="8" fillId="0" borderId="3" xfId="0" applyFont="1" applyBorder="1" quotePrefix="0">
      <alignment horizontal="center" vertical="center"/>
      <protection locked="0"/>
    </xf>
    <xf numFmtId="0" fontId="14" fillId="0" borderId="1" xfId="0" applyFont="1" applyBorder="1" quotePrefix="0">
      <alignment horizontal="center" vertical="center" wrapText="1"/>
    </xf>
    <xf numFmtId="0" fontId="14" fillId="0" borderId="1" xfId="0" applyFont="1" applyBorder="1" quotePrefix="0">
      <alignment horizontal="center" vertical="center"/>
      <protection locked="0"/>
    </xf>
    <xf numFmtId="0" fontId="9" fillId="0" borderId="1" xfId="0" applyFont="1" applyBorder="1" quotePrefix="0">
      <alignment vertical="center" wrapText="1"/>
    </xf>
    <xf numFmtId="0" fontId="9" fillId="0" borderId="1" xfId="0" applyFont="1" applyBorder="1" quotePrefix="0">
      <alignment horizontal="center" vertical="center" wrapText="1"/>
    </xf>
    <xf numFmtId="0" fontId="9" fillId="0" borderId="1" xfId="0" applyFont="1" applyBorder="1" quotePrefix="0">
      <alignment horizontal="center" vertical="center"/>
      <protection locked="0"/>
    </xf>
    <xf numFmtId="0" fontId="9" fillId="0" borderId="1" xfId="0" applyFont="1" applyBorder="1" quotePrefix="0">
      <alignment horizontal="left" vertical="center" wrapText="1"/>
    </xf>
    <xf numFmtId="0" fontId="9" fillId="0" borderId="3" xfId="0" applyFont="1" applyBorder="1" quotePrefix="0">
      <alignment horizontal="left" vertical="center" wrapText="1"/>
      <protection locked="0"/>
    </xf>
    <xf numFmtId="0" fontId="11" fillId="0" borderId="3" xfId="0" applyFont="1" applyBorder="1" quotePrefix="0">
      <alignment horizontal="left" vertical="center" wrapText="1"/>
    </xf>
    <xf numFmtId="0" fontId="11" fillId="0" borderId="3" xfId="0" applyFont="1" applyBorder="1" quotePrefix="0">
      <alignment wrapText="1"/>
    </xf>
    <xf numFmtId="0" fontId="14" fillId="0" borderId="4" xfId="0" applyFont="1" applyBorder="1" quotePrefix="0">
      <alignment horizontal="center" vertical="center" wrapText="1"/>
    </xf>
    <xf numFmtId="0" fontId="14" fillId="0" borderId="4" xfId="0" applyFont="1" applyBorder="1" quotePrefix="0">
      <alignment horizontal="center" vertical="center"/>
    </xf>
    <xf numFmtId="0" fontId="14" fillId="0" borderId="1" xfId="0" applyFont="1" applyBorder="1" quotePrefix="0">
      <alignment horizontal="center" vertical="center"/>
    </xf>
    <xf numFmtId="0" fontId="14" fillId="0" borderId="9" xfId="0" applyFont="1" applyBorder="1" quotePrefix="0">
      <alignment horizontal="center" vertical="center"/>
    </xf>
    <xf numFmtId="231" fontId="10" fillId="0" borderId="1" xfId="0" applyFont="1" applyBorder="1" applyNumberFormat="1" quotePrefix="0">
      <alignment horizontal="right" vertical="center"/>
    </xf>
    <xf numFmtId="231" fontId="10" fillId="0" borderId="1" xfId="1" applyFont="1" applyBorder="1" applyNumberFormat="1" quotePrefix="0">
      <alignment horizontal="right" vertical="center"/>
    </xf>
    <xf numFmtId="0" fontId="7" fillId="0" borderId="1" xfId="0" applyFont="1" applyBorder="1" quotePrefix="0">
      <alignment horizontal="center" vertical="center" wrapText="1"/>
      <protection locked="0"/>
    </xf>
    <xf numFmtId="0" fontId="7" fillId="0" borderId="1" xfId="0" applyFont="1" applyBorder="1" quotePrefix="0">
      <alignment horizontal="center" vertical="center" wrapText="1"/>
    </xf>
    <xf numFmtId="0" fontId="15" fillId="0" borderId="3" xfId="0" applyFont="1" applyBorder="1" quotePrefix="0">
      <alignment horizontal="right" vertical="center"/>
    </xf>
    <xf numFmtId="0" fontId="15" fillId="0" borderId="3" xfId="0" applyFont="1" applyBorder="1" quotePrefix="0">
      <alignment horizontal="right" vertical="center"/>
      <protection locked="0"/>
    </xf>
    <xf numFmtId="0" fontId="13" fillId="0" borderId="3" xfId="0" applyFont="1" applyBorder="1" quotePrefix="0">
      <alignment horizontal="center" vertical="center" wrapText="1"/>
    </xf>
    <xf numFmtId="0" fontId="9" fillId="0" borderId="3" xfId="0" applyFont="1" applyBorder="1" quotePrefix="0">
      <alignment horizontal="left" vertical="center"/>
    </xf>
    <xf numFmtId="0" fontId="9" fillId="0" borderId="3" xfId="0" applyFont="1" applyBorder="1" quotePrefix="0">
      <alignment horizontal="right"/>
      <protection locked="0"/>
    </xf>
    <xf numFmtId="0" fontId="9" fillId="0" borderId="3" xfId="0" applyFont="1" applyBorder="1" quotePrefix="0">
      <alignment horizontal="right"/>
    </xf>
    <xf numFmtId="0" fontId="14" fillId="0" borderId="10" xfId="0" applyFont="1" applyBorder="1" quotePrefix="0">
      <alignment horizontal="center" vertical="center" wrapText="1"/>
    </xf>
    <xf numFmtId="0" fontId="14" fillId="0" borderId="6" xfId="0" applyFont="1" applyBorder="1" quotePrefix="0">
      <alignment horizontal="center" vertical="center" wrapText="1"/>
    </xf>
    <xf numFmtId="0" fontId="14" fillId="0" borderId="6" xfId="0" applyFont="1" applyBorder="1" quotePrefix="0">
      <alignment horizontal="center" vertical="center" wrapText="1"/>
      <protection locked="0"/>
    </xf>
    <xf numFmtId="0" fontId="14" fillId="0" borderId="6" xfId="0" applyFont="1" applyBorder="1" quotePrefix="0">
      <alignment horizontal="center" vertical="center"/>
      <protection locked="0"/>
    </xf>
    <xf numFmtId="0" fontId="14" fillId="0" borderId="7" xfId="0" applyFont="1" applyBorder="1" quotePrefix="0">
      <alignment horizontal="center" vertical="center" wrapText="1"/>
    </xf>
    <xf numFmtId="0" fontId="14" fillId="0" borderId="8" xfId="0" applyFont="1" applyBorder="1" quotePrefix="0">
      <alignment horizontal="center" vertical="center" wrapText="1"/>
    </xf>
    <xf numFmtId="0" fontId="14" fillId="0" borderId="11" xfId="0" applyFont="1" applyBorder="1" quotePrefix="0">
      <alignment horizontal="center" vertical="center" wrapText="1"/>
    </xf>
    <xf numFmtId="0" fontId="14" fillId="0" borderId="11" xfId="0" applyFont="1" applyBorder="1" quotePrefix="0">
      <alignment horizontal="center" vertical="center" wrapText="1"/>
      <protection locked="0"/>
    </xf>
    <xf numFmtId="0" fontId="14" fillId="0" borderId="12" xfId="0" applyFont="1" applyBorder="1" quotePrefix="0">
      <alignment horizontal="center" vertical="center" wrapText="1"/>
    </xf>
    <xf numFmtId="0" fontId="14" fillId="0" borderId="12" xfId="0" applyFont="1" applyBorder="1" quotePrefix="0">
      <alignment horizontal="center" vertical="center"/>
      <protection locked="0"/>
    </xf>
    <xf numFmtId="0" fontId="14" fillId="0" borderId="12" xfId="0" applyFont="1" applyBorder="1" quotePrefix="0">
      <alignment horizontal="center" vertical="center" wrapText="1"/>
      <protection locked="0"/>
    </xf>
    <xf numFmtId="0" fontId="14" fillId="0" borderId="13" xfId="0" applyFont="1" applyBorder="1" quotePrefix="0">
      <alignment horizontal="center" vertical="center" wrapText="1"/>
    </xf>
    <xf numFmtId="0" fontId="14" fillId="0" borderId="9" xfId="0" applyFont="1" applyBorder="1" quotePrefix="0">
      <alignment horizontal="center" vertical="center" wrapText="1"/>
    </xf>
    <xf numFmtId="0" fontId="14" fillId="0" borderId="13" xfId="0" applyFont="1" applyBorder="1" quotePrefix="0">
      <alignment horizontal="center" vertical="center" wrapText="1"/>
      <protection locked="0"/>
    </xf>
    <xf numFmtId="0" fontId="14" fillId="0" borderId="1" xfId="0" applyFont="1" applyBorder="1" quotePrefix="0">
      <alignment horizontal="center" vertical="center" wrapText="1"/>
      <protection locked="0"/>
    </xf>
    <xf numFmtId="0" fontId="14" fillId="0" borderId="13" xfId="0" applyFont="1" applyBorder="1" quotePrefix="0">
      <alignment horizontal="center" vertical="center"/>
    </xf>
    <xf numFmtId="0" fontId="14" fillId="0" borderId="13" xfId="0" applyFont="1" applyBorder="1" quotePrefix="0">
      <alignment horizontal="center" vertical="center"/>
      <protection locked="0"/>
    </xf>
    <xf numFmtId="0" fontId="9" fillId="0" borderId="9" xfId="0" applyFont="1" applyBorder="1" quotePrefix="0">
      <alignment horizontal="left" vertical="center" wrapText="1"/>
    </xf>
    <xf numFmtId="0" fontId="9" fillId="0" borderId="13" xfId="0" applyFont="1" applyBorder="1" quotePrefix="0">
      <alignment horizontal="left" vertical="center" wrapText="1"/>
    </xf>
    <xf numFmtId="0" fontId="9" fillId="0" borderId="13" xfId="0" applyFont="1" applyBorder="1" quotePrefix="0">
      <alignment horizontal="right" vertical="center"/>
    </xf>
    <xf numFmtId="231" fontId="9" fillId="0" borderId="1" xfId="0" applyFont="1" applyBorder="1" applyNumberFormat="1" quotePrefix="0">
      <alignment horizontal="right" vertical="center"/>
    </xf>
    <xf numFmtId="0" fontId="9" fillId="0" borderId="13" xfId="0" applyFont="1" applyBorder="1" quotePrefix="0">
      <alignment horizontal="center" vertical="center" wrapText="1"/>
    </xf>
    <xf numFmtId="232" fontId="10" fillId="0" borderId="1" xfId="7" applyFont="1" applyBorder="1" applyNumberFormat="1" quotePrefix="0">
      <alignment horizontal="center" vertical="center" wrapText="1"/>
    </xf>
    <xf numFmtId="0" fontId="9" fillId="0" borderId="14" xfId="0" applyFont="1" applyBorder="1" quotePrefix="0">
      <alignment horizontal="center" vertical="center"/>
    </xf>
    <xf numFmtId="0" fontId="9" fillId="0" borderId="12" xfId="0" applyFont="1" applyBorder="1" quotePrefix="0">
      <alignment horizontal="left" vertical="center"/>
    </xf>
    <xf numFmtId="0" fontId="9" fillId="0" borderId="3" xfId="0" applyFont="1" applyBorder="1" quotePrefix="0">
      <alignment horizontal="right" vertical="center" wrapText="1"/>
    </xf>
    <xf numFmtId="0" fontId="16" fillId="0" borderId="3" xfId="0" applyFont="1" applyBorder="1" quotePrefix="0">
      <alignment horizontal="right" vertical="center" wrapText="1"/>
      <protection locked="0"/>
    </xf>
    <xf numFmtId="0" fontId="16" fillId="0" borderId="3" xfId="0" applyFont="1" applyBorder="1" quotePrefix="0">
      <alignment horizontal="right" vertical="center"/>
      <protection locked="0"/>
    </xf>
    <xf numFmtId="0" fontId="16" fillId="0" borderId="3" xfId="0" applyFont="1" applyBorder="1" quotePrefix="0">
      <alignment horizontal="right" vertical="center" wrapText="1"/>
    </xf>
    <xf numFmtId="0" fontId="8" fillId="0" borderId="3" xfId="0" applyFont="1" applyBorder="1" quotePrefix="0">
      <alignment horizontal="center" vertical="center" wrapText="1"/>
    </xf>
    <xf numFmtId="0" fontId="8" fillId="0" borderId="3" xfId="0" applyFont="1" applyBorder="1" quotePrefix="0">
      <alignment horizontal="center" vertical="center" wrapText="1"/>
      <protection locked="0"/>
    </xf>
    <xf numFmtId="0" fontId="9" fillId="0" borderId="3" xfId="0" applyFont="1" applyBorder="1" quotePrefix="1">
      <alignment horizontal="left" vertical="center" wrapText="1"/>
    </xf>
    <xf numFmtId="0" fontId="9" fillId="0" borderId="3" xfId="0" applyFont="1" applyBorder="1" quotePrefix="0">
      <alignment vertical="top" wrapText="1"/>
      <protection locked="0"/>
    </xf>
    <xf numFmtId="0" fontId="7" fillId="0" borderId="3" xfId="0" applyFont="1" applyBorder="1" quotePrefix="0">
      <alignment wrapText="1"/>
    </xf>
    <xf numFmtId="0" fontId="9" fillId="0" borderId="3" xfId="0" applyFont="1" applyBorder="1" quotePrefix="0">
      <alignment horizontal="right" wrapText="1"/>
      <protection locked="0"/>
    </xf>
    <xf numFmtId="0" fontId="9" fillId="0" borderId="3" xfId="0" applyFont="1" applyBorder="1" quotePrefix="0">
      <alignment horizontal="right" wrapText="1"/>
    </xf>
    <xf numFmtId="0" fontId="11" fillId="0" borderId="4" xfId="0" applyFont="1" applyBorder="1" quotePrefix="0">
      <alignment horizontal="center" vertical="center" wrapText="1"/>
    </xf>
    <xf numFmtId="0" fontId="11" fillId="0" borderId="10" xfId="0" applyFont="1" applyBorder="1" quotePrefix="0">
      <alignment horizontal="center" vertical="center" wrapText="1"/>
    </xf>
    <xf numFmtId="0" fontId="11" fillId="0" borderId="6" xfId="0" applyFont="1" applyBorder="1" quotePrefix="0">
      <alignment horizontal="center" vertical="center" wrapText="1"/>
    </xf>
    <xf numFmtId="0" fontId="11" fillId="0" borderId="6" xfId="0" applyFont="1" applyBorder="1" quotePrefix="0">
      <alignment horizontal="center" vertical="center" wrapText="1"/>
      <protection locked="0"/>
    </xf>
    <xf numFmtId="0" fontId="11" fillId="0" borderId="6" xfId="0" applyFont="1" applyBorder="1" quotePrefix="0">
      <alignment horizontal="center" vertical="center"/>
      <protection locked="0"/>
    </xf>
    <xf numFmtId="0" fontId="11" fillId="0" borderId="7" xfId="0" applyFont="1" applyBorder="1" quotePrefix="0">
      <alignment horizontal="center" vertical="center" wrapText="1"/>
    </xf>
    <xf numFmtId="0" fontId="11" fillId="0" borderId="8" xfId="0" applyFont="1" applyBorder="1" quotePrefix="0">
      <alignment horizontal="center" vertical="center" wrapText="1"/>
    </xf>
    <xf numFmtId="0" fontId="11" fillId="0" borderId="11" xfId="0" applyFont="1" applyBorder="1" quotePrefix="0">
      <alignment horizontal="center" vertical="center" wrapText="1"/>
    </xf>
    <xf numFmtId="0" fontId="11" fillId="0" borderId="11" xfId="0" applyFont="1" applyBorder="1" quotePrefix="0">
      <alignment horizontal="center" vertical="center" wrapText="1"/>
      <protection locked="0"/>
    </xf>
    <xf numFmtId="0" fontId="11" fillId="0" borderId="12" xfId="0" applyFont="1" applyBorder="1" quotePrefix="0">
      <alignment horizontal="center" vertical="center" wrapText="1"/>
    </xf>
    <xf numFmtId="0" fontId="11" fillId="0" borderId="12" xfId="0" applyFont="1" applyBorder="1" quotePrefix="0">
      <alignment horizontal="center" vertical="center"/>
      <protection locked="0"/>
    </xf>
    <xf numFmtId="0" fontId="11" fillId="0" borderId="12" xfId="0" applyFont="1" applyBorder="1" quotePrefix="0">
      <alignment horizontal="center" vertical="center" wrapText="1"/>
      <protection locked="0"/>
    </xf>
    <xf numFmtId="0" fontId="11" fillId="0" borderId="13" xfId="0" applyFont="1" applyBorder="1" quotePrefix="0">
      <alignment horizontal="center" vertical="center" wrapText="1"/>
    </xf>
    <xf numFmtId="0" fontId="11" fillId="0" borderId="9" xfId="0" applyFont="1" applyBorder="1" quotePrefix="0">
      <alignment horizontal="center" vertical="center" wrapText="1"/>
    </xf>
    <xf numFmtId="0" fontId="11" fillId="0" borderId="13" xfId="0" applyFont="1" applyBorder="1" quotePrefix="0">
      <alignment horizontal="center" vertical="center" wrapText="1"/>
      <protection locked="0"/>
    </xf>
    <xf numFmtId="0" fontId="11" fillId="0" borderId="1" xfId="0" applyFont="1" applyBorder="1" quotePrefix="0">
      <alignment horizontal="center" vertical="center" wrapText="1"/>
      <protection locked="0"/>
    </xf>
    <xf numFmtId="0" fontId="9" fillId="0" borderId="13" xfId="0" applyFont="1" applyBorder="1" quotePrefix="0">
      <alignment horizontal="left" vertical="center"/>
    </xf>
    <xf numFmtId="0" fontId="7" fillId="0" borderId="3" xfId="0" applyFont="1" applyBorder="1" quotePrefix="0">
      <alignment horizontal="right" wrapText="1"/>
    </xf>
    <xf numFmtId="0" fontId="14" fillId="0" borderId="5" xfId="0" applyFont="1" applyBorder="1" quotePrefix="0">
      <alignment horizontal="center" vertical="center"/>
    </xf>
    <xf numFmtId="0" fontId="14" fillId="0" borderId="6" xfId="0" applyFont="1" applyBorder="1" quotePrefix="0">
      <alignment horizontal="center" vertical="center"/>
    </xf>
    <xf numFmtId="0" fontId="14" fillId="0" borderId="8" xfId="0" applyFont="1" applyBorder="1" quotePrefix="0">
      <alignment horizontal="center" vertical="center"/>
    </xf>
    <xf numFmtId="0" fontId="14" fillId="0" borderId="15" xfId="0" applyFont="1" applyBorder="1" quotePrefix="0">
      <alignment horizontal="center" vertical="center" wrapText="1"/>
    </xf>
    <xf numFmtId="0" fontId="17" fillId="0" borderId="3" xfId="0" applyFont="1" applyBorder="1" quotePrefix="0">
      <alignment horizontal="center" vertical="center"/>
    </xf>
    <xf numFmtId="0" fontId="18" fillId="0" borderId="3" xfId="0" applyFont="1" applyBorder="1" quotePrefix="0">
      <alignment horizontal="center" vertical="center"/>
    </xf>
    <xf numFmtId="0" fontId="18" fillId="0" borderId="3" xfId="0" applyFont="1" applyBorder="1" quotePrefix="0">
      <alignment horizontal="center" vertical="center"/>
      <protection locked="0"/>
    </xf>
    <xf numFmtId="49" fontId="1" fillId="0" borderId="16" xfId="2" applyFont="1" applyBorder="1" applyNumberFormat="1">
      <alignment horizontal="right" vertical="center" wrapText="1"/>
    </xf>
    <xf numFmtId="49" fontId="3" fillId="0" borderId="16" xfId="2" applyFont="1" applyBorder="1" applyNumberFormat="1">
      <alignment horizontal="center" vertical="center" wrapText="1"/>
    </xf>
    <xf numFmtId="49" fontId="1" fillId="0" borderId="16" xfId="2" applyFont="1" applyBorder="1" applyNumberFormat="1">
      <alignment horizontal="left" vertical="center" wrapText="1"/>
    </xf>
    <xf numFmtId="49" fontId="19" fillId="0" borderId="1" xfId="0" applyFont="1" applyBorder="1" applyNumberFormat="1">
      <alignment horizontal="center" vertical="center" wrapText="1"/>
    </xf>
    <xf numFmtId="49" fontId="1" fillId="0" borderId="1" xfId="0" applyFont="1" applyBorder="1" applyNumberFormat="1">
      <alignment horizontal="center" vertical="center" wrapText="1"/>
    </xf>
    <xf numFmtId="232" fontId="1" fillId="0" borderId="1" xfId="0" applyFont="1" applyBorder="1" applyNumberFormat="1">
      <alignment horizontal="right" vertical="center" wrapText="1"/>
    </xf>
    <xf numFmtId="49" fontId="15" fillId="0" borderId="3" xfId="0" applyFont="1" applyBorder="1" applyNumberFormat="1" quotePrefix="0">
      <alignment horizontal="right" vertical="center"/>
    </xf>
    <xf numFmtId="0" fontId="11" fillId="0" borderId="3" xfId="0" applyFont="1" applyBorder="1" quotePrefix="0">
      <alignment horizontal="left" vertical="center"/>
    </xf>
    <xf numFmtId="0" fontId="7" fillId="0" borderId="3" xfId="0" applyFont="1" applyBorder="1" quotePrefix="0">
      <alignment horizontal="right"/>
      <protection locked="0"/>
    </xf>
    <xf numFmtId="0" fontId="14" fillId="0" borderId="4" xfId="0" applyFont="1" applyBorder="1" quotePrefix="0">
      <alignment horizontal="center" vertical="center" wrapText="1"/>
      <protection locked="0"/>
    </xf>
    <xf numFmtId="0" fontId="14" fillId="0" borderId="7" xfId="0" applyFont="1" applyBorder="1" quotePrefix="0">
      <alignment horizontal="center" vertical="center"/>
    </xf>
    <xf numFmtId="0" fontId="14" fillId="0" borderId="8" xfId="0" applyFont="1" applyBorder="1" quotePrefix="0">
      <alignment horizontal="center" vertical="center" wrapText="1"/>
      <protection locked="0"/>
    </xf>
    <xf numFmtId="0" fontId="14" fillId="0" borderId="9" xfId="0" applyFont="1" applyBorder="1" quotePrefix="0">
      <alignment horizontal="center" vertical="center" wrapText="1"/>
      <protection locked="0"/>
    </xf>
    <xf numFmtId="0" fontId="9" fillId="0" borderId="1" xfId="0" applyFont="1" applyBorder="1" quotePrefix="0">
      <alignment horizontal="left" vertical="center" wrapText="1"/>
      <protection locked="0"/>
    </xf>
    <xf numFmtId="0" fontId="12" fillId="0" borderId="3" xfId="0" applyFont="1" applyBorder="1" quotePrefix="0">
      <alignment horizontal="right" vertical="center"/>
    </xf>
    <xf numFmtId="49" fontId="12" fillId="0" borderId="3" xfId="0" applyFont="1" applyBorder="1" applyNumberFormat="1" quotePrefix="0">
      <alignment horizontal="right" vertical="center"/>
    </xf>
    <xf numFmtId="0" fontId="12" fillId="0" borderId="3" xfId="0" applyFont="1" applyBorder="1" quotePrefix="0">
      <alignment horizontal="right" vertical="center"/>
      <protection locked="0"/>
    </xf>
    <xf numFmtId="0" fontId="20" fillId="0" borderId="3" xfId="0" applyFont="1" applyBorder="1" quotePrefix="0">
      <alignment horizontal="center" vertical="center"/>
    </xf>
    <xf numFmtId="0" fontId="21" fillId="0" borderId="3" xfId="0" applyFont="1" applyBorder="1" quotePrefix="0">
      <alignment horizontal="right"/>
      <protection locked="0"/>
    </xf>
    <xf numFmtId="0" fontId="12" fillId="0" borderId="4" xfId="0" applyFont="1" applyBorder="1" quotePrefix="0">
      <alignment horizontal="center" vertical="center"/>
    </xf>
    <xf numFmtId="0" fontId="15" fillId="0" borderId="1" xfId="0" applyFont="1" applyBorder="1" quotePrefix="0">
      <alignment horizontal="left" vertical="center" wrapText="1"/>
      <protection locked="0"/>
    </xf>
    <xf numFmtId="0" fontId="15" fillId="0" borderId="1" xfId="0" applyFont="1" applyBorder="1" quotePrefix="0">
      <alignment horizontal="left" vertical="center"/>
      <protection locked="0"/>
    </xf>
    <xf numFmtId="49" fontId="15" fillId="0" borderId="1" xfId="2" applyFont="1" applyBorder="1" applyNumberFormat="1" quotePrefix="0">
      <alignment horizontal="left" vertical="center" wrapText="1"/>
    </xf>
    <xf numFmtId="49" fontId="15" fillId="0" borderId="1" xfId="0" applyFont="1" applyBorder="1" applyNumberFormat="1" quotePrefix="0">
      <alignment horizontal="center" vertical="center" wrapText="1"/>
    </xf>
    <xf numFmtId="0" fontId="15" fillId="0" borderId="5" xfId="0" applyFont="1" applyBorder="1" quotePrefix="0">
      <alignment horizontal="center" vertical="center" wrapText="1"/>
      <protection locked="0"/>
    </xf>
    <xf numFmtId="0" fontId="15" fillId="0" borderId="6" xfId="0" applyFont="1" applyBorder="1" quotePrefix="0">
      <alignment horizontal="left" vertical="center" wrapText="1"/>
      <protection locked="0"/>
    </xf>
    <xf numFmtId="0" fontId="15" fillId="0" borderId="7" xfId="0" applyFont="1" applyBorder="1" quotePrefix="0">
      <alignment horizontal="left" vertical="center" wrapText="1"/>
      <protection locked="0"/>
    </xf>
  </cellXfs>
  <cellStyles count="9">
    <cellStyle name="Normal" xfId="0" builtinId="0"/>
    <cellStyle name="NumberStyle" xfId="1"/>
    <cellStyle name="TextStyle" xfId="2"/>
    <cellStyle name="MoneyStyle" xfId="1"/>
    <cellStyle name="TimeStyle" xfId="3"/>
    <cellStyle name="DateStyle" xfId="4"/>
    <cellStyle name="DateTimeStyle" xfId="5"/>
    <cellStyle name="PercentStyle" xfId="6"/>
    <cellStyle name="IntegralNumberStyle" xfId="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sharedStrings" Target="sharedStrings.xml"/><Relationship Id="rId20"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226BA-8883-85A5-9E7A-3456EBB6F564}" mc:Ignorable="x14ac xr xr2 xr3">
  <sheetPr>
    <outlinePr summaryRight="0"/>
  </sheetPr>
  <dimension ref="A1:D20"/>
  <sheetViews>
    <sheetView topLeftCell="A1" showZeros="0" workbookViewId="0" tabSelected="1"/>
  </sheetViews>
  <sheetFormatPr defaultColWidth="8.8515625" customHeight="1" defaultRowHeight="15"/>
  <cols>
    <col min="1" max="2" width="28.57421875" customWidth="1"/>
    <col min="3" max="3" width="35.703125" customWidth="1"/>
    <col min="4" max="4" width="28.57421875" customWidth="1"/>
  </cols>
  <sheetData>
    <row customHeight="1" ht="18.75">
      <c r="A1" s="8" t="s">
        <v>0</v>
      </c>
      <c r="B1" s="9"/>
      <c r="C1" s="9"/>
      <c r="D1" s="9"/>
    </row>
    <row customHeight="1" ht="28.5">
      <c r="A2" s="10" t="s">
        <v>1</v>
      </c>
      <c r="B2" s="10"/>
      <c r="C2" s="10"/>
      <c r="D2" s="10"/>
    </row>
    <row customHeight="1" ht="18.75">
      <c r="A3" s="11">
        <f>"单位名称："&amp;"玉溪市民族中学"</f>
      </c>
      <c r="B3" s="2"/>
      <c r="C3" s="2"/>
      <c r="D3" s="8" t="s">
        <v>2</v>
      </c>
    </row>
    <row customHeight="1" ht="18.75">
      <c r="A4" s="12" t="s">
        <v>3</v>
      </c>
      <c r="B4" s="12"/>
      <c r="C4" s="12" t="s">
        <v>4</v>
      </c>
      <c r="D4" s="12"/>
    </row>
    <row customHeight="1" ht="18.75">
      <c r="A5" s="12" t="s">
        <v>5</v>
      </c>
      <c r="B5" s="12" t="s">
        <v>6</v>
      </c>
      <c r="C5" s="12" t="s">
        <v>7</v>
      </c>
      <c r="D5" s="12" t="s">
        <v>6</v>
      </c>
    </row>
    <row customHeight="1" ht="18.75">
      <c r="A6" s="2" t="s">
        <v>8</v>
      </c>
      <c r="B6" s="1">
        <v>48031681.7</v>
      </c>
      <c r="C6" s="14">
        <f>"一"&amp;"、"&amp;"教育支出"</f>
      </c>
      <c r="D6" s="1">
        <v>44907377.52</v>
      </c>
    </row>
    <row customHeight="1" ht="18.75">
      <c r="A7" s="2" t="s">
        <v>9</v>
      </c>
      <c r="B7" s="1"/>
      <c r="C7" s="14">
        <f>"二"&amp;"、"&amp;"社会保障和就业支出"</f>
      </c>
      <c r="D7" s="1">
        <v>7231034.24</v>
      </c>
    </row>
    <row customHeight="1" ht="18.75">
      <c r="A8" s="2" t="s">
        <v>10</v>
      </c>
      <c r="B8" s="1"/>
      <c r="C8" s="14">
        <f>"三"&amp;"、"&amp;"卫生健康支出"</f>
      </c>
      <c r="D8" s="1">
        <v>3673130.58</v>
      </c>
    </row>
    <row customHeight="1" ht="18.75">
      <c r="A9" s="2" t="s">
        <v>11</v>
      </c>
      <c r="B9" s="1">
        <v>3342924</v>
      </c>
      <c r="C9" s="14">
        <f>"四"&amp;"、"&amp;"住房保障支出"</f>
      </c>
      <c r="D9" s="1">
        <v>3248064</v>
      </c>
    </row>
    <row customHeight="1" ht="18.75">
      <c r="A10" s="2" t="s">
        <v>12</v>
      </c>
      <c r="B10" s="1">
        <v>330000</v>
      </c>
      <c r="C10" s="2"/>
      <c r="D10" s="2"/>
    </row>
    <row customHeight="1" ht="18.75">
      <c r="A11" s="2" t="s">
        <v>13</v>
      </c>
      <c r="B11" s="1"/>
      <c r="C11" s="2"/>
      <c r="D11" s="2"/>
    </row>
    <row customHeight="1" ht="18.75">
      <c r="A12" s="2" t="s">
        <v>14</v>
      </c>
      <c r="B12" s="1"/>
      <c r="C12" s="2"/>
      <c r="D12" s="2"/>
    </row>
    <row customHeight="1" ht="18.75">
      <c r="A13" s="2" t="s">
        <v>15</v>
      </c>
      <c r="B13" s="1"/>
      <c r="C13" s="2"/>
      <c r="D13" s="2"/>
    </row>
    <row customHeight="1" ht="18.75">
      <c r="A14" s="2" t="s">
        <v>16</v>
      </c>
      <c r="B14" s="1"/>
      <c r="C14" s="2"/>
      <c r="D14" s="2"/>
    </row>
    <row customHeight="1" ht="18.75">
      <c r="A15" s="2" t="s">
        <v>17</v>
      </c>
      <c r="B15" s="1">
        <v>330000</v>
      </c>
      <c r="C15" s="2"/>
      <c r="D15" s="2"/>
    </row>
    <row customHeight="1" ht="18.75">
      <c r="A16" s="15" t="s">
        <v>18</v>
      </c>
      <c r="B16" s="1">
        <v>51704605.7</v>
      </c>
      <c r="C16" s="15" t="s">
        <v>19</v>
      </c>
      <c r="D16" s="1">
        <v>59059606.34</v>
      </c>
    </row>
    <row customHeight="1" ht="18.75">
      <c r="A17" s="16" t="s">
        <v>20</v>
      </c>
      <c r="B17" s="2"/>
      <c r="C17" s="16" t="s">
        <v>21</v>
      </c>
      <c r="D17" s="2"/>
    </row>
    <row customHeight="1" ht="18.75">
      <c r="A18" s="17" t="s">
        <v>22</v>
      </c>
      <c r="B18" s="1">
        <v>7355000.64</v>
      </c>
      <c r="C18" s="17" t="s">
        <v>22</v>
      </c>
      <c r="D18" s="1"/>
    </row>
    <row customHeight="1" ht="18.75">
      <c r="A19" s="17" t="s">
        <v>23</v>
      </c>
      <c r="B19" s="1"/>
      <c r="C19" s="17" t="s">
        <v>23</v>
      </c>
      <c r="D19" s="1"/>
    </row>
    <row customHeight="1" ht="18.75">
      <c r="A20" s="15" t="s">
        <v>24</v>
      </c>
      <c r="B20" s="1">
        <v>59059606.34</v>
      </c>
      <c r="C20" s="15" t="s">
        <v>25</v>
      </c>
      <c r="D20" s="1">
        <v>59059606.34</v>
      </c>
    </row>
  </sheetData>
  <mergeCells count="5">
    <mergeCell ref="A4:B4"/>
    <mergeCell ref="C4:D4"/>
    <mergeCell ref="A2:D2"/>
    <mergeCell ref="A3:C3"/>
    <mergeCell ref="A1:D1"/>
  </mergeCells>
  <pageSetup scale="0" pageOrder="overThenDown"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46DB2-4CAF-D0F4-748D-3935DA5DE826}" mc:Ignorable="x14ac xr xr2 xr3">
  <sheetPr>
    <outlinePr summaryRight="0"/>
  </sheetPr>
  <dimension ref="A1:F8"/>
  <sheetViews>
    <sheetView topLeftCell="A1" showZeros="0" workbookViewId="0"/>
  </sheetViews>
  <sheetFormatPr defaultColWidth="9.140625" customHeight="1" defaultRowHeight="14.25"/>
  <cols>
    <col min="1" max="1" width="29.03125" customWidth="1"/>
    <col min="2" max="2" width="28.6015625" customWidth="1"/>
    <col min="3" max="3" width="31.6015625" customWidth="1"/>
    <col min="4" max="6" width="33.453125" customWidth="1"/>
  </cols>
  <sheetData>
    <row customHeight="1" ht="15.75">
      <c r="B1" s="29"/>
      <c r="F1" s="32" t="s">
        <v>482</v>
      </c>
    </row>
    <row customHeight="1" ht="28.5">
      <c r="A2" s="33" t="s">
        <v>483</v>
      </c>
      <c r="B2" s="33"/>
      <c r="C2" s="33"/>
      <c r="D2" s="33"/>
      <c r="E2" s="33"/>
      <c r="F2" s="33"/>
    </row>
    <row customHeight="1" ht="15">
      <c r="A3" s="67">
        <f>"单位名称："&amp;"玉溪市民族中学"</f>
      </c>
      <c r="B3" s="68"/>
      <c r="C3" s="68"/>
      <c r="D3" s="69"/>
      <c r="E3" s="69"/>
      <c r="F3" s="38" t="s">
        <v>484</v>
      </c>
    </row>
    <row customHeight="1" ht="18.75">
      <c r="A4" s="70" t="s">
        <v>124</v>
      </c>
      <c r="B4" s="70" t="s">
        <v>67</v>
      </c>
      <c r="C4" s="70" t="s">
        <v>68</v>
      </c>
      <c r="D4" s="71" t="s">
        <v>485</v>
      </c>
      <c r="E4" s="72"/>
      <c r="F4" s="72"/>
    </row>
    <row customHeight="1" ht="30">
      <c r="A5" s="73"/>
      <c r="B5" s="73"/>
      <c r="C5" s="73"/>
      <c r="D5" s="71" t="s">
        <v>30</v>
      </c>
      <c r="E5" s="72" t="s">
        <v>71</v>
      </c>
      <c r="F5" s="72" t="s">
        <v>72</v>
      </c>
    </row>
    <row customHeight="1" ht="16.5">
      <c r="A6" s="72">
        <v>1</v>
      </c>
      <c r="B6" s="72">
        <v>2</v>
      </c>
      <c r="C6" s="72">
        <v>3</v>
      </c>
      <c r="D6" s="72">
        <v>4</v>
      </c>
      <c r="E6" s="72">
        <v>5</v>
      </c>
      <c r="F6" s="72">
        <v>6</v>
      </c>
    </row>
    <row customHeight="1" ht="20.25">
      <c r="A7" s="66"/>
      <c r="B7" s="66"/>
      <c r="C7" s="66"/>
      <c r="D7" s="74"/>
      <c r="E7" s="75"/>
      <c r="F7" s="75"/>
    </row>
    <row customHeight="1" ht="17.25">
      <c r="A8" s="76" t="s">
        <v>299</v>
      </c>
      <c r="B8" s="77"/>
      <c r="C8" s="77" t="s">
        <v>299</v>
      </c>
      <c r="D8" s="75"/>
      <c r="E8" s="75"/>
      <c r="F8" s="75"/>
    </row>
  </sheetData>
  <mergeCells count="7">
    <mergeCell ref="A2:F2"/>
    <mergeCell ref="A8:C8"/>
    <mergeCell ref="A4:A5"/>
    <mergeCell ref="C4:C5"/>
    <mergeCell ref="B4:B5"/>
    <mergeCell ref="D4:F4"/>
    <mergeCell ref="A3:E3"/>
  </mergeCells>
  <pageSetup paperSize="9" scale="0"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5FCE1-164C-26D4-AA3E-0A569C4CAE1A}" mc:Ignorable="x14ac xr xr2 xr3">
  <sheetPr>
    <outlinePr summaryRight="0"/>
  </sheetPr>
  <dimension ref="A1:Q15"/>
  <sheetViews>
    <sheetView topLeftCell="A1" showZeros="0" workbookViewId="0"/>
  </sheetViews>
  <sheetFormatPr defaultColWidth="9.140625" customHeight="1" defaultRowHeight="14.25"/>
  <cols>
    <col min="1" max="1" width="29.57421875" customWidth="1"/>
    <col min="2" max="2" width="21.7109375" customWidth="1"/>
    <col min="3" max="3" width="35.28125" customWidth="1"/>
    <col min="4" max="4" width="7.7109375" customWidth="1"/>
    <col min="5" max="5" width="10.28125" customWidth="1"/>
    <col min="6" max="6" width="14.84375" customWidth="1"/>
    <col min="7" max="7" width="14.1328125" customWidth="1"/>
    <col min="8" max="11" width="14.7421875" customWidth="1"/>
    <col min="12" max="16" width="12.57421875" customWidth="1"/>
    <col min="17" max="17" width="10.421875" customWidth="1"/>
  </cols>
  <sheetData>
    <row customHeight="1" ht="13.5">
      <c r="A1" s="78" t="s">
        <v>486</v>
      </c>
      <c r="B1" s="78"/>
      <c r="C1" s="78"/>
      <c r="D1" s="78"/>
      <c r="E1" s="78"/>
      <c r="F1" s="78"/>
      <c r="G1" s="78"/>
      <c r="H1" s="78"/>
      <c r="I1" s="78"/>
      <c r="J1" s="78"/>
      <c r="K1" s="78"/>
      <c r="L1" s="78"/>
      <c r="M1" s="78"/>
      <c r="N1" s="78"/>
      <c r="O1" s="79"/>
      <c r="P1" s="79"/>
      <c r="Q1" s="78"/>
    </row>
    <row customHeight="1" ht="27.75">
      <c r="A2" s="80" t="s">
        <v>487</v>
      </c>
      <c r="B2" s="33"/>
      <c r="C2" s="33"/>
      <c r="D2" s="33"/>
      <c r="E2" s="33"/>
      <c r="F2" s="33"/>
      <c r="G2" s="33"/>
      <c r="H2" s="33"/>
      <c r="I2" s="33"/>
      <c r="J2" s="33"/>
      <c r="K2" s="60"/>
      <c r="L2" s="33"/>
      <c r="M2" s="33"/>
      <c r="N2" s="33"/>
      <c r="O2" s="60"/>
      <c r="P2" s="60"/>
      <c r="Q2" s="33"/>
    </row>
    <row customHeight="1" ht="18.75">
      <c r="A3" s="81">
        <f>"单位名称："&amp;"玉溪市民族中学"</f>
      </c>
      <c r="B3" s="37"/>
      <c r="C3" s="37"/>
      <c r="D3" s="37"/>
      <c r="E3" s="37"/>
      <c r="F3" s="37"/>
      <c r="G3" s="37"/>
      <c r="H3" s="37"/>
      <c r="I3" s="37"/>
      <c r="J3" s="37"/>
      <c r="O3" s="82"/>
      <c r="P3" s="82"/>
      <c r="Q3" s="83" t="s">
        <v>2</v>
      </c>
    </row>
    <row customHeight="1" ht="15.75">
      <c r="A4" s="70" t="s">
        <v>488</v>
      </c>
      <c r="B4" s="84" t="s">
        <v>489</v>
      </c>
      <c r="C4" s="84" t="s">
        <v>490</v>
      </c>
      <c r="D4" s="84" t="s">
        <v>491</v>
      </c>
      <c r="E4" s="84" t="s">
        <v>492</v>
      </c>
      <c r="F4" s="84" t="s">
        <v>493</v>
      </c>
      <c r="G4" s="85" t="s">
        <v>131</v>
      </c>
      <c r="H4" s="85"/>
      <c r="I4" s="85"/>
      <c r="J4" s="85"/>
      <c r="K4" s="86"/>
      <c r="L4" s="85"/>
      <c r="M4" s="85"/>
      <c r="N4" s="85"/>
      <c r="O4" s="87"/>
      <c r="P4" s="86"/>
      <c r="Q4" s="88"/>
    </row>
    <row customHeight="1" ht="17.25">
      <c r="A5" s="89"/>
      <c r="B5" s="90"/>
      <c r="C5" s="90"/>
      <c r="D5" s="90"/>
      <c r="E5" s="90"/>
      <c r="F5" s="90"/>
      <c r="G5" s="90" t="s">
        <v>30</v>
      </c>
      <c r="H5" s="90" t="s">
        <v>33</v>
      </c>
      <c r="I5" s="90" t="s">
        <v>494</v>
      </c>
      <c r="J5" s="90" t="s">
        <v>495</v>
      </c>
      <c r="K5" s="91" t="s">
        <v>496</v>
      </c>
      <c r="L5" s="92" t="s">
        <v>497</v>
      </c>
      <c r="M5" s="92"/>
      <c r="N5" s="92"/>
      <c r="O5" s="93"/>
      <c r="P5" s="94"/>
      <c r="Q5" s="95"/>
    </row>
    <row customHeight="1" ht="54">
      <c r="A6" s="96"/>
      <c r="B6" s="95"/>
      <c r="C6" s="95"/>
      <c r="D6" s="95"/>
      <c r="E6" s="95"/>
      <c r="F6" s="95"/>
      <c r="G6" s="95"/>
      <c r="H6" s="95" t="s">
        <v>32</v>
      </c>
      <c r="I6" s="95"/>
      <c r="J6" s="95"/>
      <c r="K6" s="97"/>
      <c r="L6" s="95" t="s">
        <v>32</v>
      </c>
      <c r="M6" s="95" t="s">
        <v>39</v>
      </c>
      <c r="N6" s="95" t="s">
        <v>138</v>
      </c>
      <c r="O6" s="98" t="s">
        <v>41</v>
      </c>
      <c r="P6" s="97" t="s">
        <v>42</v>
      </c>
      <c r="Q6" s="95" t="s">
        <v>43</v>
      </c>
    </row>
    <row customHeight="1" ht="15">
      <c r="A7" s="73">
        <v>1</v>
      </c>
      <c r="B7" s="99">
        <v>2</v>
      </c>
      <c r="C7" s="99">
        <v>3</v>
      </c>
      <c r="D7" s="99">
        <v>4</v>
      </c>
      <c r="E7" s="99">
        <v>5</v>
      </c>
      <c r="F7" s="99">
        <v>6</v>
      </c>
      <c r="G7" s="100">
        <v>7</v>
      </c>
      <c r="H7" s="100">
        <v>8</v>
      </c>
      <c r="I7" s="100">
        <v>9</v>
      </c>
      <c r="J7" s="100">
        <v>10</v>
      </c>
      <c r="K7" s="100">
        <v>11</v>
      </c>
      <c r="L7" s="100">
        <v>12</v>
      </c>
      <c r="M7" s="100">
        <v>13</v>
      </c>
      <c r="N7" s="100">
        <v>14</v>
      </c>
      <c r="O7" s="100">
        <v>15</v>
      </c>
      <c r="P7" s="100">
        <v>16</v>
      </c>
      <c r="Q7" s="100">
        <v>17</v>
      </c>
    </row>
    <row customHeight="1" ht="21">
      <c r="A8" s="101" t="s">
        <v>64</v>
      </c>
      <c r="B8" s="102"/>
      <c r="C8" s="102"/>
      <c r="D8" s="102"/>
      <c r="E8" s="103"/>
      <c r="F8" s="104">
        <v>1001215</v>
      </c>
      <c r="G8" s="54">
        <v>1037015</v>
      </c>
      <c r="H8" s="54">
        <v>45800</v>
      </c>
      <c r="I8" s="54"/>
      <c r="J8" s="54"/>
      <c r="K8" s="54">
        <v>991215</v>
      </c>
      <c r="L8" s="54"/>
      <c r="M8" s="54"/>
      <c r="N8" s="54"/>
      <c r="O8" s="54"/>
      <c r="P8" s="54"/>
      <c r="Q8" s="54"/>
    </row>
    <row customHeight="1" ht="21">
      <c r="A9" s="101">
        <f>"      "&amp;"玉溪市民族中学非税收入专项资金"</f>
      </c>
      <c r="B9" s="102" t="s">
        <v>498</v>
      </c>
      <c r="C9" s="102">
        <f>"A02020000"&amp;"  "&amp;"办公设备"</f>
      </c>
      <c r="D9" s="105" t="s">
        <v>499</v>
      </c>
      <c r="E9" s="106">
        <v>1</v>
      </c>
      <c r="F9" s="74">
        <v>6500</v>
      </c>
      <c r="G9" s="54">
        <v>6500</v>
      </c>
      <c r="H9" s="54"/>
      <c r="I9" s="54"/>
      <c r="J9" s="54"/>
      <c r="K9" s="54">
        <v>6500</v>
      </c>
      <c r="L9" s="54"/>
      <c r="M9" s="54"/>
      <c r="N9" s="54"/>
      <c r="O9" s="54"/>
      <c r="P9" s="54"/>
      <c r="Q9" s="54"/>
    </row>
    <row customHeight="1" ht="21">
      <c r="A10" s="101">
        <f>"      "&amp;"玉溪市民族中学非税收入专项资金"</f>
      </c>
      <c r="B10" s="102" t="s">
        <v>500</v>
      </c>
      <c r="C10" s="102">
        <f>"C21040001"&amp;"  "&amp;"物业管理服务"</f>
      </c>
      <c r="D10" s="105" t="s">
        <v>451</v>
      </c>
      <c r="E10" s="106">
        <v>1</v>
      </c>
      <c r="F10" s="74">
        <v>671515</v>
      </c>
      <c r="G10" s="54">
        <v>671515</v>
      </c>
      <c r="H10" s="54"/>
      <c r="I10" s="54"/>
      <c r="J10" s="54"/>
      <c r="K10" s="54">
        <v>671515</v>
      </c>
      <c r="L10" s="54"/>
      <c r="M10" s="54"/>
      <c r="N10" s="54"/>
      <c r="O10" s="54"/>
      <c r="P10" s="54"/>
      <c r="Q10" s="54"/>
    </row>
    <row customHeight="1" ht="21">
      <c r="A11" s="101">
        <f>"      "&amp;"玉溪市民族中学非税收入专项资金"</f>
      </c>
      <c r="B11" s="102" t="s">
        <v>501</v>
      </c>
      <c r="C11" s="102">
        <f>"C21040001"&amp;"  "&amp;"物业管理服务"</f>
      </c>
      <c r="D11" s="105" t="s">
        <v>451</v>
      </c>
      <c r="E11" s="106">
        <v>1</v>
      </c>
      <c r="F11" s="74">
        <v>313200</v>
      </c>
      <c r="G11" s="54">
        <v>313200</v>
      </c>
      <c r="H11" s="54"/>
      <c r="I11" s="54"/>
      <c r="J11" s="54"/>
      <c r="K11" s="54">
        <v>313200</v>
      </c>
      <c r="L11" s="54"/>
      <c r="M11" s="54"/>
      <c r="N11" s="54"/>
      <c r="O11" s="54"/>
      <c r="P11" s="54"/>
      <c r="Q11" s="54"/>
    </row>
    <row customHeight="1" ht="21">
      <c r="A12" s="101">
        <f>"      "&amp;"玉溪市民族中学普通高中生均公用经费"</f>
      </c>
      <c r="B12" s="102" t="s">
        <v>502</v>
      </c>
      <c r="C12" s="102">
        <f>"A05040000"&amp;"  "&amp;"办公用品"</f>
      </c>
      <c r="D12" s="105" t="s">
        <v>499</v>
      </c>
      <c r="E12" s="106">
        <v>1</v>
      </c>
      <c r="F12" s="74">
        <v>10000</v>
      </c>
      <c r="G12" s="54">
        <v>10000</v>
      </c>
      <c r="H12" s="54">
        <v>10000</v>
      </c>
      <c r="I12" s="54"/>
      <c r="J12" s="54"/>
      <c r="K12" s="54"/>
      <c r="L12" s="54"/>
      <c r="M12" s="54"/>
      <c r="N12" s="54"/>
      <c r="O12" s="54"/>
      <c r="P12" s="54"/>
      <c r="Q12" s="54"/>
    </row>
    <row customHeight="1" ht="21">
      <c r="A13" s="101">
        <f>"      "&amp;"玉溪市民族中学普通高中生均公用经费"</f>
      </c>
      <c r="B13" s="102" t="s">
        <v>503</v>
      </c>
      <c r="C13" s="102">
        <f>"C23120300"&amp;"  "&amp;"车辆维修和保养服务"</f>
      </c>
      <c r="D13" s="105" t="s">
        <v>499</v>
      </c>
      <c r="E13" s="106">
        <v>1</v>
      </c>
      <c r="F13" s="74"/>
      <c r="G13" s="54">
        <v>25800</v>
      </c>
      <c r="H13" s="54">
        <v>25800</v>
      </c>
      <c r="I13" s="54"/>
      <c r="J13" s="54"/>
      <c r="K13" s="54"/>
      <c r="L13" s="54"/>
      <c r="M13" s="54"/>
      <c r="N13" s="54"/>
      <c r="O13" s="54"/>
      <c r="P13" s="54"/>
      <c r="Q13" s="54"/>
    </row>
    <row customHeight="1" ht="21">
      <c r="A14" s="101">
        <f>"      "&amp;"玉溪市民族中学普通高中生均公用经费"</f>
      </c>
      <c r="B14" s="102" t="s">
        <v>504</v>
      </c>
      <c r="C14" s="102">
        <f>"C18040000"&amp;"  "&amp;"保险服务"</f>
      </c>
      <c r="D14" s="105" t="s">
        <v>499</v>
      </c>
      <c r="E14" s="106">
        <v>1</v>
      </c>
      <c r="F14" s="74"/>
      <c r="G14" s="54">
        <v>10000</v>
      </c>
      <c r="H14" s="54">
        <v>10000</v>
      </c>
      <c r="I14" s="54"/>
      <c r="J14" s="54"/>
      <c r="K14" s="54"/>
      <c r="L14" s="54"/>
      <c r="M14" s="54"/>
      <c r="N14" s="54"/>
      <c r="O14" s="54"/>
      <c r="P14" s="54"/>
      <c r="Q14" s="54"/>
    </row>
    <row customHeight="1" ht="21">
      <c r="A15" s="107" t="s">
        <v>299</v>
      </c>
      <c r="B15" s="108"/>
      <c r="C15" s="108"/>
      <c r="D15" s="108"/>
      <c r="E15" s="103"/>
      <c r="F15" s="104">
        <v>1001215</v>
      </c>
      <c r="G15" s="54">
        <v>1037015</v>
      </c>
      <c r="H15" s="54">
        <v>45800</v>
      </c>
      <c r="I15" s="54"/>
      <c r="J15" s="54"/>
      <c r="K15" s="54">
        <v>991215</v>
      </c>
      <c r="L15" s="54"/>
      <c r="M15" s="54"/>
      <c r="N15" s="54"/>
      <c r="O15" s="54"/>
      <c r="P15" s="54"/>
      <c r="Q15" s="54"/>
    </row>
  </sheetData>
  <mergeCells count="17">
    <mergeCell ref="A15:E15"/>
    <mergeCell ref="H5:H6"/>
    <mergeCell ref="A2:Q2"/>
    <mergeCell ref="A4:A6"/>
    <mergeCell ref="B4:B6"/>
    <mergeCell ref="C4:C6"/>
    <mergeCell ref="D4:D6"/>
    <mergeCell ref="E4:E6"/>
    <mergeCell ref="G4:Q4"/>
    <mergeCell ref="I5:I6"/>
    <mergeCell ref="J5:J6"/>
    <mergeCell ref="A3:E3"/>
    <mergeCell ref="K5:K6"/>
    <mergeCell ref="G5:G6"/>
    <mergeCell ref="L5:Q5"/>
    <mergeCell ref="F4:F6"/>
    <mergeCell ref="A1:Q1"/>
  </mergeCells>
  <pageSetup paperSize="9" scale="0"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01792-0538-D531-6B16-7F20A7E6642B}" mc:Ignorable="x14ac xr xr2 xr3">
  <sheetPr>
    <outlinePr summaryRight="0"/>
  </sheetPr>
  <dimension ref="A1:N10"/>
  <sheetViews>
    <sheetView topLeftCell="A1" showZeros="0" workbookViewId="0"/>
  </sheetViews>
  <sheetFormatPr defaultColWidth="9.140625" customHeight="1" defaultRowHeight="14.25"/>
  <cols>
    <col min="1" max="1" width="31.421875" customWidth="1"/>
    <col min="2" max="2" width="21.7109375" customWidth="1"/>
    <col min="3" max="3" width="26.7109375" customWidth="1"/>
    <col min="4" max="14" width="16.6015625" customWidth="1"/>
  </cols>
  <sheetData>
    <row customHeight="1" ht="13.5">
      <c r="A1" s="109" t="s">
        <v>505</v>
      </c>
      <c r="B1" s="109"/>
      <c r="C1" s="109"/>
      <c r="D1" s="109"/>
      <c r="E1" s="109"/>
      <c r="F1" s="109"/>
      <c r="G1" s="109"/>
      <c r="H1" s="110"/>
      <c r="I1" s="109"/>
      <c r="J1" s="109"/>
      <c r="K1" s="109"/>
      <c r="L1" s="111"/>
      <c r="M1" s="110"/>
      <c r="N1" s="112"/>
    </row>
    <row customHeight="1" ht="27.75">
      <c r="A2" s="80" t="s">
        <v>506</v>
      </c>
      <c r="B2" s="113"/>
      <c r="C2" s="113"/>
      <c r="D2" s="113"/>
      <c r="E2" s="113"/>
      <c r="F2" s="113"/>
      <c r="G2" s="113"/>
      <c r="H2" s="114"/>
      <c r="I2" s="113"/>
      <c r="J2" s="113"/>
      <c r="K2" s="113"/>
      <c r="L2" s="60"/>
      <c r="M2" s="114"/>
      <c r="N2" s="113"/>
    </row>
    <row customHeight="1" ht="18.75">
      <c r="A3" s="115">
        <f>"单位名称："&amp;"玉溪市民族中学"</f>
      </c>
      <c r="B3" s="69"/>
      <c r="C3" s="69"/>
      <c r="D3" s="69"/>
      <c r="E3" s="69"/>
      <c r="F3" s="69"/>
      <c r="G3" s="69"/>
      <c r="H3" s="116"/>
      <c r="I3" s="117"/>
      <c r="J3" s="117"/>
      <c r="K3" s="117"/>
      <c r="L3" s="82"/>
      <c r="M3" s="118"/>
      <c r="N3" s="119" t="s">
        <v>2</v>
      </c>
    </row>
    <row customHeight="1" ht="15.75">
      <c r="A4" s="120" t="s">
        <v>488</v>
      </c>
      <c r="B4" s="121" t="s">
        <v>507</v>
      </c>
      <c r="C4" s="121" t="s">
        <v>508</v>
      </c>
      <c r="D4" s="122" t="s">
        <v>131</v>
      </c>
      <c r="E4" s="122"/>
      <c r="F4" s="122"/>
      <c r="G4" s="122"/>
      <c r="H4" s="123"/>
      <c r="I4" s="122"/>
      <c r="J4" s="122"/>
      <c r="K4" s="122"/>
      <c r="L4" s="124"/>
      <c r="M4" s="123"/>
      <c r="N4" s="125"/>
    </row>
    <row customHeight="1" ht="17.25">
      <c r="A5" s="126"/>
      <c r="B5" s="127"/>
      <c r="C5" s="127"/>
      <c r="D5" s="127" t="s">
        <v>30</v>
      </c>
      <c r="E5" s="127" t="s">
        <v>33</v>
      </c>
      <c r="F5" s="127" t="s">
        <v>494</v>
      </c>
      <c r="G5" s="127" t="s">
        <v>495</v>
      </c>
      <c r="H5" s="128" t="s">
        <v>496</v>
      </c>
      <c r="I5" s="129" t="s">
        <v>497</v>
      </c>
      <c r="J5" s="129"/>
      <c r="K5" s="129"/>
      <c r="L5" s="130"/>
      <c r="M5" s="131"/>
      <c r="N5" s="132"/>
    </row>
    <row customHeight="1" ht="54">
      <c r="A6" s="133"/>
      <c r="B6" s="132"/>
      <c r="C6" s="132"/>
      <c r="D6" s="132"/>
      <c r="E6" s="132"/>
      <c r="F6" s="132"/>
      <c r="G6" s="132"/>
      <c r="H6" s="134"/>
      <c r="I6" s="132" t="s">
        <v>32</v>
      </c>
      <c r="J6" s="132" t="s">
        <v>39</v>
      </c>
      <c r="K6" s="132" t="s">
        <v>138</v>
      </c>
      <c r="L6" s="135" t="s">
        <v>41</v>
      </c>
      <c r="M6" s="134" t="s">
        <v>42</v>
      </c>
      <c r="N6" s="132" t="s">
        <v>43</v>
      </c>
    </row>
    <row customHeight="1" ht="15">
      <c r="A7" s="133">
        <v>1</v>
      </c>
      <c r="B7" s="132">
        <v>2</v>
      </c>
      <c r="C7" s="132">
        <v>3</v>
      </c>
      <c r="D7" s="134">
        <v>4</v>
      </c>
      <c r="E7" s="134">
        <v>5</v>
      </c>
      <c r="F7" s="134">
        <v>6</v>
      </c>
      <c r="G7" s="134">
        <v>7</v>
      </c>
      <c r="H7" s="134">
        <v>8</v>
      </c>
      <c r="I7" s="134">
        <v>9</v>
      </c>
      <c r="J7" s="134">
        <v>10</v>
      </c>
      <c r="K7" s="134">
        <v>11</v>
      </c>
      <c r="L7" s="134">
        <v>12</v>
      </c>
      <c r="M7" s="134">
        <v>13</v>
      </c>
      <c r="N7" s="134">
        <v>14</v>
      </c>
    </row>
    <row customHeight="1" ht="21">
      <c r="A8" s="101"/>
      <c r="B8" s="102"/>
      <c r="C8" s="102"/>
      <c r="D8" s="54"/>
      <c r="E8" s="54"/>
      <c r="F8" s="54"/>
      <c r="G8" s="54"/>
      <c r="H8" s="54"/>
      <c r="I8" s="54"/>
      <c r="J8" s="54"/>
      <c r="K8" s="54"/>
      <c r="L8" s="54"/>
      <c r="M8" s="54"/>
      <c r="N8" s="54"/>
    </row>
    <row customHeight="1" ht="21">
      <c r="A9" s="101"/>
      <c r="B9" s="102"/>
      <c r="C9" s="102"/>
      <c r="D9" s="54"/>
      <c r="E9" s="54"/>
      <c r="F9" s="54"/>
      <c r="G9" s="54"/>
      <c r="H9" s="54"/>
      <c r="I9" s="54"/>
      <c r="J9" s="54"/>
      <c r="K9" s="54"/>
      <c r="L9" s="54"/>
      <c r="M9" s="54"/>
      <c r="N9" s="54"/>
    </row>
    <row customHeight="1" ht="21">
      <c r="A10" s="107" t="s">
        <v>299</v>
      </c>
      <c r="B10" s="108"/>
      <c r="C10" s="136"/>
      <c r="D10" s="54"/>
      <c r="E10" s="54"/>
      <c r="F10" s="54"/>
      <c r="G10" s="54"/>
      <c r="H10" s="54"/>
      <c r="I10" s="54"/>
      <c r="J10" s="54"/>
      <c r="K10" s="54"/>
      <c r="L10" s="54"/>
      <c r="M10" s="54"/>
      <c r="N10" s="54"/>
    </row>
  </sheetData>
  <mergeCells count="14">
    <mergeCell ref="A10:C10"/>
    <mergeCell ref="E5:E6"/>
    <mergeCell ref="A2:N2"/>
    <mergeCell ref="A4:A6"/>
    <mergeCell ref="B4:B6"/>
    <mergeCell ref="C4:C6"/>
    <mergeCell ref="D4:N4"/>
    <mergeCell ref="F5:F6"/>
    <mergeCell ref="G5:G6"/>
    <mergeCell ref="A3:C3"/>
    <mergeCell ref="H5:H6"/>
    <mergeCell ref="D5:D6"/>
    <mergeCell ref="I5:N5"/>
    <mergeCell ref="A1:N1"/>
  </mergeCells>
  <pageSetup paperSize="9" scale="0"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E2C71-2E33-BEEA-D8BA-915A1FEBF4BB}" mc:Ignorable="x14ac xr xr2 xr3">
  <sheetPr>
    <outlinePr summaryRight="0"/>
  </sheetPr>
  <dimension ref="A1:N9"/>
  <sheetViews>
    <sheetView topLeftCell="A1" showZeros="0" workbookViewId="0"/>
  </sheetViews>
  <sheetFormatPr defaultColWidth="9.140625" customHeight="1" defaultRowHeight="14.25"/>
  <cols>
    <col min="1" max="1" width="76.2734375" customWidth="1"/>
    <col min="2" max="13" width="17.171875" customWidth="1"/>
    <col min="14" max="14" width="17.03125" customWidth="1"/>
  </cols>
  <sheetData>
    <row customHeight="1" ht="13.5">
      <c r="A1" s="78" t="s">
        <v>509</v>
      </c>
      <c r="B1" s="78"/>
      <c r="C1" s="78"/>
      <c r="D1" s="78"/>
      <c r="E1" s="78"/>
      <c r="F1" s="78"/>
      <c r="G1" s="78"/>
      <c r="H1" s="78"/>
      <c r="I1" s="78"/>
      <c r="J1" s="78"/>
      <c r="K1" s="78"/>
      <c r="L1" s="78"/>
      <c r="M1" s="78"/>
      <c r="N1" s="79"/>
    </row>
    <row customHeight="1" ht="27.75">
      <c r="A2" s="80" t="s">
        <v>510</v>
      </c>
      <c r="B2" s="33"/>
      <c r="C2" s="33"/>
      <c r="D2" s="33"/>
      <c r="E2" s="33"/>
      <c r="F2" s="33"/>
      <c r="G2" s="33"/>
      <c r="H2" s="33"/>
      <c r="I2" s="33"/>
      <c r="J2" s="33"/>
      <c r="K2" s="33"/>
      <c r="L2" s="33"/>
      <c r="M2" s="33"/>
      <c r="N2" s="33"/>
    </row>
    <row customHeight="1" ht="18">
      <c r="A3" s="115">
        <f>"单位名称："&amp;"玉溪市民族中学"</f>
      </c>
      <c r="B3" s="69"/>
      <c r="C3" s="69"/>
      <c r="D3" s="137"/>
      <c r="E3" s="117"/>
      <c r="F3" s="117"/>
      <c r="G3" s="117"/>
      <c r="H3" s="117"/>
      <c r="I3" s="117"/>
      <c r="N3" s="82" t="s">
        <v>2</v>
      </c>
    </row>
    <row customHeight="1" ht="19.5">
      <c r="A4" s="71" t="s">
        <v>511</v>
      </c>
      <c r="B4" s="138" t="s">
        <v>131</v>
      </c>
      <c r="C4" s="139"/>
      <c r="D4" s="139"/>
      <c r="E4" s="138" t="s">
        <v>512</v>
      </c>
      <c r="F4" s="139"/>
      <c r="G4" s="139"/>
      <c r="H4" s="139"/>
      <c r="I4" s="139"/>
      <c r="J4" s="139"/>
      <c r="K4" s="139"/>
      <c r="L4" s="139"/>
      <c r="M4" s="139"/>
      <c r="N4" s="139"/>
    </row>
    <row customHeight="1" ht="40.5">
      <c r="A5" s="73"/>
      <c r="B5" s="140" t="s">
        <v>30</v>
      </c>
      <c r="C5" s="70" t="s">
        <v>33</v>
      </c>
      <c r="D5" s="141" t="s">
        <v>513</v>
      </c>
      <c r="E5" s="72" t="s">
        <v>514</v>
      </c>
      <c r="F5" s="72" t="s">
        <v>515</v>
      </c>
      <c r="G5" s="72" t="s">
        <v>516</v>
      </c>
      <c r="H5" s="72" t="s">
        <v>517</v>
      </c>
      <c r="I5" s="72" t="s">
        <v>518</v>
      </c>
      <c r="J5" s="72" t="s">
        <v>519</v>
      </c>
      <c r="K5" s="72" t="s">
        <v>520</v>
      </c>
      <c r="L5" s="72" t="s">
        <v>521</v>
      </c>
      <c r="M5" s="72" t="s">
        <v>522</v>
      </c>
      <c r="N5" s="72" t="s">
        <v>523</v>
      </c>
    </row>
    <row customHeight="1" ht="19.5">
      <c r="A6" s="72">
        <v>1</v>
      </c>
      <c r="B6" s="72">
        <v>2</v>
      </c>
      <c r="C6" s="72">
        <v>3</v>
      </c>
      <c r="D6" s="138">
        <v>4</v>
      </c>
      <c r="E6" s="72">
        <v>5</v>
      </c>
      <c r="F6" s="72">
        <v>6</v>
      </c>
      <c r="G6" s="72">
        <v>7</v>
      </c>
      <c r="H6" s="138">
        <v>8</v>
      </c>
      <c r="I6" s="72">
        <v>9</v>
      </c>
      <c r="J6" s="72">
        <v>10</v>
      </c>
      <c r="K6" s="72">
        <v>11</v>
      </c>
      <c r="L6" s="138">
        <v>12</v>
      </c>
      <c r="M6" s="72">
        <v>13</v>
      </c>
      <c r="N6" s="72">
        <v>14</v>
      </c>
    </row>
    <row customHeight="1" ht="20.25">
      <c r="A7" s="66"/>
      <c r="B7" s="54"/>
      <c r="C7" s="54"/>
      <c r="D7" s="54"/>
      <c r="E7" s="54"/>
      <c r="F7" s="54"/>
      <c r="G7" s="54"/>
      <c r="H7" s="54"/>
      <c r="I7" s="54"/>
      <c r="J7" s="54"/>
      <c r="K7" s="54"/>
      <c r="L7" s="54"/>
      <c r="M7" s="54"/>
      <c r="N7" s="54"/>
    </row>
    <row customHeight="1" ht="20.25">
      <c r="A8" s="66"/>
      <c r="B8" s="54"/>
      <c r="C8" s="54"/>
      <c r="D8" s="54"/>
      <c r="E8" s="54"/>
      <c r="F8" s="54"/>
      <c r="G8" s="54"/>
      <c r="H8" s="54"/>
      <c r="I8" s="54"/>
      <c r="J8" s="54"/>
      <c r="K8" s="54"/>
      <c r="L8" s="54"/>
      <c r="M8" s="54"/>
      <c r="N8" s="54"/>
    </row>
    <row customHeight="1" ht="20.25">
      <c r="A9" s="64" t="s">
        <v>30</v>
      </c>
      <c r="B9" s="54"/>
      <c r="C9" s="54"/>
      <c r="D9" s="54"/>
      <c r="E9" s="54"/>
      <c r="F9" s="54"/>
      <c r="G9" s="54"/>
      <c r="H9" s="54"/>
      <c r="I9" s="54"/>
      <c r="J9" s="54"/>
      <c r="K9" s="54"/>
      <c r="L9" s="54"/>
      <c r="M9" s="54"/>
      <c r="N9" s="54"/>
    </row>
  </sheetData>
  <mergeCells count="6">
    <mergeCell ref="A2:N2"/>
    <mergeCell ref="A4:A5"/>
    <mergeCell ref="B4:D4"/>
    <mergeCell ref="E4:N4"/>
    <mergeCell ref="A3:I3"/>
    <mergeCell ref="A1:N1"/>
  </mergeCells>
  <pageSetup paperSize="9" scale="0"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E6596-ED6A-483E-1B77-2765B4D947AB}" mc:Ignorable="x14ac xr xr2 xr3">
  <sheetPr>
    <outlinePr summaryRight="0"/>
  </sheetPr>
  <dimension ref="A1:J7"/>
  <sheetViews>
    <sheetView topLeftCell="A1" showZeros="0" workbookViewId="0"/>
  </sheetViews>
  <sheetFormatPr defaultColWidth="9.140625" customHeight="1" defaultRowHeight="12"/>
  <cols>
    <col min="1" max="1" width="34.28125" customWidth="1"/>
    <col min="2" max="2" width="29.00390625" customWidth="1"/>
    <col min="3" max="3" width="17.171875" customWidth="1"/>
    <col min="4" max="4" width="21.03125" customWidth="1"/>
    <col min="5" max="5" width="23.57421875" customWidth="1"/>
    <col min="6" max="6" width="11.28125" customWidth="1"/>
    <col min="7" max="7" width="10.3125" customWidth="1"/>
    <col min="8" max="8" width="9.3125" customWidth="1"/>
    <col min="9" max="9" width="13.421875" customWidth="1"/>
    <col min="10" max="10" width="27.453125" customWidth="1"/>
  </cols>
  <sheetData>
    <row customHeight="1" ht="12">
      <c r="A1" s="78" t="s">
        <v>524</v>
      </c>
      <c r="B1" s="78"/>
      <c r="C1" s="78"/>
      <c r="D1" s="78"/>
      <c r="E1" s="78"/>
      <c r="F1" s="78"/>
      <c r="G1" s="78"/>
      <c r="H1" s="78"/>
      <c r="I1" s="78"/>
      <c r="J1" s="79"/>
    </row>
    <row customHeight="1" ht="28.5">
      <c r="A2" s="142" t="s">
        <v>525</v>
      </c>
      <c r="B2" s="143"/>
      <c r="C2" s="143"/>
      <c r="D2" s="143"/>
      <c r="E2" s="143"/>
      <c r="F2" s="144"/>
      <c r="G2" s="143"/>
      <c r="H2" s="144"/>
      <c r="I2" s="144"/>
      <c r="J2" s="143"/>
    </row>
    <row customHeight="1" ht="15">
      <c r="A3" s="34">
        <f>"单位名称："&amp;"玉溪市民族中学"</f>
      </c>
    </row>
    <row customHeight="1" ht="14.25">
      <c r="A4" s="61" t="s">
        <v>302</v>
      </c>
      <c r="B4" s="61" t="s">
        <v>303</v>
      </c>
      <c r="C4" s="61" t="s">
        <v>304</v>
      </c>
      <c r="D4" s="61" t="s">
        <v>305</v>
      </c>
      <c r="E4" s="61" t="s">
        <v>306</v>
      </c>
      <c r="F4" s="62" t="s">
        <v>307</v>
      </c>
      <c r="G4" s="61" t="s">
        <v>308</v>
      </c>
      <c r="H4" s="62" t="s">
        <v>309</v>
      </c>
      <c r="I4" s="62" t="s">
        <v>310</v>
      </c>
      <c r="J4" s="61" t="s">
        <v>311</v>
      </c>
    </row>
    <row customHeight="1" ht="14.25">
      <c r="A5" s="61">
        <v>1</v>
      </c>
      <c r="B5" s="61">
        <v>2</v>
      </c>
      <c r="C5" s="61">
        <v>3</v>
      </c>
      <c r="D5" s="61">
        <v>4</v>
      </c>
      <c r="E5" s="61">
        <v>5</v>
      </c>
      <c r="F5" s="62">
        <v>6</v>
      </c>
      <c r="G5" s="61">
        <v>7</v>
      </c>
      <c r="H5" s="62">
        <v>8</v>
      </c>
      <c r="I5" s="62">
        <v>9</v>
      </c>
      <c r="J5" s="61">
        <v>10</v>
      </c>
    </row>
    <row customHeight="1" ht="15">
      <c r="A6" s="52"/>
      <c r="B6" s="63"/>
      <c r="C6" s="63"/>
      <c r="D6" s="63"/>
      <c r="E6" s="64"/>
      <c r="F6" s="65"/>
      <c r="G6" s="64"/>
      <c r="H6" s="65"/>
      <c r="I6" s="65"/>
      <c r="J6" s="64"/>
    </row>
    <row customHeight="1" ht="33.75">
      <c r="A7" s="52"/>
      <c r="B7" s="52"/>
      <c r="C7" s="52"/>
      <c r="D7" s="52"/>
      <c r="E7" s="52"/>
      <c r="F7" s="52"/>
      <c r="G7" s="66"/>
      <c r="H7" s="52"/>
      <c r="I7" s="52"/>
      <c r="J7" s="52"/>
    </row>
  </sheetData>
  <mergeCells count="3">
    <mergeCell ref="A2:J2"/>
    <mergeCell ref="A3:H3"/>
    <mergeCell ref="A1:J1"/>
  </mergeCells>
  <pageSetup paperSize="9" scale="0"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9766F-4C59-4103-EFB4-A31318E42B1D}" mc:Ignorable="x14ac xr xr2 xr3">
  <sheetPr>
    <outlinePr summaryRight="0"/>
  </sheetPr>
  <dimension ref="A1:H14"/>
  <sheetViews>
    <sheetView topLeftCell="A1" showZeros="0" workbookViewId="0"/>
  </sheetViews>
  <sheetFormatPr defaultColWidth="8.8515625" customHeight="1" defaultRowHeight="15"/>
  <cols>
    <col min="1" max="1" width="36.03125" customWidth="1"/>
    <col min="2" max="2" width="19.7421875" customWidth="1"/>
    <col min="3" max="3" width="33.3125" customWidth="1"/>
    <col min="4" max="4" width="34.7421875" customWidth="1"/>
    <col min="5" max="6" width="8.98046875" customWidth="1"/>
    <col min="7" max="8" width="15.1328125" customWidth="1"/>
  </cols>
  <sheetData>
    <row customHeight="1" ht="18.75">
      <c r="A1" s="145" t="s">
        <v>526</v>
      </c>
      <c r="B1" s="145"/>
      <c r="C1" s="145"/>
      <c r="D1" s="145"/>
      <c r="E1" s="145"/>
      <c r="F1" s="145"/>
      <c r="G1" s="145"/>
      <c r="H1" s="145" t="s">
        <v>526</v>
      </c>
    </row>
    <row customHeight="1" ht="28.5">
      <c r="A2" s="146" t="s">
        <v>527</v>
      </c>
      <c r="B2" s="146"/>
      <c r="C2" s="146"/>
      <c r="D2" s="146"/>
      <c r="E2" s="146"/>
      <c r="F2" s="146"/>
      <c r="G2" s="146"/>
      <c r="H2" s="146"/>
    </row>
    <row customHeight="1" ht="18.75">
      <c r="A3" s="147">
        <f>"单位名称："&amp;"玉溪市民族中学"</f>
      </c>
      <c r="B3" s="147"/>
      <c r="C3" s="147"/>
      <c r="D3" s="147"/>
      <c r="E3" s="147"/>
      <c r="F3" s="147"/>
      <c r="G3" s="147"/>
      <c r="H3" s="147"/>
    </row>
    <row customHeight="1" ht="18.75">
      <c r="A4" s="27" t="s">
        <v>124</v>
      </c>
      <c r="B4" s="27" t="s">
        <v>528</v>
      </c>
      <c r="C4" s="27" t="s">
        <v>529</v>
      </c>
      <c r="D4" s="27" t="s">
        <v>530</v>
      </c>
      <c r="E4" s="27" t="s">
        <v>531</v>
      </c>
      <c r="F4" s="27" t="s">
        <v>532</v>
      </c>
      <c r="G4" s="27"/>
      <c r="H4" s="27"/>
    </row>
    <row customHeight="1" ht="18.75">
      <c r="A5" s="27"/>
      <c r="B5" s="27"/>
      <c r="C5" s="27"/>
      <c r="D5" s="27"/>
      <c r="E5" s="27"/>
      <c r="F5" s="27" t="s">
        <v>492</v>
      </c>
      <c r="G5" s="27" t="s">
        <v>533</v>
      </c>
      <c r="H5" s="27" t="s">
        <v>534</v>
      </c>
    </row>
    <row customHeight="1" ht="18.75">
      <c r="A6" s="148" t="s">
        <v>44</v>
      </c>
      <c r="B6" s="148" t="s">
        <v>45</v>
      </c>
      <c r="C6" s="148" t="s">
        <v>46</v>
      </c>
      <c r="D6" s="148" t="s">
        <v>47</v>
      </c>
      <c r="E6" s="148" t="s">
        <v>48</v>
      </c>
      <c r="F6" s="148" t="s">
        <v>49</v>
      </c>
      <c r="G6" s="148" t="s">
        <v>50</v>
      </c>
      <c r="H6" s="148" t="s">
        <v>51</v>
      </c>
    </row>
    <row customHeight="1" ht="18">
      <c r="A7" s="17" t="s">
        <v>64</v>
      </c>
      <c r="B7" s="17" t="s">
        <v>535</v>
      </c>
      <c r="C7" s="17" t="s">
        <v>536</v>
      </c>
      <c r="D7" s="17" t="s">
        <v>537</v>
      </c>
      <c r="E7" s="149" t="s">
        <v>538</v>
      </c>
      <c r="F7" s="150">
        <v>2</v>
      </c>
      <c r="G7" s="23">
        <v>750</v>
      </c>
      <c r="H7" s="23">
        <v>1500</v>
      </c>
    </row>
    <row customHeight="1" ht="18">
      <c r="A8" s="17" t="s">
        <v>64</v>
      </c>
      <c r="B8" s="17" t="s">
        <v>535</v>
      </c>
      <c r="C8" s="17" t="s">
        <v>539</v>
      </c>
      <c r="D8" s="17" t="s">
        <v>540</v>
      </c>
      <c r="E8" s="149" t="s">
        <v>541</v>
      </c>
      <c r="F8" s="150">
        <v>1</v>
      </c>
      <c r="G8" s="23">
        <v>5000</v>
      </c>
      <c r="H8" s="23">
        <v>5000</v>
      </c>
    </row>
    <row customHeight="1" ht="18">
      <c r="A9" s="17" t="s">
        <v>64</v>
      </c>
      <c r="B9" s="17" t="s">
        <v>535</v>
      </c>
      <c r="C9" s="17" t="s">
        <v>536</v>
      </c>
      <c r="D9" s="17" t="s">
        <v>542</v>
      </c>
      <c r="E9" s="149" t="s">
        <v>538</v>
      </c>
      <c r="F9" s="150">
        <v>1</v>
      </c>
      <c r="G9" s="23">
        <v>2000</v>
      </c>
      <c r="H9" s="23">
        <v>2000</v>
      </c>
    </row>
    <row customHeight="1" ht="18">
      <c r="A10" s="17" t="s">
        <v>64</v>
      </c>
      <c r="B10" s="17" t="s">
        <v>535</v>
      </c>
      <c r="C10" s="17" t="s">
        <v>543</v>
      </c>
      <c r="D10" s="17" t="s">
        <v>544</v>
      </c>
      <c r="E10" s="149" t="s">
        <v>410</v>
      </c>
      <c r="F10" s="150">
        <v>2</v>
      </c>
      <c r="G10" s="23">
        <v>4000</v>
      </c>
      <c r="H10" s="23">
        <v>8000</v>
      </c>
    </row>
    <row customHeight="1" ht="18">
      <c r="A11" s="17" t="s">
        <v>64</v>
      </c>
      <c r="B11" s="17" t="s">
        <v>535</v>
      </c>
      <c r="C11" s="17" t="s">
        <v>536</v>
      </c>
      <c r="D11" s="17" t="s">
        <v>537</v>
      </c>
      <c r="E11" s="149" t="s">
        <v>538</v>
      </c>
      <c r="F11" s="150">
        <v>1</v>
      </c>
      <c r="G11" s="23">
        <v>3000</v>
      </c>
      <c r="H11" s="23">
        <v>3000</v>
      </c>
    </row>
    <row customHeight="1" ht="18">
      <c r="A12" s="17" t="s">
        <v>64</v>
      </c>
      <c r="B12" s="17" t="s">
        <v>545</v>
      </c>
      <c r="C12" s="17" t="s">
        <v>546</v>
      </c>
      <c r="D12" s="17" t="s">
        <v>547</v>
      </c>
      <c r="E12" s="149" t="s">
        <v>548</v>
      </c>
      <c r="F12" s="150">
        <v>700</v>
      </c>
      <c r="G12" s="23">
        <v>120</v>
      </c>
      <c r="H12" s="23">
        <v>84000</v>
      </c>
    </row>
    <row customHeight="1" ht="18">
      <c r="A13" s="17" t="s">
        <v>64</v>
      </c>
      <c r="B13" s="17" t="s">
        <v>545</v>
      </c>
      <c r="C13" s="17" t="s">
        <v>549</v>
      </c>
      <c r="D13" s="17" t="s">
        <v>550</v>
      </c>
      <c r="E13" s="149" t="s">
        <v>551</v>
      </c>
      <c r="F13" s="150">
        <v>700</v>
      </c>
      <c r="G13" s="23">
        <v>120</v>
      </c>
      <c r="H13" s="23">
        <v>84000</v>
      </c>
    </row>
    <row customHeight="1" ht="18">
      <c r="A14" s="149" t="s">
        <v>30</v>
      </c>
      <c r="B14" s="149"/>
      <c r="C14" s="149"/>
      <c r="D14" s="149"/>
      <c r="E14" s="149"/>
      <c r="F14" s="150">
        <v>1407</v>
      </c>
      <c r="G14" s="23"/>
      <c r="H14" s="23">
        <v>187500</v>
      </c>
    </row>
  </sheetData>
  <mergeCells count="10">
    <mergeCell ref="A2:H2"/>
    <mergeCell ref="A4:A5"/>
    <mergeCell ref="B4:B5"/>
    <mergeCell ref="C4:C5"/>
    <mergeCell ref="D4:D5"/>
    <mergeCell ref="E4:E5"/>
    <mergeCell ref="F4:H4"/>
    <mergeCell ref="A14:E14"/>
    <mergeCell ref="A3:H3"/>
    <mergeCell ref="A1:H1"/>
  </mergeCells>
  <pageSetup scale="0" pageOrder="overThenDown"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ECC64-DD45-3182-7293-46E319431F6B}" mc:Ignorable="x14ac xr xr2 xr3">
  <sheetPr>
    <outlinePr summaryRight="0"/>
  </sheetPr>
  <dimension ref="A1:K10"/>
  <sheetViews>
    <sheetView topLeftCell="A1" showZeros="0" workbookViewId="0"/>
  </sheetViews>
  <sheetFormatPr defaultColWidth="9.140625" customHeight="1" defaultRowHeight="14.25"/>
  <cols>
    <col min="1" max="1" width="16.3125" customWidth="1"/>
    <col min="2" max="2" width="29.03125" customWidth="1"/>
    <col min="3" max="3" width="23.8515625" customWidth="1"/>
    <col min="4" max="7" width="19.6015625" customWidth="1"/>
    <col min="8" max="8" width="15.421875" customWidth="1"/>
    <col min="9" max="11" width="19.6015625" customWidth="1"/>
  </cols>
  <sheetData>
    <row customHeight="1" ht="13.5">
      <c r="A1" s="78" t="s">
        <v>552</v>
      </c>
      <c r="B1" s="78"/>
      <c r="C1" s="78"/>
      <c r="D1" s="151"/>
      <c r="E1" s="151"/>
      <c r="F1" s="151"/>
      <c r="G1" s="151"/>
      <c r="H1" s="78"/>
      <c r="I1" s="78"/>
      <c r="J1" s="78"/>
      <c r="K1" s="79"/>
    </row>
    <row customHeight="1" ht="28.5">
      <c r="A2" s="33" t="s">
        <v>553</v>
      </c>
      <c r="B2" s="33"/>
      <c r="C2" s="33"/>
      <c r="D2" s="33"/>
      <c r="E2" s="33"/>
      <c r="F2" s="33"/>
      <c r="G2" s="33"/>
      <c r="H2" s="33"/>
      <c r="I2" s="33"/>
      <c r="J2" s="33"/>
      <c r="K2" s="33"/>
    </row>
    <row customHeight="1" ht="13.5">
      <c r="A3" s="34">
        <f>"单位名称："&amp;"玉溪市民族中学"</f>
      </c>
      <c r="B3" s="152"/>
      <c r="C3" s="152"/>
      <c r="D3" s="152"/>
      <c r="E3" s="152"/>
      <c r="F3" s="152"/>
      <c r="G3" s="152"/>
      <c r="H3" s="37"/>
      <c r="I3" s="37"/>
      <c r="J3" s="37"/>
      <c r="K3" s="153" t="s">
        <v>2</v>
      </c>
    </row>
    <row customHeight="1" ht="21.75">
      <c r="A4" s="154" t="s">
        <v>201</v>
      </c>
      <c r="B4" s="154" t="s">
        <v>126</v>
      </c>
      <c r="C4" s="154" t="s">
        <v>202</v>
      </c>
      <c r="D4" s="70" t="s">
        <v>127</v>
      </c>
      <c r="E4" s="70" t="s">
        <v>128</v>
      </c>
      <c r="F4" s="70" t="s">
        <v>129</v>
      </c>
      <c r="G4" s="70" t="s">
        <v>130</v>
      </c>
      <c r="H4" s="71" t="s">
        <v>30</v>
      </c>
      <c r="I4" s="138" t="s">
        <v>554</v>
      </c>
      <c r="J4" s="139"/>
      <c r="K4" s="155"/>
    </row>
    <row customHeight="1" ht="21.75">
      <c r="A5" s="156"/>
      <c r="B5" s="156"/>
      <c r="C5" s="156"/>
      <c r="D5" s="89"/>
      <c r="E5" s="89"/>
      <c r="F5" s="89"/>
      <c r="G5" s="89"/>
      <c r="H5" s="140"/>
      <c r="I5" s="70" t="s">
        <v>33</v>
      </c>
      <c r="J5" s="70" t="s">
        <v>34</v>
      </c>
      <c r="K5" s="70" t="s">
        <v>35</v>
      </c>
    </row>
    <row customHeight="1" ht="40.5">
      <c r="A6" s="157"/>
      <c r="B6" s="157"/>
      <c r="C6" s="157"/>
      <c r="D6" s="96"/>
      <c r="E6" s="96"/>
      <c r="F6" s="96"/>
      <c r="G6" s="96"/>
      <c r="H6" s="73"/>
      <c r="I6" s="96" t="s">
        <v>32</v>
      </c>
      <c r="J6" s="96"/>
      <c r="K6" s="96"/>
    </row>
    <row customHeight="1" ht="15">
      <c r="A7" s="72">
        <v>1</v>
      </c>
      <c r="B7" s="72">
        <v>2</v>
      </c>
      <c r="C7" s="72">
        <v>3</v>
      </c>
      <c r="D7" s="72">
        <v>4</v>
      </c>
      <c r="E7" s="72">
        <v>5</v>
      </c>
      <c r="F7" s="72">
        <v>6</v>
      </c>
      <c r="G7" s="72">
        <v>7</v>
      </c>
      <c r="H7" s="72">
        <v>8</v>
      </c>
      <c r="I7" s="72">
        <v>9</v>
      </c>
      <c r="J7" s="62">
        <v>10</v>
      </c>
      <c r="K7" s="62">
        <v>11</v>
      </c>
    </row>
    <row customHeight="1" ht="30.664306640625">
      <c r="A8" s="66"/>
      <c r="B8" s="158"/>
      <c r="C8" s="66"/>
      <c r="D8" s="66"/>
      <c r="E8" s="66"/>
      <c r="F8" s="66"/>
      <c r="G8" s="66"/>
      <c r="H8" s="54"/>
      <c r="I8" s="54"/>
      <c r="J8" s="54"/>
      <c r="K8" s="54"/>
    </row>
    <row customHeight="1" ht="30.664306640625">
      <c r="A9" s="158"/>
      <c r="B9" s="158"/>
      <c r="C9" s="158"/>
      <c r="D9" s="158"/>
      <c r="E9" s="158"/>
      <c r="F9" s="158"/>
      <c r="G9" s="158"/>
      <c r="H9" s="54"/>
      <c r="I9" s="54"/>
      <c r="J9" s="54"/>
      <c r="K9" s="54"/>
    </row>
    <row customHeight="1" ht="18.75">
      <c r="A10" s="55" t="s">
        <v>299</v>
      </c>
      <c r="B10" s="56"/>
      <c r="C10" s="56"/>
      <c r="D10" s="56"/>
      <c r="E10" s="56"/>
      <c r="F10" s="56"/>
      <c r="G10" s="57"/>
      <c r="H10" s="54"/>
      <c r="I10" s="54"/>
      <c r="J10" s="54"/>
      <c r="K10" s="54"/>
    </row>
  </sheetData>
  <mergeCells count="16">
    <mergeCell ref="A10:G10"/>
    <mergeCell ref="I5:I6"/>
    <mergeCell ref="A2:K2"/>
    <mergeCell ref="E4:E6"/>
    <mergeCell ref="A4:A6"/>
    <mergeCell ref="B4:B6"/>
    <mergeCell ref="A3:G3"/>
    <mergeCell ref="K5:K6"/>
    <mergeCell ref="I4:K4"/>
    <mergeCell ref="C4:C6"/>
    <mergeCell ref="F4:F6"/>
    <mergeCell ref="G4:G6"/>
    <mergeCell ref="H4:H6"/>
    <mergeCell ref="J5:J6"/>
    <mergeCell ref="D4:D6"/>
    <mergeCell ref="A1:K1"/>
  </mergeCells>
  <pageSetup paperSize="9" scale="0"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2E0BD-5FC5-921D-A31D-5910C8BE274B}" mc:Ignorable="x14ac xr xr2 xr3">
  <sheetPr>
    <outlinePr summaryRight="0"/>
  </sheetPr>
  <dimension ref="A1:G14"/>
  <sheetViews>
    <sheetView topLeftCell="A1" showZeros="0" workbookViewId="0"/>
  </sheetViews>
  <sheetFormatPr defaultColWidth="9.140625" customHeight="1" defaultRowHeight="14.25"/>
  <cols>
    <col min="1" max="1" width="37.7421875" customWidth="1"/>
    <col min="2" max="2" width="15.5625" customWidth="1"/>
    <col min="3" max="3" width="57.4140625" customWidth="1"/>
    <col min="4" max="4" width="9.703125" customWidth="1"/>
    <col min="5" max="7" width="19.84375" customWidth="1"/>
  </cols>
  <sheetData>
    <row customHeight="1" ht="13.5">
      <c r="A1" s="159" t="s">
        <v>555</v>
      </c>
      <c r="B1" s="159"/>
      <c r="C1" s="159"/>
      <c r="D1" s="160"/>
      <c r="E1" s="159"/>
      <c r="F1" s="159"/>
      <c r="G1" s="161"/>
    </row>
    <row customHeight="1" ht="27.75">
      <c r="A2" s="162" t="s">
        <v>556</v>
      </c>
      <c r="B2" s="162"/>
      <c r="C2" s="162"/>
      <c r="D2" s="162"/>
      <c r="E2" s="162"/>
      <c r="F2" s="162"/>
      <c r="G2" s="162"/>
    </row>
    <row customHeight="1" ht="13.5">
      <c r="A3" s="34">
        <f>"单位名称："&amp;"玉溪市民族中学"</f>
      </c>
      <c r="B3" s="152"/>
      <c r="C3" s="152"/>
      <c r="D3" s="152"/>
      <c r="E3" s="37"/>
      <c r="F3" s="37"/>
      <c r="G3" s="163" t="s">
        <v>2</v>
      </c>
    </row>
    <row customHeight="1" ht="21.75">
      <c r="A4" s="39" t="s">
        <v>202</v>
      </c>
      <c r="B4" s="39" t="s">
        <v>201</v>
      </c>
      <c r="C4" s="39" t="s">
        <v>126</v>
      </c>
      <c r="D4" s="40" t="s">
        <v>557</v>
      </c>
      <c r="E4" s="42" t="s">
        <v>33</v>
      </c>
      <c r="F4" s="43"/>
      <c r="G4" s="44"/>
    </row>
    <row customHeight="1" ht="21.75">
      <c r="A5" s="45"/>
      <c r="B5" s="45"/>
      <c r="C5" s="45"/>
      <c r="D5" s="46"/>
      <c r="E5" s="164" t="s">
        <v>558</v>
      </c>
      <c r="F5" s="40" t="s">
        <v>559</v>
      </c>
      <c r="G5" s="40" t="s">
        <v>560</v>
      </c>
    </row>
    <row customHeight="1" ht="40.5">
      <c r="A6" s="48"/>
      <c r="B6" s="48"/>
      <c r="C6" s="48"/>
      <c r="D6" s="49"/>
      <c r="E6" s="50"/>
      <c r="F6" s="49" t="s">
        <v>32</v>
      </c>
      <c r="G6" s="49"/>
    </row>
    <row customHeight="1" ht="15">
      <c r="A7" s="41">
        <v>1</v>
      </c>
      <c r="B7" s="41">
        <v>2</v>
      </c>
      <c r="C7" s="41">
        <v>3</v>
      </c>
      <c r="D7" s="41">
        <v>4</v>
      </c>
      <c r="E7" s="41">
        <v>5</v>
      </c>
      <c r="F7" s="41">
        <v>6</v>
      </c>
      <c r="G7" s="41">
        <v>7</v>
      </c>
    </row>
    <row customHeight="1" ht="21">
      <c r="A8" s="165" t="s">
        <v>64</v>
      </c>
      <c r="B8" s="166"/>
      <c r="C8" s="166"/>
      <c r="D8" s="167"/>
      <c r="E8" s="74">
        <v>5493910</v>
      </c>
      <c r="F8" s="74">
        <v>3197940</v>
      </c>
      <c r="G8" s="74">
        <v>3197940</v>
      </c>
    </row>
    <row customHeight="1" ht="21">
      <c r="A9" s="165"/>
      <c r="B9" s="165" t="s">
        <v>561</v>
      </c>
      <c r="C9" s="165" t="s">
        <v>293</v>
      </c>
      <c r="D9" s="168" t="s">
        <v>562</v>
      </c>
      <c r="E9" s="74">
        <v>1900000</v>
      </c>
      <c r="F9" s="74"/>
      <c r="G9" s="74"/>
    </row>
    <row customHeight="1" ht="21">
      <c r="A10" s="52"/>
      <c r="B10" s="165" t="s">
        <v>561</v>
      </c>
      <c r="C10" s="165" t="s">
        <v>213</v>
      </c>
      <c r="D10" s="168" t="s">
        <v>562</v>
      </c>
      <c r="E10" s="74">
        <v>107640</v>
      </c>
      <c r="F10" s="74"/>
      <c r="G10" s="74"/>
    </row>
    <row customHeight="1" ht="21">
      <c r="A11" s="52"/>
      <c r="B11" s="165" t="s">
        <v>561</v>
      </c>
      <c r="C11" s="165" t="s">
        <v>211</v>
      </c>
      <c r="D11" s="168" t="s">
        <v>562</v>
      </c>
      <c r="E11" s="74">
        <v>7920</v>
      </c>
      <c r="F11" s="74"/>
      <c r="G11" s="74"/>
    </row>
    <row customHeight="1" ht="21">
      <c r="A12" s="52"/>
      <c r="B12" s="165" t="s">
        <v>561</v>
      </c>
      <c r="C12" s="165" t="s">
        <v>206</v>
      </c>
      <c r="D12" s="168" t="s">
        <v>562</v>
      </c>
      <c r="E12" s="74">
        <v>11250</v>
      </c>
      <c r="F12" s="74"/>
      <c r="G12" s="74"/>
    </row>
    <row customHeight="1" ht="21">
      <c r="A13" s="52"/>
      <c r="B13" s="165" t="s">
        <v>561</v>
      </c>
      <c r="C13" s="165" t="s">
        <v>233</v>
      </c>
      <c r="D13" s="168" t="s">
        <v>562</v>
      </c>
      <c r="E13" s="74">
        <v>3467100</v>
      </c>
      <c r="F13" s="74">
        <v>3197940</v>
      </c>
      <c r="G13" s="74">
        <v>3197940</v>
      </c>
    </row>
    <row customHeight="1" ht="21">
      <c r="A14" s="169" t="s">
        <v>30</v>
      </c>
      <c r="B14" s="170" t="s">
        <v>563</v>
      </c>
      <c r="C14" s="170"/>
      <c r="D14" s="171"/>
      <c r="E14" s="74">
        <v>5493910</v>
      </c>
      <c r="F14" s="74">
        <v>3197940</v>
      </c>
      <c r="G14" s="74">
        <v>3197940</v>
      </c>
    </row>
  </sheetData>
  <mergeCells count="12">
    <mergeCell ref="A2:G2"/>
    <mergeCell ref="A3:D3"/>
    <mergeCell ref="F5:F6"/>
    <mergeCell ref="E5:E6"/>
    <mergeCell ref="E4:G4"/>
    <mergeCell ref="A14:D14"/>
    <mergeCell ref="B4:B6"/>
    <mergeCell ref="C4:C6"/>
    <mergeCell ref="A4:A6"/>
    <mergeCell ref="G5:G6"/>
    <mergeCell ref="D4:D6"/>
    <mergeCell ref="A1:G1"/>
  </mergeCells>
  <pageSetup paperSize="9" scale="0"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E07AB-0A3B-29DE-5B7D-BFB035124877}" mc:Ignorable="x14ac xr xr2 xr3">
  <sheetPr>
    <outlinePr summaryRight="0"/>
  </sheetPr>
  <dimension ref="A1:S9"/>
  <sheetViews>
    <sheetView topLeftCell="A1" showZeros="0" workbookViewId="0"/>
  </sheetViews>
  <sheetFormatPr defaultColWidth="8.8515625" customHeight="1" defaultRowHeight="15"/>
  <cols>
    <col min="1" max="1" width="17.84375" customWidth="1"/>
    <col min="2" max="2" width="53.1328125" customWidth="1"/>
    <col min="3" max="3" width="16.28125" customWidth="1"/>
    <col min="4" max="4" width="16.4140625" customWidth="1"/>
    <col min="5" max="6" width="16.28125" customWidth="1"/>
    <col min="7" max="11" width="16.4140625" customWidth="1"/>
    <col min="12" max="18" width="16.28125" customWidth="1"/>
    <col min="19" max="19" width="16.4140625" customWidth="1"/>
  </cols>
  <sheetData>
    <row customHeight="1" ht="15">
      <c r="A1" s="18" t="s">
        <v>26</v>
      </c>
      <c r="B1" s="18"/>
      <c r="C1" s="18"/>
      <c r="D1" s="18"/>
      <c r="E1" s="18"/>
      <c r="F1" s="18"/>
      <c r="G1" s="18"/>
      <c r="H1" s="18"/>
      <c r="I1" s="18"/>
      <c r="J1" s="18"/>
      <c r="K1" s="18"/>
      <c r="L1" s="18"/>
      <c r="M1" s="18"/>
      <c r="N1" s="18"/>
      <c r="O1" s="18"/>
      <c r="P1" s="18"/>
      <c r="Q1" s="18"/>
      <c r="R1" s="18"/>
      <c r="S1" s="18"/>
    </row>
    <row customHeight="1" ht="28.5">
      <c r="A2" s="19" t="s">
        <v>27</v>
      </c>
      <c r="B2" s="19"/>
      <c r="C2" s="19"/>
      <c r="D2" s="19"/>
      <c r="E2" s="19"/>
      <c r="F2" s="19"/>
      <c r="G2" s="19"/>
      <c r="H2" s="19"/>
      <c r="I2" s="19"/>
      <c r="J2" s="19"/>
      <c r="K2" s="19"/>
      <c r="L2" s="19"/>
      <c r="M2" s="19"/>
      <c r="N2" s="19"/>
      <c r="O2" s="19"/>
      <c r="P2" s="19"/>
      <c r="Q2" s="19"/>
      <c r="R2" s="19"/>
      <c r="S2" s="19"/>
    </row>
    <row customHeight="1" ht="20.25">
      <c r="A3" s="2">
        <f>"单位名称："&amp;"玉溪市民族中学"</f>
      </c>
      <c r="B3" s="2"/>
      <c r="C3" s="2"/>
      <c r="D3" s="2"/>
      <c r="E3" s="2"/>
      <c r="F3" s="2"/>
      <c r="G3" s="2"/>
      <c r="H3" s="2"/>
      <c r="I3" s="2"/>
      <c r="J3" s="2"/>
      <c r="K3" s="2"/>
      <c r="L3" s="20"/>
      <c r="M3" s="20"/>
      <c r="N3" s="20"/>
      <c r="O3" s="20"/>
      <c r="P3" s="20"/>
      <c r="Q3" s="20"/>
      <c r="R3" s="20"/>
      <c r="S3" s="20" t="s">
        <v>2</v>
      </c>
    </row>
    <row customHeight="1" ht="27">
      <c r="A4" s="12" t="s">
        <v>28</v>
      </c>
      <c r="B4" s="12" t="s">
        <v>29</v>
      </c>
      <c r="C4" s="12" t="s">
        <v>30</v>
      </c>
      <c r="D4" s="12" t="s">
        <v>31</v>
      </c>
      <c r="E4" s="12"/>
      <c r="F4" s="12"/>
      <c r="G4" s="12"/>
      <c r="H4" s="12"/>
      <c r="I4" s="12"/>
      <c r="J4" s="12"/>
      <c r="K4" s="12"/>
      <c r="L4" s="12"/>
      <c r="M4" s="12"/>
      <c r="N4" s="12"/>
      <c r="O4" s="12" t="s">
        <v>20</v>
      </c>
      <c r="P4" s="12"/>
      <c r="Q4" s="12"/>
      <c r="R4" s="12"/>
      <c r="S4" s="12"/>
    </row>
    <row customHeight="1" ht="27">
      <c r="A5" s="12"/>
      <c r="B5" s="12"/>
      <c r="C5" s="12"/>
      <c r="D5" s="12" t="s">
        <v>32</v>
      </c>
      <c r="E5" s="12" t="s">
        <v>33</v>
      </c>
      <c r="F5" s="12" t="s">
        <v>34</v>
      </c>
      <c r="G5" s="12" t="s">
        <v>35</v>
      </c>
      <c r="H5" s="12" t="s">
        <v>36</v>
      </c>
      <c r="I5" s="12" t="s">
        <v>37</v>
      </c>
      <c r="J5" s="12"/>
      <c r="K5" s="12"/>
      <c r="L5" s="12"/>
      <c r="M5" s="12"/>
      <c r="N5" s="12"/>
      <c r="O5" s="12" t="s">
        <v>32</v>
      </c>
      <c r="P5" s="12" t="s">
        <v>33</v>
      </c>
      <c r="Q5" s="12" t="s">
        <v>34</v>
      </c>
      <c r="R5" s="12" t="s">
        <v>35</v>
      </c>
      <c r="S5" s="12" t="s">
        <v>38</v>
      </c>
    </row>
    <row customHeight="1" ht="27">
      <c r="A6" s="12"/>
      <c r="B6" s="12"/>
      <c r="C6" s="12"/>
      <c r="D6" s="12"/>
      <c r="E6" s="12"/>
      <c r="F6" s="12"/>
      <c r="G6" s="12"/>
      <c r="H6" s="12"/>
      <c r="I6" s="12" t="s">
        <v>32</v>
      </c>
      <c r="J6" s="12" t="s">
        <v>39</v>
      </c>
      <c r="K6" s="12" t="s">
        <v>40</v>
      </c>
      <c r="L6" s="12" t="s">
        <v>41</v>
      </c>
      <c r="M6" s="12" t="s">
        <v>42</v>
      </c>
      <c r="N6" s="12" t="s">
        <v>43</v>
      </c>
      <c r="O6" s="12"/>
      <c r="P6" s="12"/>
      <c r="Q6" s="12"/>
      <c r="R6" s="12"/>
      <c r="S6" s="12"/>
    </row>
    <row customHeight="1" ht="20.25">
      <c r="A7" s="21" t="s">
        <v>44</v>
      </c>
      <c r="B7" s="21" t="s">
        <v>45</v>
      </c>
      <c r="C7" s="21" t="s">
        <v>46</v>
      </c>
      <c r="D7" s="21" t="s">
        <v>47</v>
      </c>
      <c r="E7" s="21" t="s">
        <v>48</v>
      </c>
      <c r="F7" s="21" t="s">
        <v>49</v>
      </c>
      <c r="G7" s="21" t="s">
        <v>50</v>
      </c>
      <c r="H7" s="21" t="s">
        <v>51</v>
      </c>
      <c r="I7" s="21" t="s">
        <v>52</v>
      </c>
      <c r="J7" s="21" t="s">
        <v>53</v>
      </c>
      <c r="K7" s="21" t="s">
        <v>54</v>
      </c>
      <c r="L7" s="21" t="s">
        <v>55</v>
      </c>
      <c r="M7" s="21" t="s">
        <v>56</v>
      </c>
      <c r="N7" s="21" t="s">
        <v>57</v>
      </c>
      <c r="O7" s="21" t="s">
        <v>58</v>
      </c>
      <c r="P7" s="21" t="s">
        <v>59</v>
      </c>
      <c r="Q7" s="21" t="s">
        <v>60</v>
      </c>
      <c r="R7" s="21" t="s">
        <v>61</v>
      </c>
      <c r="S7" s="21" t="s">
        <v>62</v>
      </c>
    </row>
    <row customHeight="1" ht="20.25">
      <c r="A8" s="2" t="s">
        <v>63</v>
      </c>
      <c r="B8" s="2" t="s">
        <v>64</v>
      </c>
      <c r="C8" s="22">
        <v>59059606.34</v>
      </c>
      <c r="D8" s="22">
        <v>51704605.7</v>
      </c>
      <c r="E8" s="23">
        <v>48031681.7</v>
      </c>
      <c r="F8" s="23"/>
      <c r="G8" s="23"/>
      <c r="H8" s="23">
        <v>3342924</v>
      </c>
      <c r="I8" s="23">
        <v>330000</v>
      </c>
      <c r="J8" s="23"/>
      <c r="K8" s="23"/>
      <c r="L8" s="23"/>
      <c r="M8" s="23"/>
      <c r="N8" s="23">
        <v>330000</v>
      </c>
      <c r="O8" s="22">
        <v>7355000.64</v>
      </c>
      <c r="P8" s="22">
        <v>7355000.64</v>
      </c>
      <c r="Q8" s="22"/>
      <c r="R8" s="22"/>
      <c r="S8" s="22"/>
    </row>
    <row customHeight="1" ht="20.25">
      <c r="A9" s="24" t="s">
        <v>30</v>
      </c>
      <c r="B9" s="2"/>
      <c r="C9" s="22">
        <v>59059606.34</v>
      </c>
      <c r="D9" s="22">
        <v>51704605.7</v>
      </c>
      <c r="E9" s="22">
        <v>48031681.7</v>
      </c>
      <c r="F9" s="22"/>
      <c r="G9" s="22"/>
      <c r="H9" s="22">
        <v>3342924</v>
      </c>
      <c r="I9" s="22">
        <v>330000</v>
      </c>
      <c r="J9" s="22"/>
      <c r="K9" s="22"/>
      <c r="L9" s="22"/>
      <c r="M9" s="22"/>
      <c r="N9" s="22">
        <v>330000</v>
      </c>
      <c r="O9" s="22">
        <v>7355000.64</v>
      </c>
      <c r="P9" s="22">
        <v>7355000.64</v>
      </c>
      <c r="Q9" s="22"/>
      <c r="R9" s="22"/>
      <c r="S9" s="22"/>
    </row>
  </sheetData>
  <mergeCells count="20">
    <mergeCell ref="A2:S2"/>
    <mergeCell ref="A1:S1"/>
    <mergeCell ref="C4:C6"/>
    <mergeCell ref="B4:B6"/>
    <mergeCell ref="A4:A6"/>
    <mergeCell ref="D5:D6"/>
    <mergeCell ref="G5:G6"/>
    <mergeCell ref="H5:H6"/>
    <mergeCell ref="E5:E6"/>
    <mergeCell ref="F5:F6"/>
    <mergeCell ref="I5:N5"/>
    <mergeCell ref="D4:N4"/>
    <mergeCell ref="O4:S4"/>
    <mergeCell ref="O5:O6"/>
    <mergeCell ref="P5:P6"/>
    <mergeCell ref="Q5:Q6"/>
    <mergeCell ref="R5:R6"/>
    <mergeCell ref="S5:S6"/>
    <mergeCell ref="A3:R3"/>
    <mergeCell ref="A9:B9"/>
  </mergeCells>
  <pageSetup scale="0" pageOrder="overThenDown"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F26FF-022F-7E47-06FC-0337ABA14212}" mc:Ignorable="x14ac xr xr2 xr3">
  <sheetPr>
    <outlinePr summaryRight="0"/>
  </sheetPr>
  <dimension ref="A1:O27"/>
  <sheetViews>
    <sheetView topLeftCell="A1" showZeros="0" workbookViewId="0"/>
  </sheetViews>
  <sheetFormatPr defaultColWidth="8.8515625" customHeight="1" defaultRowHeight="15"/>
  <cols>
    <col min="1" max="1" width="17.84375" customWidth="1"/>
    <col min="2" max="2" width="53.1328125" customWidth="1"/>
    <col min="3" max="15" width="15.1328125" customWidth="1"/>
  </cols>
  <sheetData>
    <row customHeight="1" ht="15">
      <c r="A1" s="18" t="s">
        <v>65</v>
      </c>
      <c r="B1" s="18"/>
      <c r="C1" s="18"/>
      <c r="D1" s="18"/>
      <c r="E1" s="18"/>
      <c r="F1" s="18"/>
      <c r="G1" s="18"/>
      <c r="H1" s="18"/>
      <c r="I1" s="18"/>
      <c r="J1" s="18"/>
      <c r="K1" s="18"/>
      <c r="L1" s="18"/>
      <c r="M1" s="18"/>
      <c r="N1" s="18"/>
      <c r="O1" s="18"/>
    </row>
    <row customHeight="1" ht="28.5">
      <c r="A2" s="19" t="s">
        <v>66</v>
      </c>
      <c r="B2" s="19"/>
      <c r="C2" s="19"/>
      <c r="D2" s="19"/>
      <c r="E2" s="19"/>
      <c r="F2" s="19"/>
      <c r="G2" s="19"/>
      <c r="H2" s="19"/>
      <c r="I2" s="19"/>
      <c r="J2" s="19"/>
      <c r="K2" s="19"/>
      <c r="L2" s="19"/>
      <c r="M2" s="19"/>
      <c r="N2" s="19"/>
      <c r="O2" s="19"/>
    </row>
    <row customHeight="1" ht="20.25">
      <c r="A3" s="2">
        <f>"单位名称："&amp;"玉溪市民族中学"</f>
      </c>
      <c r="B3" s="2"/>
      <c r="C3" s="2"/>
      <c r="D3" s="2"/>
      <c r="E3" s="2"/>
      <c r="F3" s="2"/>
      <c r="G3" s="2"/>
      <c r="H3" s="2"/>
      <c r="I3" s="2"/>
      <c r="J3" s="20"/>
      <c r="K3" s="20"/>
      <c r="L3" s="20"/>
      <c r="M3" s="20"/>
      <c r="N3" s="20"/>
      <c r="O3" s="20" t="s">
        <v>2</v>
      </c>
    </row>
    <row customHeight="1" ht="27">
      <c r="A4" s="12" t="s">
        <v>67</v>
      </c>
      <c r="B4" s="12" t="s">
        <v>68</v>
      </c>
      <c r="C4" s="12" t="s">
        <v>30</v>
      </c>
      <c r="D4" s="12" t="s">
        <v>33</v>
      </c>
      <c r="E4" s="12"/>
      <c r="F4" s="12"/>
      <c r="G4" s="12" t="s">
        <v>34</v>
      </c>
      <c r="H4" s="12" t="s">
        <v>35</v>
      </c>
      <c r="I4" s="12" t="s">
        <v>69</v>
      </c>
      <c r="J4" s="12" t="s">
        <v>70</v>
      </c>
      <c r="K4" s="12"/>
      <c r="L4" s="12"/>
      <c r="M4" s="12"/>
      <c r="N4" s="12"/>
      <c r="O4" s="12"/>
    </row>
    <row customHeight="1" ht="27">
      <c r="A5" s="12"/>
      <c r="B5" s="12"/>
      <c r="C5" s="12"/>
      <c r="D5" s="12" t="s">
        <v>32</v>
      </c>
      <c r="E5" s="12" t="s">
        <v>71</v>
      </c>
      <c r="F5" s="12" t="s">
        <v>72</v>
      </c>
      <c r="G5" s="12"/>
      <c r="H5" s="12"/>
      <c r="I5" s="12"/>
      <c r="J5" s="12" t="s">
        <v>32</v>
      </c>
      <c r="K5" s="12" t="s">
        <v>73</v>
      </c>
      <c r="L5" s="12" t="s">
        <v>74</v>
      </c>
      <c r="M5" s="12" t="s">
        <v>75</v>
      </c>
      <c r="N5" s="12" t="s">
        <v>76</v>
      </c>
      <c r="O5" s="12" t="s">
        <v>77</v>
      </c>
    </row>
    <row customHeight="1" ht="20.25">
      <c r="A6" s="21" t="s">
        <v>44</v>
      </c>
      <c r="B6" s="21" t="s">
        <v>45</v>
      </c>
      <c r="C6" s="21" t="s">
        <v>46</v>
      </c>
      <c r="D6" s="21" t="s">
        <v>47</v>
      </c>
      <c r="E6" s="21" t="s">
        <v>48</v>
      </c>
      <c r="F6" s="21" t="s">
        <v>49</v>
      </c>
      <c r="G6" s="21" t="s">
        <v>50</v>
      </c>
      <c r="H6" s="21" t="s">
        <v>51</v>
      </c>
      <c r="I6" s="21" t="s">
        <v>52</v>
      </c>
      <c r="J6" s="21" t="s">
        <v>53</v>
      </c>
      <c r="K6" s="21" t="s">
        <v>54</v>
      </c>
      <c r="L6" s="21" t="s">
        <v>55</v>
      </c>
      <c r="M6" s="21" t="s">
        <v>56</v>
      </c>
      <c r="N6" s="21" t="s">
        <v>57</v>
      </c>
      <c r="O6" s="21" t="s">
        <v>58</v>
      </c>
    </row>
    <row customHeight="1" ht="20.25">
      <c r="A7" s="2" t="s">
        <v>78</v>
      </c>
      <c r="B7" s="2">
        <f>"        "&amp;"教育支出"</f>
      </c>
      <c r="C7" s="23">
        <v>44907377.52</v>
      </c>
      <c r="D7" s="23">
        <v>41234453.52</v>
      </c>
      <c r="E7" s="23">
        <v>27841702.88</v>
      </c>
      <c r="F7" s="23">
        <v>13392750.64</v>
      </c>
      <c r="G7" s="23"/>
      <c r="H7" s="23"/>
      <c r="I7" s="23">
        <v>3342924</v>
      </c>
      <c r="J7" s="23">
        <v>330000</v>
      </c>
      <c r="K7" s="23"/>
      <c r="L7" s="23"/>
      <c r="M7" s="23"/>
      <c r="N7" s="23"/>
      <c r="O7" s="23">
        <v>330000</v>
      </c>
    </row>
    <row customHeight="1" ht="20.25">
      <c r="A8" s="25" t="s">
        <v>79</v>
      </c>
      <c r="B8" s="25">
        <f>"        "&amp;"普通教育"</f>
      </c>
      <c r="C8" s="23">
        <v>44907377.52</v>
      </c>
      <c r="D8" s="23">
        <v>41234453.52</v>
      </c>
      <c r="E8" s="23">
        <v>27841702.88</v>
      </c>
      <c r="F8" s="23">
        <v>13392750.64</v>
      </c>
      <c r="G8" s="23"/>
      <c r="H8" s="23"/>
      <c r="I8" s="23">
        <v>3342924</v>
      </c>
      <c r="J8" s="23">
        <v>330000</v>
      </c>
      <c r="K8" s="23"/>
      <c r="L8" s="23"/>
      <c r="M8" s="23"/>
      <c r="N8" s="23"/>
      <c r="O8" s="23">
        <v>330000</v>
      </c>
    </row>
    <row customHeight="1" ht="20.25">
      <c r="A9" s="26" t="s">
        <v>80</v>
      </c>
      <c r="B9" s="26">
        <f>"        "&amp;"高中教育"</f>
      </c>
      <c r="C9" s="23">
        <v>44907377.52</v>
      </c>
      <c r="D9" s="23">
        <v>41234453.52</v>
      </c>
      <c r="E9" s="23">
        <v>27841702.88</v>
      </c>
      <c r="F9" s="23">
        <v>13392750.64</v>
      </c>
      <c r="G9" s="23"/>
      <c r="H9" s="23"/>
      <c r="I9" s="23">
        <v>3342924</v>
      </c>
      <c r="J9" s="23">
        <v>330000</v>
      </c>
      <c r="K9" s="23"/>
      <c r="L9" s="23"/>
      <c r="M9" s="23"/>
      <c r="N9" s="23"/>
      <c r="O9" s="23">
        <v>330000</v>
      </c>
    </row>
    <row customHeight="1" ht="20.25">
      <c r="A10" s="2" t="s">
        <v>81</v>
      </c>
      <c r="B10" s="2">
        <f>"        "&amp;"社会保障和就业支出"</f>
      </c>
      <c r="C10" s="23">
        <v>7231034.24</v>
      </c>
      <c r="D10" s="23">
        <v>7231034.24</v>
      </c>
      <c r="E10" s="23">
        <v>7231034.24</v>
      </c>
      <c r="F10" s="23"/>
      <c r="G10" s="23"/>
      <c r="H10" s="23"/>
      <c r="I10" s="23"/>
      <c r="J10" s="23"/>
      <c r="K10" s="23"/>
      <c r="L10" s="23"/>
      <c r="M10" s="23"/>
      <c r="N10" s="23"/>
      <c r="O10" s="23"/>
    </row>
    <row customHeight="1" ht="20.25">
      <c r="A11" s="25" t="s">
        <v>82</v>
      </c>
      <c r="B11" s="25">
        <f>"        "&amp;"行政事业单位养老支出"</f>
      </c>
      <c r="C11" s="23">
        <v>7161034.24</v>
      </c>
      <c r="D11" s="23">
        <v>7161034.24</v>
      </c>
      <c r="E11" s="23">
        <v>7161034.24</v>
      </c>
      <c r="F11" s="23"/>
      <c r="G11" s="23"/>
      <c r="H11" s="23"/>
      <c r="I11" s="23"/>
      <c r="J11" s="23"/>
      <c r="K11" s="23"/>
      <c r="L11" s="23"/>
      <c r="M11" s="23"/>
      <c r="N11" s="23"/>
      <c r="O11" s="23"/>
    </row>
    <row customHeight="1" ht="20.25">
      <c r="A12" s="26" t="s">
        <v>83</v>
      </c>
      <c r="B12" s="26">
        <f>"        "&amp;"事业单位离退休"</f>
      </c>
      <c r="C12" s="23">
        <v>1687248</v>
      </c>
      <c r="D12" s="23">
        <v>1687248</v>
      </c>
      <c r="E12" s="23">
        <v>1687248</v>
      </c>
      <c r="F12" s="23"/>
      <c r="G12" s="23"/>
      <c r="H12" s="23"/>
      <c r="I12" s="23"/>
      <c r="J12" s="23"/>
      <c r="K12" s="23"/>
      <c r="L12" s="23"/>
      <c r="M12" s="23"/>
      <c r="N12" s="23"/>
      <c r="O12" s="23"/>
    </row>
    <row customHeight="1" ht="20.25">
      <c r="A13" s="26" t="s">
        <v>84</v>
      </c>
      <c r="B13" s="26">
        <f>"        "&amp;"机关事业单位基本养老保险缴费支出"</f>
      </c>
      <c r="C13" s="23">
        <v>3873786.24</v>
      </c>
      <c r="D13" s="23">
        <v>3873786.24</v>
      </c>
      <c r="E13" s="23">
        <v>3873786.24</v>
      </c>
      <c r="F13" s="23"/>
      <c r="G13" s="23"/>
      <c r="H13" s="23"/>
      <c r="I13" s="23"/>
      <c r="J13" s="23"/>
      <c r="K13" s="23"/>
      <c r="L13" s="23"/>
      <c r="M13" s="23"/>
      <c r="N13" s="23"/>
      <c r="O13" s="23"/>
    </row>
    <row customHeight="1" ht="20.25">
      <c r="A14" s="26" t="s">
        <v>85</v>
      </c>
      <c r="B14" s="26">
        <f>"        "&amp;"机关事业单位职业年金缴费支出"</f>
      </c>
      <c r="C14" s="23">
        <v>1600000</v>
      </c>
      <c r="D14" s="23">
        <v>1600000</v>
      </c>
      <c r="E14" s="23">
        <v>1600000</v>
      </c>
      <c r="F14" s="23"/>
      <c r="G14" s="23"/>
      <c r="H14" s="23"/>
      <c r="I14" s="23"/>
      <c r="J14" s="23"/>
      <c r="K14" s="23"/>
      <c r="L14" s="23"/>
      <c r="M14" s="23"/>
      <c r="N14" s="23"/>
      <c r="O14" s="23"/>
    </row>
    <row customHeight="1" ht="20.25">
      <c r="A15" s="25" t="s">
        <v>86</v>
      </c>
      <c r="B15" s="25">
        <f>"        "&amp;"抚恤"</f>
      </c>
      <c r="C15" s="23">
        <v>70000</v>
      </c>
      <c r="D15" s="23">
        <v>70000</v>
      </c>
      <c r="E15" s="23">
        <v>70000</v>
      </c>
      <c r="F15" s="23"/>
      <c r="G15" s="23"/>
      <c r="H15" s="23"/>
      <c r="I15" s="23"/>
      <c r="J15" s="23"/>
      <c r="K15" s="23"/>
      <c r="L15" s="23"/>
      <c r="M15" s="23"/>
      <c r="N15" s="23"/>
      <c r="O15" s="23"/>
    </row>
    <row customHeight="1" ht="20.25">
      <c r="A16" s="26" t="s">
        <v>87</v>
      </c>
      <c r="B16" s="26">
        <f>"        "&amp;"死亡抚恤"</f>
      </c>
      <c r="C16" s="23">
        <v>70000</v>
      </c>
      <c r="D16" s="23">
        <v>70000</v>
      </c>
      <c r="E16" s="23">
        <v>70000</v>
      </c>
      <c r="F16" s="23"/>
      <c r="G16" s="23"/>
      <c r="H16" s="23"/>
      <c r="I16" s="23"/>
      <c r="J16" s="23"/>
      <c r="K16" s="23"/>
      <c r="L16" s="23"/>
      <c r="M16" s="23"/>
      <c r="N16" s="23"/>
      <c r="O16" s="23"/>
    </row>
    <row customHeight="1" ht="20.25">
      <c r="A17" s="2" t="s">
        <v>88</v>
      </c>
      <c r="B17" s="2">
        <f>"        "&amp;"卫生健康支出"</f>
      </c>
      <c r="C17" s="23">
        <v>3673130.58</v>
      </c>
      <c r="D17" s="23">
        <v>3673130.58</v>
      </c>
      <c r="E17" s="23">
        <v>3673130.58</v>
      </c>
      <c r="F17" s="23"/>
      <c r="G17" s="23"/>
      <c r="H17" s="23"/>
      <c r="I17" s="23"/>
      <c r="J17" s="23"/>
      <c r="K17" s="23"/>
      <c r="L17" s="23"/>
      <c r="M17" s="23"/>
      <c r="N17" s="23"/>
      <c r="O17" s="23"/>
    </row>
    <row customHeight="1" ht="20.25">
      <c r="A18" s="25" t="s">
        <v>89</v>
      </c>
      <c r="B18" s="25">
        <f>"        "&amp;"行政事业单位医疗"</f>
      </c>
      <c r="C18" s="23">
        <v>3673130.58</v>
      </c>
      <c r="D18" s="23">
        <v>3673130.58</v>
      </c>
      <c r="E18" s="23">
        <v>3673130.58</v>
      </c>
      <c r="F18" s="23"/>
      <c r="G18" s="23"/>
      <c r="H18" s="23"/>
      <c r="I18" s="23"/>
      <c r="J18" s="23"/>
      <c r="K18" s="23"/>
      <c r="L18" s="23"/>
      <c r="M18" s="23"/>
      <c r="N18" s="23"/>
      <c r="O18" s="23"/>
    </row>
    <row customHeight="1" ht="20.25">
      <c r="A19" s="26" t="s">
        <v>90</v>
      </c>
      <c r="B19" s="26">
        <f>"        "&amp;"行政单位医疗"</f>
      </c>
      <c r="C19" s="23"/>
      <c r="D19" s="23"/>
      <c r="E19" s="23"/>
      <c r="F19" s="23"/>
      <c r="G19" s="23"/>
      <c r="H19" s="23"/>
      <c r="I19" s="23"/>
      <c r="J19" s="23"/>
      <c r="K19" s="23"/>
      <c r="L19" s="23"/>
      <c r="M19" s="23"/>
      <c r="N19" s="23"/>
      <c r="O19" s="23"/>
    </row>
    <row customHeight="1" ht="20.25">
      <c r="A20" s="26" t="s">
        <v>91</v>
      </c>
      <c r="B20" s="26">
        <f>"        "&amp;"事业单位医疗"</f>
      </c>
      <c r="C20" s="23">
        <v>2070526.61</v>
      </c>
      <c r="D20" s="23">
        <v>2070526.61</v>
      </c>
      <c r="E20" s="23">
        <v>2070526.61</v>
      </c>
      <c r="F20" s="23"/>
      <c r="G20" s="23"/>
      <c r="H20" s="23"/>
      <c r="I20" s="23"/>
      <c r="J20" s="23"/>
      <c r="K20" s="23"/>
      <c r="L20" s="23"/>
      <c r="M20" s="23"/>
      <c r="N20" s="23"/>
      <c r="O20" s="23"/>
    </row>
    <row customHeight="1" ht="20.25">
      <c r="A21" s="26" t="s">
        <v>92</v>
      </c>
      <c r="B21" s="26">
        <f>"        "&amp;"公务员医疗补助"</f>
      </c>
      <c r="C21" s="23">
        <v>1412158.2</v>
      </c>
      <c r="D21" s="23">
        <v>1412158.2</v>
      </c>
      <c r="E21" s="23">
        <v>1412158.2</v>
      </c>
      <c r="F21" s="23"/>
      <c r="G21" s="23"/>
      <c r="H21" s="23"/>
      <c r="I21" s="23"/>
      <c r="J21" s="23"/>
      <c r="K21" s="23"/>
      <c r="L21" s="23"/>
      <c r="M21" s="23"/>
      <c r="N21" s="23"/>
      <c r="O21" s="23"/>
    </row>
    <row customHeight="1" ht="20.25">
      <c r="A22" s="26" t="s">
        <v>93</v>
      </c>
      <c r="B22" s="26">
        <f>"        "&amp;"其他行政事业单位医疗支出"</f>
      </c>
      <c r="C22" s="23">
        <v>190445.77</v>
      </c>
      <c r="D22" s="23">
        <v>190445.77</v>
      </c>
      <c r="E22" s="23">
        <v>190445.77</v>
      </c>
      <c r="F22" s="23"/>
      <c r="G22" s="23"/>
      <c r="H22" s="23"/>
      <c r="I22" s="23"/>
      <c r="J22" s="23"/>
      <c r="K22" s="23"/>
      <c r="L22" s="23"/>
      <c r="M22" s="23"/>
      <c r="N22" s="23"/>
      <c r="O22" s="23"/>
    </row>
    <row customHeight="1" ht="20.25">
      <c r="A23" s="2" t="s">
        <v>94</v>
      </c>
      <c r="B23" s="2">
        <f>"        "&amp;"住房保障支出"</f>
      </c>
      <c r="C23" s="23">
        <v>3248064</v>
      </c>
      <c r="D23" s="23">
        <v>3248064</v>
      </c>
      <c r="E23" s="23">
        <v>3248064</v>
      </c>
      <c r="F23" s="23"/>
      <c r="G23" s="23"/>
      <c r="H23" s="23"/>
      <c r="I23" s="23"/>
      <c r="J23" s="23"/>
      <c r="K23" s="23"/>
      <c r="L23" s="23"/>
      <c r="M23" s="23"/>
      <c r="N23" s="23"/>
      <c r="O23" s="23"/>
    </row>
    <row customHeight="1" ht="20.25">
      <c r="A24" s="25" t="s">
        <v>95</v>
      </c>
      <c r="B24" s="25">
        <f>"        "&amp;"住房改革支出"</f>
      </c>
      <c r="C24" s="23">
        <v>3248064</v>
      </c>
      <c r="D24" s="23">
        <v>3248064</v>
      </c>
      <c r="E24" s="23">
        <v>3248064</v>
      </c>
      <c r="F24" s="23"/>
      <c r="G24" s="23"/>
      <c r="H24" s="23"/>
      <c r="I24" s="23"/>
      <c r="J24" s="23"/>
      <c r="K24" s="23"/>
      <c r="L24" s="23"/>
      <c r="M24" s="23"/>
      <c r="N24" s="23"/>
      <c r="O24" s="23"/>
    </row>
    <row customHeight="1" ht="20.25">
      <c r="A25" s="26" t="s">
        <v>96</v>
      </c>
      <c r="B25" s="26">
        <f>"        "&amp;"住房公积金"</f>
      </c>
      <c r="C25" s="23">
        <v>3069540</v>
      </c>
      <c r="D25" s="23">
        <v>3069540</v>
      </c>
      <c r="E25" s="23">
        <v>3069540</v>
      </c>
      <c r="F25" s="23"/>
      <c r="G25" s="23"/>
      <c r="H25" s="23"/>
      <c r="I25" s="23"/>
      <c r="J25" s="23"/>
      <c r="K25" s="23"/>
      <c r="L25" s="23"/>
      <c r="M25" s="23"/>
      <c r="N25" s="23"/>
      <c r="O25" s="23"/>
    </row>
    <row customHeight="1" ht="20.25">
      <c r="A26" s="26" t="s">
        <v>97</v>
      </c>
      <c r="B26" s="26">
        <f>"        "&amp;"购房补贴"</f>
      </c>
      <c r="C26" s="23">
        <v>178524</v>
      </c>
      <c r="D26" s="23">
        <v>178524</v>
      </c>
      <c r="E26" s="23">
        <v>178524</v>
      </c>
      <c r="F26" s="23"/>
      <c r="G26" s="23"/>
      <c r="H26" s="23"/>
      <c r="I26" s="23"/>
      <c r="J26" s="23"/>
      <c r="K26" s="23"/>
      <c r="L26" s="23"/>
      <c r="M26" s="23"/>
      <c r="N26" s="23"/>
      <c r="O26" s="23"/>
    </row>
    <row customHeight="1" ht="20.25">
      <c r="A27" s="24" t="s">
        <v>30</v>
      </c>
      <c r="B27" s="2"/>
      <c r="C27" s="22">
        <v>59059606.34</v>
      </c>
      <c r="D27" s="22">
        <v>55386682.34</v>
      </c>
      <c r="E27" s="22">
        <v>41993931.7</v>
      </c>
      <c r="F27" s="22">
        <v>13392750.64</v>
      </c>
      <c r="G27" s="22"/>
      <c r="H27" s="22"/>
      <c r="I27" s="22"/>
      <c r="J27" s="22">
        <v>330000</v>
      </c>
      <c r="K27" s="22"/>
      <c r="L27" s="22"/>
      <c r="M27" s="22"/>
      <c r="N27" s="22"/>
      <c r="O27" s="22">
        <v>330000</v>
      </c>
    </row>
  </sheetData>
  <mergeCells count="12">
    <mergeCell ref="A2:O2"/>
    <mergeCell ref="A1:O1"/>
    <mergeCell ref="D4:F4"/>
    <mergeCell ref="C4:C5"/>
    <mergeCell ref="G4:G5"/>
    <mergeCell ref="H4:H5"/>
    <mergeCell ref="I4:I5"/>
    <mergeCell ref="B4:B5"/>
    <mergeCell ref="A4:A5"/>
    <mergeCell ref="A3:N3"/>
    <mergeCell ref="J4:O4"/>
    <mergeCell ref="A27:B27"/>
  </mergeCells>
  <pageSetup scale="0" pageOrder="overThenDown"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F8FEA-4256-7007-456E-821B2667E1BE}" mc:Ignorable="x14ac xr xr2 xr3">
  <sheetPr>
    <outlinePr summaryRight="0"/>
  </sheetPr>
  <dimension ref="A1:D15"/>
  <sheetViews>
    <sheetView topLeftCell="A1" showZeros="0" workbookViewId="0"/>
  </sheetViews>
  <sheetFormatPr defaultColWidth="8.8515625" customHeight="1" defaultRowHeight="15"/>
  <cols>
    <col min="1" max="2" width="28.57421875" customWidth="1"/>
    <col min="3" max="3" width="35.703125" customWidth="1"/>
    <col min="4" max="4" width="28.57421875" customWidth="1"/>
  </cols>
  <sheetData>
    <row customHeight="1" ht="18.75">
      <c r="A1" s="8" t="s">
        <v>98</v>
      </c>
      <c r="B1" s="9"/>
      <c r="C1" s="9"/>
      <c r="D1" s="9"/>
    </row>
    <row customHeight="1" ht="28.5">
      <c r="A2" s="10" t="s">
        <v>99</v>
      </c>
      <c r="B2" s="10"/>
      <c r="C2" s="10"/>
      <c r="D2" s="10"/>
    </row>
    <row customHeight="1" ht="18.75">
      <c r="A3" s="11">
        <f>"单位名称："&amp;"玉溪市民族中学"</f>
      </c>
      <c r="B3" s="2"/>
      <c r="C3" s="2"/>
      <c r="D3" s="8" t="s">
        <v>2</v>
      </c>
    </row>
    <row customHeight="1" ht="18.75">
      <c r="A4" s="27" t="s">
        <v>3</v>
      </c>
      <c r="B4" s="27"/>
      <c r="C4" s="27" t="s">
        <v>4</v>
      </c>
      <c r="D4" s="27"/>
    </row>
    <row customHeight="1" ht="18.75">
      <c r="A5" s="27" t="s">
        <v>5</v>
      </c>
      <c r="B5" s="27" t="s">
        <v>6</v>
      </c>
      <c r="C5" s="27" t="s">
        <v>100</v>
      </c>
      <c r="D5" s="27" t="s">
        <v>6</v>
      </c>
    </row>
    <row customHeight="1" ht="18.75">
      <c r="A6" s="16" t="s">
        <v>101</v>
      </c>
      <c r="B6" s="13"/>
      <c r="C6" s="28" t="s">
        <v>102</v>
      </c>
      <c r="D6" s="13"/>
    </row>
    <row customHeight="1" ht="18.75">
      <c r="A7" s="2" t="s">
        <v>103</v>
      </c>
      <c r="B7" s="1">
        <v>48031681.7</v>
      </c>
      <c r="C7" s="14">
        <f>"（一）"&amp;"教育支出"</f>
      </c>
      <c r="D7" s="1">
        <v>41234453.52</v>
      </c>
    </row>
    <row customHeight="1" ht="18.75">
      <c r="A8" s="2" t="s">
        <v>104</v>
      </c>
      <c r="B8" s="1"/>
      <c r="C8" s="14">
        <f>"（二）"&amp;"社会保障和就业支出"</f>
      </c>
      <c r="D8" s="1">
        <v>7231034.24</v>
      </c>
    </row>
    <row customHeight="1" ht="18.75">
      <c r="A9" s="2" t="s">
        <v>105</v>
      </c>
      <c r="B9" s="1"/>
      <c r="C9" s="14">
        <f>"（三）"&amp;"卫生健康支出"</f>
      </c>
      <c r="D9" s="1">
        <v>3673130.58</v>
      </c>
    </row>
    <row customHeight="1" ht="18.75">
      <c r="A10" s="2" t="s">
        <v>106</v>
      </c>
      <c r="B10" s="1"/>
      <c r="C10" s="14">
        <f>"（四）"&amp;"住房保障支出"</f>
      </c>
      <c r="D10" s="1">
        <v>3248064</v>
      </c>
    </row>
    <row customHeight="1" ht="18.75">
      <c r="A11" s="17" t="s">
        <v>103</v>
      </c>
      <c r="B11" s="1">
        <v>7355000.64</v>
      </c>
      <c r="C11" s="2"/>
      <c r="D11" s="2"/>
    </row>
    <row customHeight="1" ht="18.75">
      <c r="A12" s="17" t="s">
        <v>104</v>
      </c>
      <c r="B12" s="1"/>
      <c r="C12" s="2"/>
      <c r="D12" s="2"/>
    </row>
    <row customHeight="1" ht="18.75">
      <c r="A13" s="17" t="s">
        <v>105</v>
      </c>
      <c r="B13" s="1"/>
      <c r="C13" s="2"/>
      <c r="D13" s="2"/>
    </row>
    <row customHeight="1" ht="18.75">
      <c r="A14" s="2"/>
      <c r="B14" s="2"/>
      <c r="C14" s="2" t="s">
        <v>107</v>
      </c>
      <c r="D14" s="2"/>
    </row>
    <row customHeight="1" ht="18.75">
      <c r="A15" s="15" t="s">
        <v>24</v>
      </c>
      <c r="B15" s="1">
        <v>55386682.34</v>
      </c>
      <c r="C15" s="15" t="s">
        <v>25</v>
      </c>
      <c r="D15" s="1">
        <v>55386682.34</v>
      </c>
    </row>
  </sheetData>
  <mergeCells count="5">
    <mergeCell ref="A4:B4"/>
    <mergeCell ref="C4:D4"/>
    <mergeCell ref="A2:D2"/>
    <mergeCell ref="A3:C3"/>
    <mergeCell ref="A1:D1"/>
  </mergeCells>
  <pageSetup scale="0" pageOrder="overThenDown"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B6B61-F3EC-DCC3-ECD5-85D79AE1536B}" mc:Ignorable="x14ac xr xr2 xr3">
  <sheetPr>
    <outlinePr summaryRight="0"/>
  </sheetPr>
  <dimension ref="A1:G26"/>
  <sheetViews>
    <sheetView topLeftCell="A1" showZeros="0" workbookViewId="0"/>
  </sheetViews>
  <sheetFormatPr defaultColWidth="8.8515625" customHeight="1" defaultRowHeight="15"/>
  <cols>
    <col min="1" max="1" width="17.84375" customWidth="1"/>
    <col min="2" max="2" width="53.1328125" customWidth="1"/>
    <col min="3" max="7" width="15.1328125" customWidth="1"/>
  </cols>
  <sheetData>
    <row customHeight="1" ht="15">
      <c r="A1" s="18" t="s">
        <v>108</v>
      </c>
      <c r="B1" s="18"/>
      <c r="C1" s="18"/>
      <c r="D1" s="18"/>
      <c r="E1" s="18"/>
      <c r="F1" s="18"/>
      <c r="G1" s="18"/>
    </row>
    <row customHeight="1" ht="28.5">
      <c r="A2" s="19" t="s">
        <v>109</v>
      </c>
      <c r="B2" s="19"/>
      <c r="C2" s="19"/>
      <c r="D2" s="19"/>
      <c r="E2" s="19"/>
      <c r="F2" s="19"/>
      <c r="G2" s="19"/>
    </row>
    <row customHeight="1" ht="20.25">
      <c r="A3" s="2">
        <f>"单位名称："&amp;"玉溪市民族中学"</f>
      </c>
      <c r="B3" s="2"/>
      <c r="C3" s="2"/>
      <c r="D3" s="2"/>
      <c r="E3" s="2"/>
      <c r="F3" s="2"/>
      <c r="G3" s="20" t="s">
        <v>2</v>
      </c>
    </row>
    <row customHeight="1" ht="27">
      <c r="A4" s="12" t="s">
        <v>110</v>
      </c>
      <c r="B4" s="12"/>
      <c r="C4" s="12" t="s">
        <v>30</v>
      </c>
      <c r="D4" s="12" t="s">
        <v>33</v>
      </c>
      <c r="E4" s="12"/>
      <c r="F4" s="12"/>
      <c r="G4" s="12" t="s">
        <v>72</v>
      </c>
    </row>
    <row customHeight="1" ht="27">
      <c r="A5" s="12" t="s">
        <v>67</v>
      </c>
      <c r="B5" s="12" t="s">
        <v>68</v>
      </c>
      <c r="C5" s="12"/>
      <c r="D5" s="12" t="s">
        <v>32</v>
      </c>
      <c r="E5" s="12" t="s">
        <v>111</v>
      </c>
      <c r="F5" s="12" t="s">
        <v>112</v>
      </c>
      <c r="G5" s="12"/>
    </row>
    <row customHeight="1" ht="20.25">
      <c r="A6" s="21" t="s">
        <v>44</v>
      </c>
      <c r="B6" s="21" t="s">
        <v>45</v>
      </c>
      <c r="C6" s="21" t="s">
        <v>46</v>
      </c>
      <c r="D6" s="21" t="s">
        <v>47</v>
      </c>
      <c r="E6" s="21" t="s">
        <v>48</v>
      </c>
      <c r="F6" s="21" t="s">
        <v>49</v>
      </c>
      <c r="G6" s="21">
        <v>7</v>
      </c>
    </row>
    <row customHeight="1" ht="20.25">
      <c r="A7" s="2" t="s">
        <v>78</v>
      </c>
      <c r="B7" s="2">
        <f>"        "&amp;"教育支出"</f>
      </c>
      <c r="C7" s="23">
        <v>41234453.52</v>
      </c>
      <c r="D7" s="22">
        <v>27841702.88</v>
      </c>
      <c r="E7" s="23">
        <v>27841702.88</v>
      </c>
      <c r="F7" s="23"/>
      <c r="G7" s="23">
        <v>13392750.64</v>
      </c>
    </row>
    <row customHeight="1" ht="20.25">
      <c r="A8" s="25" t="s">
        <v>79</v>
      </c>
      <c r="B8" s="25">
        <f>"        "&amp;"普通教育"</f>
      </c>
      <c r="C8" s="23">
        <v>41234453.52</v>
      </c>
      <c r="D8" s="22">
        <v>27841702.88</v>
      </c>
      <c r="E8" s="23">
        <v>27841702.88</v>
      </c>
      <c r="F8" s="23"/>
      <c r="G8" s="23">
        <v>13392750.64</v>
      </c>
    </row>
    <row customHeight="1" ht="20.25">
      <c r="A9" s="26" t="s">
        <v>80</v>
      </c>
      <c r="B9" s="26">
        <f>"        "&amp;"高中教育"</f>
      </c>
      <c r="C9" s="23">
        <v>41234453.52</v>
      </c>
      <c r="D9" s="22">
        <v>27841702.88</v>
      </c>
      <c r="E9" s="23">
        <v>27841702.88</v>
      </c>
      <c r="F9" s="23"/>
      <c r="G9" s="23">
        <v>13392750.64</v>
      </c>
    </row>
    <row customHeight="1" ht="20.25">
      <c r="A10" s="2" t="s">
        <v>81</v>
      </c>
      <c r="B10" s="2">
        <f>"        "&amp;"社会保障和就业支出"</f>
      </c>
      <c r="C10" s="23">
        <v>7231034.24</v>
      </c>
      <c r="D10" s="22">
        <v>7231034.24</v>
      </c>
      <c r="E10" s="23">
        <v>7231034.24</v>
      </c>
      <c r="F10" s="23"/>
      <c r="G10" s="23"/>
    </row>
    <row customHeight="1" ht="20.25">
      <c r="A11" s="25" t="s">
        <v>82</v>
      </c>
      <c r="B11" s="25">
        <f>"        "&amp;"行政事业单位养老支出"</f>
      </c>
      <c r="C11" s="23">
        <v>7161034.24</v>
      </c>
      <c r="D11" s="22">
        <v>7161034.24</v>
      </c>
      <c r="E11" s="23">
        <v>7161034.24</v>
      </c>
      <c r="F11" s="23"/>
      <c r="G11" s="23"/>
    </row>
    <row customHeight="1" ht="20.25">
      <c r="A12" s="26" t="s">
        <v>83</v>
      </c>
      <c r="B12" s="26">
        <f>"        "&amp;"事业单位离退休"</f>
      </c>
      <c r="C12" s="23">
        <v>1687248</v>
      </c>
      <c r="D12" s="22">
        <v>1687248</v>
      </c>
      <c r="E12" s="23">
        <v>1687248</v>
      </c>
      <c r="F12" s="23"/>
      <c r="G12" s="23"/>
    </row>
    <row customHeight="1" ht="20.25">
      <c r="A13" s="26" t="s">
        <v>84</v>
      </c>
      <c r="B13" s="26">
        <f>"        "&amp;"机关事业单位基本养老保险缴费支出"</f>
      </c>
      <c r="C13" s="23">
        <v>3873786.24</v>
      </c>
      <c r="D13" s="22">
        <v>3873786.24</v>
      </c>
      <c r="E13" s="23">
        <v>3873786.24</v>
      </c>
      <c r="F13" s="23"/>
      <c r="G13" s="23"/>
    </row>
    <row customHeight="1" ht="20.25">
      <c r="A14" s="26" t="s">
        <v>85</v>
      </c>
      <c r="B14" s="26">
        <f>"        "&amp;"机关事业单位职业年金缴费支出"</f>
      </c>
      <c r="C14" s="23">
        <v>1600000</v>
      </c>
      <c r="D14" s="22">
        <v>1600000</v>
      </c>
      <c r="E14" s="23">
        <v>1600000</v>
      </c>
      <c r="F14" s="23"/>
      <c r="G14" s="23"/>
    </row>
    <row customHeight="1" ht="20.25">
      <c r="A15" s="25" t="s">
        <v>86</v>
      </c>
      <c r="B15" s="25">
        <f>"        "&amp;"抚恤"</f>
      </c>
      <c r="C15" s="23">
        <v>70000</v>
      </c>
      <c r="D15" s="22">
        <v>70000</v>
      </c>
      <c r="E15" s="23">
        <v>70000</v>
      </c>
      <c r="F15" s="23"/>
      <c r="G15" s="23"/>
    </row>
    <row customHeight="1" ht="20.25">
      <c r="A16" s="26" t="s">
        <v>87</v>
      </c>
      <c r="B16" s="26">
        <f>"        "&amp;"死亡抚恤"</f>
      </c>
      <c r="C16" s="23">
        <v>70000</v>
      </c>
      <c r="D16" s="22">
        <v>70000</v>
      </c>
      <c r="E16" s="23">
        <v>70000</v>
      </c>
      <c r="F16" s="23"/>
      <c r="G16" s="23"/>
    </row>
    <row customHeight="1" ht="20.25">
      <c r="A17" s="2" t="s">
        <v>88</v>
      </c>
      <c r="B17" s="2">
        <f>"        "&amp;"卫生健康支出"</f>
      </c>
      <c r="C17" s="23">
        <v>3673130.58</v>
      </c>
      <c r="D17" s="22">
        <v>3673130.58</v>
      </c>
      <c r="E17" s="23">
        <v>3673130.58</v>
      </c>
      <c r="F17" s="23"/>
      <c r="G17" s="23"/>
    </row>
    <row customHeight="1" ht="20.25">
      <c r="A18" s="25" t="s">
        <v>89</v>
      </c>
      <c r="B18" s="25">
        <f>"        "&amp;"行政事业单位医疗"</f>
      </c>
      <c r="C18" s="23">
        <v>3673130.58</v>
      </c>
      <c r="D18" s="22">
        <v>3673130.58</v>
      </c>
      <c r="E18" s="23">
        <v>3673130.58</v>
      </c>
      <c r="F18" s="23"/>
      <c r="G18" s="23"/>
    </row>
    <row customHeight="1" ht="20.25">
      <c r="A19" s="26" t="s">
        <v>91</v>
      </c>
      <c r="B19" s="26">
        <f>"        "&amp;"事业单位医疗"</f>
      </c>
      <c r="C19" s="23">
        <v>2070526.61</v>
      </c>
      <c r="D19" s="22">
        <v>2070526.61</v>
      </c>
      <c r="E19" s="23">
        <v>2070526.61</v>
      </c>
      <c r="F19" s="23"/>
      <c r="G19" s="23"/>
    </row>
    <row customHeight="1" ht="20.25">
      <c r="A20" s="26" t="s">
        <v>92</v>
      </c>
      <c r="B20" s="26">
        <f>"        "&amp;"公务员医疗补助"</f>
      </c>
      <c r="C20" s="23">
        <v>1412158.2</v>
      </c>
      <c r="D20" s="22">
        <v>1412158.2</v>
      </c>
      <c r="E20" s="23">
        <v>1412158.2</v>
      </c>
      <c r="F20" s="23"/>
      <c r="G20" s="23"/>
    </row>
    <row customHeight="1" ht="20.25">
      <c r="A21" s="26" t="s">
        <v>93</v>
      </c>
      <c r="B21" s="26">
        <f>"        "&amp;"其他行政事业单位医疗支出"</f>
      </c>
      <c r="C21" s="23">
        <v>190445.77</v>
      </c>
      <c r="D21" s="22">
        <v>190445.77</v>
      </c>
      <c r="E21" s="23">
        <v>190445.77</v>
      </c>
      <c r="F21" s="23"/>
      <c r="G21" s="23"/>
    </row>
    <row customHeight="1" ht="20.25">
      <c r="A22" s="2" t="s">
        <v>94</v>
      </c>
      <c r="B22" s="2">
        <f>"        "&amp;"住房保障支出"</f>
      </c>
      <c r="C22" s="23">
        <v>3248064</v>
      </c>
      <c r="D22" s="22">
        <v>3248064</v>
      </c>
      <c r="E22" s="23">
        <v>3248064</v>
      </c>
      <c r="F22" s="23"/>
      <c r="G22" s="23"/>
    </row>
    <row customHeight="1" ht="20.25">
      <c r="A23" s="25" t="s">
        <v>95</v>
      </c>
      <c r="B23" s="25">
        <f>"        "&amp;"住房改革支出"</f>
      </c>
      <c r="C23" s="23">
        <v>3248064</v>
      </c>
      <c r="D23" s="22">
        <v>3248064</v>
      </c>
      <c r="E23" s="23">
        <v>3248064</v>
      </c>
      <c r="F23" s="23"/>
      <c r="G23" s="23"/>
    </row>
    <row customHeight="1" ht="20.25">
      <c r="A24" s="26" t="s">
        <v>96</v>
      </c>
      <c r="B24" s="26">
        <f>"        "&amp;"住房公积金"</f>
      </c>
      <c r="C24" s="23">
        <v>3069540</v>
      </c>
      <c r="D24" s="22">
        <v>3069540</v>
      </c>
      <c r="E24" s="23">
        <v>3069540</v>
      </c>
      <c r="F24" s="23"/>
      <c r="G24" s="23"/>
    </row>
    <row customHeight="1" ht="20.25">
      <c r="A25" s="26" t="s">
        <v>97</v>
      </c>
      <c r="B25" s="26">
        <f>"        "&amp;"购房补贴"</f>
      </c>
      <c r="C25" s="23">
        <v>178524</v>
      </c>
      <c r="D25" s="22">
        <v>178524</v>
      </c>
      <c r="E25" s="23">
        <v>178524</v>
      </c>
      <c r="F25" s="23"/>
      <c r="G25" s="23"/>
    </row>
    <row customHeight="1" ht="20.25">
      <c r="A26" s="24" t="s">
        <v>30</v>
      </c>
      <c r="B26" s="2"/>
      <c r="C26" s="22">
        <v>55386682.34</v>
      </c>
      <c r="D26" s="22">
        <v>41993931.7</v>
      </c>
      <c r="E26" s="22">
        <v>41993931.7</v>
      </c>
      <c r="F26" s="22"/>
      <c r="G26" s="22">
        <v>13392750.64</v>
      </c>
    </row>
  </sheetData>
  <mergeCells count="8">
    <mergeCell ref="A2:G2"/>
    <mergeCell ref="A1:G1"/>
    <mergeCell ref="D4:F4"/>
    <mergeCell ref="C4:C5"/>
    <mergeCell ref="A3:F3"/>
    <mergeCell ref="A26:B26"/>
    <mergeCell ref="G4:G5"/>
    <mergeCell ref="A4:B4"/>
  </mergeCells>
  <pageSetup scale="0" pageOrder="overThenDown"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A3EFB-CE8B-7DD4-9BC9-99C89A0CD90B}" mc:Ignorable="x14ac xr xr2 xr3">
  <sheetPr>
    <outlinePr summaryRight="0"/>
  </sheetPr>
  <dimension ref="A1:F7"/>
  <sheetViews>
    <sheetView topLeftCell="A1" showZeros="0" workbookViewId="0"/>
  </sheetViews>
  <sheetFormatPr defaultColWidth="8.8515625" customHeight="1" defaultRowHeight="15"/>
  <cols>
    <col min="1" max="6" width="25.1328125" customWidth="1"/>
  </cols>
  <sheetData>
    <row customHeight="1" ht="15">
      <c r="A1" s="8" t="s">
        <v>113</v>
      </c>
      <c r="B1" s="8"/>
      <c r="C1" s="8"/>
      <c r="D1" s="8"/>
      <c r="E1" s="8"/>
      <c r="F1" s="8"/>
    </row>
    <row customHeight="1" ht="28.5">
      <c r="A2" s="19" t="s">
        <v>114</v>
      </c>
      <c r="B2" s="19"/>
      <c r="C2" s="19"/>
      <c r="D2" s="19"/>
      <c r="E2" s="19"/>
      <c r="F2" s="19"/>
    </row>
    <row customHeight="1" ht="20.25">
      <c r="A3" s="2">
        <f>"单位名称："&amp;"玉溪市民族中学"</f>
      </c>
      <c r="B3" s="2"/>
      <c r="C3" s="2"/>
      <c r="D3" s="2"/>
      <c r="E3" s="2"/>
      <c r="F3" s="8" t="s">
        <v>2</v>
      </c>
    </row>
    <row customHeight="1" ht="20.25">
      <c r="A4" s="12" t="s">
        <v>115</v>
      </c>
      <c r="B4" s="12" t="s">
        <v>116</v>
      </c>
      <c r="C4" s="12" t="s">
        <v>117</v>
      </c>
      <c r="D4" s="12"/>
      <c r="E4" s="12"/>
      <c r="F4" s="12"/>
    </row>
    <row customHeight="1" ht="35.25">
      <c r="A5" s="12"/>
      <c r="B5" s="12"/>
      <c r="C5" s="12" t="s">
        <v>32</v>
      </c>
      <c r="D5" s="12" t="s">
        <v>118</v>
      </c>
      <c r="E5" s="12" t="s">
        <v>119</v>
      </c>
      <c r="F5" s="12" t="s">
        <v>120</v>
      </c>
    </row>
    <row customHeight="1" ht="20.25">
      <c r="A6" s="21" t="s">
        <v>44</v>
      </c>
      <c r="B6" s="21">
        <v>2</v>
      </c>
      <c r="C6" s="21">
        <v>3</v>
      </c>
      <c r="D6" s="21">
        <v>4</v>
      </c>
      <c r="E6" s="21">
        <v>5</v>
      </c>
      <c r="F6" s="21">
        <v>6</v>
      </c>
    </row>
    <row customHeight="1" ht="20.25">
      <c r="A7" s="23">
        <v>69300</v>
      </c>
      <c r="B7" s="23"/>
      <c r="C7" s="23">
        <v>39300</v>
      </c>
      <c r="D7" s="23"/>
      <c r="E7" s="22">
        <v>39300</v>
      </c>
      <c r="F7" s="23">
        <v>30000</v>
      </c>
    </row>
  </sheetData>
  <mergeCells count="6">
    <mergeCell ref="A4:A5"/>
    <mergeCell ref="B4:B5"/>
    <mergeCell ref="A1:F1"/>
    <mergeCell ref="A2:F2"/>
    <mergeCell ref="C4:E4"/>
    <mergeCell ref="A3:E3"/>
  </mergeCells>
  <pageSetup scale="0" pageOrder="overThenDown"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6778F-6988-912C-6754-EFF975BE19B7}" mc:Ignorable="x14ac xr xr2 xr3">
  <sheetPr>
    <outlinePr summaryRight="0"/>
  </sheetPr>
  <dimension ref="A1:W29"/>
  <sheetViews>
    <sheetView topLeftCell="A1" showZeros="0" workbookViewId="0"/>
  </sheetViews>
  <sheetFormatPr defaultColWidth="8.8515625" customHeight="1" defaultRowHeight="15"/>
  <cols>
    <col min="1" max="1" width="27.2734375" customWidth="1"/>
    <col min="2" max="2" width="20.84375" customWidth="1"/>
    <col min="3" max="3" width="22.703125" customWidth="1"/>
    <col min="4" max="4" width="11.1328125" customWidth="1"/>
    <col min="5" max="5" width="22.703125" customWidth="1"/>
    <col min="6" max="6" width="11.1328125" customWidth="1"/>
    <col min="7" max="7" width="22.703125" customWidth="1"/>
    <col min="8" max="8" width="16.28125" customWidth="1"/>
    <col min="9" max="9" width="16.4140625" customWidth="1"/>
    <col min="10" max="13" width="16.28125" customWidth="1"/>
    <col min="14" max="16" width="16.4140625" customWidth="1"/>
    <col min="17" max="22" width="16.28125" customWidth="1"/>
    <col min="23" max="23" width="16.4140625" customWidth="1"/>
  </cols>
  <sheetData>
    <row customHeight="1" ht="15">
      <c r="A1" s="8" t="s">
        <v>121</v>
      </c>
      <c r="B1" s="8"/>
      <c r="C1" s="8"/>
      <c r="D1" s="8"/>
      <c r="E1" s="8"/>
      <c r="F1" s="8"/>
      <c r="G1" s="8"/>
      <c r="H1" s="8"/>
      <c r="I1" s="8"/>
      <c r="J1" s="8"/>
      <c r="K1" s="8"/>
      <c r="L1" s="8"/>
      <c r="M1" s="8"/>
      <c r="N1" s="8"/>
      <c r="O1" s="8"/>
      <c r="P1" s="8"/>
      <c r="Q1" s="8"/>
      <c r="R1" s="8"/>
      <c r="S1" s="8"/>
      <c r="T1" s="8"/>
      <c r="U1" s="8"/>
      <c r="V1" s="8"/>
      <c r="W1" s="8"/>
    </row>
    <row customHeight="1" ht="28.5">
      <c r="A2" s="19" t="s">
        <v>122</v>
      </c>
      <c r="B2" s="19"/>
      <c r="C2" s="19" t="s">
        <v>123</v>
      </c>
      <c r="D2" s="19"/>
      <c r="E2" s="19"/>
      <c r="F2" s="19"/>
      <c r="G2" s="19"/>
      <c r="H2" s="19"/>
      <c r="I2" s="19"/>
      <c r="J2" s="19"/>
      <c r="K2" s="19"/>
      <c r="L2" s="19"/>
      <c r="M2" s="19"/>
      <c r="N2" s="19"/>
      <c r="O2" s="19"/>
      <c r="P2" s="19"/>
      <c r="Q2" s="19"/>
      <c r="R2" s="19"/>
      <c r="S2" s="19"/>
      <c r="T2" s="19"/>
      <c r="U2" s="19"/>
      <c r="V2" s="19"/>
      <c r="W2" s="19"/>
    </row>
    <row customHeight="1" ht="19.5">
      <c r="A3" s="2">
        <f>"单位名称："&amp;"玉溪市民族中学"</f>
      </c>
      <c r="B3" s="2"/>
      <c r="C3" s="2"/>
      <c r="D3" s="2"/>
      <c r="E3" s="2"/>
      <c r="F3" s="2"/>
      <c r="G3" s="2"/>
      <c r="H3" s="2"/>
      <c r="I3" s="2"/>
      <c r="J3" s="2"/>
      <c r="K3" s="2"/>
      <c r="L3" s="2"/>
      <c r="M3" s="2"/>
      <c r="N3" s="2"/>
      <c r="O3" s="2"/>
      <c r="P3" s="2"/>
      <c r="Q3" s="2"/>
      <c r="R3" s="8"/>
      <c r="S3" s="8"/>
      <c r="T3" s="8"/>
      <c r="U3" s="8"/>
      <c r="V3" s="8"/>
      <c r="W3" s="8" t="s">
        <v>2</v>
      </c>
    </row>
    <row customHeight="1" ht="19.5">
      <c r="A4" s="12" t="s">
        <v>124</v>
      </c>
      <c r="B4" s="12" t="s">
        <v>125</v>
      </c>
      <c r="C4" s="12" t="s">
        <v>126</v>
      </c>
      <c r="D4" s="12" t="s">
        <v>127</v>
      </c>
      <c r="E4" s="12" t="s">
        <v>128</v>
      </c>
      <c r="F4" s="12" t="s">
        <v>129</v>
      </c>
      <c r="G4" s="12" t="s">
        <v>130</v>
      </c>
      <c r="H4" s="12" t="s">
        <v>131</v>
      </c>
      <c r="I4" s="12"/>
      <c r="J4" s="12"/>
      <c r="K4" s="12"/>
      <c r="L4" s="12"/>
      <c r="M4" s="12"/>
      <c r="N4" s="12"/>
      <c r="O4" s="12"/>
      <c r="P4" s="12"/>
      <c r="Q4" s="12"/>
      <c r="R4" s="12"/>
      <c r="S4" s="12"/>
      <c r="T4" s="12"/>
      <c r="U4" s="12"/>
      <c r="V4" s="12"/>
      <c r="W4" s="12"/>
    </row>
    <row customHeight="1" ht="19.5">
      <c r="A5" s="12"/>
      <c r="B5" s="12"/>
      <c r="C5" s="12"/>
      <c r="D5" s="12"/>
      <c r="E5" s="12"/>
      <c r="F5" s="12"/>
      <c r="G5" s="12"/>
      <c r="H5" s="12" t="s">
        <v>30</v>
      </c>
      <c r="I5" s="12" t="s">
        <v>33</v>
      </c>
      <c r="J5" s="12"/>
      <c r="K5" s="12"/>
      <c r="L5" s="12"/>
      <c r="M5" s="12"/>
      <c r="N5" s="12" t="s">
        <v>132</v>
      </c>
      <c r="O5" s="12"/>
      <c r="P5" s="12"/>
      <c r="Q5" s="12" t="s">
        <v>36</v>
      </c>
      <c r="R5" s="12" t="s">
        <v>70</v>
      </c>
      <c r="S5" s="12"/>
      <c r="T5" s="12"/>
      <c r="U5" s="12"/>
      <c r="V5" s="12"/>
      <c r="W5" s="12"/>
    </row>
    <row customHeight="1" ht="41.25">
      <c r="A6" s="12"/>
      <c r="B6" s="12"/>
      <c r="C6" s="12"/>
      <c r="D6" s="12"/>
      <c r="E6" s="12"/>
      <c r="F6" s="12"/>
      <c r="G6" s="12"/>
      <c r="H6" s="12"/>
      <c r="I6" s="12" t="s">
        <v>133</v>
      </c>
      <c r="J6" s="12" t="s">
        <v>134</v>
      </c>
      <c r="K6" s="12" t="s">
        <v>135</v>
      </c>
      <c r="L6" s="12" t="s">
        <v>136</v>
      </c>
      <c r="M6" s="12" t="s">
        <v>137</v>
      </c>
      <c r="N6" s="12" t="s">
        <v>33</v>
      </c>
      <c r="O6" s="12" t="s">
        <v>34</v>
      </c>
      <c r="P6" s="12" t="s">
        <v>35</v>
      </c>
      <c r="Q6" s="12"/>
      <c r="R6" s="12" t="s">
        <v>32</v>
      </c>
      <c r="S6" s="12" t="s">
        <v>39</v>
      </c>
      <c r="T6" s="12" t="s">
        <v>138</v>
      </c>
      <c r="U6" s="12" t="s">
        <v>41</v>
      </c>
      <c r="V6" s="12" t="s">
        <v>42</v>
      </c>
      <c r="W6" s="12" t="s">
        <v>43</v>
      </c>
    </row>
    <row customHeight="1" ht="20.25">
      <c r="A7" s="24" t="s">
        <v>44</v>
      </c>
      <c r="B7" s="24" t="s">
        <v>45</v>
      </c>
      <c r="C7" s="24" t="s">
        <v>46</v>
      </c>
      <c r="D7" s="24" t="s">
        <v>47</v>
      </c>
      <c r="E7" s="24" t="s">
        <v>48</v>
      </c>
      <c r="F7" s="24" t="s">
        <v>49</v>
      </c>
      <c r="G7" s="24" t="s">
        <v>50</v>
      </c>
      <c r="H7" s="24" t="s">
        <v>51</v>
      </c>
      <c r="I7" s="24" t="s">
        <v>52</v>
      </c>
      <c r="J7" s="24" t="s">
        <v>53</v>
      </c>
      <c r="K7" s="24" t="s">
        <v>54</v>
      </c>
      <c r="L7" s="24" t="s">
        <v>55</v>
      </c>
      <c r="M7" s="24" t="s">
        <v>56</v>
      </c>
      <c r="N7" s="24" t="s">
        <v>57</v>
      </c>
      <c r="O7" s="24" t="s">
        <v>58</v>
      </c>
      <c r="P7" s="24" t="s">
        <v>59</v>
      </c>
      <c r="Q7" s="24" t="s">
        <v>60</v>
      </c>
      <c r="R7" s="24" t="s">
        <v>61</v>
      </c>
      <c r="S7" s="24" t="s">
        <v>62</v>
      </c>
      <c r="T7" s="24" t="s">
        <v>139</v>
      </c>
      <c r="U7" s="24" t="s">
        <v>140</v>
      </c>
      <c r="V7" s="24" t="s">
        <v>141</v>
      </c>
      <c r="W7" s="24" t="s">
        <v>142</v>
      </c>
    </row>
    <row customHeight="1" ht="20.25">
      <c r="A8" s="0" t="s">
        <v>64</v>
      </c>
      <c r="C8" s="2"/>
      <c r="D8" s="2"/>
      <c r="E8" s="2"/>
      <c r="G8" s="2"/>
      <c r="H8" s="22">
        <v>42041931.7</v>
      </c>
      <c r="I8" s="23">
        <v>41993931.7</v>
      </c>
      <c r="J8" s="23">
        <v>8941605.92</v>
      </c>
      <c r="K8" s="23"/>
      <c r="L8" s="23">
        <v>33052325.78</v>
      </c>
      <c r="M8" s="23"/>
      <c r="N8" s="23"/>
      <c r="O8" s="23"/>
      <c r="P8" s="23"/>
      <c r="Q8" s="23">
        <v>48000</v>
      </c>
      <c r="R8" s="23"/>
      <c r="S8" s="23"/>
      <c r="T8" s="23"/>
      <c r="U8" s="23"/>
      <c r="V8" s="23"/>
      <c r="W8" s="23"/>
    </row>
    <row customHeight="1" ht="20.25">
      <c r="A9" s="0">
        <f>"       "&amp;"玉溪市民族中学"</f>
      </c>
      <c r="B9" s="2" t="s">
        <v>143</v>
      </c>
      <c r="C9" s="2" t="s">
        <v>144</v>
      </c>
      <c r="D9" s="2" t="s">
        <v>80</v>
      </c>
      <c r="E9" s="2" t="s">
        <v>145</v>
      </c>
      <c r="F9" s="2" t="s">
        <v>146</v>
      </c>
      <c r="G9" s="2" t="s">
        <v>147</v>
      </c>
      <c r="H9" s="22">
        <v>11246964</v>
      </c>
      <c r="I9" s="23">
        <v>11246964</v>
      </c>
      <c r="J9" s="23">
        <v>2811741</v>
      </c>
      <c r="K9" s="23"/>
      <c r="L9" s="23">
        <v>8435223</v>
      </c>
      <c r="M9" s="23"/>
      <c r="N9" s="23"/>
      <c r="O9" s="23"/>
      <c r="P9" s="23"/>
      <c r="Q9" s="23"/>
      <c r="R9" s="23"/>
      <c r="S9" s="23"/>
      <c r="T9" s="23"/>
      <c r="U9" s="23"/>
      <c r="V9" s="23"/>
      <c r="W9" s="23"/>
    </row>
    <row customHeight="1" ht="20.25">
      <c r="A10" s="2">
        <f>"       "&amp;"玉溪市民族中学"</f>
      </c>
      <c r="B10" s="2" t="s">
        <v>143</v>
      </c>
      <c r="C10" s="2" t="s">
        <v>144</v>
      </c>
      <c r="D10" s="2" t="s">
        <v>80</v>
      </c>
      <c r="E10" s="2" t="s">
        <v>145</v>
      </c>
      <c r="F10" s="2" t="s">
        <v>148</v>
      </c>
      <c r="G10" s="2" t="s">
        <v>149</v>
      </c>
      <c r="H10" s="22">
        <v>10800</v>
      </c>
      <c r="I10" s="23">
        <v>10800</v>
      </c>
      <c r="J10" s="23">
        <v>2700</v>
      </c>
      <c r="K10" s="2"/>
      <c r="L10" s="23">
        <v>8100</v>
      </c>
      <c r="M10" s="2"/>
      <c r="N10" s="23"/>
      <c r="O10" s="23"/>
      <c r="P10" s="2"/>
      <c r="Q10" s="23"/>
      <c r="R10" s="23"/>
      <c r="S10" s="23"/>
      <c r="T10" s="23"/>
      <c r="U10" s="23"/>
      <c r="V10" s="23"/>
      <c r="W10" s="23"/>
    </row>
    <row customHeight="1" ht="20.25">
      <c r="A11" s="2">
        <f>"       "&amp;"玉溪市民族中学"</f>
      </c>
      <c r="B11" s="2" t="s">
        <v>143</v>
      </c>
      <c r="C11" s="2" t="s">
        <v>144</v>
      </c>
      <c r="D11" s="2" t="s">
        <v>80</v>
      </c>
      <c r="E11" s="2" t="s">
        <v>145</v>
      </c>
      <c r="F11" s="2" t="s">
        <v>150</v>
      </c>
      <c r="G11" s="2" t="s">
        <v>151</v>
      </c>
      <c r="H11" s="22">
        <v>3092700</v>
      </c>
      <c r="I11" s="23">
        <v>3092700</v>
      </c>
      <c r="J11" s="23">
        <v>773175</v>
      </c>
      <c r="K11" s="2"/>
      <c r="L11" s="23">
        <v>2319525</v>
      </c>
      <c r="M11" s="2"/>
      <c r="N11" s="23"/>
      <c r="O11" s="23"/>
      <c r="P11" s="2"/>
      <c r="Q11" s="23"/>
      <c r="R11" s="23"/>
      <c r="S11" s="23"/>
      <c r="T11" s="23"/>
      <c r="U11" s="23"/>
      <c r="V11" s="23"/>
      <c r="W11" s="23"/>
    </row>
    <row customHeight="1" ht="20.25">
      <c r="A12" s="2">
        <f>"       "&amp;"玉溪市民族中学"</f>
      </c>
      <c r="B12" s="2" t="s">
        <v>143</v>
      </c>
      <c r="C12" s="2" t="s">
        <v>144</v>
      </c>
      <c r="D12" s="2" t="s">
        <v>97</v>
      </c>
      <c r="E12" s="2" t="s">
        <v>152</v>
      </c>
      <c r="F12" s="2" t="s">
        <v>148</v>
      </c>
      <c r="G12" s="2" t="s">
        <v>149</v>
      </c>
      <c r="H12" s="22">
        <v>178524</v>
      </c>
      <c r="I12" s="23">
        <v>178524</v>
      </c>
      <c r="J12" s="23">
        <v>44631</v>
      </c>
      <c r="K12" s="2"/>
      <c r="L12" s="23">
        <v>133893</v>
      </c>
      <c r="M12" s="2"/>
      <c r="N12" s="23"/>
      <c r="O12" s="23"/>
      <c r="P12" s="2"/>
      <c r="Q12" s="23"/>
      <c r="R12" s="23"/>
      <c r="S12" s="23"/>
      <c r="T12" s="23"/>
      <c r="U12" s="23"/>
      <c r="V12" s="23"/>
      <c r="W12" s="23"/>
    </row>
    <row customHeight="1" ht="20.25">
      <c r="A13" s="2">
        <f>"       "&amp;"玉溪市民族中学"</f>
      </c>
      <c r="B13" s="2" t="s">
        <v>153</v>
      </c>
      <c r="C13" s="2" t="s">
        <v>154</v>
      </c>
      <c r="D13" s="2" t="s">
        <v>80</v>
      </c>
      <c r="E13" s="2" t="s">
        <v>145</v>
      </c>
      <c r="F13" s="2" t="s">
        <v>155</v>
      </c>
      <c r="G13" s="2" t="s">
        <v>156</v>
      </c>
      <c r="H13" s="22">
        <v>176038.88</v>
      </c>
      <c r="I13" s="23">
        <v>176038.88</v>
      </c>
      <c r="J13" s="23">
        <v>44009.72</v>
      </c>
      <c r="K13" s="2"/>
      <c r="L13" s="23">
        <v>132029.16</v>
      </c>
      <c r="M13" s="2"/>
      <c r="N13" s="23"/>
      <c r="O13" s="23"/>
      <c r="P13" s="2"/>
      <c r="Q13" s="23"/>
      <c r="R13" s="23"/>
      <c r="S13" s="23"/>
      <c r="T13" s="23"/>
      <c r="U13" s="23"/>
      <c r="V13" s="23"/>
      <c r="W13" s="23"/>
    </row>
    <row customHeight="1" ht="20.25">
      <c r="A14" s="2">
        <f>"       "&amp;"玉溪市民族中学"</f>
      </c>
      <c r="B14" s="2" t="s">
        <v>153</v>
      </c>
      <c r="C14" s="2" t="s">
        <v>154</v>
      </c>
      <c r="D14" s="2" t="s">
        <v>84</v>
      </c>
      <c r="E14" s="2" t="s">
        <v>157</v>
      </c>
      <c r="F14" s="2" t="s">
        <v>158</v>
      </c>
      <c r="G14" s="2" t="s">
        <v>159</v>
      </c>
      <c r="H14" s="22">
        <v>3873786.24</v>
      </c>
      <c r="I14" s="23">
        <v>3873786.24</v>
      </c>
      <c r="J14" s="23">
        <v>968446.56</v>
      </c>
      <c r="K14" s="2"/>
      <c r="L14" s="23">
        <v>2905339.68</v>
      </c>
      <c r="M14" s="2"/>
      <c r="N14" s="23"/>
      <c r="O14" s="23"/>
      <c r="P14" s="2"/>
      <c r="Q14" s="23"/>
      <c r="R14" s="23"/>
      <c r="S14" s="23"/>
      <c r="T14" s="23"/>
      <c r="U14" s="23"/>
      <c r="V14" s="23"/>
      <c r="W14" s="23"/>
    </row>
    <row customHeight="1" ht="20.25">
      <c r="A15" s="2">
        <f>"       "&amp;"玉溪市民族中学"</f>
      </c>
      <c r="B15" s="2" t="s">
        <v>153</v>
      </c>
      <c r="C15" s="2" t="s">
        <v>154</v>
      </c>
      <c r="D15" s="2" t="s">
        <v>91</v>
      </c>
      <c r="E15" s="2" t="s">
        <v>160</v>
      </c>
      <c r="F15" s="2" t="s">
        <v>161</v>
      </c>
      <c r="G15" s="2" t="s">
        <v>162</v>
      </c>
      <c r="H15" s="22">
        <v>2009526.61</v>
      </c>
      <c r="I15" s="23">
        <v>2009526.61</v>
      </c>
      <c r="J15" s="23">
        <v>502381.65</v>
      </c>
      <c r="K15" s="2"/>
      <c r="L15" s="23">
        <v>1507144.96</v>
      </c>
      <c r="M15" s="2"/>
      <c r="N15" s="23"/>
      <c r="O15" s="23"/>
      <c r="P15" s="2"/>
      <c r="Q15" s="23"/>
      <c r="R15" s="23"/>
      <c r="S15" s="23"/>
      <c r="T15" s="23"/>
      <c r="U15" s="23"/>
      <c r="V15" s="23"/>
      <c r="W15" s="23"/>
    </row>
    <row customHeight="1" ht="20.25">
      <c r="A16" s="2">
        <f>"       "&amp;"玉溪市民族中学"</f>
      </c>
      <c r="B16" s="2" t="s">
        <v>153</v>
      </c>
      <c r="C16" s="2" t="s">
        <v>154</v>
      </c>
      <c r="D16" s="2" t="s">
        <v>91</v>
      </c>
      <c r="E16" s="2" t="s">
        <v>160</v>
      </c>
      <c r="F16" s="2" t="s">
        <v>163</v>
      </c>
      <c r="G16" s="2" t="s">
        <v>164</v>
      </c>
      <c r="H16" s="22">
        <v>55000</v>
      </c>
      <c r="I16" s="23">
        <v>55000</v>
      </c>
      <c r="J16" s="23">
        <v>55000</v>
      </c>
      <c r="K16" s="2"/>
      <c r="L16" s="23"/>
      <c r="M16" s="2"/>
      <c r="N16" s="23"/>
      <c r="O16" s="23"/>
      <c r="P16" s="2"/>
      <c r="Q16" s="23"/>
      <c r="R16" s="23"/>
      <c r="S16" s="23"/>
      <c r="T16" s="23"/>
      <c r="U16" s="23"/>
      <c r="V16" s="23"/>
      <c r="W16" s="23"/>
    </row>
    <row customHeight="1" ht="20.25">
      <c r="A17" s="2">
        <f>"       "&amp;"玉溪市民族中学"</f>
      </c>
      <c r="B17" s="2" t="s">
        <v>153</v>
      </c>
      <c r="C17" s="2" t="s">
        <v>154</v>
      </c>
      <c r="D17" s="2" t="s">
        <v>92</v>
      </c>
      <c r="E17" s="2" t="s">
        <v>165</v>
      </c>
      <c r="F17" s="2" t="s">
        <v>166</v>
      </c>
      <c r="G17" s="2" t="s">
        <v>167</v>
      </c>
      <c r="H17" s="22">
        <v>1412158.2</v>
      </c>
      <c r="I17" s="23">
        <v>1412158.2</v>
      </c>
      <c r="J17" s="23">
        <v>353039.55</v>
      </c>
      <c r="K17" s="2"/>
      <c r="L17" s="23">
        <v>1059118.65</v>
      </c>
      <c r="M17" s="2"/>
      <c r="N17" s="23"/>
      <c r="O17" s="23"/>
      <c r="P17" s="2"/>
      <c r="Q17" s="23"/>
      <c r="R17" s="23"/>
      <c r="S17" s="23"/>
      <c r="T17" s="23"/>
      <c r="U17" s="23"/>
      <c r="V17" s="23"/>
      <c r="W17" s="23"/>
    </row>
    <row customHeight="1" ht="20.25">
      <c r="A18" s="2">
        <f>"       "&amp;"玉溪市民族中学"</f>
      </c>
      <c r="B18" s="2" t="s">
        <v>153</v>
      </c>
      <c r="C18" s="2" t="s">
        <v>154</v>
      </c>
      <c r="D18" s="2" t="s">
        <v>93</v>
      </c>
      <c r="E18" s="2" t="s">
        <v>168</v>
      </c>
      <c r="F18" s="2" t="s">
        <v>155</v>
      </c>
      <c r="G18" s="2" t="s">
        <v>156</v>
      </c>
      <c r="H18" s="22">
        <v>190445.77</v>
      </c>
      <c r="I18" s="23">
        <v>190445.77</v>
      </c>
      <c r="J18" s="23">
        <v>115996.44</v>
      </c>
      <c r="K18" s="2"/>
      <c r="L18" s="23">
        <v>74449.33</v>
      </c>
      <c r="M18" s="2"/>
      <c r="N18" s="23"/>
      <c r="O18" s="23"/>
      <c r="P18" s="2"/>
      <c r="Q18" s="23"/>
      <c r="R18" s="23"/>
      <c r="S18" s="23"/>
      <c r="T18" s="23"/>
      <c r="U18" s="23"/>
      <c r="V18" s="23"/>
      <c r="W18" s="23"/>
    </row>
    <row customHeight="1" ht="20.25">
      <c r="A19" s="2">
        <f>"       "&amp;"玉溪市民族中学"</f>
      </c>
      <c r="B19" s="2" t="s">
        <v>169</v>
      </c>
      <c r="C19" s="2" t="s">
        <v>170</v>
      </c>
      <c r="D19" s="2" t="s">
        <v>96</v>
      </c>
      <c r="E19" s="2" t="s">
        <v>170</v>
      </c>
      <c r="F19" s="2" t="s">
        <v>171</v>
      </c>
      <c r="G19" s="2" t="s">
        <v>170</v>
      </c>
      <c r="H19" s="22">
        <v>3069540</v>
      </c>
      <c r="I19" s="23">
        <v>3069540</v>
      </c>
      <c r="J19" s="23">
        <v>767385</v>
      </c>
      <c r="K19" s="2"/>
      <c r="L19" s="23">
        <v>2302155</v>
      </c>
      <c r="M19" s="2"/>
      <c r="N19" s="23"/>
      <c r="O19" s="23"/>
      <c r="P19" s="2"/>
      <c r="Q19" s="23"/>
      <c r="R19" s="23"/>
      <c r="S19" s="23"/>
      <c r="T19" s="23"/>
      <c r="U19" s="23"/>
      <c r="V19" s="23"/>
      <c r="W19" s="23"/>
    </row>
    <row customHeight="1" ht="20.25">
      <c r="A20" s="2">
        <f>"       "&amp;"玉溪市民族中学"</f>
      </c>
      <c r="B20" s="2" t="s">
        <v>172</v>
      </c>
      <c r="C20" s="2" t="s">
        <v>173</v>
      </c>
      <c r="D20" s="2" t="s">
        <v>83</v>
      </c>
      <c r="E20" s="2" t="s">
        <v>174</v>
      </c>
      <c r="F20" s="2" t="s">
        <v>175</v>
      </c>
      <c r="G20" s="2" t="s">
        <v>176</v>
      </c>
      <c r="H20" s="22">
        <v>163248</v>
      </c>
      <c r="I20" s="23">
        <v>163248</v>
      </c>
      <c r="J20" s="23"/>
      <c r="K20" s="2"/>
      <c r="L20" s="23">
        <v>163248</v>
      </c>
      <c r="M20" s="2"/>
      <c r="N20" s="23"/>
      <c r="O20" s="23"/>
      <c r="P20" s="2"/>
      <c r="Q20" s="23"/>
      <c r="R20" s="23"/>
      <c r="S20" s="23"/>
      <c r="T20" s="23"/>
      <c r="U20" s="23"/>
      <c r="V20" s="23"/>
      <c r="W20" s="23"/>
    </row>
    <row customHeight="1" ht="20.25">
      <c r="A21" s="2">
        <f>"       "&amp;"玉溪市民族中学"</f>
      </c>
      <c r="B21" s="2" t="s">
        <v>172</v>
      </c>
      <c r="C21" s="2" t="s">
        <v>173</v>
      </c>
      <c r="D21" s="2" t="s">
        <v>83</v>
      </c>
      <c r="E21" s="2" t="s">
        <v>174</v>
      </c>
      <c r="F21" s="2" t="s">
        <v>177</v>
      </c>
      <c r="G21" s="2" t="s">
        <v>178</v>
      </c>
      <c r="H21" s="22">
        <v>1524000</v>
      </c>
      <c r="I21" s="23">
        <v>1524000</v>
      </c>
      <c r="J21" s="23">
        <v>304800</v>
      </c>
      <c r="K21" s="2"/>
      <c r="L21" s="23">
        <v>1219200</v>
      </c>
      <c r="M21" s="2"/>
      <c r="N21" s="23"/>
      <c r="O21" s="23"/>
      <c r="P21" s="2"/>
      <c r="Q21" s="23"/>
      <c r="R21" s="23"/>
      <c r="S21" s="23"/>
      <c r="T21" s="23"/>
      <c r="U21" s="23"/>
      <c r="V21" s="23"/>
      <c r="W21" s="23"/>
    </row>
    <row customHeight="1" ht="20.25">
      <c r="A22" s="2">
        <f>"       "&amp;"玉溪市民族中学"</f>
      </c>
      <c r="B22" s="2" t="s">
        <v>179</v>
      </c>
      <c r="C22" s="2" t="s">
        <v>180</v>
      </c>
      <c r="D22" s="2" t="s">
        <v>80</v>
      </c>
      <c r="E22" s="2" t="s">
        <v>145</v>
      </c>
      <c r="F22" s="2" t="s">
        <v>181</v>
      </c>
      <c r="G22" s="2" t="s">
        <v>182</v>
      </c>
      <c r="H22" s="22">
        <v>48000</v>
      </c>
      <c r="I22" s="23"/>
      <c r="J22" s="23"/>
      <c r="K22" s="2"/>
      <c r="L22" s="23"/>
      <c r="M22" s="2"/>
      <c r="N22" s="23"/>
      <c r="O22" s="23"/>
      <c r="P22" s="2"/>
      <c r="Q22" s="23">
        <v>48000</v>
      </c>
      <c r="R22" s="23"/>
      <c r="S22" s="23"/>
      <c r="T22" s="23"/>
      <c r="U22" s="23"/>
      <c r="V22" s="23"/>
      <c r="W22" s="23"/>
    </row>
    <row customHeight="1" ht="20.25">
      <c r="A23" s="2">
        <f>"       "&amp;"玉溪市民族中学"</f>
      </c>
      <c r="B23" s="2" t="s">
        <v>183</v>
      </c>
      <c r="C23" s="2" t="s">
        <v>184</v>
      </c>
      <c r="D23" s="2" t="s">
        <v>80</v>
      </c>
      <c r="E23" s="2" t="s">
        <v>145</v>
      </c>
      <c r="F23" s="2" t="s">
        <v>181</v>
      </c>
      <c r="G23" s="2" t="s">
        <v>182</v>
      </c>
      <c r="H23" s="22">
        <v>72000</v>
      </c>
      <c r="I23" s="23">
        <v>72000</v>
      </c>
      <c r="J23" s="23"/>
      <c r="K23" s="2"/>
      <c r="L23" s="23">
        <v>72000</v>
      </c>
      <c r="M23" s="2"/>
      <c r="N23" s="23"/>
      <c r="O23" s="23"/>
      <c r="P23" s="2"/>
      <c r="Q23" s="23"/>
      <c r="R23" s="23"/>
      <c r="S23" s="23"/>
      <c r="T23" s="23"/>
      <c r="U23" s="23"/>
      <c r="V23" s="23"/>
      <c r="W23" s="23"/>
    </row>
    <row customHeight="1" ht="20.25">
      <c r="A24" s="2">
        <f>"       "&amp;"玉溪市民族中学"</f>
      </c>
      <c r="B24" s="2" t="s">
        <v>185</v>
      </c>
      <c r="C24" s="2" t="s">
        <v>186</v>
      </c>
      <c r="D24" s="2" t="s">
        <v>85</v>
      </c>
      <c r="E24" s="2" t="s">
        <v>187</v>
      </c>
      <c r="F24" s="2" t="s">
        <v>188</v>
      </c>
      <c r="G24" s="2" t="s">
        <v>189</v>
      </c>
      <c r="H24" s="22">
        <v>1600000</v>
      </c>
      <c r="I24" s="23">
        <v>1600000</v>
      </c>
      <c r="J24" s="23"/>
      <c r="K24" s="2"/>
      <c r="L24" s="23">
        <v>1600000</v>
      </c>
      <c r="M24" s="2"/>
      <c r="N24" s="23"/>
      <c r="O24" s="23"/>
      <c r="P24" s="2"/>
      <c r="Q24" s="23"/>
      <c r="R24" s="23"/>
      <c r="S24" s="23"/>
      <c r="T24" s="23"/>
      <c r="U24" s="23"/>
      <c r="V24" s="23"/>
      <c r="W24" s="23"/>
    </row>
    <row customHeight="1" ht="20.25">
      <c r="A25" s="2">
        <f>"       "&amp;"玉溪市民族中学"</f>
      </c>
      <c r="B25" s="2" t="s">
        <v>190</v>
      </c>
      <c r="C25" s="2" t="s">
        <v>191</v>
      </c>
      <c r="D25" s="2" t="s">
        <v>80</v>
      </c>
      <c r="E25" s="2" t="s">
        <v>145</v>
      </c>
      <c r="F25" s="2" t="s">
        <v>150</v>
      </c>
      <c r="G25" s="2" t="s">
        <v>151</v>
      </c>
      <c r="H25" s="22">
        <v>8793200</v>
      </c>
      <c r="I25" s="23">
        <v>8793200</v>
      </c>
      <c r="J25" s="23">
        <v>2198300</v>
      </c>
      <c r="K25" s="2"/>
      <c r="L25" s="23">
        <v>6594900</v>
      </c>
      <c r="M25" s="2"/>
      <c r="N25" s="23"/>
      <c r="O25" s="23"/>
      <c r="P25" s="2"/>
      <c r="Q25" s="23"/>
      <c r="R25" s="23"/>
      <c r="S25" s="23"/>
      <c r="T25" s="23"/>
      <c r="U25" s="23"/>
      <c r="V25" s="23"/>
      <c r="W25" s="23"/>
    </row>
    <row customHeight="1" ht="20.25">
      <c r="A26" s="2">
        <f>"       "&amp;"玉溪市民族中学"</f>
      </c>
      <c r="B26" s="2" t="s">
        <v>192</v>
      </c>
      <c r="C26" s="2" t="s">
        <v>193</v>
      </c>
      <c r="D26" s="2" t="s">
        <v>80</v>
      </c>
      <c r="E26" s="2" t="s">
        <v>145</v>
      </c>
      <c r="F26" s="2" t="s">
        <v>150</v>
      </c>
      <c r="G26" s="2" t="s">
        <v>151</v>
      </c>
      <c r="H26" s="22">
        <v>4450000</v>
      </c>
      <c r="I26" s="23">
        <v>4450000</v>
      </c>
      <c r="J26" s="23"/>
      <c r="K26" s="2"/>
      <c r="L26" s="23">
        <v>4450000</v>
      </c>
      <c r="M26" s="2"/>
      <c r="N26" s="23"/>
      <c r="O26" s="23"/>
      <c r="P26" s="2"/>
      <c r="Q26" s="23"/>
      <c r="R26" s="23"/>
      <c r="S26" s="23"/>
      <c r="T26" s="23"/>
      <c r="U26" s="23"/>
      <c r="V26" s="23"/>
      <c r="W26" s="23"/>
    </row>
    <row customHeight="1" ht="20.25">
      <c r="A27" s="2">
        <f>"       "&amp;"玉溪市民族中学"</f>
      </c>
      <c r="B27" s="2" t="s">
        <v>194</v>
      </c>
      <c r="C27" s="2" t="s">
        <v>195</v>
      </c>
      <c r="D27" s="2" t="s">
        <v>91</v>
      </c>
      <c r="E27" s="2" t="s">
        <v>160</v>
      </c>
      <c r="F27" s="2" t="s">
        <v>163</v>
      </c>
      <c r="G27" s="2" t="s">
        <v>164</v>
      </c>
      <c r="H27" s="22">
        <v>6000</v>
      </c>
      <c r="I27" s="23">
        <v>6000</v>
      </c>
      <c r="J27" s="23"/>
      <c r="K27" s="2"/>
      <c r="L27" s="23">
        <v>6000</v>
      </c>
      <c r="M27" s="2"/>
      <c r="N27" s="23"/>
      <c r="O27" s="23"/>
      <c r="P27" s="2"/>
      <c r="Q27" s="23"/>
      <c r="R27" s="23"/>
      <c r="S27" s="23"/>
      <c r="T27" s="23"/>
      <c r="U27" s="23"/>
      <c r="V27" s="23"/>
      <c r="W27" s="23"/>
    </row>
    <row customHeight="1" ht="20.25">
      <c r="A28" s="2">
        <f>"       "&amp;"玉溪市民族中学"</f>
      </c>
      <c r="B28" s="2" t="s">
        <v>196</v>
      </c>
      <c r="C28" s="2" t="s">
        <v>197</v>
      </c>
      <c r="D28" s="2" t="s">
        <v>87</v>
      </c>
      <c r="E28" s="2" t="s">
        <v>198</v>
      </c>
      <c r="F28" s="2" t="s">
        <v>177</v>
      </c>
      <c r="G28" s="2" t="s">
        <v>178</v>
      </c>
      <c r="H28" s="22">
        <v>70000</v>
      </c>
      <c r="I28" s="23">
        <v>70000</v>
      </c>
      <c r="J28" s="23"/>
      <c r="K28" s="2"/>
      <c r="L28" s="23">
        <v>70000</v>
      </c>
      <c r="M28" s="2"/>
      <c r="N28" s="23"/>
      <c r="O28" s="23"/>
      <c r="P28" s="2"/>
      <c r="Q28" s="23"/>
      <c r="R28" s="23"/>
      <c r="S28" s="23"/>
      <c r="T28" s="23"/>
      <c r="U28" s="23"/>
      <c r="V28" s="23"/>
      <c r="W28" s="23"/>
    </row>
    <row customHeight="1" ht="20.25">
      <c r="A29" s="24" t="s">
        <v>30</v>
      </c>
      <c r="B29" s="24"/>
      <c r="C29" s="24"/>
      <c r="D29" s="24"/>
      <c r="E29" s="24"/>
      <c r="F29" s="24"/>
      <c r="G29" s="24"/>
      <c r="H29" s="23">
        <v>42041931.7</v>
      </c>
      <c r="I29" s="23">
        <v>41993931.7</v>
      </c>
      <c r="J29" s="23">
        <v>8941605.92</v>
      </c>
      <c r="K29" s="23"/>
      <c r="L29" s="23">
        <v>33052325.78</v>
      </c>
      <c r="M29" s="23"/>
      <c r="N29" s="23"/>
      <c r="O29" s="23"/>
      <c r="P29" s="23"/>
      <c r="Q29" s="23">
        <v>48000</v>
      </c>
      <c r="R29" s="23"/>
      <c r="S29" s="23"/>
      <c r="T29" s="23"/>
      <c r="U29" s="23"/>
      <c r="V29" s="23"/>
      <c r="W29" s="23"/>
    </row>
  </sheetData>
  <mergeCells count="17">
    <mergeCell ref="A2:W2"/>
    <mergeCell ref="A1:W1"/>
    <mergeCell ref="H5:H6"/>
    <mergeCell ref="N5:P5"/>
    <mergeCell ref="I5:M5"/>
    <mergeCell ref="R5:W5"/>
    <mergeCell ref="H4:W4"/>
    <mergeCell ref="A3:V3"/>
    <mergeCell ref="A4:A6"/>
    <mergeCell ref="B4:B6"/>
    <mergeCell ref="C4:C6"/>
    <mergeCell ref="D4:D6"/>
    <mergeCell ref="E4:E6"/>
    <mergeCell ref="F4:F6"/>
    <mergeCell ref="G4:G6"/>
    <mergeCell ref="A29:G29"/>
    <mergeCell ref="Q5:Q6"/>
  </mergeCells>
  <pageSetup scale="0" pageOrder="overThenDown"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CACD9-0B04-2B41-3632-FBB6C135F4C2}" mc:Ignorable="x14ac xr xr2 xr3">
  <sheetPr>
    <outlinePr summaryRight="0"/>
  </sheetPr>
  <dimension ref="A1:W74"/>
  <sheetViews>
    <sheetView topLeftCell="A1" showZeros="0" workbookViewId="0"/>
  </sheetViews>
  <sheetFormatPr defaultColWidth="9.140625" customHeight="1" defaultRowHeight="14.25"/>
  <cols>
    <col min="1" max="1" width="14.57421875" customWidth="1"/>
    <col min="2" max="2" width="21.03125" customWidth="1"/>
    <col min="3" max="3" width="31.3125" customWidth="1"/>
    <col min="4" max="4" width="23.8515625" customWidth="1"/>
    <col min="5" max="5" width="15.6015625" customWidth="1"/>
    <col min="6" max="6" width="19.7421875" customWidth="1"/>
    <col min="7" max="7" width="14.8828125" customWidth="1"/>
    <col min="8" max="8" width="19.7421875" customWidth="1"/>
    <col min="9" max="16" width="14.171875" customWidth="1"/>
    <col min="17" max="17" width="13.6015625" customWidth="1"/>
    <col min="18" max="23" width="15.171875" customWidth="1"/>
  </cols>
  <sheetData>
    <row customHeight="1" ht="13.5">
      <c r="B1" s="29"/>
      <c r="E1" s="30"/>
      <c r="F1" s="30"/>
      <c r="G1" s="30"/>
      <c r="H1" s="30"/>
      <c r="K1" s="29"/>
      <c r="N1" s="29"/>
      <c r="O1" s="29"/>
      <c r="P1" s="29"/>
      <c r="U1" s="31"/>
      <c r="W1" s="32" t="s">
        <v>199</v>
      </c>
    </row>
    <row customHeight="1" ht="27.75">
      <c r="A2" s="33" t="s">
        <v>200</v>
      </c>
      <c r="B2" s="33"/>
      <c r="C2" s="33"/>
      <c r="D2" s="33"/>
      <c r="E2" s="33"/>
      <c r="F2" s="33"/>
      <c r="G2" s="33"/>
      <c r="H2" s="33"/>
      <c r="I2" s="33"/>
      <c r="J2" s="33"/>
      <c r="K2" s="33"/>
      <c r="L2" s="33"/>
      <c r="M2" s="33"/>
      <c r="N2" s="33"/>
      <c r="O2" s="33"/>
      <c r="P2" s="33"/>
      <c r="Q2" s="33"/>
      <c r="R2" s="33"/>
      <c r="S2" s="33"/>
      <c r="T2" s="33"/>
      <c r="U2" s="33"/>
      <c r="V2" s="33"/>
      <c r="W2" s="33"/>
    </row>
    <row customHeight="1" ht="13.5">
      <c r="A3" s="34">
        <f>"单位名称："&amp;"玉溪市民族中学"</f>
      </c>
      <c r="B3" s="35">
        <f>"单位名称："&amp;"玉溪市民族中学"</f>
      </c>
      <c r="C3" s="36"/>
      <c r="D3" s="36"/>
      <c r="E3" s="36"/>
      <c r="F3" s="36"/>
      <c r="G3" s="36"/>
      <c r="H3" s="36"/>
      <c r="I3" s="36"/>
      <c r="J3" s="37"/>
      <c r="K3" s="37"/>
      <c r="L3" s="37"/>
      <c r="M3" s="37"/>
      <c r="N3" s="37"/>
      <c r="O3" s="37"/>
      <c r="P3" s="37"/>
      <c r="Q3" s="37"/>
      <c r="U3" s="31"/>
      <c r="W3" s="38" t="s">
        <v>2</v>
      </c>
    </row>
    <row customHeight="1" ht="21.75">
      <c r="A4" s="39" t="s">
        <v>201</v>
      </c>
      <c r="B4" s="39" t="s">
        <v>125</v>
      </c>
      <c r="C4" s="39" t="s">
        <v>126</v>
      </c>
      <c r="D4" s="39" t="s">
        <v>202</v>
      </c>
      <c r="E4" s="40" t="s">
        <v>127</v>
      </c>
      <c r="F4" s="40" t="s">
        <v>128</v>
      </c>
      <c r="G4" s="40" t="s">
        <v>129</v>
      </c>
      <c r="H4" s="40" t="s">
        <v>130</v>
      </c>
      <c r="I4" s="41" t="s">
        <v>30</v>
      </c>
      <c r="J4" s="41" t="s">
        <v>203</v>
      </c>
      <c r="K4" s="41"/>
      <c r="L4" s="41"/>
      <c r="M4" s="41"/>
      <c r="N4" s="41" t="s">
        <v>132</v>
      </c>
      <c r="O4" s="41"/>
      <c r="P4" s="41"/>
      <c r="Q4" s="40" t="s">
        <v>36</v>
      </c>
      <c r="R4" s="42" t="s">
        <v>204</v>
      </c>
      <c r="S4" s="43"/>
      <c r="T4" s="43"/>
      <c r="U4" s="43"/>
      <c r="V4" s="43"/>
      <c r="W4" s="44"/>
    </row>
    <row customHeight="1" ht="21.75">
      <c r="A5" s="45"/>
      <c r="B5" s="45"/>
      <c r="C5" s="45"/>
      <c r="D5" s="45"/>
      <c r="E5" s="46"/>
      <c r="F5" s="46"/>
      <c r="G5" s="46"/>
      <c r="H5" s="46"/>
      <c r="I5" s="41"/>
      <c r="J5" s="47" t="s">
        <v>33</v>
      </c>
      <c r="K5" s="47"/>
      <c r="L5" s="47" t="s">
        <v>34</v>
      </c>
      <c r="M5" s="47" t="s">
        <v>35</v>
      </c>
      <c r="N5" s="40" t="s">
        <v>33</v>
      </c>
      <c r="O5" s="40" t="s">
        <v>34</v>
      </c>
      <c r="P5" s="40" t="s">
        <v>35</v>
      </c>
      <c r="Q5" s="46"/>
      <c r="R5" s="40" t="s">
        <v>32</v>
      </c>
      <c r="S5" s="40" t="s">
        <v>39</v>
      </c>
      <c r="T5" s="40" t="s">
        <v>138</v>
      </c>
      <c r="U5" s="40" t="s">
        <v>41</v>
      </c>
      <c r="V5" s="40" t="s">
        <v>42</v>
      </c>
      <c r="W5" s="40" t="s">
        <v>43</v>
      </c>
    </row>
    <row customHeight="1" ht="40.5">
      <c r="A6" s="48"/>
      <c r="B6" s="48"/>
      <c r="C6" s="48"/>
      <c r="D6" s="48"/>
      <c r="E6" s="49"/>
      <c r="F6" s="49"/>
      <c r="G6" s="49"/>
      <c r="H6" s="49"/>
      <c r="I6" s="41"/>
      <c r="J6" s="47" t="s">
        <v>32</v>
      </c>
      <c r="K6" s="47" t="s">
        <v>205</v>
      </c>
      <c r="L6" s="47"/>
      <c r="M6" s="47"/>
      <c r="N6" s="49"/>
      <c r="O6" s="49"/>
      <c r="P6" s="49"/>
      <c r="Q6" s="49"/>
      <c r="R6" s="49"/>
      <c r="S6" s="49"/>
      <c r="T6" s="49"/>
      <c r="U6" s="50"/>
      <c r="V6" s="49"/>
      <c r="W6" s="49"/>
    </row>
    <row customHeight="1" ht="15">
      <c r="A7" s="51">
        <v>1</v>
      </c>
      <c r="B7" s="51">
        <v>2</v>
      </c>
      <c r="C7" s="51">
        <v>3</v>
      </c>
      <c r="D7" s="51">
        <v>4</v>
      </c>
      <c r="E7" s="51">
        <v>5</v>
      </c>
      <c r="F7" s="51">
        <v>6</v>
      </c>
      <c r="G7" s="51">
        <v>7</v>
      </c>
      <c r="H7" s="51">
        <v>8</v>
      </c>
      <c r="I7" s="51">
        <v>9</v>
      </c>
      <c r="J7" s="51">
        <v>10</v>
      </c>
      <c r="K7" s="51">
        <v>11</v>
      </c>
      <c r="L7" s="51">
        <v>12</v>
      </c>
      <c r="M7" s="51">
        <v>13</v>
      </c>
      <c r="N7" s="51">
        <v>14</v>
      </c>
      <c r="O7" s="51">
        <v>15</v>
      </c>
      <c r="P7" s="51">
        <v>16</v>
      </c>
      <c r="Q7" s="51">
        <v>17</v>
      </c>
      <c r="R7" s="51">
        <v>18</v>
      </c>
      <c r="S7" s="51">
        <v>19</v>
      </c>
      <c r="T7" s="51">
        <v>20</v>
      </c>
      <c r="U7" s="51">
        <v>21</v>
      </c>
      <c r="V7" s="51">
        <v>22</v>
      </c>
      <c r="W7" s="51">
        <v>23</v>
      </c>
    </row>
    <row customHeight="1" ht="32.914306640625">
      <c r="A8" s="52"/>
      <c r="B8" s="53"/>
      <c r="C8" s="52" t="s">
        <v>206</v>
      </c>
      <c r="D8" s="52"/>
      <c r="E8" s="52"/>
      <c r="F8" s="52"/>
      <c r="G8" s="52"/>
      <c r="H8" s="52"/>
      <c r="I8" s="54">
        <v>16100</v>
      </c>
      <c r="J8" s="54">
        <v>11250</v>
      </c>
      <c r="K8" s="54">
        <v>11250</v>
      </c>
      <c r="L8" s="54"/>
      <c r="M8" s="54"/>
      <c r="N8" s="54">
        <v>4850</v>
      </c>
      <c r="O8" s="54"/>
      <c r="P8" s="54"/>
      <c r="Q8" s="54"/>
      <c r="R8" s="54"/>
      <c r="S8" s="54"/>
      <c r="T8" s="54"/>
      <c r="U8" s="54"/>
      <c r="V8" s="54"/>
      <c r="W8" s="54"/>
    </row>
    <row customHeight="1" ht="32.914306640625">
      <c r="A9" s="52" t="s">
        <v>207</v>
      </c>
      <c r="B9" s="53" t="s">
        <v>208</v>
      </c>
      <c r="C9" s="52" t="s">
        <v>206</v>
      </c>
      <c r="D9" s="52" t="s">
        <v>64</v>
      </c>
      <c r="E9" s="52" t="s">
        <v>80</v>
      </c>
      <c r="F9" s="52" t="s">
        <v>145</v>
      </c>
      <c r="G9" s="52" t="s">
        <v>209</v>
      </c>
      <c r="H9" s="52" t="s">
        <v>210</v>
      </c>
      <c r="I9" s="54">
        <v>16100</v>
      </c>
      <c r="J9" s="54">
        <v>11250</v>
      </c>
      <c r="K9" s="54">
        <v>11250</v>
      </c>
      <c r="L9" s="54"/>
      <c r="M9" s="54"/>
      <c r="N9" s="54">
        <v>4850</v>
      </c>
      <c r="O9" s="54"/>
      <c r="P9" s="54"/>
      <c r="Q9" s="54"/>
      <c r="R9" s="54"/>
      <c r="S9" s="54"/>
      <c r="T9" s="54"/>
      <c r="U9" s="54"/>
      <c r="V9" s="54"/>
      <c r="W9" s="54"/>
    </row>
    <row customHeight="1" ht="32.914306640625">
      <c r="A10" s="52"/>
      <c r="B10" s="52"/>
      <c r="C10" s="52" t="s">
        <v>211</v>
      </c>
      <c r="D10" s="52"/>
      <c r="E10" s="52"/>
      <c r="F10" s="52"/>
      <c r="G10" s="52"/>
      <c r="H10" s="52"/>
      <c r="I10" s="54">
        <v>7920</v>
      </c>
      <c r="J10" s="54">
        <v>7920</v>
      </c>
      <c r="K10" s="54">
        <v>7920</v>
      </c>
      <c r="L10" s="54"/>
      <c r="M10" s="54"/>
      <c r="N10" s="54"/>
      <c r="O10" s="54"/>
      <c r="P10" s="54"/>
      <c r="Q10" s="54"/>
      <c r="R10" s="54"/>
      <c r="S10" s="54"/>
      <c r="T10" s="54"/>
      <c r="U10" s="54"/>
      <c r="V10" s="54"/>
      <c r="W10" s="54"/>
    </row>
    <row customHeight="1" ht="32.914306640625">
      <c r="A11" s="52" t="s">
        <v>207</v>
      </c>
      <c r="B11" s="53" t="s">
        <v>212</v>
      </c>
      <c r="C11" s="52" t="s">
        <v>211</v>
      </c>
      <c r="D11" s="52" t="s">
        <v>64</v>
      </c>
      <c r="E11" s="52" t="s">
        <v>80</v>
      </c>
      <c r="F11" s="52" t="s">
        <v>145</v>
      </c>
      <c r="G11" s="52" t="s">
        <v>209</v>
      </c>
      <c r="H11" s="52" t="s">
        <v>210</v>
      </c>
      <c r="I11" s="54">
        <v>7920</v>
      </c>
      <c r="J11" s="54">
        <v>7920</v>
      </c>
      <c r="K11" s="54">
        <v>7920</v>
      </c>
      <c r="L11" s="54"/>
      <c r="M11" s="54"/>
      <c r="N11" s="54"/>
      <c r="O11" s="54"/>
      <c r="P11" s="54"/>
      <c r="Q11" s="54"/>
      <c r="R11" s="54"/>
      <c r="S11" s="54"/>
      <c r="T11" s="54"/>
      <c r="U11" s="54"/>
      <c r="V11" s="54"/>
      <c r="W11" s="54"/>
    </row>
    <row customHeight="1" ht="32.914306640625">
      <c r="A12" s="52"/>
      <c r="B12" s="52"/>
      <c r="C12" s="52" t="s">
        <v>213</v>
      </c>
      <c r="D12" s="52"/>
      <c r="E12" s="52"/>
      <c r="F12" s="52"/>
      <c r="G12" s="52"/>
      <c r="H12" s="52"/>
      <c r="I12" s="54">
        <v>1169980</v>
      </c>
      <c r="J12" s="54">
        <v>107640</v>
      </c>
      <c r="K12" s="54">
        <v>107640</v>
      </c>
      <c r="L12" s="54"/>
      <c r="M12" s="54"/>
      <c r="N12" s="54">
        <v>1062340</v>
      </c>
      <c r="O12" s="54"/>
      <c r="P12" s="54"/>
      <c r="Q12" s="54"/>
      <c r="R12" s="54"/>
      <c r="S12" s="54"/>
      <c r="T12" s="54"/>
      <c r="U12" s="54"/>
      <c r="V12" s="54"/>
      <c r="W12" s="54"/>
    </row>
    <row customHeight="1" ht="32.914306640625">
      <c r="A13" s="52" t="s">
        <v>207</v>
      </c>
      <c r="B13" s="53" t="s">
        <v>214</v>
      </c>
      <c r="C13" s="52" t="s">
        <v>213</v>
      </c>
      <c r="D13" s="52" t="s">
        <v>64</v>
      </c>
      <c r="E13" s="52" t="s">
        <v>80</v>
      </c>
      <c r="F13" s="52" t="s">
        <v>145</v>
      </c>
      <c r="G13" s="52" t="s">
        <v>209</v>
      </c>
      <c r="H13" s="52" t="s">
        <v>210</v>
      </c>
      <c r="I13" s="54">
        <v>1169980</v>
      </c>
      <c r="J13" s="54">
        <v>107640</v>
      </c>
      <c r="K13" s="54">
        <v>107640</v>
      </c>
      <c r="L13" s="54"/>
      <c r="M13" s="54"/>
      <c r="N13" s="54">
        <v>1062340</v>
      </c>
      <c r="O13" s="54"/>
      <c r="P13" s="54"/>
      <c r="Q13" s="54"/>
      <c r="R13" s="54"/>
      <c r="S13" s="54"/>
      <c r="T13" s="54"/>
      <c r="U13" s="54"/>
      <c r="V13" s="54"/>
      <c r="W13" s="54"/>
    </row>
    <row customHeight="1" ht="32.914306640625">
      <c r="A14" s="52"/>
      <c r="B14" s="52"/>
      <c r="C14" s="52" t="s">
        <v>215</v>
      </c>
      <c r="D14" s="52"/>
      <c r="E14" s="52"/>
      <c r="F14" s="52"/>
      <c r="G14" s="52"/>
      <c r="H14" s="52"/>
      <c r="I14" s="54">
        <v>1765560</v>
      </c>
      <c r="J14" s="54"/>
      <c r="K14" s="54"/>
      <c r="L14" s="54"/>
      <c r="M14" s="54"/>
      <c r="N14" s="54"/>
      <c r="O14" s="54"/>
      <c r="P14" s="54"/>
      <c r="Q14" s="54">
        <v>1765560</v>
      </c>
      <c r="R14" s="54"/>
      <c r="S14" s="54"/>
      <c r="T14" s="54"/>
      <c r="U14" s="54"/>
      <c r="V14" s="54"/>
      <c r="W14" s="54"/>
    </row>
    <row customHeight="1" ht="32.914306640625">
      <c r="A15" s="52" t="s">
        <v>216</v>
      </c>
      <c r="B15" s="53" t="s">
        <v>217</v>
      </c>
      <c r="C15" s="52" t="s">
        <v>215</v>
      </c>
      <c r="D15" s="52" t="s">
        <v>64</v>
      </c>
      <c r="E15" s="52" t="s">
        <v>80</v>
      </c>
      <c r="F15" s="52" t="s">
        <v>145</v>
      </c>
      <c r="G15" s="52" t="s">
        <v>218</v>
      </c>
      <c r="H15" s="52" t="s">
        <v>219</v>
      </c>
      <c r="I15" s="54">
        <v>984715</v>
      </c>
      <c r="J15" s="54"/>
      <c r="K15" s="54"/>
      <c r="L15" s="54"/>
      <c r="M15" s="54"/>
      <c r="N15" s="54"/>
      <c r="O15" s="54"/>
      <c r="P15" s="54"/>
      <c r="Q15" s="54">
        <v>984715</v>
      </c>
      <c r="R15" s="54"/>
      <c r="S15" s="54"/>
      <c r="T15" s="54"/>
      <c r="U15" s="54"/>
      <c r="V15" s="54"/>
      <c r="W15" s="54"/>
    </row>
    <row customHeight="1" ht="32.914306640625">
      <c r="A16" s="52" t="s">
        <v>216</v>
      </c>
      <c r="B16" s="53" t="s">
        <v>217</v>
      </c>
      <c r="C16" s="52" t="s">
        <v>215</v>
      </c>
      <c r="D16" s="52" t="s">
        <v>64</v>
      </c>
      <c r="E16" s="52" t="s">
        <v>80</v>
      </c>
      <c r="F16" s="52" t="s">
        <v>145</v>
      </c>
      <c r="G16" s="52" t="s">
        <v>220</v>
      </c>
      <c r="H16" s="52" t="s">
        <v>221</v>
      </c>
      <c r="I16" s="54">
        <v>711145</v>
      </c>
      <c r="J16" s="54"/>
      <c r="K16" s="54"/>
      <c r="L16" s="54"/>
      <c r="M16" s="54"/>
      <c r="N16" s="54"/>
      <c r="O16" s="54"/>
      <c r="P16" s="54"/>
      <c r="Q16" s="54">
        <v>711145</v>
      </c>
      <c r="R16" s="54"/>
      <c r="S16" s="54"/>
      <c r="T16" s="54"/>
      <c r="U16" s="54"/>
      <c r="V16" s="54"/>
      <c r="W16" s="54"/>
    </row>
    <row customHeight="1" ht="32.914306640625">
      <c r="A17" s="52" t="s">
        <v>216</v>
      </c>
      <c r="B17" s="53" t="s">
        <v>217</v>
      </c>
      <c r="C17" s="52" t="s">
        <v>215</v>
      </c>
      <c r="D17" s="52" t="s">
        <v>64</v>
      </c>
      <c r="E17" s="52" t="s">
        <v>80</v>
      </c>
      <c r="F17" s="52" t="s">
        <v>145</v>
      </c>
      <c r="G17" s="52" t="s">
        <v>209</v>
      </c>
      <c r="H17" s="52" t="s">
        <v>210</v>
      </c>
      <c r="I17" s="54">
        <v>25000</v>
      </c>
      <c r="J17" s="54"/>
      <c r="K17" s="54"/>
      <c r="L17" s="54"/>
      <c r="M17" s="54"/>
      <c r="N17" s="54"/>
      <c r="O17" s="54"/>
      <c r="P17" s="54"/>
      <c r="Q17" s="54">
        <v>25000</v>
      </c>
      <c r="R17" s="54"/>
      <c r="S17" s="54"/>
      <c r="T17" s="54"/>
      <c r="U17" s="54"/>
      <c r="V17" s="54"/>
      <c r="W17" s="54"/>
    </row>
    <row customHeight="1" ht="32.914306640625">
      <c r="A18" s="52" t="s">
        <v>216</v>
      </c>
      <c r="B18" s="53" t="s">
        <v>217</v>
      </c>
      <c r="C18" s="52" t="s">
        <v>215</v>
      </c>
      <c r="D18" s="52" t="s">
        <v>64</v>
      </c>
      <c r="E18" s="52" t="s">
        <v>80</v>
      </c>
      <c r="F18" s="52" t="s">
        <v>145</v>
      </c>
      <c r="G18" s="52" t="s">
        <v>222</v>
      </c>
      <c r="H18" s="52" t="s">
        <v>223</v>
      </c>
      <c r="I18" s="54">
        <v>44700</v>
      </c>
      <c r="J18" s="54"/>
      <c r="K18" s="54"/>
      <c r="L18" s="54"/>
      <c r="M18" s="54"/>
      <c r="N18" s="54"/>
      <c r="O18" s="54"/>
      <c r="P18" s="54"/>
      <c r="Q18" s="54">
        <v>44700</v>
      </c>
      <c r="R18" s="54"/>
      <c r="S18" s="54"/>
      <c r="T18" s="54"/>
      <c r="U18" s="54"/>
      <c r="V18" s="54"/>
      <c r="W18" s="54"/>
    </row>
    <row customHeight="1" ht="32.914306640625">
      <c r="A19" s="52"/>
      <c r="B19" s="52"/>
      <c r="C19" s="52" t="s">
        <v>224</v>
      </c>
      <c r="D19" s="52"/>
      <c r="E19" s="52"/>
      <c r="F19" s="52"/>
      <c r="G19" s="52"/>
      <c r="H19" s="52"/>
      <c r="I19" s="54">
        <v>150000</v>
      </c>
      <c r="J19" s="54"/>
      <c r="K19" s="54"/>
      <c r="L19" s="54"/>
      <c r="M19" s="54"/>
      <c r="N19" s="54">
        <v>150000</v>
      </c>
      <c r="O19" s="54"/>
      <c r="P19" s="54"/>
      <c r="Q19" s="54"/>
      <c r="R19" s="54"/>
      <c r="S19" s="54"/>
      <c r="T19" s="54"/>
      <c r="U19" s="54"/>
      <c r="V19" s="54"/>
      <c r="W19" s="54"/>
    </row>
    <row customHeight="1" ht="32.914306640625">
      <c r="A20" s="52" t="s">
        <v>216</v>
      </c>
      <c r="B20" s="53" t="s">
        <v>225</v>
      </c>
      <c r="C20" s="52" t="s">
        <v>224</v>
      </c>
      <c r="D20" s="52" t="s">
        <v>64</v>
      </c>
      <c r="E20" s="52" t="s">
        <v>80</v>
      </c>
      <c r="F20" s="52" t="s">
        <v>145</v>
      </c>
      <c r="G20" s="52" t="s">
        <v>226</v>
      </c>
      <c r="H20" s="52" t="s">
        <v>227</v>
      </c>
      <c r="I20" s="54">
        <v>150000</v>
      </c>
      <c r="J20" s="54"/>
      <c r="K20" s="54"/>
      <c r="L20" s="54"/>
      <c r="M20" s="54"/>
      <c r="N20" s="54">
        <v>150000</v>
      </c>
      <c r="O20" s="54"/>
      <c r="P20" s="54"/>
      <c r="Q20" s="54"/>
      <c r="R20" s="54"/>
      <c r="S20" s="54"/>
      <c r="T20" s="54"/>
      <c r="U20" s="54"/>
      <c r="V20" s="54"/>
      <c r="W20" s="54"/>
    </row>
    <row customHeight="1" ht="32.914306640625">
      <c r="A21" s="52"/>
      <c r="B21" s="52"/>
      <c r="C21" s="52" t="s">
        <v>228</v>
      </c>
      <c r="D21" s="52"/>
      <c r="E21" s="52"/>
      <c r="F21" s="52"/>
      <c r="G21" s="52"/>
      <c r="H21" s="52"/>
      <c r="I21" s="54">
        <v>543840</v>
      </c>
      <c r="J21" s="54">
        <v>543840</v>
      </c>
      <c r="K21" s="54">
        <v>543840</v>
      </c>
      <c r="L21" s="54"/>
      <c r="M21" s="54"/>
      <c r="N21" s="54"/>
      <c r="O21" s="54"/>
      <c r="P21" s="54"/>
      <c r="Q21" s="54"/>
      <c r="R21" s="54"/>
      <c r="S21" s="54"/>
      <c r="T21" s="54"/>
      <c r="U21" s="54"/>
      <c r="V21" s="54"/>
      <c r="W21" s="54"/>
    </row>
    <row customHeight="1" ht="32.914306640625">
      <c r="A22" s="52" t="s">
        <v>229</v>
      </c>
      <c r="B22" s="53" t="s">
        <v>230</v>
      </c>
      <c r="C22" s="52" t="s">
        <v>228</v>
      </c>
      <c r="D22" s="52" t="s">
        <v>64</v>
      </c>
      <c r="E22" s="52" t="s">
        <v>80</v>
      </c>
      <c r="F22" s="52" t="s">
        <v>145</v>
      </c>
      <c r="G22" s="52" t="s">
        <v>220</v>
      </c>
      <c r="H22" s="52" t="s">
        <v>221</v>
      </c>
      <c r="I22" s="54">
        <v>543840</v>
      </c>
      <c r="J22" s="54">
        <v>543840</v>
      </c>
      <c r="K22" s="54">
        <v>543840</v>
      </c>
      <c r="L22" s="54"/>
      <c r="M22" s="54"/>
      <c r="N22" s="54"/>
      <c r="O22" s="54"/>
      <c r="P22" s="54"/>
      <c r="Q22" s="54"/>
      <c r="R22" s="54"/>
      <c r="S22" s="54"/>
      <c r="T22" s="54"/>
      <c r="U22" s="54"/>
      <c r="V22" s="54"/>
      <c r="W22" s="54"/>
    </row>
    <row customHeight="1" ht="32.914306640625">
      <c r="A23" s="52"/>
      <c r="B23" s="52"/>
      <c r="C23" s="52" t="s">
        <v>231</v>
      </c>
      <c r="D23" s="52"/>
      <c r="E23" s="52"/>
      <c r="F23" s="52"/>
      <c r="G23" s="52"/>
      <c r="H23" s="52"/>
      <c r="I23" s="54">
        <v>100000</v>
      </c>
      <c r="J23" s="54"/>
      <c r="K23" s="54"/>
      <c r="L23" s="54"/>
      <c r="M23" s="54"/>
      <c r="N23" s="54"/>
      <c r="O23" s="54"/>
      <c r="P23" s="54"/>
      <c r="Q23" s="54"/>
      <c r="R23" s="54">
        <v>100000</v>
      </c>
      <c r="S23" s="54"/>
      <c r="T23" s="54"/>
      <c r="U23" s="54"/>
      <c r="V23" s="54"/>
      <c r="W23" s="54">
        <v>100000</v>
      </c>
    </row>
    <row customHeight="1" ht="32.914306640625">
      <c r="A24" s="52" t="s">
        <v>229</v>
      </c>
      <c r="B24" s="53" t="s">
        <v>232</v>
      </c>
      <c r="C24" s="52" t="s">
        <v>231</v>
      </c>
      <c r="D24" s="52" t="s">
        <v>64</v>
      </c>
      <c r="E24" s="52" t="s">
        <v>80</v>
      </c>
      <c r="F24" s="52" t="s">
        <v>145</v>
      </c>
      <c r="G24" s="52" t="s">
        <v>209</v>
      </c>
      <c r="H24" s="52" t="s">
        <v>210</v>
      </c>
      <c r="I24" s="54">
        <v>100000</v>
      </c>
      <c r="J24" s="54"/>
      <c r="K24" s="54"/>
      <c r="L24" s="54"/>
      <c r="M24" s="54"/>
      <c r="N24" s="54"/>
      <c r="O24" s="54"/>
      <c r="P24" s="54"/>
      <c r="Q24" s="54"/>
      <c r="R24" s="54">
        <v>100000</v>
      </c>
      <c r="S24" s="54"/>
      <c r="T24" s="54"/>
      <c r="U24" s="54"/>
      <c r="V24" s="54"/>
      <c r="W24" s="54">
        <v>100000</v>
      </c>
    </row>
    <row customHeight="1" ht="32.914306640625">
      <c r="A25" s="52"/>
      <c r="B25" s="52"/>
      <c r="C25" s="52" t="s">
        <v>233</v>
      </c>
      <c r="D25" s="52"/>
      <c r="E25" s="52"/>
      <c r="F25" s="52"/>
      <c r="G25" s="52"/>
      <c r="H25" s="52"/>
      <c r="I25" s="54">
        <v>3467100</v>
      </c>
      <c r="J25" s="54">
        <v>3467100</v>
      </c>
      <c r="K25" s="54">
        <v>3467100</v>
      </c>
      <c r="L25" s="54"/>
      <c r="M25" s="54"/>
      <c r="N25" s="54"/>
      <c r="O25" s="54"/>
      <c r="P25" s="54"/>
      <c r="Q25" s="54"/>
      <c r="R25" s="54"/>
      <c r="S25" s="54"/>
      <c r="T25" s="54"/>
      <c r="U25" s="54"/>
      <c r="V25" s="54"/>
      <c r="W25" s="54"/>
    </row>
    <row customHeight="1" ht="32.914306640625">
      <c r="A26" s="52" t="s">
        <v>207</v>
      </c>
      <c r="B26" s="53" t="s">
        <v>234</v>
      </c>
      <c r="C26" s="52" t="s">
        <v>233</v>
      </c>
      <c r="D26" s="52" t="s">
        <v>64</v>
      </c>
      <c r="E26" s="52" t="s">
        <v>80</v>
      </c>
      <c r="F26" s="52" t="s">
        <v>145</v>
      </c>
      <c r="G26" s="52" t="s">
        <v>235</v>
      </c>
      <c r="H26" s="52" t="s">
        <v>236</v>
      </c>
      <c r="I26" s="54">
        <v>526800</v>
      </c>
      <c r="J26" s="54">
        <v>526800</v>
      </c>
      <c r="K26" s="54">
        <v>526800</v>
      </c>
      <c r="L26" s="54"/>
      <c r="M26" s="54"/>
      <c r="N26" s="54"/>
      <c r="O26" s="54"/>
      <c r="P26" s="54"/>
      <c r="Q26" s="54"/>
      <c r="R26" s="54"/>
      <c r="S26" s="54"/>
      <c r="T26" s="54"/>
      <c r="U26" s="54"/>
      <c r="V26" s="54"/>
      <c r="W26" s="54"/>
    </row>
    <row customHeight="1" ht="32.914306640625">
      <c r="A27" s="52" t="s">
        <v>207</v>
      </c>
      <c r="B27" s="53" t="s">
        <v>234</v>
      </c>
      <c r="C27" s="52" t="s">
        <v>233</v>
      </c>
      <c r="D27" s="52" t="s">
        <v>64</v>
      </c>
      <c r="E27" s="52" t="s">
        <v>80</v>
      </c>
      <c r="F27" s="52" t="s">
        <v>145</v>
      </c>
      <c r="G27" s="52" t="s">
        <v>237</v>
      </c>
      <c r="H27" s="52" t="s">
        <v>238</v>
      </c>
      <c r="I27" s="54">
        <v>42000</v>
      </c>
      <c r="J27" s="54">
        <v>42000</v>
      </c>
      <c r="K27" s="54">
        <v>42000</v>
      </c>
      <c r="L27" s="54"/>
      <c r="M27" s="54"/>
      <c r="N27" s="54"/>
      <c r="O27" s="54"/>
      <c r="P27" s="54"/>
      <c r="Q27" s="54"/>
      <c r="R27" s="54"/>
      <c r="S27" s="54"/>
      <c r="T27" s="54"/>
      <c r="U27" s="54"/>
      <c r="V27" s="54"/>
      <c r="W27" s="54"/>
    </row>
    <row customHeight="1" ht="32.914306640625">
      <c r="A28" s="52" t="s">
        <v>207</v>
      </c>
      <c r="B28" s="53" t="s">
        <v>234</v>
      </c>
      <c r="C28" s="52" t="s">
        <v>233</v>
      </c>
      <c r="D28" s="52" t="s">
        <v>64</v>
      </c>
      <c r="E28" s="52" t="s">
        <v>80</v>
      </c>
      <c r="F28" s="52" t="s">
        <v>145</v>
      </c>
      <c r="G28" s="52" t="s">
        <v>239</v>
      </c>
      <c r="H28" s="52" t="s">
        <v>240</v>
      </c>
      <c r="I28" s="54">
        <v>450000</v>
      </c>
      <c r="J28" s="54">
        <v>450000</v>
      </c>
      <c r="K28" s="54">
        <v>450000</v>
      </c>
      <c r="L28" s="54"/>
      <c r="M28" s="54"/>
      <c r="N28" s="54"/>
      <c r="O28" s="54"/>
      <c r="P28" s="54"/>
      <c r="Q28" s="54"/>
      <c r="R28" s="54"/>
      <c r="S28" s="54"/>
      <c r="T28" s="54"/>
      <c r="U28" s="54"/>
      <c r="V28" s="54"/>
      <c r="W28" s="54"/>
    </row>
    <row customHeight="1" ht="32.914306640625">
      <c r="A29" s="52" t="s">
        <v>207</v>
      </c>
      <c r="B29" s="53" t="s">
        <v>234</v>
      </c>
      <c r="C29" s="52" t="s">
        <v>233</v>
      </c>
      <c r="D29" s="52" t="s">
        <v>64</v>
      </c>
      <c r="E29" s="52" t="s">
        <v>80</v>
      </c>
      <c r="F29" s="52" t="s">
        <v>145</v>
      </c>
      <c r="G29" s="52" t="s">
        <v>241</v>
      </c>
      <c r="H29" s="52" t="s">
        <v>242</v>
      </c>
      <c r="I29" s="54">
        <v>520000</v>
      </c>
      <c r="J29" s="54">
        <v>520000</v>
      </c>
      <c r="K29" s="54">
        <v>520000</v>
      </c>
      <c r="L29" s="54"/>
      <c r="M29" s="54"/>
      <c r="N29" s="54"/>
      <c r="O29" s="54"/>
      <c r="P29" s="54"/>
      <c r="Q29" s="54"/>
      <c r="R29" s="54"/>
      <c r="S29" s="54"/>
      <c r="T29" s="54"/>
      <c r="U29" s="54"/>
      <c r="V29" s="54"/>
      <c r="W29" s="54"/>
    </row>
    <row customHeight="1" ht="32.914306640625">
      <c r="A30" s="52" t="s">
        <v>207</v>
      </c>
      <c r="B30" s="53" t="s">
        <v>234</v>
      </c>
      <c r="C30" s="52" t="s">
        <v>233</v>
      </c>
      <c r="D30" s="52" t="s">
        <v>64</v>
      </c>
      <c r="E30" s="52" t="s">
        <v>80</v>
      </c>
      <c r="F30" s="52" t="s">
        <v>145</v>
      </c>
      <c r="G30" s="52" t="s">
        <v>243</v>
      </c>
      <c r="H30" s="52" t="s">
        <v>244</v>
      </c>
      <c r="I30" s="54">
        <v>4000</v>
      </c>
      <c r="J30" s="54">
        <v>4000</v>
      </c>
      <c r="K30" s="54">
        <v>4000</v>
      </c>
      <c r="L30" s="54"/>
      <c r="M30" s="54"/>
      <c r="N30" s="54"/>
      <c r="O30" s="54"/>
      <c r="P30" s="54"/>
      <c r="Q30" s="54"/>
      <c r="R30" s="54"/>
      <c r="S30" s="54"/>
      <c r="T30" s="54"/>
      <c r="U30" s="54"/>
      <c r="V30" s="54"/>
      <c r="W30" s="54"/>
    </row>
    <row customHeight="1" ht="32.914306640625">
      <c r="A31" s="52" t="s">
        <v>207</v>
      </c>
      <c r="B31" s="53" t="s">
        <v>234</v>
      </c>
      <c r="C31" s="52" t="s">
        <v>233</v>
      </c>
      <c r="D31" s="52" t="s">
        <v>64</v>
      </c>
      <c r="E31" s="52" t="s">
        <v>80</v>
      </c>
      <c r="F31" s="52" t="s">
        <v>145</v>
      </c>
      <c r="G31" s="52" t="s">
        <v>218</v>
      </c>
      <c r="H31" s="52" t="s">
        <v>219</v>
      </c>
      <c r="I31" s="54">
        <v>120000</v>
      </c>
      <c r="J31" s="54">
        <v>120000</v>
      </c>
      <c r="K31" s="54">
        <v>120000</v>
      </c>
      <c r="L31" s="54"/>
      <c r="M31" s="54"/>
      <c r="N31" s="54"/>
      <c r="O31" s="54"/>
      <c r="P31" s="54"/>
      <c r="Q31" s="54"/>
      <c r="R31" s="54"/>
      <c r="S31" s="54"/>
      <c r="T31" s="54"/>
      <c r="U31" s="54"/>
      <c r="V31" s="54"/>
      <c r="W31" s="54"/>
    </row>
    <row customHeight="1" ht="32.914306640625">
      <c r="A32" s="52" t="s">
        <v>207</v>
      </c>
      <c r="B32" s="53" t="s">
        <v>234</v>
      </c>
      <c r="C32" s="52" t="s">
        <v>233</v>
      </c>
      <c r="D32" s="52" t="s">
        <v>64</v>
      </c>
      <c r="E32" s="52" t="s">
        <v>80</v>
      </c>
      <c r="F32" s="52" t="s">
        <v>145</v>
      </c>
      <c r="G32" s="52" t="s">
        <v>245</v>
      </c>
      <c r="H32" s="52" t="s">
        <v>246</v>
      </c>
      <c r="I32" s="54">
        <v>150000</v>
      </c>
      <c r="J32" s="54">
        <v>150000</v>
      </c>
      <c r="K32" s="54">
        <v>150000</v>
      </c>
      <c r="L32" s="54"/>
      <c r="M32" s="54"/>
      <c r="N32" s="54"/>
      <c r="O32" s="54"/>
      <c r="P32" s="54"/>
      <c r="Q32" s="54"/>
      <c r="R32" s="54"/>
      <c r="S32" s="54"/>
      <c r="T32" s="54"/>
      <c r="U32" s="54"/>
      <c r="V32" s="54"/>
      <c r="W32" s="54"/>
    </row>
    <row customHeight="1" ht="32.914306640625">
      <c r="A33" s="52" t="s">
        <v>207</v>
      </c>
      <c r="B33" s="53" t="s">
        <v>234</v>
      </c>
      <c r="C33" s="52" t="s">
        <v>233</v>
      </c>
      <c r="D33" s="52" t="s">
        <v>64</v>
      </c>
      <c r="E33" s="52" t="s">
        <v>80</v>
      </c>
      <c r="F33" s="52" t="s">
        <v>145</v>
      </c>
      <c r="G33" s="52" t="s">
        <v>220</v>
      </c>
      <c r="H33" s="52" t="s">
        <v>221</v>
      </c>
      <c r="I33" s="54">
        <v>200000</v>
      </c>
      <c r="J33" s="54">
        <v>200000</v>
      </c>
      <c r="K33" s="54">
        <v>200000</v>
      </c>
      <c r="L33" s="54"/>
      <c r="M33" s="54"/>
      <c r="N33" s="54"/>
      <c r="O33" s="54"/>
      <c r="P33" s="54"/>
      <c r="Q33" s="54"/>
      <c r="R33" s="54"/>
      <c r="S33" s="54"/>
      <c r="T33" s="54"/>
      <c r="U33" s="54"/>
      <c r="V33" s="54"/>
      <c r="W33" s="54"/>
    </row>
    <row customHeight="1" ht="32.914306640625">
      <c r="A34" s="52" t="s">
        <v>207</v>
      </c>
      <c r="B34" s="53" t="s">
        <v>234</v>
      </c>
      <c r="C34" s="52" t="s">
        <v>233</v>
      </c>
      <c r="D34" s="52" t="s">
        <v>64</v>
      </c>
      <c r="E34" s="52" t="s">
        <v>80</v>
      </c>
      <c r="F34" s="52" t="s">
        <v>145</v>
      </c>
      <c r="G34" s="52" t="s">
        <v>247</v>
      </c>
      <c r="H34" s="52" t="s">
        <v>248</v>
      </c>
      <c r="I34" s="54">
        <v>35000</v>
      </c>
      <c r="J34" s="54">
        <v>35000</v>
      </c>
      <c r="K34" s="54">
        <v>35000</v>
      </c>
      <c r="L34" s="54"/>
      <c r="M34" s="54"/>
      <c r="N34" s="54"/>
      <c r="O34" s="54"/>
      <c r="P34" s="54"/>
      <c r="Q34" s="54"/>
      <c r="R34" s="54"/>
      <c r="S34" s="54"/>
      <c r="T34" s="54"/>
      <c r="U34" s="54"/>
      <c r="V34" s="54"/>
      <c r="W34" s="54"/>
    </row>
    <row customHeight="1" ht="32.914306640625">
      <c r="A35" s="52" t="s">
        <v>207</v>
      </c>
      <c r="B35" s="53" t="s">
        <v>234</v>
      </c>
      <c r="C35" s="52" t="s">
        <v>233</v>
      </c>
      <c r="D35" s="52" t="s">
        <v>64</v>
      </c>
      <c r="E35" s="52" t="s">
        <v>80</v>
      </c>
      <c r="F35" s="52" t="s">
        <v>145</v>
      </c>
      <c r="G35" s="52" t="s">
        <v>226</v>
      </c>
      <c r="H35" s="52" t="s">
        <v>227</v>
      </c>
      <c r="I35" s="54">
        <v>90000</v>
      </c>
      <c r="J35" s="54">
        <v>90000</v>
      </c>
      <c r="K35" s="54">
        <v>90000</v>
      </c>
      <c r="L35" s="54"/>
      <c r="M35" s="54"/>
      <c r="N35" s="54"/>
      <c r="O35" s="54"/>
      <c r="P35" s="54"/>
      <c r="Q35" s="54"/>
      <c r="R35" s="54"/>
      <c r="S35" s="54"/>
      <c r="T35" s="54"/>
      <c r="U35" s="54"/>
      <c r="V35" s="54"/>
      <c r="W35" s="54"/>
    </row>
    <row customHeight="1" ht="32.914306640625">
      <c r="A36" s="52" t="s">
        <v>207</v>
      </c>
      <c r="B36" s="53" t="s">
        <v>234</v>
      </c>
      <c r="C36" s="52" t="s">
        <v>233</v>
      </c>
      <c r="D36" s="52" t="s">
        <v>64</v>
      </c>
      <c r="E36" s="52" t="s">
        <v>80</v>
      </c>
      <c r="F36" s="52" t="s">
        <v>145</v>
      </c>
      <c r="G36" s="52" t="s">
        <v>249</v>
      </c>
      <c r="H36" s="52" t="s">
        <v>120</v>
      </c>
      <c r="I36" s="54">
        <v>30000</v>
      </c>
      <c r="J36" s="54">
        <v>30000</v>
      </c>
      <c r="K36" s="54">
        <v>30000</v>
      </c>
      <c r="L36" s="54"/>
      <c r="M36" s="54"/>
      <c r="N36" s="54"/>
      <c r="O36" s="54"/>
      <c r="P36" s="54"/>
      <c r="Q36" s="54"/>
      <c r="R36" s="54"/>
      <c r="S36" s="54"/>
      <c r="T36" s="54"/>
      <c r="U36" s="54"/>
      <c r="V36" s="54"/>
      <c r="W36" s="54"/>
    </row>
    <row customHeight="1" ht="32.914306640625">
      <c r="A37" s="52" t="s">
        <v>207</v>
      </c>
      <c r="B37" s="53" t="s">
        <v>234</v>
      </c>
      <c r="C37" s="52" t="s">
        <v>233</v>
      </c>
      <c r="D37" s="52" t="s">
        <v>64</v>
      </c>
      <c r="E37" s="52" t="s">
        <v>80</v>
      </c>
      <c r="F37" s="52" t="s">
        <v>145</v>
      </c>
      <c r="G37" s="52" t="s">
        <v>250</v>
      </c>
      <c r="H37" s="52" t="s">
        <v>251</v>
      </c>
      <c r="I37" s="54">
        <v>70000</v>
      </c>
      <c r="J37" s="54">
        <v>70000</v>
      </c>
      <c r="K37" s="54">
        <v>70000</v>
      </c>
      <c r="L37" s="54"/>
      <c r="M37" s="54"/>
      <c r="N37" s="54"/>
      <c r="O37" s="54"/>
      <c r="P37" s="54"/>
      <c r="Q37" s="54"/>
      <c r="R37" s="54"/>
      <c r="S37" s="54"/>
      <c r="T37" s="54"/>
      <c r="U37" s="54"/>
      <c r="V37" s="54"/>
      <c r="W37" s="54"/>
    </row>
    <row customHeight="1" ht="32.914306640625">
      <c r="A38" s="52" t="s">
        <v>207</v>
      </c>
      <c r="B38" s="53" t="s">
        <v>234</v>
      </c>
      <c r="C38" s="52" t="s">
        <v>233</v>
      </c>
      <c r="D38" s="52" t="s">
        <v>64</v>
      </c>
      <c r="E38" s="52" t="s">
        <v>80</v>
      </c>
      <c r="F38" s="52" t="s">
        <v>145</v>
      </c>
      <c r="G38" s="52" t="s">
        <v>252</v>
      </c>
      <c r="H38" s="52" t="s">
        <v>253</v>
      </c>
      <c r="I38" s="54">
        <v>72000</v>
      </c>
      <c r="J38" s="54">
        <v>72000</v>
      </c>
      <c r="K38" s="54">
        <v>72000</v>
      </c>
      <c r="L38" s="54"/>
      <c r="M38" s="54"/>
      <c r="N38" s="54"/>
      <c r="O38" s="54"/>
      <c r="P38" s="54"/>
      <c r="Q38" s="54"/>
      <c r="R38" s="54"/>
      <c r="S38" s="54"/>
      <c r="T38" s="54"/>
      <c r="U38" s="54"/>
      <c r="V38" s="54"/>
      <c r="W38" s="54"/>
    </row>
    <row customHeight="1" ht="32.914306640625">
      <c r="A39" s="52" t="s">
        <v>207</v>
      </c>
      <c r="B39" s="53" t="s">
        <v>234</v>
      </c>
      <c r="C39" s="52" t="s">
        <v>233</v>
      </c>
      <c r="D39" s="52" t="s">
        <v>64</v>
      </c>
      <c r="E39" s="52" t="s">
        <v>80</v>
      </c>
      <c r="F39" s="52" t="s">
        <v>145</v>
      </c>
      <c r="G39" s="52" t="s">
        <v>254</v>
      </c>
      <c r="H39" s="52" t="s">
        <v>255</v>
      </c>
      <c r="I39" s="54">
        <v>30000</v>
      </c>
      <c r="J39" s="54">
        <v>30000</v>
      </c>
      <c r="K39" s="54">
        <v>30000</v>
      </c>
      <c r="L39" s="54"/>
      <c r="M39" s="54"/>
      <c r="N39" s="54"/>
      <c r="O39" s="54"/>
      <c r="P39" s="54"/>
      <c r="Q39" s="54"/>
      <c r="R39" s="54"/>
      <c r="S39" s="54"/>
      <c r="T39" s="54"/>
      <c r="U39" s="54"/>
      <c r="V39" s="54"/>
      <c r="W39" s="54"/>
    </row>
    <row customHeight="1" ht="32.914306640625">
      <c r="A40" s="52" t="s">
        <v>207</v>
      </c>
      <c r="B40" s="53" t="s">
        <v>234</v>
      </c>
      <c r="C40" s="52" t="s">
        <v>233</v>
      </c>
      <c r="D40" s="52" t="s">
        <v>64</v>
      </c>
      <c r="E40" s="52" t="s">
        <v>80</v>
      </c>
      <c r="F40" s="52" t="s">
        <v>145</v>
      </c>
      <c r="G40" s="52" t="s">
        <v>256</v>
      </c>
      <c r="H40" s="52" t="s">
        <v>257</v>
      </c>
      <c r="I40" s="54">
        <v>550000</v>
      </c>
      <c r="J40" s="54">
        <v>550000</v>
      </c>
      <c r="K40" s="54">
        <v>550000</v>
      </c>
      <c r="L40" s="54"/>
      <c r="M40" s="54"/>
      <c r="N40" s="54"/>
      <c r="O40" s="54"/>
      <c r="P40" s="54"/>
      <c r="Q40" s="54"/>
      <c r="R40" s="54"/>
      <c r="S40" s="54"/>
      <c r="T40" s="54"/>
      <c r="U40" s="54"/>
      <c r="V40" s="54"/>
      <c r="W40" s="54"/>
    </row>
    <row customHeight="1" ht="32.914306640625">
      <c r="A41" s="52" t="s">
        <v>207</v>
      </c>
      <c r="B41" s="53" t="s">
        <v>234</v>
      </c>
      <c r="C41" s="52" t="s">
        <v>233</v>
      </c>
      <c r="D41" s="52" t="s">
        <v>64</v>
      </c>
      <c r="E41" s="52" t="s">
        <v>80</v>
      </c>
      <c r="F41" s="52" t="s">
        <v>145</v>
      </c>
      <c r="G41" s="52" t="s">
        <v>258</v>
      </c>
      <c r="H41" s="52" t="s">
        <v>259</v>
      </c>
      <c r="I41" s="54">
        <v>39300</v>
      </c>
      <c r="J41" s="54">
        <v>39300</v>
      </c>
      <c r="K41" s="54">
        <v>39300</v>
      </c>
      <c r="L41" s="54"/>
      <c r="M41" s="54"/>
      <c r="N41" s="54"/>
      <c r="O41" s="54"/>
      <c r="P41" s="54"/>
      <c r="Q41" s="54"/>
      <c r="R41" s="54"/>
      <c r="S41" s="54"/>
      <c r="T41" s="54"/>
      <c r="U41" s="54"/>
      <c r="V41" s="54"/>
      <c r="W41" s="54"/>
    </row>
    <row customHeight="1" ht="32.914306640625">
      <c r="A42" s="52" t="s">
        <v>207</v>
      </c>
      <c r="B42" s="53" t="s">
        <v>234</v>
      </c>
      <c r="C42" s="52" t="s">
        <v>233</v>
      </c>
      <c r="D42" s="52" t="s">
        <v>64</v>
      </c>
      <c r="E42" s="52" t="s">
        <v>80</v>
      </c>
      <c r="F42" s="52" t="s">
        <v>145</v>
      </c>
      <c r="G42" s="52" t="s">
        <v>260</v>
      </c>
      <c r="H42" s="52" t="s">
        <v>261</v>
      </c>
      <c r="I42" s="54">
        <v>10000</v>
      </c>
      <c r="J42" s="54">
        <v>10000</v>
      </c>
      <c r="K42" s="54">
        <v>10000</v>
      </c>
      <c r="L42" s="54"/>
      <c r="M42" s="54"/>
      <c r="N42" s="54"/>
      <c r="O42" s="54"/>
      <c r="P42" s="54"/>
      <c r="Q42" s="54"/>
      <c r="R42" s="54"/>
      <c r="S42" s="54"/>
      <c r="T42" s="54"/>
      <c r="U42" s="54"/>
      <c r="V42" s="54"/>
      <c r="W42" s="54"/>
    </row>
    <row customHeight="1" ht="32.914306640625">
      <c r="A43" s="52" t="s">
        <v>207</v>
      </c>
      <c r="B43" s="53" t="s">
        <v>234</v>
      </c>
      <c r="C43" s="52" t="s">
        <v>233</v>
      </c>
      <c r="D43" s="52" t="s">
        <v>64</v>
      </c>
      <c r="E43" s="52" t="s">
        <v>80</v>
      </c>
      <c r="F43" s="52" t="s">
        <v>145</v>
      </c>
      <c r="G43" s="52" t="s">
        <v>262</v>
      </c>
      <c r="H43" s="52" t="s">
        <v>263</v>
      </c>
      <c r="I43" s="54">
        <v>528000</v>
      </c>
      <c r="J43" s="54">
        <v>528000</v>
      </c>
      <c r="K43" s="54">
        <v>528000</v>
      </c>
      <c r="L43" s="54"/>
      <c r="M43" s="54"/>
      <c r="N43" s="54"/>
      <c r="O43" s="54"/>
      <c r="P43" s="54"/>
      <c r="Q43" s="54"/>
      <c r="R43" s="54"/>
      <c r="S43" s="54"/>
      <c r="T43" s="54"/>
      <c r="U43" s="54"/>
      <c r="V43" s="54"/>
      <c r="W43" s="54"/>
    </row>
    <row customHeight="1" ht="32.914306640625">
      <c r="A44" s="52"/>
      <c r="B44" s="52"/>
      <c r="C44" s="52" t="s">
        <v>264</v>
      </c>
      <c r="D44" s="52"/>
      <c r="E44" s="52"/>
      <c r="F44" s="52"/>
      <c r="G44" s="52"/>
      <c r="H44" s="52"/>
      <c r="I44" s="54">
        <v>3000</v>
      </c>
      <c r="J44" s="54"/>
      <c r="K44" s="54"/>
      <c r="L44" s="54"/>
      <c r="M44" s="54"/>
      <c r="N44" s="54">
        <v>3000</v>
      </c>
      <c r="O44" s="54"/>
      <c r="P44" s="54"/>
      <c r="Q44" s="54"/>
      <c r="R44" s="54"/>
      <c r="S44" s="54"/>
      <c r="T44" s="54"/>
      <c r="U44" s="54"/>
      <c r="V44" s="54"/>
      <c r="W44" s="54"/>
    </row>
    <row customHeight="1" ht="32.914306640625">
      <c r="A45" s="52" t="s">
        <v>229</v>
      </c>
      <c r="B45" s="53" t="s">
        <v>265</v>
      </c>
      <c r="C45" s="52" t="s">
        <v>264</v>
      </c>
      <c r="D45" s="52" t="s">
        <v>64</v>
      </c>
      <c r="E45" s="52" t="s">
        <v>80</v>
      </c>
      <c r="F45" s="52" t="s">
        <v>145</v>
      </c>
      <c r="G45" s="52" t="s">
        <v>226</v>
      </c>
      <c r="H45" s="52" t="s">
        <v>227</v>
      </c>
      <c r="I45" s="54">
        <v>3000</v>
      </c>
      <c r="J45" s="54"/>
      <c r="K45" s="54"/>
      <c r="L45" s="54"/>
      <c r="M45" s="54"/>
      <c r="N45" s="54">
        <v>3000</v>
      </c>
      <c r="O45" s="54"/>
      <c r="P45" s="54"/>
      <c r="Q45" s="54"/>
      <c r="R45" s="54"/>
      <c r="S45" s="54"/>
      <c r="T45" s="54"/>
      <c r="U45" s="54"/>
      <c r="V45" s="54"/>
      <c r="W45" s="54"/>
    </row>
    <row customHeight="1" ht="32.914306640625">
      <c r="A46" s="52"/>
      <c r="B46" s="52"/>
      <c r="C46" s="52" t="s">
        <v>266</v>
      </c>
      <c r="D46" s="52"/>
      <c r="E46" s="52"/>
      <c r="F46" s="52"/>
      <c r="G46" s="52"/>
      <c r="H46" s="52"/>
      <c r="I46" s="54">
        <v>240000</v>
      </c>
      <c r="J46" s="54"/>
      <c r="K46" s="54"/>
      <c r="L46" s="54"/>
      <c r="M46" s="54"/>
      <c r="N46" s="54">
        <v>240000</v>
      </c>
      <c r="O46" s="54"/>
      <c r="P46" s="54"/>
      <c r="Q46" s="54"/>
      <c r="R46" s="54"/>
      <c r="S46" s="54"/>
      <c r="T46" s="54"/>
      <c r="U46" s="54"/>
      <c r="V46" s="54"/>
      <c r="W46" s="54"/>
    </row>
    <row customHeight="1" ht="32.914306640625">
      <c r="A47" s="52" t="s">
        <v>216</v>
      </c>
      <c r="B47" s="53" t="s">
        <v>267</v>
      </c>
      <c r="C47" s="52" t="s">
        <v>266</v>
      </c>
      <c r="D47" s="52" t="s">
        <v>64</v>
      </c>
      <c r="E47" s="52" t="s">
        <v>80</v>
      </c>
      <c r="F47" s="52" t="s">
        <v>145</v>
      </c>
      <c r="G47" s="52" t="s">
        <v>177</v>
      </c>
      <c r="H47" s="52" t="s">
        <v>178</v>
      </c>
      <c r="I47" s="54">
        <v>240000</v>
      </c>
      <c r="J47" s="54"/>
      <c r="K47" s="54"/>
      <c r="L47" s="54"/>
      <c r="M47" s="54"/>
      <c r="N47" s="54">
        <v>240000</v>
      </c>
      <c r="O47" s="54"/>
      <c r="P47" s="54"/>
      <c r="Q47" s="54"/>
      <c r="R47" s="54"/>
      <c r="S47" s="54"/>
      <c r="T47" s="54"/>
      <c r="U47" s="54"/>
      <c r="V47" s="54"/>
      <c r="W47" s="54"/>
    </row>
    <row customHeight="1" ht="32.914306640625">
      <c r="A48" s="52"/>
      <c r="B48" s="52"/>
      <c r="C48" s="52" t="s">
        <v>268</v>
      </c>
      <c r="D48" s="52"/>
      <c r="E48" s="52"/>
      <c r="F48" s="52"/>
      <c r="G48" s="52"/>
      <c r="H48" s="52"/>
      <c r="I48" s="54">
        <v>732880</v>
      </c>
      <c r="J48" s="54"/>
      <c r="K48" s="54"/>
      <c r="L48" s="54"/>
      <c r="M48" s="54"/>
      <c r="N48" s="54">
        <v>732880</v>
      </c>
      <c r="O48" s="54"/>
      <c r="P48" s="54"/>
      <c r="Q48" s="54"/>
      <c r="R48" s="54"/>
      <c r="S48" s="54"/>
      <c r="T48" s="54"/>
      <c r="U48" s="54"/>
      <c r="V48" s="54"/>
      <c r="W48" s="54"/>
    </row>
    <row customHeight="1" ht="32.914306640625">
      <c r="A49" s="52" t="s">
        <v>229</v>
      </c>
      <c r="B49" s="53" t="s">
        <v>269</v>
      </c>
      <c r="C49" s="52" t="s">
        <v>268</v>
      </c>
      <c r="D49" s="52" t="s">
        <v>64</v>
      </c>
      <c r="E49" s="52" t="s">
        <v>80</v>
      </c>
      <c r="F49" s="52" t="s">
        <v>145</v>
      </c>
      <c r="G49" s="52" t="s">
        <v>270</v>
      </c>
      <c r="H49" s="52" t="s">
        <v>271</v>
      </c>
      <c r="I49" s="54">
        <v>732880</v>
      </c>
      <c r="J49" s="54"/>
      <c r="K49" s="54"/>
      <c r="L49" s="54"/>
      <c r="M49" s="54"/>
      <c r="N49" s="54">
        <v>732880</v>
      </c>
      <c r="O49" s="54"/>
      <c r="P49" s="54"/>
      <c r="Q49" s="54"/>
      <c r="R49" s="54"/>
      <c r="S49" s="54"/>
      <c r="T49" s="54"/>
      <c r="U49" s="54"/>
      <c r="V49" s="54"/>
      <c r="W49" s="54"/>
    </row>
    <row customHeight="1" ht="32.914306640625">
      <c r="A50" s="52"/>
      <c r="B50" s="52"/>
      <c r="C50" s="52" t="s">
        <v>272</v>
      </c>
      <c r="D50" s="52"/>
      <c r="E50" s="52"/>
      <c r="F50" s="52"/>
      <c r="G50" s="52"/>
      <c r="H50" s="52"/>
      <c r="I50" s="54">
        <v>100000</v>
      </c>
      <c r="J50" s="54"/>
      <c r="K50" s="54"/>
      <c r="L50" s="54"/>
      <c r="M50" s="54"/>
      <c r="N50" s="54"/>
      <c r="O50" s="54"/>
      <c r="P50" s="54"/>
      <c r="Q50" s="54"/>
      <c r="R50" s="54">
        <v>100000</v>
      </c>
      <c r="S50" s="54"/>
      <c r="T50" s="54"/>
      <c r="U50" s="54"/>
      <c r="V50" s="54"/>
      <c r="W50" s="54">
        <v>100000</v>
      </c>
    </row>
    <row customHeight="1" ht="32.914306640625">
      <c r="A51" s="52" t="s">
        <v>229</v>
      </c>
      <c r="B51" s="53" t="s">
        <v>273</v>
      </c>
      <c r="C51" s="52" t="s">
        <v>272</v>
      </c>
      <c r="D51" s="52" t="s">
        <v>64</v>
      </c>
      <c r="E51" s="52" t="s">
        <v>80</v>
      </c>
      <c r="F51" s="52" t="s">
        <v>145</v>
      </c>
      <c r="G51" s="52" t="s">
        <v>226</v>
      </c>
      <c r="H51" s="52" t="s">
        <v>227</v>
      </c>
      <c r="I51" s="54">
        <v>100000</v>
      </c>
      <c r="J51" s="54"/>
      <c r="K51" s="54"/>
      <c r="L51" s="54"/>
      <c r="M51" s="54"/>
      <c r="N51" s="54"/>
      <c r="O51" s="54"/>
      <c r="P51" s="54"/>
      <c r="Q51" s="54"/>
      <c r="R51" s="54">
        <v>100000</v>
      </c>
      <c r="S51" s="54"/>
      <c r="T51" s="54"/>
      <c r="U51" s="54"/>
      <c r="V51" s="54"/>
      <c r="W51" s="54">
        <v>100000</v>
      </c>
    </row>
    <row customHeight="1" ht="32.914306640625">
      <c r="A52" s="52"/>
      <c r="B52" s="52"/>
      <c r="C52" s="52" t="s">
        <v>274</v>
      </c>
      <c r="D52" s="52"/>
      <c r="E52" s="52"/>
      <c r="F52" s="52"/>
      <c r="G52" s="52"/>
      <c r="H52" s="52"/>
      <c r="I52" s="54">
        <v>60000</v>
      </c>
      <c r="J52" s="54"/>
      <c r="K52" s="54"/>
      <c r="L52" s="54"/>
      <c r="M52" s="54"/>
      <c r="N52" s="54"/>
      <c r="O52" s="54"/>
      <c r="P52" s="54"/>
      <c r="Q52" s="54"/>
      <c r="R52" s="54">
        <v>60000</v>
      </c>
      <c r="S52" s="54"/>
      <c r="T52" s="54"/>
      <c r="U52" s="54"/>
      <c r="V52" s="54"/>
      <c r="W52" s="54">
        <v>60000</v>
      </c>
    </row>
    <row customHeight="1" ht="32.914306640625">
      <c r="A53" s="52" t="s">
        <v>229</v>
      </c>
      <c r="B53" s="53" t="s">
        <v>275</v>
      </c>
      <c r="C53" s="52" t="s">
        <v>274</v>
      </c>
      <c r="D53" s="52" t="s">
        <v>64</v>
      </c>
      <c r="E53" s="52" t="s">
        <v>80</v>
      </c>
      <c r="F53" s="52" t="s">
        <v>145</v>
      </c>
      <c r="G53" s="52" t="s">
        <v>209</v>
      </c>
      <c r="H53" s="52" t="s">
        <v>210</v>
      </c>
      <c r="I53" s="54">
        <v>60000</v>
      </c>
      <c r="J53" s="54"/>
      <c r="K53" s="54"/>
      <c r="L53" s="54"/>
      <c r="M53" s="54"/>
      <c r="N53" s="54"/>
      <c r="O53" s="54"/>
      <c r="P53" s="54"/>
      <c r="Q53" s="54"/>
      <c r="R53" s="54">
        <v>60000</v>
      </c>
      <c r="S53" s="54"/>
      <c r="T53" s="54"/>
      <c r="U53" s="54"/>
      <c r="V53" s="54"/>
      <c r="W53" s="54">
        <v>60000</v>
      </c>
    </row>
    <row customHeight="1" ht="32.914306640625">
      <c r="A54" s="52"/>
      <c r="B54" s="52"/>
      <c r="C54" s="52" t="s">
        <v>276</v>
      </c>
      <c r="D54" s="52"/>
      <c r="E54" s="52"/>
      <c r="F54" s="52"/>
      <c r="G54" s="52"/>
      <c r="H54" s="52"/>
      <c r="I54" s="54">
        <v>2571.64</v>
      </c>
      <c r="J54" s="54"/>
      <c r="K54" s="54"/>
      <c r="L54" s="54"/>
      <c r="M54" s="54"/>
      <c r="N54" s="54">
        <v>2571.64</v>
      </c>
      <c r="O54" s="54"/>
      <c r="P54" s="54"/>
      <c r="Q54" s="54"/>
      <c r="R54" s="54"/>
      <c r="S54" s="54"/>
      <c r="T54" s="54"/>
      <c r="U54" s="54"/>
      <c r="V54" s="54"/>
      <c r="W54" s="54"/>
    </row>
    <row customHeight="1" ht="32.914306640625">
      <c r="A55" s="52" t="s">
        <v>216</v>
      </c>
      <c r="B55" s="53" t="s">
        <v>277</v>
      </c>
      <c r="C55" s="52" t="s">
        <v>276</v>
      </c>
      <c r="D55" s="52" t="s">
        <v>64</v>
      </c>
      <c r="E55" s="52" t="s">
        <v>80</v>
      </c>
      <c r="F55" s="52" t="s">
        <v>145</v>
      </c>
      <c r="G55" s="52" t="s">
        <v>235</v>
      </c>
      <c r="H55" s="52" t="s">
        <v>236</v>
      </c>
      <c r="I55" s="54">
        <v>2491.64</v>
      </c>
      <c r="J55" s="54"/>
      <c r="K55" s="54"/>
      <c r="L55" s="54"/>
      <c r="M55" s="54"/>
      <c r="N55" s="54">
        <v>2491.64</v>
      </c>
      <c r="O55" s="54"/>
      <c r="P55" s="54"/>
      <c r="Q55" s="54"/>
      <c r="R55" s="54"/>
      <c r="S55" s="54"/>
      <c r="T55" s="54"/>
      <c r="U55" s="54"/>
      <c r="V55" s="54"/>
      <c r="W55" s="54"/>
    </row>
    <row customHeight="1" ht="32.914306640625">
      <c r="A56" s="52" t="s">
        <v>216</v>
      </c>
      <c r="B56" s="53" t="s">
        <v>277</v>
      </c>
      <c r="C56" s="52" t="s">
        <v>276</v>
      </c>
      <c r="D56" s="52" t="s">
        <v>64</v>
      </c>
      <c r="E56" s="52" t="s">
        <v>80</v>
      </c>
      <c r="F56" s="52" t="s">
        <v>145</v>
      </c>
      <c r="G56" s="52" t="s">
        <v>222</v>
      </c>
      <c r="H56" s="52" t="s">
        <v>223</v>
      </c>
      <c r="I56" s="54">
        <v>80</v>
      </c>
      <c r="J56" s="54"/>
      <c r="K56" s="54"/>
      <c r="L56" s="54"/>
      <c r="M56" s="54"/>
      <c r="N56" s="54">
        <v>80</v>
      </c>
      <c r="O56" s="54"/>
      <c r="P56" s="54"/>
      <c r="Q56" s="54"/>
      <c r="R56" s="54"/>
      <c r="S56" s="54"/>
      <c r="T56" s="54"/>
      <c r="U56" s="54"/>
      <c r="V56" s="54"/>
      <c r="W56" s="54"/>
    </row>
    <row customHeight="1" ht="32.914306640625">
      <c r="A57" s="52"/>
      <c r="B57" s="52"/>
      <c r="C57" s="52" t="s">
        <v>278</v>
      </c>
      <c r="D57" s="52"/>
      <c r="E57" s="52"/>
      <c r="F57" s="52"/>
      <c r="G57" s="52"/>
      <c r="H57" s="52"/>
      <c r="I57" s="54">
        <v>15089</v>
      </c>
      <c r="J57" s="54"/>
      <c r="K57" s="54"/>
      <c r="L57" s="54"/>
      <c r="M57" s="54"/>
      <c r="N57" s="54">
        <v>15089</v>
      </c>
      <c r="O57" s="54"/>
      <c r="P57" s="54"/>
      <c r="Q57" s="54"/>
      <c r="R57" s="54"/>
      <c r="S57" s="54"/>
      <c r="T57" s="54"/>
      <c r="U57" s="54"/>
      <c r="V57" s="54"/>
      <c r="W57" s="54"/>
    </row>
    <row customHeight="1" ht="32.914306640625">
      <c r="A58" s="52" t="s">
        <v>229</v>
      </c>
      <c r="B58" s="53" t="s">
        <v>279</v>
      </c>
      <c r="C58" s="52" t="s">
        <v>278</v>
      </c>
      <c r="D58" s="52" t="s">
        <v>64</v>
      </c>
      <c r="E58" s="52" t="s">
        <v>80</v>
      </c>
      <c r="F58" s="52" t="s">
        <v>145</v>
      </c>
      <c r="G58" s="52" t="s">
        <v>235</v>
      </c>
      <c r="H58" s="52" t="s">
        <v>236</v>
      </c>
      <c r="I58" s="54">
        <v>15089</v>
      </c>
      <c r="J58" s="54"/>
      <c r="K58" s="54"/>
      <c r="L58" s="54"/>
      <c r="M58" s="54"/>
      <c r="N58" s="54">
        <v>15089</v>
      </c>
      <c r="O58" s="54"/>
      <c r="P58" s="54"/>
      <c r="Q58" s="54"/>
      <c r="R58" s="54"/>
      <c r="S58" s="54"/>
      <c r="T58" s="54"/>
      <c r="U58" s="54"/>
      <c r="V58" s="54"/>
      <c r="W58" s="54"/>
    </row>
    <row customHeight="1" ht="32.914306640625">
      <c r="A59" s="52"/>
      <c r="B59" s="52"/>
      <c r="C59" s="52" t="s">
        <v>280</v>
      </c>
      <c r="D59" s="52"/>
      <c r="E59" s="52"/>
      <c r="F59" s="52"/>
      <c r="G59" s="52"/>
      <c r="H59" s="52"/>
      <c r="I59" s="54">
        <v>144270</v>
      </c>
      <c r="J59" s="54"/>
      <c r="K59" s="54"/>
      <c r="L59" s="54"/>
      <c r="M59" s="54"/>
      <c r="N59" s="54">
        <v>144270</v>
      </c>
      <c r="O59" s="54"/>
      <c r="P59" s="54"/>
      <c r="Q59" s="54"/>
      <c r="R59" s="54"/>
      <c r="S59" s="54"/>
      <c r="T59" s="54"/>
      <c r="U59" s="54"/>
      <c r="V59" s="54"/>
      <c r="W59" s="54"/>
    </row>
    <row customHeight="1" ht="32.914306640625">
      <c r="A60" s="52" t="s">
        <v>229</v>
      </c>
      <c r="B60" s="53" t="s">
        <v>281</v>
      </c>
      <c r="C60" s="52" t="s">
        <v>280</v>
      </c>
      <c r="D60" s="52" t="s">
        <v>64</v>
      </c>
      <c r="E60" s="52" t="s">
        <v>80</v>
      </c>
      <c r="F60" s="52" t="s">
        <v>145</v>
      </c>
      <c r="G60" s="52" t="s">
        <v>226</v>
      </c>
      <c r="H60" s="52" t="s">
        <v>227</v>
      </c>
      <c r="I60" s="54">
        <v>144270</v>
      </c>
      <c r="J60" s="54"/>
      <c r="K60" s="54"/>
      <c r="L60" s="54"/>
      <c r="M60" s="54"/>
      <c r="N60" s="54">
        <v>144270</v>
      </c>
      <c r="O60" s="54"/>
      <c r="P60" s="54"/>
      <c r="Q60" s="54"/>
      <c r="R60" s="54"/>
      <c r="S60" s="54"/>
      <c r="T60" s="54"/>
      <c r="U60" s="54"/>
      <c r="V60" s="54"/>
      <c r="W60" s="54"/>
    </row>
    <row customHeight="1" ht="32.914306640625">
      <c r="A61" s="52"/>
      <c r="B61" s="52"/>
      <c r="C61" s="52" t="s">
        <v>282</v>
      </c>
      <c r="D61" s="52"/>
      <c r="E61" s="52"/>
      <c r="F61" s="52"/>
      <c r="G61" s="52"/>
      <c r="H61" s="52"/>
      <c r="I61" s="54">
        <v>4000000</v>
      </c>
      <c r="J61" s="54"/>
      <c r="K61" s="54"/>
      <c r="L61" s="54"/>
      <c r="M61" s="54"/>
      <c r="N61" s="54">
        <v>4000000</v>
      </c>
      <c r="O61" s="54"/>
      <c r="P61" s="54"/>
      <c r="Q61" s="54"/>
      <c r="R61" s="54"/>
      <c r="S61" s="54"/>
      <c r="T61" s="54"/>
      <c r="U61" s="54"/>
      <c r="V61" s="54"/>
      <c r="W61" s="54"/>
    </row>
    <row customHeight="1" ht="32.914306640625">
      <c r="A62" s="52" t="s">
        <v>229</v>
      </c>
      <c r="B62" s="53" t="s">
        <v>283</v>
      </c>
      <c r="C62" s="52" t="s">
        <v>282</v>
      </c>
      <c r="D62" s="52" t="s">
        <v>64</v>
      </c>
      <c r="E62" s="52" t="s">
        <v>80</v>
      </c>
      <c r="F62" s="52" t="s">
        <v>145</v>
      </c>
      <c r="G62" s="52" t="s">
        <v>284</v>
      </c>
      <c r="H62" s="52" t="s">
        <v>271</v>
      </c>
      <c r="I62" s="54">
        <v>4000000</v>
      </c>
      <c r="J62" s="54"/>
      <c r="K62" s="54"/>
      <c r="L62" s="54"/>
      <c r="M62" s="54"/>
      <c r="N62" s="54">
        <v>4000000</v>
      </c>
      <c r="O62" s="54"/>
      <c r="P62" s="54"/>
      <c r="Q62" s="54"/>
      <c r="R62" s="54"/>
      <c r="S62" s="54"/>
      <c r="T62" s="54"/>
      <c r="U62" s="54"/>
      <c r="V62" s="54"/>
      <c r="W62" s="54"/>
    </row>
    <row customHeight="1" ht="32.914306640625">
      <c r="A63" s="52"/>
      <c r="B63" s="52"/>
      <c r="C63" s="52" t="s">
        <v>285</v>
      </c>
      <c r="D63" s="52"/>
      <c r="E63" s="52"/>
      <c r="F63" s="52"/>
      <c r="G63" s="52"/>
      <c r="H63" s="52"/>
      <c r="I63" s="54">
        <v>1000000</v>
      </c>
      <c r="J63" s="54"/>
      <c r="K63" s="54"/>
      <c r="L63" s="54"/>
      <c r="M63" s="54"/>
      <c r="N63" s="54">
        <v>1000000</v>
      </c>
      <c r="O63" s="54"/>
      <c r="P63" s="54"/>
      <c r="Q63" s="54"/>
      <c r="R63" s="54"/>
      <c r="S63" s="54"/>
      <c r="T63" s="54"/>
      <c r="U63" s="54"/>
      <c r="V63" s="54"/>
      <c r="W63" s="54"/>
    </row>
    <row customHeight="1" ht="32.914306640625">
      <c r="A64" s="52" t="s">
        <v>229</v>
      </c>
      <c r="B64" s="53" t="s">
        <v>286</v>
      </c>
      <c r="C64" s="52" t="s">
        <v>285</v>
      </c>
      <c r="D64" s="52" t="s">
        <v>64</v>
      </c>
      <c r="E64" s="52" t="s">
        <v>80</v>
      </c>
      <c r="F64" s="52" t="s">
        <v>145</v>
      </c>
      <c r="G64" s="52" t="s">
        <v>222</v>
      </c>
      <c r="H64" s="52" t="s">
        <v>223</v>
      </c>
      <c r="I64" s="54">
        <v>100000</v>
      </c>
      <c r="J64" s="54"/>
      <c r="K64" s="54"/>
      <c r="L64" s="54"/>
      <c r="M64" s="54"/>
      <c r="N64" s="54">
        <v>100000</v>
      </c>
      <c r="O64" s="54"/>
      <c r="P64" s="54"/>
      <c r="Q64" s="54"/>
      <c r="R64" s="54"/>
      <c r="S64" s="54"/>
      <c r="T64" s="54"/>
      <c r="U64" s="54"/>
      <c r="V64" s="54"/>
      <c r="W64" s="54"/>
    </row>
    <row customHeight="1" ht="32.914306640625">
      <c r="A65" s="52" t="s">
        <v>229</v>
      </c>
      <c r="B65" s="53" t="s">
        <v>286</v>
      </c>
      <c r="C65" s="52" t="s">
        <v>285</v>
      </c>
      <c r="D65" s="52" t="s">
        <v>64</v>
      </c>
      <c r="E65" s="52" t="s">
        <v>80</v>
      </c>
      <c r="F65" s="52" t="s">
        <v>145</v>
      </c>
      <c r="G65" s="52" t="s">
        <v>287</v>
      </c>
      <c r="H65" s="52" t="s">
        <v>288</v>
      </c>
      <c r="I65" s="54">
        <v>900000</v>
      </c>
      <c r="J65" s="54"/>
      <c r="K65" s="54"/>
      <c r="L65" s="54"/>
      <c r="M65" s="54"/>
      <c r="N65" s="54">
        <v>900000</v>
      </c>
      <c r="O65" s="54"/>
      <c r="P65" s="54"/>
      <c r="Q65" s="54"/>
      <c r="R65" s="54"/>
      <c r="S65" s="54"/>
      <c r="T65" s="54"/>
      <c r="U65" s="54"/>
      <c r="V65" s="54"/>
      <c r="W65" s="54"/>
    </row>
    <row customHeight="1" ht="32.914306640625">
      <c r="A66" s="52"/>
      <c r="B66" s="52"/>
      <c r="C66" s="52" t="s">
        <v>289</v>
      </c>
      <c r="D66" s="52"/>
      <c r="E66" s="52"/>
      <c r="F66" s="52"/>
      <c r="G66" s="52"/>
      <c r="H66" s="52"/>
      <c r="I66" s="54">
        <v>50000</v>
      </c>
      <c r="J66" s="54"/>
      <c r="K66" s="54"/>
      <c r="L66" s="54"/>
      <c r="M66" s="54"/>
      <c r="N66" s="54"/>
      <c r="O66" s="54"/>
      <c r="P66" s="54"/>
      <c r="Q66" s="54"/>
      <c r="R66" s="54">
        <v>50000</v>
      </c>
      <c r="S66" s="54"/>
      <c r="T66" s="54"/>
      <c r="U66" s="54"/>
      <c r="V66" s="54"/>
      <c r="W66" s="54">
        <v>50000</v>
      </c>
    </row>
    <row customHeight="1" ht="32.914306640625">
      <c r="A67" s="52" t="s">
        <v>229</v>
      </c>
      <c r="B67" s="53" t="s">
        <v>290</v>
      </c>
      <c r="C67" s="52" t="s">
        <v>289</v>
      </c>
      <c r="D67" s="52" t="s">
        <v>64</v>
      </c>
      <c r="E67" s="52" t="s">
        <v>80</v>
      </c>
      <c r="F67" s="52" t="s">
        <v>145</v>
      </c>
      <c r="G67" s="52" t="s">
        <v>235</v>
      </c>
      <c r="H67" s="52" t="s">
        <v>236</v>
      </c>
      <c r="I67" s="54">
        <v>50000</v>
      </c>
      <c r="J67" s="54"/>
      <c r="K67" s="54"/>
      <c r="L67" s="54"/>
      <c r="M67" s="54"/>
      <c r="N67" s="54"/>
      <c r="O67" s="54"/>
      <c r="P67" s="54"/>
      <c r="Q67" s="54"/>
      <c r="R67" s="54">
        <v>50000</v>
      </c>
      <c r="S67" s="54"/>
      <c r="T67" s="54"/>
      <c r="U67" s="54"/>
      <c r="V67" s="54"/>
      <c r="W67" s="54">
        <v>50000</v>
      </c>
    </row>
    <row customHeight="1" ht="32.914306640625">
      <c r="A68" s="52"/>
      <c r="B68" s="52"/>
      <c r="C68" s="52" t="s">
        <v>291</v>
      </c>
      <c r="D68" s="52"/>
      <c r="E68" s="52"/>
      <c r="F68" s="52"/>
      <c r="G68" s="52"/>
      <c r="H68" s="52"/>
      <c r="I68" s="54">
        <v>20000</v>
      </c>
      <c r="J68" s="54"/>
      <c r="K68" s="54"/>
      <c r="L68" s="54"/>
      <c r="M68" s="54"/>
      <c r="N68" s="54"/>
      <c r="O68" s="54"/>
      <c r="P68" s="54"/>
      <c r="Q68" s="54"/>
      <c r="R68" s="54">
        <v>20000</v>
      </c>
      <c r="S68" s="54"/>
      <c r="T68" s="54"/>
      <c r="U68" s="54"/>
      <c r="V68" s="54"/>
      <c r="W68" s="54">
        <v>20000</v>
      </c>
    </row>
    <row customHeight="1" ht="32.914306640625">
      <c r="A69" s="52" t="s">
        <v>216</v>
      </c>
      <c r="B69" s="53" t="s">
        <v>292</v>
      </c>
      <c r="C69" s="52" t="s">
        <v>291</v>
      </c>
      <c r="D69" s="52" t="s">
        <v>64</v>
      </c>
      <c r="E69" s="52" t="s">
        <v>80</v>
      </c>
      <c r="F69" s="52" t="s">
        <v>145</v>
      </c>
      <c r="G69" s="52" t="s">
        <v>226</v>
      </c>
      <c r="H69" s="52" t="s">
        <v>227</v>
      </c>
      <c r="I69" s="54">
        <v>20000</v>
      </c>
      <c r="J69" s="54"/>
      <c r="K69" s="54"/>
      <c r="L69" s="54"/>
      <c r="M69" s="54"/>
      <c r="N69" s="54"/>
      <c r="O69" s="54"/>
      <c r="P69" s="54"/>
      <c r="Q69" s="54"/>
      <c r="R69" s="54">
        <v>20000</v>
      </c>
      <c r="S69" s="54"/>
      <c r="T69" s="54"/>
      <c r="U69" s="54"/>
      <c r="V69" s="54"/>
      <c r="W69" s="54">
        <v>20000</v>
      </c>
    </row>
    <row customHeight="1" ht="32.914306640625">
      <c r="A70" s="52"/>
      <c r="B70" s="52"/>
      <c r="C70" s="52" t="s">
        <v>293</v>
      </c>
      <c r="D70" s="52"/>
      <c r="E70" s="52"/>
      <c r="F70" s="52"/>
      <c r="G70" s="52"/>
      <c r="H70" s="52"/>
      <c r="I70" s="54">
        <v>1900000</v>
      </c>
      <c r="J70" s="54">
        <v>1900000</v>
      </c>
      <c r="K70" s="54">
        <v>1900000</v>
      </c>
      <c r="L70" s="54"/>
      <c r="M70" s="54"/>
      <c r="N70" s="54"/>
      <c r="O70" s="54"/>
      <c r="P70" s="54"/>
      <c r="Q70" s="54"/>
      <c r="R70" s="54"/>
      <c r="S70" s="54"/>
      <c r="T70" s="54"/>
      <c r="U70" s="54"/>
      <c r="V70" s="54"/>
      <c r="W70" s="54"/>
    </row>
    <row customHeight="1" ht="32.914306640625">
      <c r="A71" s="52" t="s">
        <v>207</v>
      </c>
      <c r="B71" s="53" t="s">
        <v>294</v>
      </c>
      <c r="C71" s="52" t="s">
        <v>293</v>
      </c>
      <c r="D71" s="52" t="s">
        <v>64</v>
      </c>
      <c r="E71" s="52" t="s">
        <v>80</v>
      </c>
      <c r="F71" s="52" t="s">
        <v>145</v>
      </c>
      <c r="G71" s="52" t="s">
        <v>295</v>
      </c>
      <c r="H71" s="52" t="s">
        <v>296</v>
      </c>
      <c r="I71" s="54">
        <v>1900000</v>
      </c>
      <c r="J71" s="54">
        <v>1900000</v>
      </c>
      <c r="K71" s="54">
        <v>1900000</v>
      </c>
      <c r="L71" s="54"/>
      <c r="M71" s="54"/>
      <c r="N71" s="54"/>
      <c r="O71" s="54"/>
      <c r="P71" s="54"/>
      <c r="Q71" s="54"/>
      <c r="R71" s="54"/>
      <c r="S71" s="54"/>
      <c r="T71" s="54"/>
      <c r="U71" s="54"/>
      <c r="V71" s="54"/>
      <c r="W71" s="54"/>
    </row>
    <row customHeight="1" ht="32.914306640625">
      <c r="A72" s="52"/>
      <c r="B72" s="52"/>
      <c r="C72" s="52" t="s">
        <v>297</v>
      </c>
      <c r="D72" s="52"/>
      <c r="E72" s="52"/>
      <c r="F72" s="52"/>
      <c r="G72" s="52"/>
      <c r="H72" s="52"/>
      <c r="I72" s="54">
        <v>1529364</v>
      </c>
      <c r="J72" s="54"/>
      <c r="K72" s="54"/>
      <c r="L72" s="54"/>
      <c r="M72" s="54"/>
      <c r="N72" s="54"/>
      <c r="O72" s="54"/>
      <c r="P72" s="54"/>
      <c r="Q72" s="54">
        <v>1529364</v>
      </c>
      <c r="R72" s="54"/>
      <c r="S72" s="54"/>
      <c r="T72" s="54"/>
      <c r="U72" s="54"/>
      <c r="V72" s="54"/>
      <c r="W72" s="54"/>
    </row>
    <row customHeight="1" ht="32.914306640625">
      <c r="A73" s="52" t="s">
        <v>216</v>
      </c>
      <c r="B73" s="53" t="s">
        <v>298</v>
      </c>
      <c r="C73" s="52" t="s">
        <v>297</v>
      </c>
      <c r="D73" s="52" t="s">
        <v>64</v>
      </c>
      <c r="E73" s="52" t="s">
        <v>80</v>
      </c>
      <c r="F73" s="52" t="s">
        <v>145</v>
      </c>
      <c r="G73" s="52" t="s">
        <v>295</v>
      </c>
      <c r="H73" s="52" t="s">
        <v>296</v>
      </c>
      <c r="I73" s="54">
        <v>1529364</v>
      </c>
      <c r="J73" s="54"/>
      <c r="K73" s="54"/>
      <c r="L73" s="54"/>
      <c r="M73" s="54"/>
      <c r="N73" s="54"/>
      <c r="O73" s="54"/>
      <c r="P73" s="54"/>
      <c r="Q73" s="54">
        <v>1529364</v>
      </c>
      <c r="R73" s="54"/>
      <c r="S73" s="54"/>
      <c r="T73" s="54"/>
      <c r="U73" s="54"/>
      <c r="V73" s="54"/>
      <c r="W73" s="54"/>
    </row>
    <row customHeight="1" ht="18.75">
      <c r="A74" s="55" t="s">
        <v>299</v>
      </c>
      <c r="B74" s="56"/>
      <c r="C74" s="56"/>
      <c r="D74" s="56"/>
      <c r="E74" s="56"/>
      <c r="F74" s="56"/>
      <c r="G74" s="56"/>
      <c r="H74" s="57"/>
      <c r="I74" s="54">
        <v>17017674.64</v>
      </c>
      <c r="J74" s="54">
        <v>6037750</v>
      </c>
      <c r="K74" s="54">
        <v>6037750</v>
      </c>
      <c r="L74" s="54"/>
      <c r="M74" s="54"/>
      <c r="N74" s="54">
        <v>7355000.64</v>
      </c>
      <c r="O74" s="54"/>
      <c r="P74" s="54"/>
      <c r="Q74" s="54">
        <v>3294924</v>
      </c>
      <c r="R74" s="54">
        <v>330000</v>
      </c>
      <c r="S74" s="54"/>
      <c r="T74" s="54"/>
      <c r="U74" s="54"/>
      <c r="V74" s="54"/>
      <c r="W74" s="54">
        <v>330000</v>
      </c>
    </row>
  </sheetData>
  <mergeCells count="28">
    <mergeCell ref="E4:E6"/>
    <mergeCell ref="Q4:Q6"/>
    <mergeCell ref="R4:W4"/>
    <mergeCell ref="R5:R6"/>
    <mergeCell ref="S5:S6"/>
    <mergeCell ref="T5:T6"/>
    <mergeCell ref="V5:V6"/>
    <mergeCell ref="W5:W6"/>
    <mergeCell ref="A74:H74"/>
    <mergeCell ref="U5:U6"/>
    <mergeCell ref="A2:W2"/>
    <mergeCell ref="F4:F6"/>
    <mergeCell ref="A4:A6"/>
    <mergeCell ref="C4:C6"/>
    <mergeCell ref="M5:M6"/>
    <mergeCell ref="J4:M4"/>
    <mergeCell ref="D4:D6"/>
    <mergeCell ref="G4:G6"/>
    <mergeCell ref="H4:H6"/>
    <mergeCell ref="I4:I6"/>
    <mergeCell ref="L5:L6"/>
    <mergeCell ref="N4:P4"/>
    <mergeCell ref="N5:N6"/>
    <mergeCell ref="O5:O6"/>
    <mergeCell ref="P5:P6"/>
    <mergeCell ref="B4:B6"/>
    <mergeCell ref="J5:K5"/>
    <mergeCell ref="A3:I3"/>
  </mergeCells>
  <pageSetup paperSize="9" scale="0"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609C1-D8C4-6113-C177-3E3054653207}" mc:Ignorable="x14ac xr xr2 xr3">
  <sheetPr>
    <outlinePr summaryRight="0"/>
  </sheetPr>
  <dimension ref="A1:J71"/>
  <sheetViews>
    <sheetView topLeftCell="A1" showZeros="0" workbookViewId="0"/>
  </sheetViews>
  <sheetFormatPr defaultColWidth="9.140625" customHeight="1" defaultRowHeight="12"/>
  <cols>
    <col min="1" max="1" width="34.28125" customWidth="1"/>
    <col min="2" max="2" width="29.00390625" customWidth="1"/>
    <col min="3" max="3" width="17.171875" customWidth="1"/>
    <col min="4" max="4" width="21.03125" customWidth="1"/>
    <col min="5" max="5" width="23.57421875" customWidth="1"/>
    <col min="6" max="6" width="11.28125" customWidth="1"/>
    <col min="7" max="7" width="10.3125" customWidth="1"/>
    <col min="8" max="8" width="9.3125" customWidth="1"/>
    <col min="9" max="9" width="13.421875" customWidth="1"/>
    <col min="10" max="10" width="27.453125" customWidth="1"/>
  </cols>
  <sheetData>
    <row customHeight="1" ht="12">
      <c r="J1" s="58" t="s">
        <v>300</v>
      </c>
    </row>
    <row customHeight="1" ht="28.5">
      <c r="A2" s="59" t="s">
        <v>301</v>
      </c>
      <c r="B2" s="33"/>
      <c r="C2" s="33"/>
      <c r="D2" s="33"/>
      <c r="E2" s="33"/>
      <c r="F2" s="60"/>
      <c r="G2" s="33"/>
      <c r="H2" s="60"/>
      <c r="I2" s="60"/>
      <c r="J2" s="33"/>
    </row>
    <row customHeight="1" ht="15">
      <c r="A3" s="34">
        <f>"单位名称："&amp;"玉溪市民族中学"</f>
      </c>
    </row>
    <row customHeight="1" ht="14.25">
      <c r="A4" s="61" t="s">
        <v>302</v>
      </c>
      <c r="B4" s="61" t="s">
        <v>303</v>
      </c>
      <c r="C4" s="61" t="s">
        <v>304</v>
      </c>
      <c r="D4" s="61" t="s">
        <v>305</v>
      </c>
      <c r="E4" s="61" t="s">
        <v>306</v>
      </c>
      <c r="F4" s="62" t="s">
        <v>307</v>
      </c>
      <c r="G4" s="61" t="s">
        <v>308</v>
      </c>
      <c r="H4" s="62" t="s">
        <v>309</v>
      </c>
      <c r="I4" s="62" t="s">
        <v>310</v>
      </c>
      <c r="J4" s="61" t="s">
        <v>311</v>
      </c>
    </row>
    <row customHeight="1" ht="14.25">
      <c r="A5" s="61">
        <v>1</v>
      </c>
      <c r="B5" s="61">
        <v>2</v>
      </c>
      <c r="C5" s="61">
        <v>3</v>
      </c>
      <c r="D5" s="61">
        <v>4</v>
      </c>
      <c r="E5" s="61">
        <v>5</v>
      </c>
      <c r="F5" s="62">
        <v>6</v>
      </c>
      <c r="G5" s="61">
        <v>7</v>
      </c>
      <c r="H5" s="62">
        <v>8</v>
      </c>
      <c r="I5" s="62">
        <v>9</v>
      </c>
      <c r="J5" s="61">
        <v>10</v>
      </c>
    </row>
    <row customHeight="1" ht="15">
      <c r="A6" s="52" t="s">
        <v>64</v>
      </c>
      <c r="B6" s="63"/>
      <c r="C6" s="63"/>
      <c r="D6" s="63"/>
      <c r="E6" s="64"/>
      <c r="F6" s="65"/>
      <c r="G6" s="64"/>
      <c r="H6" s="65"/>
      <c r="I6" s="65"/>
      <c r="J6" s="64"/>
    </row>
    <row customHeight="1" ht="33.75">
      <c r="A7" s="52" t="s">
        <v>291</v>
      </c>
      <c r="B7" s="52" t="s">
        <v>312</v>
      </c>
      <c r="C7" s="52" t="s">
        <v>313</v>
      </c>
      <c r="D7" s="52" t="s">
        <v>314</v>
      </c>
      <c r="E7" s="52" t="s">
        <v>315</v>
      </c>
      <c r="F7" s="52" t="s">
        <v>316</v>
      </c>
      <c r="G7" s="66" t="s">
        <v>45</v>
      </c>
      <c r="H7" s="52" t="s">
        <v>317</v>
      </c>
      <c r="I7" s="52" t="s">
        <v>318</v>
      </c>
      <c r="J7" s="52" t="s">
        <v>319</v>
      </c>
    </row>
    <row customHeight="1" ht="33.75">
      <c r="A8" s="52" t="s">
        <v>291</v>
      </c>
      <c r="B8" s="52" t="s">
        <v>312</v>
      </c>
      <c r="C8" s="52" t="s">
        <v>313</v>
      </c>
      <c r="D8" s="52" t="s">
        <v>320</v>
      </c>
      <c r="E8" s="52" t="s">
        <v>321</v>
      </c>
      <c r="F8" s="52" t="s">
        <v>316</v>
      </c>
      <c r="G8" s="66" t="s">
        <v>322</v>
      </c>
      <c r="H8" s="52" t="s">
        <v>323</v>
      </c>
      <c r="I8" s="52" t="s">
        <v>318</v>
      </c>
      <c r="J8" s="52" t="s">
        <v>324</v>
      </c>
    </row>
    <row customHeight="1" ht="33.75">
      <c r="A9" s="52" t="s">
        <v>291</v>
      </c>
      <c r="B9" s="52" t="s">
        <v>312</v>
      </c>
      <c r="C9" s="52" t="s">
        <v>325</v>
      </c>
      <c r="D9" s="52" t="s">
        <v>326</v>
      </c>
      <c r="E9" s="52" t="s">
        <v>327</v>
      </c>
      <c r="F9" s="52" t="s">
        <v>316</v>
      </c>
      <c r="G9" s="66" t="s">
        <v>328</v>
      </c>
      <c r="H9" s="52" t="s">
        <v>323</v>
      </c>
      <c r="I9" s="52" t="s">
        <v>318</v>
      </c>
      <c r="J9" s="52" t="s">
        <v>329</v>
      </c>
    </row>
    <row customHeight="1" ht="33.75">
      <c r="A10" s="52" t="s">
        <v>291</v>
      </c>
      <c r="B10" s="52" t="s">
        <v>312</v>
      </c>
      <c r="C10" s="52" t="s">
        <v>330</v>
      </c>
      <c r="D10" s="52" t="s">
        <v>331</v>
      </c>
      <c r="E10" s="52" t="s">
        <v>332</v>
      </c>
      <c r="F10" s="52" t="s">
        <v>316</v>
      </c>
      <c r="G10" s="66" t="s">
        <v>328</v>
      </c>
      <c r="H10" s="52" t="s">
        <v>323</v>
      </c>
      <c r="I10" s="52" t="s">
        <v>318</v>
      </c>
      <c r="J10" s="52" t="s">
        <v>333</v>
      </c>
    </row>
    <row customHeight="1" ht="33.75">
      <c r="A11" s="52" t="s">
        <v>291</v>
      </c>
      <c r="B11" s="52" t="s">
        <v>312</v>
      </c>
      <c r="C11" s="52" t="s">
        <v>334</v>
      </c>
      <c r="D11" s="52" t="s">
        <v>335</v>
      </c>
      <c r="E11" s="52" t="s">
        <v>336</v>
      </c>
      <c r="F11" s="52" t="s">
        <v>337</v>
      </c>
      <c r="G11" s="66" t="s">
        <v>338</v>
      </c>
      <c r="H11" s="52" t="s">
        <v>339</v>
      </c>
      <c r="I11" s="52" t="s">
        <v>318</v>
      </c>
      <c r="J11" s="52" t="s">
        <v>340</v>
      </c>
    </row>
    <row customHeight="1" ht="33.75">
      <c r="A12" s="52" t="s">
        <v>274</v>
      </c>
      <c r="B12" s="52" t="s">
        <v>341</v>
      </c>
      <c r="C12" s="52" t="s">
        <v>313</v>
      </c>
      <c r="D12" s="52" t="s">
        <v>314</v>
      </c>
      <c r="E12" s="52" t="s">
        <v>342</v>
      </c>
      <c r="F12" s="52" t="s">
        <v>343</v>
      </c>
      <c r="G12" s="66" t="s">
        <v>344</v>
      </c>
      <c r="H12" s="52" t="s">
        <v>339</v>
      </c>
      <c r="I12" s="52" t="s">
        <v>318</v>
      </c>
      <c r="J12" s="52" t="s">
        <v>345</v>
      </c>
    </row>
    <row customHeight="1" ht="33.75">
      <c r="A13" s="52" t="s">
        <v>274</v>
      </c>
      <c r="B13" s="52" t="s">
        <v>341</v>
      </c>
      <c r="C13" s="52" t="s">
        <v>313</v>
      </c>
      <c r="D13" s="52" t="s">
        <v>320</v>
      </c>
      <c r="E13" s="52" t="s">
        <v>346</v>
      </c>
      <c r="F13" s="52" t="s">
        <v>343</v>
      </c>
      <c r="G13" s="66" t="s">
        <v>347</v>
      </c>
      <c r="H13" s="52" t="s">
        <v>323</v>
      </c>
      <c r="I13" s="52" t="s">
        <v>318</v>
      </c>
      <c r="J13" s="52" t="s">
        <v>348</v>
      </c>
    </row>
    <row customHeight="1" ht="33.75">
      <c r="A14" s="52" t="s">
        <v>274</v>
      </c>
      <c r="B14" s="52" t="s">
        <v>341</v>
      </c>
      <c r="C14" s="52" t="s">
        <v>313</v>
      </c>
      <c r="D14" s="52" t="s">
        <v>349</v>
      </c>
      <c r="E14" s="52" t="s">
        <v>350</v>
      </c>
      <c r="F14" s="52" t="s">
        <v>351</v>
      </c>
      <c r="G14" s="66" t="s">
        <v>352</v>
      </c>
      <c r="H14" s="52" t="s">
        <v>353</v>
      </c>
      <c r="I14" s="52" t="s">
        <v>318</v>
      </c>
      <c r="J14" s="52" t="s">
        <v>354</v>
      </c>
    </row>
    <row customHeight="1" ht="33.75">
      <c r="A15" s="52" t="s">
        <v>274</v>
      </c>
      <c r="B15" s="52" t="s">
        <v>341</v>
      </c>
      <c r="C15" s="52" t="s">
        <v>325</v>
      </c>
      <c r="D15" s="52" t="s">
        <v>326</v>
      </c>
      <c r="E15" s="52" t="s">
        <v>355</v>
      </c>
      <c r="F15" s="52" t="s">
        <v>316</v>
      </c>
      <c r="G15" s="66" t="s">
        <v>356</v>
      </c>
      <c r="H15" s="52" t="s">
        <v>323</v>
      </c>
      <c r="I15" s="52" t="s">
        <v>318</v>
      </c>
      <c r="J15" s="52" t="s">
        <v>357</v>
      </c>
    </row>
    <row customHeight="1" ht="33.75">
      <c r="A16" s="52" t="s">
        <v>274</v>
      </c>
      <c r="B16" s="52" t="s">
        <v>341</v>
      </c>
      <c r="C16" s="52" t="s">
        <v>330</v>
      </c>
      <c r="D16" s="52" t="s">
        <v>331</v>
      </c>
      <c r="E16" s="52" t="s">
        <v>358</v>
      </c>
      <c r="F16" s="52" t="s">
        <v>316</v>
      </c>
      <c r="G16" s="66" t="s">
        <v>359</v>
      </c>
      <c r="H16" s="52" t="s">
        <v>323</v>
      </c>
      <c r="I16" s="52" t="s">
        <v>318</v>
      </c>
      <c r="J16" s="52" t="s">
        <v>360</v>
      </c>
    </row>
    <row customHeight="1" ht="33.75">
      <c r="A17" s="52" t="s">
        <v>289</v>
      </c>
      <c r="B17" s="52" t="s">
        <v>361</v>
      </c>
      <c r="C17" s="52" t="s">
        <v>313</v>
      </c>
      <c r="D17" s="52" t="s">
        <v>314</v>
      </c>
      <c r="E17" s="52" t="s">
        <v>362</v>
      </c>
      <c r="F17" s="52" t="s">
        <v>343</v>
      </c>
      <c r="G17" s="66" t="s">
        <v>363</v>
      </c>
      <c r="H17" s="52" t="s">
        <v>317</v>
      </c>
      <c r="I17" s="52" t="s">
        <v>318</v>
      </c>
      <c r="J17" s="52" t="s">
        <v>364</v>
      </c>
    </row>
    <row customHeight="1" ht="33.75">
      <c r="A18" s="52" t="s">
        <v>289</v>
      </c>
      <c r="B18" s="52" t="s">
        <v>361</v>
      </c>
      <c r="C18" s="52" t="s">
        <v>313</v>
      </c>
      <c r="D18" s="52" t="s">
        <v>314</v>
      </c>
      <c r="E18" s="52" t="s">
        <v>365</v>
      </c>
      <c r="F18" s="52" t="s">
        <v>337</v>
      </c>
      <c r="G18" s="66" t="s">
        <v>366</v>
      </c>
      <c r="H18" s="52" t="s">
        <v>339</v>
      </c>
      <c r="I18" s="52" t="s">
        <v>318</v>
      </c>
      <c r="J18" s="52" t="s">
        <v>367</v>
      </c>
    </row>
    <row customHeight="1" ht="33.75">
      <c r="A19" s="52" t="s">
        <v>289</v>
      </c>
      <c r="B19" s="52" t="s">
        <v>361</v>
      </c>
      <c r="C19" s="52" t="s">
        <v>313</v>
      </c>
      <c r="D19" s="52" t="s">
        <v>349</v>
      </c>
      <c r="E19" s="52" t="s">
        <v>368</v>
      </c>
      <c r="F19" s="52" t="s">
        <v>343</v>
      </c>
      <c r="G19" s="66" t="s">
        <v>369</v>
      </c>
      <c r="H19" s="52"/>
      <c r="I19" s="52" t="s">
        <v>370</v>
      </c>
      <c r="J19" s="52" t="s">
        <v>371</v>
      </c>
    </row>
    <row customHeight="1" ht="33.75">
      <c r="A20" s="52" t="s">
        <v>289</v>
      </c>
      <c r="B20" s="52" t="s">
        <v>361</v>
      </c>
      <c r="C20" s="52" t="s">
        <v>325</v>
      </c>
      <c r="D20" s="52" t="s">
        <v>372</v>
      </c>
      <c r="E20" s="52" t="s">
        <v>373</v>
      </c>
      <c r="F20" s="52" t="s">
        <v>343</v>
      </c>
      <c r="G20" s="66" t="s">
        <v>374</v>
      </c>
      <c r="H20" s="52"/>
      <c r="I20" s="52" t="s">
        <v>370</v>
      </c>
      <c r="J20" s="52" t="s">
        <v>375</v>
      </c>
    </row>
    <row customHeight="1" ht="33.75">
      <c r="A21" s="52" t="s">
        <v>289</v>
      </c>
      <c r="B21" s="52" t="s">
        <v>361</v>
      </c>
      <c r="C21" s="52" t="s">
        <v>330</v>
      </c>
      <c r="D21" s="52" t="s">
        <v>331</v>
      </c>
      <c r="E21" s="52" t="s">
        <v>331</v>
      </c>
      <c r="F21" s="52" t="s">
        <v>316</v>
      </c>
      <c r="G21" s="66" t="s">
        <v>376</v>
      </c>
      <c r="H21" s="52" t="s">
        <v>323</v>
      </c>
      <c r="I21" s="52" t="s">
        <v>318</v>
      </c>
      <c r="J21" s="52" t="s">
        <v>377</v>
      </c>
    </row>
    <row customHeight="1" ht="33.75">
      <c r="A22" s="52" t="s">
        <v>231</v>
      </c>
      <c r="B22" s="52" t="s">
        <v>378</v>
      </c>
      <c r="C22" s="52" t="s">
        <v>313</v>
      </c>
      <c r="D22" s="52" t="s">
        <v>314</v>
      </c>
      <c r="E22" s="52" t="s">
        <v>379</v>
      </c>
      <c r="F22" s="52" t="s">
        <v>316</v>
      </c>
      <c r="G22" s="66" t="s">
        <v>380</v>
      </c>
      <c r="H22" s="52" t="s">
        <v>381</v>
      </c>
      <c r="I22" s="52" t="s">
        <v>318</v>
      </c>
      <c r="J22" s="52" t="s">
        <v>382</v>
      </c>
    </row>
    <row customHeight="1" ht="33.75">
      <c r="A23" s="52" t="s">
        <v>231</v>
      </c>
      <c r="B23" s="52" t="s">
        <v>378</v>
      </c>
      <c r="C23" s="52" t="s">
        <v>313</v>
      </c>
      <c r="D23" s="52" t="s">
        <v>320</v>
      </c>
      <c r="E23" s="52" t="s">
        <v>383</v>
      </c>
      <c r="F23" s="52" t="s">
        <v>343</v>
      </c>
      <c r="G23" s="66" t="s">
        <v>347</v>
      </c>
      <c r="H23" s="52" t="s">
        <v>323</v>
      </c>
      <c r="I23" s="52" t="s">
        <v>318</v>
      </c>
      <c r="J23" s="52" t="s">
        <v>384</v>
      </c>
    </row>
    <row customHeight="1" ht="33.75">
      <c r="A24" s="52" t="s">
        <v>231</v>
      </c>
      <c r="B24" s="52" t="s">
        <v>378</v>
      </c>
      <c r="C24" s="52" t="s">
        <v>313</v>
      </c>
      <c r="D24" s="52" t="s">
        <v>349</v>
      </c>
      <c r="E24" s="52" t="s">
        <v>350</v>
      </c>
      <c r="F24" s="52" t="s">
        <v>337</v>
      </c>
      <c r="G24" s="66" t="s">
        <v>352</v>
      </c>
      <c r="H24" s="52" t="s">
        <v>353</v>
      </c>
      <c r="I24" s="52" t="s">
        <v>318</v>
      </c>
      <c r="J24" s="52" t="s">
        <v>385</v>
      </c>
    </row>
    <row customHeight="1" ht="33.75">
      <c r="A25" s="52" t="s">
        <v>231</v>
      </c>
      <c r="B25" s="52" t="s">
        <v>378</v>
      </c>
      <c r="C25" s="52" t="s">
        <v>325</v>
      </c>
      <c r="D25" s="52" t="s">
        <v>326</v>
      </c>
      <c r="E25" s="52" t="s">
        <v>355</v>
      </c>
      <c r="F25" s="52" t="s">
        <v>316</v>
      </c>
      <c r="G25" s="66" t="s">
        <v>356</v>
      </c>
      <c r="H25" s="52" t="s">
        <v>323</v>
      </c>
      <c r="I25" s="52" t="s">
        <v>318</v>
      </c>
      <c r="J25" s="52" t="s">
        <v>357</v>
      </c>
    </row>
    <row customHeight="1" ht="33.75">
      <c r="A26" s="52" t="s">
        <v>231</v>
      </c>
      <c r="B26" s="52" t="s">
        <v>378</v>
      </c>
      <c r="C26" s="52" t="s">
        <v>330</v>
      </c>
      <c r="D26" s="52" t="s">
        <v>331</v>
      </c>
      <c r="E26" s="52" t="s">
        <v>358</v>
      </c>
      <c r="F26" s="52" t="s">
        <v>316</v>
      </c>
      <c r="G26" s="66" t="s">
        <v>359</v>
      </c>
      <c r="H26" s="52" t="s">
        <v>323</v>
      </c>
      <c r="I26" s="52" t="s">
        <v>318</v>
      </c>
      <c r="J26" s="52" t="s">
        <v>360</v>
      </c>
    </row>
    <row customHeight="1" ht="33.75">
      <c r="A27" s="52" t="s">
        <v>215</v>
      </c>
      <c r="B27" s="52" t="s">
        <v>386</v>
      </c>
      <c r="C27" s="52" t="s">
        <v>313</v>
      </c>
      <c r="D27" s="52" t="s">
        <v>314</v>
      </c>
      <c r="E27" s="52" t="s">
        <v>387</v>
      </c>
      <c r="F27" s="52" t="s">
        <v>316</v>
      </c>
      <c r="G27" s="66" t="s">
        <v>45</v>
      </c>
      <c r="H27" s="52" t="s">
        <v>317</v>
      </c>
      <c r="I27" s="52" t="s">
        <v>318</v>
      </c>
      <c r="J27" s="52" t="s">
        <v>388</v>
      </c>
    </row>
    <row customHeight="1" ht="33.75">
      <c r="A28" s="52" t="s">
        <v>215</v>
      </c>
      <c r="B28" s="52" t="s">
        <v>386</v>
      </c>
      <c r="C28" s="52" t="s">
        <v>313</v>
      </c>
      <c r="D28" s="52" t="s">
        <v>314</v>
      </c>
      <c r="E28" s="52" t="s">
        <v>389</v>
      </c>
      <c r="F28" s="52" t="s">
        <v>316</v>
      </c>
      <c r="G28" s="66" t="s">
        <v>52</v>
      </c>
      <c r="H28" s="52" t="s">
        <v>381</v>
      </c>
      <c r="I28" s="52" t="s">
        <v>318</v>
      </c>
      <c r="J28" s="52" t="s">
        <v>390</v>
      </c>
    </row>
    <row customHeight="1" ht="33.75">
      <c r="A29" s="52" t="s">
        <v>215</v>
      </c>
      <c r="B29" s="52" t="s">
        <v>386</v>
      </c>
      <c r="C29" s="52" t="s">
        <v>313</v>
      </c>
      <c r="D29" s="52" t="s">
        <v>320</v>
      </c>
      <c r="E29" s="52" t="s">
        <v>391</v>
      </c>
      <c r="F29" s="52" t="s">
        <v>316</v>
      </c>
      <c r="G29" s="66" t="s">
        <v>376</v>
      </c>
      <c r="H29" s="52" t="s">
        <v>323</v>
      </c>
      <c r="I29" s="52" t="s">
        <v>318</v>
      </c>
      <c r="J29" s="52" t="s">
        <v>392</v>
      </c>
    </row>
    <row customHeight="1" ht="33.75">
      <c r="A30" s="52" t="s">
        <v>215</v>
      </c>
      <c r="B30" s="52" t="s">
        <v>386</v>
      </c>
      <c r="C30" s="52" t="s">
        <v>325</v>
      </c>
      <c r="D30" s="52" t="s">
        <v>326</v>
      </c>
      <c r="E30" s="52" t="s">
        <v>393</v>
      </c>
      <c r="F30" s="52" t="s">
        <v>351</v>
      </c>
      <c r="G30" s="66" t="s">
        <v>352</v>
      </c>
      <c r="H30" s="52" t="s">
        <v>317</v>
      </c>
      <c r="I30" s="52" t="s">
        <v>318</v>
      </c>
      <c r="J30" s="52" t="s">
        <v>394</v>
      </c>
    </row>
    <row customHeight="1" ht="33.75">
      <c r="A31" s="52" t="s">
        <v>215</v>
      </c>
      <c r="B31" s="52" t="s">
        <v>386</v>
      </c>
      <c r="C31" s="52" t="s">
        <v>330</v>
      </c>
      <c r="D31" s="52" t="s">
        <v>331</v>
      </c>
      <c r="E31" s="52" t="s">
        <v>395</v>
      </c>
      <c r="F31" s="52" t="s">
        <v>316</v>
      </c>
      <c r="G31" s="66" t="s">
        <v>328</v>
      </c>
      <c r="H31" s="52" t="s">
        <v>323</v>
      </c>
      <c r="I31" s="52" t="s">
        <v>318</v>
      </c>
      <c r="J31" s="52" t="s">
        <v>396</v>
      </c>
    </row>
    <row customHeight="1" ht="33.75">
      <c r="A32" s="52" t="s">
        <v>293</v>
      </c>
      <c r="B32" s="52" t="s">
        <v>397</v>
      </c>
      <c r="C32" s="52" t="s">
        <v>313</v>
      </c>
      <c r="D32" s="52" t="s">
        <v>314</v>
      </c>
      <c r="E32" s="52" t="s">
        <v>398</v>
      </c>
      <c r="F32" s="52" t="s">
        <v>316</v>
      </c>
      <c r="G32" s="66" t="s">
        <v>399</v>
      </c>
      <c r="H32" s="52" t="s">
        <v>381</v>
      </c>
      <c r="I32" s="52" t="s">
        <v>318</v>
      </c>
      <c r="J32" s="52" t="s">
        <v>400</v>
      </c>
    </row>
    <row customHeight="1" ht="33.75">
      <c r="A33" s="52" t="s">
        <v>293</v>
      </c>
      <c r="B33" s="52" t="s">
        <v>397</v>
      </c>
      <c r="C33" s="52" t="s">
        <v>313</v>
      </c>
      <c r="D33" s="52" t="s">
        <v>320</v>
      </c>
      <c r="E33" s="52" t="s">
        <v>401</v>
      </c>
      <c r="F33" s="52" t="s">
        <v>316</v>
      </c>
      <c r="G33" s="66" t="s">
        <v>359</v>
      </c>
      <c r="H33" s="52" t="s">
        <v>323</v>
      </c>
      <c r="I33" s="52" t="s">
        <v>318</v>
      </c>
      <c r="J33" s="52" t="s">
        <v>402</v>
      </c>
    </row>
    <row customHeight="1" ht="33.75">
      <c r="A34" s="52" t="s">
        <v>293</v>
      </c>
      <c r="B34" s="52" t="s">
        <v>397</v>
      </c>
      <c r="C34" s="52" t="s">
        <v>313</v>
      </c>
      <c r="D34" s="52" t="s">
        <v>349</v>
      </c>
      <c r="E34" s="52" t="s">
        <v>403</v>
      </c>
      <c r="F34" s="52" t="s">
        <v>351</v>
      </c>
      <c r="G34" s="66" t="s">
        <v>352</v>
      </c>
      <c r="H34" s="52" t="s">
        <v>353</v>
      </c>
      <c r="I34" s="52" t="s">
        <v>318</v>
      </c>
      <c r="J34" s="52" t="s">
        <v>404</v>
      </c>
    </row>
    <row customHeight="1" ht="33.75">
      <c r="A35" s="52" t="s">
        <v>293</v>
      </c>
      <c r="B35" s="52" t="s">
        <v>397</v>
      </c>
      <c r="C35" s="52" t="s">
        <v>325</v>
      </c>
      <c r="D35" s="52" t="s">
        <v>326</v>
      </c>
      <c r="E35" s="52" t="s">
        <v>355</v>
      </c>
      <c r="F35" s="52" t="s">
        <v>316</v>
      </c>
      <c r="G35" s="66" t="s">
        <v>359</v>
      </c>
      <c r="H35" s="52" t="s">
        <v>323</v>
      </c>
      <c r="I35" s="52" t="s">
        <v>318</v>
      </c>
      <c r="J35" s="52" t="s">
        <v>405</v>
      </c>
    </row>
    <row customHeight="1" ht="33.75">
      <c r="A36" s="52" t="s">
        <v>293</v>
      </c>
      <c r="B36" s="52" t="s">
        <v>397</v>
      </c>
      <c r="C36" s="52" t="s">
        <v>330</v>
      </c>
      <c r="D36" s="52" t="s">
        <v>331</v>
      </c>
      <c r="E36" s="52" t="s">
        <v>406</v>
      </c>
      <c r="F36" s="52" t="s">
        <v>316</v>
      </c>
      <c r="G36" s="66" t="s">
        <v>328</v>
      </c>
      <c r="H36" s="52" t="s">
        <v>323</v>
      </c>
      <c r="I36" s="52" t="s">
        <v>318</v>
      </c>
      <c r="J36" s="52" t="s">
        <v>407</v>
      </c>
    </row>
    <row customHeight="1" ht="33.75">
      <c r="A37" s="52" t="s">
        <v>272</v>
      </c>
      <c r="B37" s="52" t="s">
        <v>408</v>
      </c>
      <c r="C37" s="52" t="s">
        <v>313</v>
      </c>
      <c r="D37" s="52" t="s">
        <v>314</v>
      </c>
      <c r="E37" s="52" t="s">
        <v>409</v>
      </c>
      <c r="F37" s="52" t="s">
        <v>343</v>
      </c>
      <c r="G37" s="66" t="s">
        <v>352</v>
      </c>
      <c r="H37" s="52" t="s">
        <v>410</v>
      </c>
      <c r="I37" s="52" t="s">
        <v>318</v>
      </c>
      <c r="J37" s="52" t="s">
        <v>411</v>
      </c>
    </row>
    <row customHeight="1" ht="33.75">
      <c r="A38" s="52" t="s">
        <v>272</v>
      </c>
      <c r="B38" s="52" t="s">
        <v>408</v>
      </c>
      <c r="C38" s="52" t="s">
        <v>313</v>
      </c>
      <c r="D38" s="52" t="s">
        <v>314</v>
      </c>
      <c r="E38" s="52" t="s">
        <v>412</v>
      </c>
      <c r="F38" s="52" t="s">
        <v>316</v>
      </c>
      <c r="G38" s="66" t="s">
        <v>352</v>
      </c>
      <c r="H38" s="52" t="s">
        <v>410</v>
      </c>
      <c r="I38" s="52" t="s">
        <v>318</v>
      </c>
      <c r="J38" s="52" t="s">
        <v>412</v>
      </c>
    </row>
    <row customHeight="1" ht="33.75">
      <c r="A39" s="52" t="s">
        <v>272</v>
      </c>
      <c r="B39" s="52" t="s">
        <v>408</v>
      </c>
      <c r="C39" s="52" t="s">
        <v>313</v>
      </c>
      <c r="D39" s="52" t="s">
        <v>320</v>
      </c>
      <c r="E39" s="52" t="s">
        <v>413</v>
      </c>
      <c r="F39" s="52" t="s">
        <v>316</v>
      </c>
      <c r="G39" s="66" t="s">
        <v>51</v>
      </c>
      <c r="H39" s="52" t="s">
        <v>381</v>
      </c>
      <c r="I39" s="52" t="s">
        <v>318</v>
      </c>
      <c r="J39" s="52" t="s">
        <v>414</v>
      </c>
    </row>
    <row customHeight="1" ht="33.75">
      <c r="A40" s="52" t="s">
        <v>272</v>
      </c>
      <c r="B40" s="52" t="s">
        <v>408</v>
      </c>
      <c r="C40" s="52" t="s">
        <v>325</v>
      </c>
      <c r="D40" s="52" t="s">
        <v>326</v>
      </c>
      <c r="E40" s="52" t="s">
        <v>415</v>
      </c>
      <c r="F40" s="52" t="s">
        <v>316</v>
      </c>
      <c r="G40" s="66" t="s">
        <v>48</v>
      </c>
      <c r="H40" s="52" t="s">
        <v>416</v>
      </c>
      <c r="I40" s="52" t="s">
        <v>318</v>
      </c>
      <c r="J40" s="52" t="s">
        <v>417</v>
      </c>
    </row>
    <row customHeight="1" ht="33.75">
      <c r="A41" s="52" t="s">
        <v>272</v>
      </c>
      <c r="B41" s="52" t="s">
        <v>408</v>
      </c>
      <c r="C41" s="52" t="s">
        <v>330</v>
      </c>
      <c r="D41" s="52" t="s">
        <v>331</v>
      </c>
      <c r="E41" s="52" t="s">
        <v>418</v>
      </c>
      <c r="F41" s="52" t="s">
        <v>316</v>
      </c>
      <c r="G41" s="66" t="s">
        <v>359</v>
      </c>
      <c r="H41" s="52" t="s">
        <v>323</v>
      </c>
      <c r="I41" s="52" t="s">
        <v>318</v>
      </c>
      <c r="J41" s="52" t="s">
        <v>419</v>
      </c>
    </row>
    <row customHeight="1" ht="33.75">
      <c r="A42" s="52" t="s">
        <v>297</v>
      </c>
      <c r="B42" s="52" t="s">
        <v>420</v>
      </c>
      <c r="C42" s="52" t="s">
        <v>313</v>
      </c>
      <c r="D42" s="52" t="s">
        <v>314</v>
      </c>
      <c r="E42" s="52" t="s">
        <v>421</v>
      </c>
      <c r="F42" s="52" t="s">
        <v>316</v>
      </c>
      <c r="G42" s="66" t="s">
        <v>356</v>
      </c>
      <c r="H42" s="52" t="s">
        <v>381</v>
      </c>
      <c r="I42" s="52" t="s">
        <v>318</v>
      </c>
      <c r="J42" s="52" t="s">
        <v>422</v>
      </c>
    </row>
    <row customHeight="1" ht="33.75">
      <c r="A43" s="52" t="s">
        <v>297</v>
      </c>
      <c r="B43" s="52" t="s">
        <v>420</v>
      </c>
      <c r="C43" s="52" t="s">
        <v>313</v>
      </c>
      <c r="D43" s="52" t="s">
        <v>349</v>
      </c>
      <c r="E43" s="52" t="s">
        <v>403</v>
      </c>
      <c r="F43" s="52" t="s">
        <v>343</v>
      </c>
      <c r="G43" s="66" t="s">
        <v>347</v>
      </c>
      <c r="H43" s="52" t="s">
        <v>323</v>
      </c>
      <c r="I43" s="52" t="s">
        <v>318</v>
      </c>
      <c r="J43" s="52" t="s">
        <v>423</v>
      </c>
    </row>
    <row customHeight="1" ht="33.75">
      <c r="A44" s="52" t="s">
        <v>297</v>
      </c>
      <c r="B44" s="52" t="s">
        <v>420</v>
      </c>
      <c r="C44" s="52" t="s">
        <v>325</v>
      </c>
      <c r="D44" s="52" t="s">
        <v>326</v>
      </c>
      <c r="E44" s="52" t="s">
        <v>355</v>
      </c>
      <c r="F44" s="52" t="s">
        <v>316</v>
      </c>
      <c r="G44" s="66" t="s">
        <v>328</v>
      </c>
      <c r="H44" s="52" t="s">
        <v>323</v>
      </c>
      <c r="I44" s="52" t="s">
        <v>318</v>
      </c>
      <c r="J44" s="52" t="s">
        <v>405</v>
      </c>
    </row>
    <row customHeight="1" ht="33.75">
      <c r="A45" s="52" t="s">
        <v>297</v>
      </c>
      <c r="B45" s="52" t="s">
        <v>420</v>
      </c>
      <c r="C45" s="52" t="s">
        <v>330</v>
      </c>
      <c r="D45" s="52" t="s">
        <v>331</v>
      </c>
      <c r="E45" s="52" t="s">
        <v>358</v>
      </c>
      <c r="F45" s="52" t="s">
        <v>316</v>
      </c>
      <c r="G45" s="66" t="s">
        <v>328</v>
      </c>
      <c r="H45" s="52" t="s">
        <v>323</v>
      </c>
      <c r="I45" s="52" t="s">
        <v>318</v>
      </c>
      <c r="J45" s="52" t="s">
        <v>424</v>
      </c>
    </row>
    <row customHeight="1" ht="33.75">
      <c r="A46" s="52" t="s">
        <v>297</v>
      </c>
      <c r="B46" s="52" t="s">
        <v>420</v>
      </c>
      <c r="C46" s="52" t="s">
        <v>334</v>
      </c>
      <c r="D46" s="52" t="s">
        <v>335</v>
      </c>
      <c r="E46" s="52" t="s">
        <v>425</v>
      </c>
      <c r="F46" s="52" t="s">
        <v>337</v>
      </c>
      <c r="G46" s="66" t="s">
        <v>426</v>
      </c>
      <c r="H46" s="52" t="s">
        <v>339</v>
      </c>
      <c r="I46" s="52" t="s">
        <v>318</v>
      </c>
      <c r="J46" s="52" t="s">
        <v>427</v>
      </c>
    </row>
    <row customHeight="1" ht="33.75">
      <c r="A47" s="52" t="s">
        <v>213</v>
      </c>
      <c r="B47" s="52" t="s">
        <v>428</v>
      </c>
      <c r="C47" s="52" t="s">
        <v>313</v>
      </c>
      <c r="D47" s="52" t="s">
        <v>314</v>
      </c>
      <c r="E47" s="52" t="s">
        <v>429</v>
      </c>
      <c r="F47" s="52" t="s">
        <v>316</v>
      </c>
      <c r="G47" s="66" t="s">
        <v>430</v>
      </c>
      <c r="H47" s="52" t="s">
        <v>381</v>
      </c>
      <c r="I47" s="52" t="s">
        <v>318</v>
      </c>
      <c r="J47" s="52" t="s">
        <v>431</v>
      </c>
    </row>
    <row customHeight="1" ht="33.75">
      <c r="A48" s="52" t="s">
        <v>213</v>
      </c>
      <c r="B48" s="52" t="s">
        <v>428</v>
      </c>
      <c r="C48" s="52" t="s">
        <v>313</v>
      </c>
      <c r="D48" s="52" t="s">
        <v>320</v>
      </c>
      <c r="E48" s="52" t="s">
        <v>432</v>
      </c>
      <c r="F48" s="52" t="s">
        <v>343</v>
      </c>
      <c r="G48" s="66" t="s">
        <v>347</v>
      </c>
      <c r="H48" s="52" t="s">
        <v>323</v>
      </c>
      <c r="I48" s="52" t="s">
        <v>318</v>
      </c>
      <c r="J48" s="52" t="s">
        <v>433</v>
      </c>
    </row>
    <row customHeight="1" ht="33.75">
      <c r="A49" s="52" t="s">
        <v>213</v>
      </c>
      <c r="B49" s="52" t="s">
        <v>428</v>
      </c>
      <c r="C49" s="52" t="s">
        <v>325</v>
      </c>
      <c r="D49" s="52" t="s">
        <v>326</v>
      </c>
      <c r="E49" s="52" t="s">
        <v>434</v>
      </c>
      <c r="F49" s="52" t="s">
        <v>316</v>
      </c>
      <c r="G49" s="66" t="s">
        <v>435</v>
      </c>
      <c r="H49" s="52" t="s">
        <v>317</v>
      </c>
      <c r="I49" s="52" t="s">
        <v>318</v>
      </c>
      <c r="J49" s="52" t="s">
        <v>436</v>
      </c>
    </row>
    <row customHeight="1" ht="33.75">
      <c r="A50" s="52" t="s">
        <v>213</v>
      </c>
      <c r="B50" s="52" t="s">
        <v>428</v>
      </c>
      <c r="C50" s="52" t="s">
        <v>325</v>
      </c>
      <c r="D50" s="52" t="s">
        <v>326</v>
      </c>
      <c r="E50" s="52" t="s">
        <v>437</v>
      </c>
      <c r="F50" s="52" t="s">
        <v>343</v>
      </c>
      <c r="G50" s="66" t="s">
        <v>347</v>
      </c>
      <c r="H50" s="52" t="s">
        <v>323</v>
      </c>
      <c r="I50" s="52" t="s">
        <v>318</v>
      </c>
      <c r="J50" s="52" t="s">
        <v>438</v>
      </c>
    </row>
    <row customHeight="1" ht="33.75">
      <c r="A51" s="52" t="s">
        <v>213</v>
      </c>
      <c r="B51" s="52" t="s">
        <v>428</v>
      </c>
      <c r="C51" s="52" t="s">
        <v>330</v>
      </c>
      <c r="D51" s="52" t="s">
        <v>331</v>
      </c>
      <c r="E51" s="52" t="s">
        <v>439</v>
      </c>
      <c r="F51" s="52" t="s">
        <v>316</v>
      </c>
      <c r="G51" s="66" t="s">
        <v>328</v>
      </c>
      <c r="H51" s="52" t="s">
        <v>323</v>
      </c>
      <c r="I51" s="52" t="s">
        <v>318</v>
      </c>
      <c r="J51" s="52" t="s">
        <v>360</v>
      </c>
    </row>
    <row customHeight="1" ht="33.75">
      <c r="A52" s="52" t="s">
        <v>211</v>
      </c>
      <c r="B52" s="52" t="s">
        <v>440</v>
      </c>
      <c r="C52" s="52" t="s">
        <v>313</v>
      </c>
      <c r="D52" s="52" t="s">
        <v>314</v>
      </c>
      <c r="E52" s="52" t="s">
        <v>441</v>
      </c>
      <c r="F52" s="52" t="s">
        <v>316</v>
      </c>
      <c r="G52" s="66" t="s">
        <v>442</v>
      </c>
      <c r="H52" s="52" t="s">
        <v>381</v>
      </c>
      <c r="I52" s="52" t="s">
        <v>318</v>
      </c>
      <c r="J52" s="52" t="s">
        <v>443</v>
      </c>
    </row>
    <row customHeight="1" ht="33.75">
      <c r="A53" s="52" t="s">
        <v>211</v>
      </c>
      <c r="B53" s="52" t="s">
        <v>440</v>
      </c>
      <c r="C53" s="52" t="s">
        <v>313</v>
      </c>
      <c r="D53" s="52" t="s">
        <v>320</v>
      </c>
      <c r="E53" s="52" t="s">
        <v>444</v>
      </c>
      <c r="F53" s="52" t="s">
        <v>343</v>
      </c>
      <c r="G53" s="66" t="s">
        <v>347</v>
      </c>
      <c r="H53" s="52" t="s">
        <v>323</v>
      </c>
      <c r="I53" s="52" t="s">
        <v>318</v>
      </c>
      <c r="J53" s="52" t="s">
        <v>445</v>
      </c>
    </row>
    <row customHeight="1" ht="33.75">
      <c r="A54" s="52" t="s">
        <v>211</v>
      </c>
      <c r="B54" s="52" t="s">
        <v>440</v>
      </c>
      <c r="C54" s="52" t="s">
        <v>325</v>
      </c>
      <c r="D54" s="52" t="s">
        <v>326</v>
      </c>
      <c r="E54" s="52" t="s">
        <v>434</v>
      </c>
      <c r="F54" s="52" t="s">
        <v>343</v>
      </c>
      <c r="G54" s="66" t="s">
        <v>347</v>
      </c>
      <c r="H54" s="52" t="s">
        <v>323</v>
      </c>
      <c r="I54" s="52" t="s">
        <v>318</v>
      </c>
      <c r="J54" s="52" t="s">
        <v>446</v>
      </c>
    </row>
    <row customHeight="1" ht="33.75">
      <c r="A55" s="52" t="s">
        <v>211</v>
      </c>
      <c r="B55" s="52" t="s">
        <v>440</v>
      </c>
      <c r="C55" s="52" t="s">
        <v>325</v>
      </c>
      <c r="D55" s="52" t="s">
        <v>326</v>
      </c>
      <c r="E55" s="52" t="s">
        <v>379</v>
      </c>
      <c r="F55" s="52" t="s">
        <v>316</v>
      </c>
      <c r="G55" s="66" t="s">
        <v>45</v>
      </c>
      <c r="H55" s="52" t="s">
        <v>317</v>
      </c>
      <c r="I55" s="52" t="s">
        <v>318</v>
      </c>
      <c r="J55" s="52" t="s">
        <v>447</v>
      </c>
    </row>
    <row customHeight="1" ht="33.75">
      <c r="A56" s="52" t="s">
        <v>211</v>
      </c>
      <c r="B56" s="52" t="s">
        <v>440</v>
      </c>
      <c r="C56" s="52" t="s">
        <v>330</v>
      </c>
      <c r="D56" s="52" t="s">
        <v>331</v>
      </c>
      <c r="E56" s="52" t="s">
        <v>439</v>
      </c>
      <c r="F56" s="52" t="s">
        <v>316</v>
      </c>
      <c r="G56" s="66" t="s">
        <v>328</v>
      </c>
      <c r="H56" s="52" t="s">
        <v>323</v>
      </c>
      <c r="I56" s="52" t="s">
        <v>318</v>
      </c>
      <c r="J56" s="52" t="s">
        <v>448</v>
      </c>
    </row>
    <row customHeight="1" ht="33.75">
      <c r="A57" s="52" t="s">
        <v>228</v>
      </c>
      <c r="B57" s="52" t="s">
        <v>449</v>
      </c>
      <c r="C57" s="52" t="s">
        <v>313</v>
      </c>
      <c r="D57" s="52" t="s">
        <v>314</v>
      </c>
      <c r="E57" s="52" t="s">
        <v>450</v>
      </c>
      <c r="F57" s="52" t="s">
        <v>316</v>
      </c>
      <c r="G57" s="66" t="s">
        <v>46</v>
      </c>
      <c r="H57" s="52" t="s">
        <v>451</v>
      </c>
      <c r="I57" s="52" t="s">
        <v>318</v>
      </c>
      <c r="J57" s="52" t="s">
        <v>452</v>
      </c>
    </row>
    <row customHeight="1" ht="33.75">
      <c r="A58" s="52" t="s">
        <v>228</v>
      </c>
      <c r="B58" s="52" t="s">
        <v>449</v>
      </c>
      <c r="C58" s="52" t="s">
        <v>313</v>
      </c>
      <c r="D58" s="52" t="s">
        <v>320</v>
      </c>
      <c r="E58" s="52" t="s">
        <v>453</v>
      </c>
      <c r="F58" s="52" t="s">
        <v>343</v>
      </c>
      <c r="G58" s="66" t="s">
        <v>347</v>
      </c>
      <c r="H58" s="52" t="s">
        <v>323</v>
      </c>
      <c r="I58" s="52" t="s">
        <v>318</v>
      </c>
      <c r="J58" s="52" t="s">
        <v>454</v>
      </c>
    </row>
    <row customHeight="1" ht="33.75">
      <c r="A59" s="52" t="s">
        <v>228</v>
      </c>
      <c r="B59" s="52" t="s">
        <v>449</v>
      </c>
      <c r="C59" s="52" t="s">
        <v>325</v>
      </c>
      <c r="D59" s="52" t="s">
        <v>372</v>
      </c>
      <c r="E59" s="52" t="s">
        <v>455</v>
      </c>
      <c r="F59" s="52" t="s">
        <v>343</v>
      </c>
      <c r="G59" s="66" t="s">
        <v>456</v>
      </c>
      <c r="H59" s="52"/>
      <c r="I59" s="52" t="s">
        <v>370</v>
      </c>
      <c r="J59" s="52" t="s">
        <v>457</v>
      </c>
    </row>
    <row customHeight="1" ht="33.75">
      <c r="A60" s="52" t="s">
        <v>228</v>
      </c>
      <c r="B60" s="52" t="s">
        <v>449</v>
      </c>
      <c r="C60" s="52" t="s">
        <v>330</v>
      </c>
      <c r="D60" s="52" t="s">
        <v>331</v>
      </c>
      <c r="E60" s="52" t="s">
        <v>458</v>
      </c>
      <c r="F60" s="52" t="s">
        <v>316</v>
      </c>
      <c r="G60" s="66" t="s">
        <v>328</v>
      </c>
      <c r="H60" s="52" t="s">
        <v>323</v>
      </c>
      <c r="I60" s="52" t="s">
        <v>318</v>
      </c>
      <c r="J60" s="52" t="s">
        <v>459</v>
      </c>
    </row>
    <row customHeight="1" ht="33.75">
      <c r="A61" s="52" t="s">
        <v>228</v>
      </c>
      <c r="B61" s="52" t="s">
        <v>449</v>
      </c>
      <c r="C61" s="52" t="s">
        <v>334</v>
      </c>
      <c r="D61" s="52" t="s">
        <v>335</v>
      </c>
      <c r="E61" s="52" t="s">
        <v>460</v>
      </c>
      <c r="F61" s="52" t="s">
        <v>337</v>
      </c>
      <c r="G61" s="66" t="s">
        <v>461</v>
      </c>
      <c r="H61" s="52" t="s">
        <v>462</v>
      </c>
      <c r="I61" s="52" t="s">
        <v>318</v>
      </c>
      <c r="J61" s="52" t="s">
        <v>463</v>
      </c>
    </row>
    <row customHeight="1" ht="33.75">
      <c r="A62" s="52" t="s">
        <v>206</v>
      </c>
      <c r="B62" s="52" t="s">
        <v>464</v>
      </c>
      <c r="C62" s="52" t="s">
        <v>313</v>
      </c>
      <c r="D62" s="52" t="s">
        <v>314</v>
      </c>
      <c r="E62" s="52" t="s">
        <v>441</v>
      </c>
      <c r="F62" s="52" t="s">
        <v>316</v>
      </c>
      <c r="G62" s="66" t="s">
        <v>58</v>
      </c>
      <c r="H62" s="52" t="s">
        <v>381</v>
      </c>
      <c r="I62" s="52" t="s">
        <v>318</v>
      </c>
      <c r="J62" s="52" t="s">
        <v>465</v>
      </c>
    </row>
    <row customHeight="1" ht="33.75">
      <c r="A63" s="52" t="s">
        <v>206</v>
      </c>
      <c r="B63" s="52" t="s">
        <v>464</v>
      </c>
      <c r="C63" s="52" t="s">
        <v>313</v>
      </c>
      <c r="D63" s="52" t="s">
        <v>320</v>
      </c>
      <c r="E63" s="52" t="s">
        <v>432</v>
      </c>
      <c r="F63" s="52" t="s">
        <v>343</v>
      </c>
      <c r="G63" s="66" t="s">
        <v>347</v>
      </c>
      <c r="H63" s="52" t="s">
        <v>323</v>
      </c>
      <c r="I63" s="52" t="s">
        <v>318</v>
      </c>
      <c r="J63" s="52" t="s">
        <v>466</v>
      </c>
    </row>
    <row customHeight="1" ht="33.75">
      <c r="A64" s="52" t="s">
        <v>206</v>
      </c>
      <c r="B64" s="52" t="s">
        <v>464</v>
      </c>
      <c r="C64" s="52" t="s">
        <v>325</v>
      </c>
      <c r="D64" s="52" t="s">
        <v>326</v>
      </c>
      <c r="E64" s="52" t="s">
        <v>434</v>
      </c>
      <c r="F64" s="52" t="s">
        <v>343</v>
      </c>
      <c r="G64" s="66" t="s">
        <v>347</v>
      </c>
      <c r="H64" s="52" t="s">
        <v>323</v>
      </c>
      <c r="I64" s="52" t="s">
        <v>318</v>
      </c>
      <c r="J64" s="52" t="s">
        <v>467</v>
      </c>
    </row>
    <row customHeight="1" ht="33.75">
      <c r="A65" s="52" t="s">
        <v>206</v>
      </c>
      <c r="B65" s="52" t="s">
        <v>464</v>
      </c>
      <c r="C65" s="52" t="s">
        <v>325</v>
      </c>
      <c r="D65" s="52" t="s">
        <v>326</v>
      </c>
      <c r="E65" s="52" t="s">
        <v>379</v>
      </c>
      <c r="F65" s="52" t="s">
        <v>316</v>
      </c>
      <c r="G65" s="66" t="s">
        <v>45</v>
      </c>
      <c r="H65" s="52" t="s">
        <v>317</v>
      </c>
      <c r="I65" s="52" t="s">
        <v>318</v>
      </c>
      <c r="J65" s="52" t="s">
        <v>468</v>
      </c>
    </row>
    <row customHeight="1" ht="33.75">
      <c r="A66" s="52" t="s">
        <v>206</v>
      </c>
      <c r="B66" s="52" t="s">
        <v>464</v>
      </c>
      <c r="C66" s="52" t="s">
        <v>330</v>
      </c>
      <c r="D66" s="52" t="s">
        <v>331</v>
      </c>
      <c r="E66" s="52" t="s">
        <v>469</v>
      </c>
      <c r="F66" s="52" t="s">
        <v>316</v>
      </c>
      <c r="G66" s="66" t="s">
        <v>328</v>
      </c>
      <c r="H66" s="52" t="s">
        <v>323</v>
      </c>
      <c r="I66" s="52" t="s">
        <v>318</v>
      </c>
      <c r="J66" s="52" t="s">
        <v>470</v>
      </c>
    </row>
    <row customHeight="1" ht="33.75">
      <c r="A67" s="52" t="s">
        <v>233</v>
      </c>
      <c r="B67" s="52" t="s">
        <v>471</v>
      </c>
      <c r="C67" s="52" t="s">
        <v>313</v>
      </c>
      <c r="D67" s="52" t="s">
        <v>314</v>
      </c>
      <c r="E67" s="52" t="s">
        <v>472</v>
      </c>
      <c r="F67" s="52" t="s">
        <v>343</v>
      </c>
      <c r="G67" s="66" t="s">
        <v>473</v>
      </c>
      <c r="H67" s="52" t="s">
        <v>381</v>
      </c>
      <c r="I67" s="52" t="s">
        <v>318</v>
      </c>
      <c r="J67" s="52" t="s">
        <v>474</v>
      </c>
    </row>
    <row customHeight="1" ht="33.75">
      <c r="A68" s="52" t="s">
        <v>233</v>
      </c>
      <c r="B68" s="52" t="s">
        <v>471</v>
      </c>
      <c r="C68" s="52" t="s">
        <v>313</v>
      </c>
      <c r="D68" s="52" t="s">
        <v>320</v>
      </c>
      <c r="E68" s="52" t="s">
        <v>475</v>
      </c>
      <c r="F68" s="52" t="s">
        <v>316</v>
      </c>
      <c r="G68" s="66" t="s">
        <v>53</v>
      </c>
      <c r="H68" s="52" t="s">
        <v>323</v>
      </c>
      <c r="I68" s="52" t="s">
        <v>318</v>
      </c>
      <c r="J68" s="52" t="s">
        <v>476</v>
      </c>
    </row>
    <row customHeight="1" ht="33.75">
      <c r="A69" s="52" t="s">
        <v>233</v>
      </c>
      <c r="B69" s="52" t="s">
        <v>471</v>
      </c>
      <c r="C69" s="52" t="s">
        <v>313</v>
      </c>
      <c r="D69" s="52" t="s">
        <v>349</v>
      </c>
      <c r="E69" s="52" t="s">
        <v>477</v>
      </c>
      <c r="F69" s="52" t="s">
        <v>316</v>
      </c>
      <c r="G69" s="66" t="s">
        <v>376</v>
      </c>
      <c r="H69" s="52" t="s">
        <v>323</v>
      </c>
      <c r="I69" s="52" t="s">
        <v>318</v>
      </c>
      <c r="J69" s="52" t="s">
        <v>478</v>
      </c>
    </row>
    <row customHeight="1" ht="33.75">
      <c r="A70" s="52" t="s">
        <v>233</v>
      </c>
      <c r="B70" s="52" t="s">
        <v>471</v>
      </c>
      <c r="C70" s="52" t="s">
        <v>325</v>
      </c>
      <c r="D70" s="52" t="s">
        <v>326</v>
      </c>
      <c r="E70" s="52" t="s">
        <v>479</v>
      </c>
      <c r="F70" s="52" t="s">
        <v>343</v>
      </c>
      <c r="G70" s="66" t="s">
        <v>347</v>
      </c>
      <c r="H70" s="52" t="s">
        <v>323</v>
      </c>
      <c r="I70" s="52" t="s">
        <v>318</v>
      </c>
      <c r="J70" s="52" t="s">
        <v>480</v>
      </c>
    </row>
    <row customHeight="1" ht="33.75">
      <c r="A71" s="52" t="s">
        <v>233</v>
      </c>
      <c r="B71" s="52" t="s">
        <v>471</v>
      </c>
      <c r="C71" s="52" t="s">
        <v>330</v>
      </c>
      <c r="D71" s="52" t="s">
        <v>331</v>
      </c>
      <c r="E71" s="52" t="s">
        <v>395</v>
      </c>
      <c r="F71" s="52" t="s">
        <v>316</v>
      </c>
      <c r="G71" s="66" t="s">
        <v>328</v>
      </c>
      <c r="H71" s="52" t="s">
        <v>323</v>
      </c>
      <c r="I71" s="52" t="s">
        <v>318</v>
      </c>
      <c r="J71" s="52" t="s">
        <v>481</v>
      </c>
    </row>
  </sheetData>
  <mergeCells count="28">
    <mergeCell ref="A2:J2"/>
    <mergeCell ref="A3:H3"/>
    <mergeCell ref="A7:A11"/>
    <mergeCell ref="B7:B11"/>
    <mergeCell ref="A12:A16"/>
    <mergeCell ref="B12:B16"/>
    <mergeCell ref="A17:A21"/>
    <mergeCell ref="B17:B21"/>
    <mergeCell ref="A22:A26"/>
    <mergeCell ref="B22:B26"/>
    <mergeCell ref="A27:A31"/>
    <mergeCell ref="B27:B31"/>
    <mergeCell ref="A32:A36"/>
    <mergeCell ref="B32:B36"/>
    <mergeCell ref="A37:A41"/>
    <mergeCell ref="B37:B41"/>
    <mergeCell ref="A42:A46"/>
    <mergeCell ref="B42:B46"/>
    <mergeCell ref="A47:A51"/>
    <mergeCell ref="B47:B51"/>
    <mergeCell ref="A52:A56"/>
    <mergeCell ref="B52:B56"/>
    <mergeCell ref="A57:A61"/>
    <mergeCell ref="B57:B61"/>
    <mergeCell ref="A62:A66"/>
    <mergeCell ref="B62:B66"/>
    <mergeCell ref="A67:A71"/>
    <mergeCell ref="B67:B71"/>
  </mergeCells>
  <pageSetup paperSize="9" scale="0" pageOrder="downThenOver" orientation="portrait"/>
  <headerFooter>
    <oddHeader>&amp;L&amp;C&amp;R</oddHeader>
    <oddFooter>&amp;L&amp;C&amp;R</oddFooter>
    <evenHeader>&amp;L&amp;C&amp;R</evenHeader>
    <evenFooter>&amp;L&amp;C&amp;R</evenFooter>
  </headerFooter>
</worksheet>
</file>