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<sst xmlns="http://schemas.openxmlformats.org/spreadsheetml/2006/main" count="1330" uniqueCount="478">
  <si>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</si>
  <si>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</si>
  <si>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</si>
  <si>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</si>
  <si>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</si>
  <si>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</si>
  <si>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</si>
  <si>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</si>
  <si>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</si>
  <si>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</si>
  <si>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</si>
  <si>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</si>
  <si>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</si>
  <si>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</si>
  <si>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</si>
  <si>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</si>
  <si>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</si>
  <si>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</si>
  <si>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</si>
  <si>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</si>
  <si>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</si>
  <si>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</si>
  <si>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</si>
  <si>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</si>
  <si>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</si>
  <si>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</si>
  <si>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</si>
  <si>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</si>
  <si>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</si>
  <si>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</si>
  <si>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</si>
  <si>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</si>
  <si>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</si>
  <si>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</si>
  <si>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</si>
  <si>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</si>
  <si>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</si>
  <si>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</si>
  <si>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</si>
  <si>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</si>
  <si>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</si>
  <si>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</si>
  <si>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</si>
  <si>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</si>
  <si>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</si>
  <si>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</si>
  <si>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</si>
  <si>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</si>
  <si>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</si>
  <si>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</si>
  <si>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</si>
  <si>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</si>
  <si>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</si>
  <si>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</si>
  <si>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</si>
  <si>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</si>
  <si>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</si>
  <si>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</si>
  <si>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</si>
  <si>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</si>
  <si>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</si>
  <si>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</si>
  <si>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</si>
  <si>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360</t>
  </si>
  <si>
    <t>玉溪市政务服务管理局</t>
  </si>
  <si>
    <t>360001</t>
  </si>
  <si>
    <t>360004</t>
  </si>
  <si>
    <t>玉溪市公共资源交易中心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</si>
  <si>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</si>
  <si>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</si>
  <si>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</si>
  <si>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</si>
  <si>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</si>
  <si>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</si>
  <si>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</si>
  <si>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</si>
  <si>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</si>
  <si>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</si>
  <si>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</si>
  <si>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</si>
  <si>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</si>
  <si>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</si>
  <si>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20103</t>
  </si>
  <si>
    <t>2010301</t>
  </si>
  <si>
    <t>2010302</t>
  </si>
  <si>
    <t>2010350</t>
  </si>
  <si>
    <t>2010399</t>
  </si>
  <si>
    <t>208</t>
  </si>
  <si>
    <t>20805</t>
  </si>
  <si>
    <t>2080501</t>
  </si>
  <si>
    <t>2080502</t>
  </si>
  <si>
    <t>2080505</t>
  </si>
  <si>
    <t>2080506</t>
  </si>
  <si>
    <t>="        "&amp;"机关事业单位职业年金缴费支出"</t>
  </si>
  <si>
    <t>20808</t>
  </si>
  <si>
    <t>="        "&amp;"抚恤"</t>
  </si>
  <si>
    <t>2080801</t>
  </si>
  <si>
    <t>="        "&amp;"死亡抚恤"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</si>
  <si>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</si>
  <si>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</si>
  <si>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</si>
  <si>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</si>
  <si>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</si>
  <si>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</si>
  <si>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</si>
  <si>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</si>
  <si>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</si>
  <si>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</si>
  <si>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</si>
  <si>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</si>
  <si>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</si>
  <si>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</si>
  <si>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</si>
  <si>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</si>
  <si>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</si>
  <si>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</si>
  <si>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</si>
  <si>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</si>
  <si>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</si>
  <si>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</si>
  <si>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</si>
  <si>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</si>
  <si>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</si>
  <si>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</si>
  <si>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</si>
  <si>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</si>
  <si>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</si>
  <si>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</si>
  <si>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</si>
  <si>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</si>
  <si>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</si>
  <si>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</si>
  <si>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</si>
  <si>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</si>
  <si>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</si>
  <si>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</si>
  <si>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</si>
  <si>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</si>
  <si>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</si>
  <si>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</si>
  <si>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</si>
  <si>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</si>
  <si>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</si>
  <si>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</si>
  <si>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</si>
  <si>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</si>
  <si>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</si>
  <si>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</si>
  <si>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</si>
  <si>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</si>
  <si>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</si>
  <si>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</si>
  <si>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</si>
  <si>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530400210000000626837</t>
  </si>
  <si>
    <t>行政人员工资支出</t>
  </si>
  <si>
    <t>行政运行</t>
  </si>
  <si>
    <t>30101</t>
  </si>
  <si>
    <t>基本工资</t>
  </si>
  <si>
    <t>30102</t>
  </si>
  <si>
    <t>津贴补贴</t>
  </si>
  <si>
    <t>购房补贴</t>
  </si>
  <si>
    <t>530400210000000626838</t>
  </si>
  <si>
    <t>事业人员工资支出</t>
  </si>
  <si>
    <t>事业运行</t>
  </si>
  <si>
    <t>30107</t>
  </si>
  <si>
    <t>绩效工资</t>
  </si>
  <si>
    <t>530400210000000626839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</si>
  <si>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</si>
  <si>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</si>
  <si>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</si>
  <si>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</si>
  <si>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</si>
  <si>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</si>
  <si>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</si>
  <si>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</si>
  <si>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</si>
  <si>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</si>
  <si>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</si>
  <si>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</si>
  <si>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</si>
  <si>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</si>
  <si>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530400210000000626840</t>
  </si>
  <si>
    <t>住房公积金</t>
  </si>
  <si>
    <t>30113</t>
  </si>
  <si>
    <t>530400210000000626841</t>
  </si>
  <si>
    <t>对个人和家庭的补助</t>
  </si>
  <si>
    <t>行政单位离退休</t>
  </si>
  <si>
    <t>30305</t>
  </si>
  <si>
    <t>生活补助</t>
  </si>
  <si>
    <t>530400210000000626842</t>
  </si>
  <si>
    <t>其他工资福利支出</t>
  </si>
  <si>
    <t>30103</t>
  </si>
  <si>
    <t>奖金</t>
  </si>
  <si>
    <t>530400210000000626844</t>
  </si>
  <si>
    <t>公车购置及运维费</t>
  </si>
  <si>
    <t>30231</t>
  </si>
  <si>
    <t>公务用车运行维护费</t>
  </si>
  <si>
    <t>530400210000000626845</t>
  </si>
  <si>
    <t>行政人员公务交通补贴</t>
  </si>
  <si>
    <t>30239</t>
  </si>
  <si>
    <t>其他交通费用</t>
  </si>
  <si>
    <t>530400210000000626846</t>
  </si>
  <si>
    <t>工会经费</t>
  </si>
  <si>
    <t>30228</t>
  </si>
  <si>
    <t>530400210000000626848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</si>
  <si>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</si>
  <si>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</si>
  <si>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</si>
  <si>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</si>
  <si>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</si>
  <si>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</si>
  <si>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</si>
  <si>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</si>
  <si>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</si>
  <si>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30227</t>
  </si>
  <si>
    <t>委托业务费</t>
  </si>
  <si>
    <t>530400221100000618211</t>
  </si>
  <si>
    <t>30217</t>
  </si>
  <si>
    <t>530400241100002113081</t>
  </si>
  <si>
    <t>业务工作经费</t>
  </si>
  <si>
    <t>30205</t>
  </si>
  <si>
    <t>水费</t>
  </si>
  <si>
    <t>30206</t>
  </si>
  <si>
    <t>电费</t>
  </si>
  <si>
    <t>30213</t>
  </si>
  <si>
    <t>维修（护）费</t>
  </si>
  <si>
    <t>30215</t>
  </si>
  <si>
    <t>会议费</t>
  </si>
  <si>
    <t>30216</t>
  </si>
  <si>
    <t>培训费</t>
  </si>
  <si>
    <t>530400241100002119087</t>
  </si>
  <si>
    <t>编外临聘人员经费</t>
  </si>
  <si>
    <t>30199</t>
  </si>
  <si>
    <t>530400241100002119715</t>
  </si>
  <si>
    <t>奖励性绩效工资（工资部分）经费</t>
  </si>
  <si>
    <t>530400241100002119944</t>
  </si>
  <si>
    <t>奖励性绩效工资（高于部分）经费</t>
  </si>
  <si>
    <t>530400241100002249811</t>
  </si>
  <si>
    <t>年终一次性奖金</t>
  </si>
  <si>
    <t>530400251100003571194</t>
  </si>
  <si>
    <t>机关后勤购买服务经费</t>
  </si>
  <si>
    <t>530400251100003841312</t>
  </si>
  <si>
    <t>租赁费</t>
  </si>
  <si>
    <t>30214</t>
  </si>
  <si>
    <t>530400251100003841573</t>
  </si>
  <si>
    <t>物业管理费</t>
  </si>
  <si>
    <t>30209</t>
  </si>
  <si>
    <t>530400210000000628313</t>
  </si>
  <si>
    <t>530400210000000628314</t>
  </si>
  <si>
    <t>530400210000000628316</t>
  </si>
  <si>
    <t>事业单位离退休</t>
  </si>
  <si>
    <t>530400210000000628319</t>
  </si>
  <si>
    <t>其他政府办公厅（室）及相关机构事务支出</t>
  </si>
  <si>
    <t>530400210000000628320</t>
  </si>
  <si>
    <t>530400210000000628321</t>
  </si>
  <si>
    <t>530400210000000628754</t>
  </si>
  <si>
    <t>530400221100000559913</t>
  </si>
  <si>
    <t>530400241100002092207</t>
  </si>
  <si>
    <t>工作业务经费</t>
  </si>
  <si>
    <t>30218</t>
  </si>
  <si>
    <t>专用材料费</t>
  </si>
  <si>
    <t>530400241100002095013</t>
  </si>
  <si>
    <t>工作业务(公务用车运行维护费）经费</t>
  </si>
  <si>
    <t>530400241100002101462</t>
  </si>
  <si>
    <t>奖劢性绩效工资(工资部分)经费</t>
  </si>
  <si>
    <t>530400241100002101564</t>
  </si>
  <si>
    <t>奖劢性绩效工资(高于部分)经费</t>
  </si>
  <si>
    <t>530400251100003841443</t>
  </si>
  <si>
    <t>530400251100004244835</t>
  </si>
  <si>
    <t>职业年金个人账户记实资金</t>
  </si>
  <si>
    <t>机关事业单位职业年金缴费支出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</si>
  <si>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</si>
  <si>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</si>
  <si>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</si>
  <si>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</si>
  <si>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</si>
  <si>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</si>
  <si>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</si>
  <si>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</si>
  <si>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</si>
  <si>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市直各部门社会投资项目技术性审查服务经费</t>
  </si>
  <si>
    <t>事业发展类</t>
  </si>
  <si>
    <t>530400200000000001018</t>
  </si>
  <si>
    <t>一般行政管理事务</t>
  </si>
  <si>
    <t>30226</t>
  </si>
  <si>
    <t>劳务费</t>
  </si>
  <si>
    <t>玉溪市政务服务中心政务大厅运行保障经费</t>
  </si>
  <si>
    <t>530400200000000001206</t>
  </si>
  <si>
    <t>专家评审费补助资金</t>
  </si>
  <si>
    <t>530400210000000628061</t>
  </si>
  <si>
    <t>遗属补助资金</t>
  </si>
  <si>
    <t>民生类</t>
  </si>
  <si>
    <t>530400231100001181676</t>
  </si>
  <si>
    <t>死亡抚恤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</si>
  <si>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</si>
  <si>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</si>
  <si>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</si>
  <si>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</si>
  <si>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</si>
  <si>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</si>
  <si>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</si>
  <si>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</si>
  <si>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</si>
  <si>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</si>
  <si>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</si>
  <si>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</si>
  <si>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</si>
  <si>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玉溪市政务服务管理局（本级）</t>
  </si>
  <si>
    <t>切实贯彻落实国务院、省关于加快推进政务服务标准化规范化便利化相关要求，以持续做优政务服务营商环境为目标，真抓实干、创优争先、团结奋进，落细落实全市政务服务标准化、规范化、便利化建设重点任务，持续推进 “高效办成一件事”，政务服务能力不断提升，人民群众、市场主体满意度和获得感持续提高。
（一）纵深推进行政审批制度改革。加大简政放权的覆盖范围和工作力度，深化行政审批制度改革，持续优化审批流程、压缩审批时限、提升审批服务效率。制定出台工作要点，统筹推进各项工作落实。（二）持续提升政务服务便利度。对标北上广和福建等先进地区，梳理更多政务服务事项实现全程网办，主要政务服务指标全省领先。（三）持续提升政务服务满意度。贯彻落实政务服务“好差评”制度，强化结果应用，评价结果全面公开，确保“好评率”在98%以上。</t>
  </si>
  <si>
    <t>产出指标</t>
  </si>
  <si>
    <t>数量指标</t>
  </si>
  <si>
    <t>月均办件量</t>
  </si>
  <si>
    <t>&gt;=</t>
  </si>
  <si>
    <t>35000</t>
  </si>
  <si>
    <t>件</t>
  </si>
  <si>
    <t>定量指标</t>
  </si>
  <si>
    <t>以月办件情况通报数据为准</t>
  </si>
  <si>
    <t>掌上办件量</t>
  </si>
  <si>
    <t>20000</t>
  </si>
  <si>
    <t>以掌上办件通报数据为准</t>
  </si>
  <si>
    <t>质量指标</t>
  </si>
  <si>
    <t>设备、网络维护稳定率</t>
  </si>
  <si>
    <t>95</t>
  </si>
  <si>
    <t>%</t>
  </si>
  <si>
    <t>政务大厅不出现因信息化设备、网络故障长时间暂停运行的情况</t>
  </si>
  <si>
    <t>按时办结率</t>
  </si>
  <si>
    <t>=</t>
  </si>
  <si>
    <t>100</t>
  </si>
  <si>
    <t>效益指标</t>
  </si>
  <si>
    <t>社会效益</t>
  </si>
  <si>
    <t>服务事项网上可办率</t>
  </si>
  <si>
    <t>90</t>
  </si>
  <si>
    <t>市级政务服务事项中网上可办事项在所有事项中所占比率</t>
  </si>
  <si>
    <t>服务事项全程网办率</t>
  </si>
  <si>
    <t>70</t>
  </si>
  <si>
    <t>市级政务服务事项中全程网办事项在所有网上可办事项中所占比率</t>
  </si>
  <si>
    <t>满意度指标</t>
  </si>
  <si>
    <t>服务对象满意度</t>
  </si>
  <si>
    <t>“好差评”好评率</t>
  </si>
  <si>
    <t>在全省统一的政务服务“好差评”模块中，主动对办事满意度进行评价的数量总合中好评所占比率</t>
  </si>
  <si>
    <t>《玉溪市人民政府关于印发玉溪市深化“放管服”改革优化营商环境实施方案的通知》（玉政发〔2018〕20号）中规定，列入技术性审查服务事项目录的事项，由政务服务管理部门组织开展联合专家论证、咨询和联合评估、评审，费用由政务服务部门统一申报列入财政预算，严禁转嫁给行政审批申请人，切实减轻企业负担。2026年计划完成项目技术审查数达35场次以上；年度邀请专家完成人次达238人次以上；项目技术审查项目完成率达100%，不断强化技术性审查服务业务软硬件建设，免费提供全程审查服务及部分环节审查服务，减轻企业负担，推动投资项目高效审批。</t>
  </si>
  <si>
    <t>项目技术审查数</t>
  </si>
  <si>
    <t>46</t>
  </si>
  <si>
    <t>个</t>
  </si>
  <si>
    <t>反映项目技术性审查组织完成情况。</t>
  </si>
  <si>
    <t>年度邀请专家完成率</t>
  </si>
  <si>
    <t>238</t>
  </si>
  <si>
    <t>人次</t>
  </si>
  <si>
    <t>开展技术性审查邀请专家完成的情况，具体体现审查会议结果性意见的专业性、科学性。</t>
  </si>
  <si>
    <t>项目技术审查项目完成率</t>
  </si>
  <si>
    <t>反映项目技术性审查组织质量情况。（项目完成率=市级开展审查会议数/依部门申请应开展审查会议数）</t>
  </si>
  <si>
    <t>为部门提供决策依据率</t>
  </si>
  <si>
    <t>为部门提供决策依据</t>
  </si>
  <si>
    <t>定性指标</t>
  </si>
  <si>
    <t>通过对单个市级社会性投资项目审批和建设项目的技术评估，具体为审批部门行政审批决策提供科学依据。</t>
  </si>
  <si>
    <t>规范市级技术性审查评审专家库</t>
  </si>
  <si>
    <t>规范评审专家库</t>
  </si>
  <si>
    <t>规范市级技术性审查评审专家库，积累优质专家资源，将遵纪守法、专业精通、诚实守信的专家吸纳入库，打造更加科学的评审专家队伍，规范评审专家管理工作，提高评审专家抽取工作的公正性，推进评审工作的全程合规化。</t>
  </si>
  <si>
    <t>资金使用效率</t>
  </si>
  <si>
    <t>根据部门申请组织开展玉溪市市级投资项目技术性审查服务，做好支付评审费用等工作。（资金使用效益率=实际支付技术性评审费用/应支付技术性评审费用）</t>
  </si>
  <si>
    <t>企业满意度</t>
  </si>
  <si>
    <t>组织开展技术性审查服务对象的满意度测评。采取不定期随机问卷形式，对实际开展的审查会议服务对象进行满意度问卷测评。每年度不少于20次测评。</t>
  </si>
  <si>
    <t>部门满意度</t>
  </si>
  <si>
    <t>组织开展技术性审查服务对象的满意度测评。采取随机问卷形式，对实际开展的审查会议服务对象进行满意度问卷测评。每年度不少于20次测评。</t>
  </si>
  <si>
    <t>发放1个遗属补助人员</t>
  </si>
  <si>
    <t>救助对象人数（人次）</t>
  </si>
  <si>
    <t>1.00</t>
  </si>
  <si>
    <t>人</t>
  </si>
  <si>
    <t>反映应保尽保、应救尽救对象的人数（人次）情况。</t>
  </si>
  <si>
    <t>救助标准执行合规率</t>
  </si>
  <si>
    <t>反映救助按标准执行的情况。
救助标准执行合规率=按照救助标准核定发放的资金额/发放资金总额*100%</t>
  </si>
  <si>
    <t>政策知晓率</t>
  </si>
  <si>
    <t>反映救助政策的宣传效果情况。
政策知晓率=调查中救助政策知晓人数/调查总人数*100%</t>
  </si>
  <si>
    <t>生活状况改善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</si>
  <si>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</si>
  <si>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</si>
  <si>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</si>
  <si>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>加强政府采购信息和采购程序公开，强化政府采购规范化管理，树立政府采购阳光、高效、廉洁的良好形象，充分发挥好政府采购应有的功能。1、加强对新出台的政府采购法相关法律法规宣传，提高政府采购效率；2、严格执行《玉溪市集中采购项目标前公示暂行办法》；3、认真签订政府采购委托代理协议；4、持续推进玉溪市“政采云”电子卖场（网上超市）供应商征集和“全省一张网”工作。玉溪市公共资源交易中心政府采购科作为市级集中采购机构，根据近三年政府采购科完成的部门集中采购项目统计，每年接受近230家采购人委托，组织完成近70个政府集中采购项目；抽取专家评审近400人次；每季度 巡检450件商品价格+450件商品信息。项目实施领导小组经过充分调查研。</t>
  </si>
  <si>
    <t>完成部门集中采购项目数</t>
  </si>
  <si>
    <t>85</t>
  </si>
  <si>
    <t>反映中心政府采购科完成部门集中采购项目的数量。</t>
  </si>
  <si>
    <t>加强政府采购信息和采购程序公开，强化政府采购规范化管理，树立政府采购阳光、高效、廉洁的良好形象，充分发挥好政府采购应有的功能。1、加强对新出台的政府采购法相关法律法规宣传，提高政府采购效率；2、严格执行《玉溪市集中采购项目标前公示暂行办法》；3、认真签订政府采购委托代理协议；4、持续推进玉溪市“政采云”电子卖场（网上超市）供应商征集和‘’全省一张网‘’工作。玉溪市公共资源交易中心政府采购科作为市级集中采购机构，根据近三年政府采购科完成的部门集中采购项目统计，每年接受近230家采购人委托，组织完成近70个政府集中采购项目；抽取专家评审近400人次；每季度 巡检450件商品价格+450件商品信息。项目实施领导小组经过充分调查研。</t>
  </si>
  <si>
    <t>抽取评审专家</t>
  </si>
  <si>
    <t>400</t>
  </si>
  <si>
    <t>反映中心抽取评审专家人次</t>
  </si>
  <si>
    <t>巡检商品</t>
  </si>
  <si>
    <t>450</t>
  </si>
  <si>
    <t>反映商品巡检量</t>
  </si>
  <si>
    <t>经济效益</t>
  </si>
  <si>
    <t>规范招投标市场</t>
  </si>
  <si>
    <t>反映中心节约财政资金量</t>
  </si>
  <si>
    <t>采购质量采购效率提高</t>
  </si>
  <si>
    <t>采购质量采购效率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</si>
  <si>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</si>
  <si>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</si>
  <si>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</si>
  <si>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2026年部门政府性基金预算支出预算表</t>
  </si>
  <si>
    <t>单位:元</t>
  </si>
  <si>
    <t>政府性基金预算支出</t>
  </si>
  <si>
    <t>备注：2026年无政府性基金预算支出，此表为空。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</si>
  <si>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</si>
  <si>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</si>
  <si>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</si>
  <si>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</si>
  <si>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</si>
  <si>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</si>
  <si>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</si>
  <si>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</si>
  <si>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</si>
  <si>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</si>
  <si>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</si>
  <si>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</si>
  <si>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局机关办公区域物业服务</t>
  </si>
  <si>
    <t>元</t>
  </si>
  <si>
    <t>政务大厅保洁服务</t>
  </si>
  <si>
    <t>政务大厅保安服务</t>
  </si>
  <si>
    <t>玉溪市政务服务管理局政务服务大厅场地租赁</t>
  </si>
  <si>
    <t>玉溪市政务服务管理局机关、交易中心办公用房及业务用房租赁</t>
  </si>
  <si>
    <t>政务服务窗口购卖服务</t>
  </si>
  <si>
    <t>复印纸</t>
  </si>
  <si>
    <t>机动车服务</t>
  </si>
  <si>
    <t>车辆维修和保养</t>
  </si>
  <si>
    <t>车辆燃油费</t>
  </si>
  <si>
    <t>车辆保险费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</si>
  <si>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</si>
  <si>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</si>
  <si>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</si>
  <si>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</si>
  <si>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</si>
  <si>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B1106 租赁服务</t>
  </si>
  <si>
    <t>政务服窗口购卖服务</t>
  </si>
  <si>
    <t>B1204 政务服务窗口服务</t>
  </si>
  <si>
    <t>B1101 维修保养服务</t>
  </si>
  <si>
    <t>A1803 社会保险服务</t>
  </si>
  <si>
    <t>B1107 其他适合通过市场化方式提供的后勤服务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</si>
  <si>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</si>
  <si>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</si>
  <si>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</si>
  <si>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</si>
  <si>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</si>
  <si>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</si>
  <si>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</si>
  <si>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</si>
  <si>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</si>
  <si>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</si>
  <si>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</si>
  <si>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</si>
  <si>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</si>
  <si>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</si>
  <si>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</si>
  <si>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备注：2026年无市对下转移支付预算，此表为空。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</si>
  <si>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</si>
  <si>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</si>
  <si>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</si>
  <si>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</si>
  <si>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</si>
  <si>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</si>
  <si>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</si>
  <si>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</si>
  <si>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</si>
  <si>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</si>
  <si>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</si>
  <si>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备注：2026年无新增资产，此表为空表。</t>
  </si>
  <si>
    <t>预算11表</t>
  </si>
  <si>
    <t>2026年上级补助项目支出预算表</t>
  </si>
  <si>
    <t>上级补助</t>
  </si>
  <si>
    <t>备注：2026年无上级补助项目支出，此表为空表。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</si>
  <si>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</si>
  <si>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</si>
  <si>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</si>
  <si>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</si>
  <si>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</si>
  <si>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</si>
  <si>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玉溪市政务服务管理局（本级0</t>
  </si>
  <si>
    <t>313 事业发展类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</si>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</sst>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69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 applyProtection="1">
      <alignment horizontal="left" vertical="center" wrapText="1" indent="2"/>
      <protection locked="0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2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49" fontId="7" fillId="0" borderId="7" xfId="50" applyNumberFormat="1" applyFont="1" applyBorder="1" applyAlignment="1">
      <alignment horizontal="left" vertical="center" wrapText="1" indent="1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176" fontId="11" fillId="0" borderId="7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0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D9" sqref="D9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0" t="s">
        <v>0</v>
      </c>
      <c r="B1" s="161"/>
      <c r="C1" s="161"/>
      <c r="D1" s="161"/>
    </row>
    <row r="2" ht="28.5" customHeight="1" spans="1:4">
      <c r="A2" s="162" t="s">
        <v>1</v>
      </c>
      <c r="B2" s="162"/>
      <c r="C2" s="162"/>
      <c r="D2" s="162"/>
    </row>
    <row r="3" ht="18.75" customHeight="1" spans="1:4">
      <c r="A3" s="152" t="str">
        <f>"单位名称："&amp;"玉溪市政务服务管理局"</f>
        <v>单位名称：玉溪市政务服务管理局</v>
      </c>
      <c r="B3" s="152"/>
      <c r="C3" s="152"/>
      <c r="D3" s="150" t="s">
        <v>2</v>
      </c>
    </row>
    <row r="4" ht="18.75" customHeight="1" spans="1:4">
      <c r="A4" s="153" t="s">
        <v>3</v>
      </c>
      <c r="B4" s="153"/>
      <c r="C4" s="153" t="s">
        <v>4</v>
      </c>
      <c r="D4" s="153"/>
    </row>
    <row r="5" ht="18.75" customHeight="1" spans="1:4">
      <c r="A5" s="153" t="s">
        <v>5</v>
      </c>
      <c r="B5" s="153" t="s">
        <v>6</v>
      </c>
      <c r="C5" s="153" t="s">
        <v>7</v>
      </c>
      <c r="D5" s="153" t="s">
        <v>6</v>
      </c>
    </row>
    <row r="6" ht="18.75" customHeight="1" spans="1:4">
      <c r="A6" s="152" t="s">
        <v>8</v>
      </c>
      <c r="B6" s="166">
        <v>26540461.18</v>
      </c>
      <c r="C6" s="167" t="str">
        <f>"一"&amp;"、"&amp;"一般公共服务支出"</f>
        <v>一、一般公共服务支出</v>
      </c>
      <c r="D6" s="166">
        <v>20686972.77</v>
      </c>
    </row>
    <row r="7" ht="18.75" customHeight="1" spans="1:4">
      <c r="A7" s="152" t="s">
        <v>9</v>
      </c>
      <c r="B7" s="166"/>
      <c r="C7" s="167" t="str">
        <f>"二"&amp;"、"&amp;"社会保障和就业支出"</f>
        <v>二、社会保障和就业支出</v>
      </c>
      <c r="D7" s="166">
        <v>3639950.85</v>
      </c>
    </row>
    <row r="8" ht="18.75" customHeight="1" spans="1:4">
      <c r="A8" s="152" t="s">
        <v>10</v>
      </c>
      <c r="B8" s="166"/>
      <c r="C8" s="167" t="str">
        <f>"三"&amp;"、"&amp;"卫生健康支出"</f>
        <v>三、卫生健康支出</v>
      </c>
      <c r="D8" s="166">
        <v>1283333.56</v>
      </c>
    </row>
    <row r="9" ht="18.75" customHeight="1" spans="1:4">
      <c r="A9" s="152" t="s">
        <v>11</v>
      </c>
      <c r="B9" s="166"/>
      <c r="C9" s="167" t="str">
        <f>"四"&amp;"、"&amp;"住房保障支出"</f>
        <v>四、住房保障支出</v>
      </c>
      <c r="D9" s="166">
        <v>930204</v>
      </c>
    </row>
    <row r="10" ht="18.75" customHeight="1" spans="1:4">
      <c r="A10" s="152" t="s">
        <v>12</v>
      </c>
      <c r="B10" s="166"/>
      <c r="C10" s="152"/>
      <c r="D10" s="152"/>
    </row>
    <row r="11" ht="18.75" customHeight="1" spans="1:4">
      <c r="A11" s="152" t="s">
        <v>13</v>
      </c>
      <c r="B11" s="166"/>
      <c r="C11" s="152"/>
      <c r="D11" s="152"/>
    </row>
    <row r="12" ht="18.75" customHeight="1" spans="1:4">
      <c r="A12" s="152" t="s">
        <v>14</v>
      </c>
      <c r="B12" s="166"/>
      <c r="C12" s="152"/>
      <c r="D12" s="152"/>
    </row>
    <row r="13" ht="18.75" customHeight="1" spans="1:4">
      <c r="A13" s="152" t="s">
        <v>15</v>
      </c>
      <c r="B13" s="166"/>
      <c r="C13" s="152"/>
      <c r="D13" s="152"/>
    </row>
    <row r="14" ht="18.75" customHeight="1" spans="1:4">
      <c r="A14" s="152" t="s">
        <v>16</v>
      </c>
      <c r="B14" s="166"/>
      <c r="C14" s="152"/>
      <c r="D14" s="152"/>
    </row>
    <row r="15" ht="18.75" customHeight="1" spans="1:4">
      <c r="A15" s="152" t="s">
        <v>17</v>
      </c>
      <c r="B15" s="166"/>
      <c r="C15" s="152"/>
      <c r="D15" s="152"/>
    </row>
    <row r="16" ht="18.75" customHeight="1" spans="1:4">
      <c r="A16" s="168" t="s">
        <v>18</v>
      </c>
      <c r="B16" s="166">
        <v>26540461.18</v>
      </c>
      <c r="C16" s="168" t="s">
        <v>19</v>
      </c>
      <c r="D16" s="166">
        <v>26540461.18</v>
      </c>
    </row>
    <row r="17" ht="18.75" customHeight="1" spans="1:4">
      <c r="A17" s="163" t="s">
        <v>20</v>
      </c>
      <c r="B17" s="152"/>
      <c r="C17" s="163" t="s">
        <v>21</v>
      </c>
      <c r="D17" s="152"/>
    </row>
    <row r="18" ht="18.75" customHeight="1" spans="1:4">
      <c r="A18" s="61" t="s">
        <v>22</v>
      </c>
      <c r="B18" s="166"/>
      <c r="C18" s="61" t="s">
        <v>22</v>
      </c>
      <c r="D18" s="166"/>
    </row>
    <row r="19" ht="18.75" customHeight="1" spans="1:4">
      <c r="A19" s="61" t="s">
        <v>23</v>
      </c>
      <c r="B19" s="166"/>
      <c r="C19" s="61" t="s">
        <v>23</v>
      </c>
      <c r="D19" s="166"/>
    </row>
    <row r="20" ht="18.75" customHeight="1" spans="1:4">
      <c r="A20" s="168" t="s">
        <v>24</v>
      </c>
      <c r="B20" s="166">
        <v>26540461.18</v>
      </c>
      <c r="C20" s="168" t="s">
        <v>25</v>
      </c>
      <c r="D20" s="166">
        <v>26540461.18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3"/>
      <c r="F1" s="134" t="s">
        <v>395</v>
      </c>
    </row>
    <row r="2" ht="28.5" customHeight="1" spans="1:6">
      <c r="A2" s="33" t="s">
        <v>396</v>
      </c>
      <c r="B2" s="33"/>
      <c r="C2" s="33"/>
      <c r="D2" s="33"/>
      <c r="E2" s="33"/>
      <c r="F2" s="33"/>
    </row>
    <row r="3" ht="15" customHeight="1" spans="1:6">
      <c r="A3" s="135" t="str">
        <f>"单位名称："&amp;"玉溪市政务服务管理局"</f>
        <v>单位名称：玉溪市政务服务管理局</v>
      </c>
      <c r="B3" s="136"/>
      <c r="C3" s="136"/>
      <c r="D3" s="74"/>
      <c r="E3" s="74"/>
      <c r="F3" s="137" t="s">
        <v>397</v>
      </c>
    </row>
    <row r="4" ht="18.75" customHeight="1" spans="1:6">
      <c r="A4" s="35" t="s">
        <v>134</v>
      </c>
      <c r="B4" s="35" t="s">
        <v>70</v>
      </c>
      <c r="C4" s="35" t="s">
        <v>71</v>
      </c>
      <c r="D4" s="36" t="s">
        <v>398</v>
      </c>
      <c r="E4" s="43"/>
      <c r="F4" s="43"/>
    </row>
    <row r="5" ht="30" customHeight="1" spans="1:6">
      <c r="A5" s="42"/>
      <c r="B5" s="42"/>
      <c r="C5" s="42"/>
      <c r="D5" s="36" t="s">
        <v>30</v>
      </c>
      <c r="E5" s="43" t="s">
        <v>74</v>
      </c>
      <c r="F5" s="43" t="s">
        <v>75</v>
      </c>
    </row>
    <row r="6" ht="16.5" customHeight="1" spans="1:6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</row>
    <row r="7" ht="20.25" customHeight="1" spans="1:6">
      <c r="A7" s="44"/>
      <c r="B7" s="44"/>
      <c r="C7" s="44"/>
      <c r="D7" s="24"/>
      <c r="E7" s="138"/>
      <c r="F7" s="138"/>
    </row>
    <row r="8" ht="17.25" customHeight="1" spans="1:6">
      <c r="A8" s="139" t="s">
        <v>294</v>
      </c>
      <c r="B8" s="140"/>
      <c r="C8" s="140" t="s">
        <v>294</v>
      </c>
      <c r="D8" s="138"/>
      <c r="E8" s="138"/>
      <c r="F8" s="138"/>
    </row>
    <row r="9" ht="24" customHeight="1" spans="1:1">
      <c r="A9" t="s">
        <v>399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5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31" t="s">
        <v>400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50"/>
      <c r="P1" s="50"/>
      <c r="Q1" s="31"/>
    </row>
    <row r="2" ht="27.75" customHeight="1" spans="1:17">
      <c r="A2" s="72" t="s">
        <v>401</v>
      </c>
      <c r="B2" s="33"/>
      <c r="C2" s="33"/>
      <c r="D2" s="33"/>
      <c r="E2" s="33"/>
      <c r="F2" s="33"/>
      <c r="G2" s="33"/>
      <c r="H2" s="33"/>
      <c r="I2" s="33"/>
      <c r="J2" s="33"/>
      <c r="K2" s="102"/>
      <c r="L2" s="33"/>
      <c r="M2" s="33"/>
      <c r="N2" s="33"/>
      <c r="O2" s="102"/>
      <c r="P2" s="102"/>
      <c r="Q2" s="33"/>
    </row>
    <row r="3" ht="18.75" customHeight="1" spans="1:17">
      <c r="A3" s="111" t="str">
        <f>"单位名称："&amp;"玉溪市政务服务管理局"</f>
        <v>单位名称：玉溪市政务服务管理局</v>
      </c>
      <c r="B3" s="7"/>
      <c r="C3" s="7"/>
      <c r="D3" s="7"/>
      <c r="E3" s="7"/>
      <c r="F3" s="7"/>
      <c r="G3" s="7"/>
      <c r="H3" s="7"/>
      <c r="I3" s="7"/>
      <c r="J3" s="7"/>
      <c r="O3" s="78"/>
      <c r="P3" s="78"/>
      <c r="Q3" s="131" t="s">
        <v>2</v>
      </c>
    </row>
    <row r="4" ht="15.75" customHeight="1" spans="1:17">
      <c r="A4" s="35" t="s">
        <v>402</v>
      </c>
      <c r="B4" s="112" t="s">
        <v>403</v>
      </c>
      <c r="C4" s="112" t="s">
        <v>404</v>
      </c>
      <c r="D4" s="112" t="s">
        <v>405</v>
      </c>
      <c r="E4" s="112" t="s">
        <v>406</v>
      </c>
      <c r="F4" s="112" t="s">
        <v>407</v>
      </c>
      <c r="G4" s="113" t="s">
        <v>141</v>
      </c>
      <c r="H4" s="113"/>
      <c r="I4" s="113"/>
      <c r="J4" s="113"/>
      <c r="K4" s="123"/>
      <c r="L4" s="113"/>
      <c r="M4" s="113"/>
      <c r="N4" s="113"/>
      <c r="O4" s="124"/>
      <c r="P4" s="123"/>
      <c r="Q4" s="132"/>
    </row>
    <row r="5" ht="17.25" customHeight="1" spans="1:17">
      <c r="A5" s="38"/>
      <c r="B5" s="114"/>
      <c r="C5" s="114"/>
      <c r="D5" s="114"/>
      <c r="E5" s="114"/>
      <c r="F5" s="114"/>
      <c r="G5" s="114" t="s">
        <v>30</v>
      </c>
      <c r="H5" s="114" t="s">
        <v>33</v>
      </c>
      <c r="I5" s="114" t="s">
        <v>408</v>
      </c>
      <c r="J5" s="114" t="s">
        <v>409</v>
      </c>
      <c r="K5" s="125" t="s">
        <v>410</v>
      </c>
      <c r="L5" s="126" t="s">
        <v>411</v>
      </c>
      <c r="M5" s="126"/>
      <c r="N5" s="126"/>
      <c r="O5" s="127"/>
      <c r="P5" s="128"/>
      <c r="Q5" s="115"/>
    </row>
    <row r="6" ht="54" customHeight="1" spans="1:17">
      <c r="A6" s="41"/>
      <c r="B6" s="115"/>
      <c r="C6" s="115"/>
      <c r="D6" s="115"/>
      <c r="E6" s="115"/>
      <c r="F6" s="115"/>
      <c r="G6" s="115"/>
      <c r="H6" s="115" t="s">
        <v>32</v>
      </c>
      <c r="I6" s="115"/>
      <c r="J6" s="115"/>
      <c r="K6" s="129"/>
      <c r="L6" s="115" t="s">
        <v>32</v>
      </c>
      <c r="M6" s="115" t="s">
        <v>39</v>
      </c>
      <c r="N6" s="115" t="s">
        <v>148</v>
      </c>
      <c r="O6" s="130" t="s">
        <v>41</v>
      </c>
      <c r="P6" s="129" t="s">
        <v>42</v>
      </c>
      <c r="Q6" s="115" t="s">
        <v>43</v>
      </c>
    </row>
    <row r="7" ht="15" customHeight="1" spans="1:17">
      <c r="A7" s="42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21" customHeight="1" spans="1:17">
      <c r="A8" s="94" t="s">
        <v>64</v>
      </c>
      <c r="B8" s="95"/>
      <c r="C8" s="95"/>
      <c r="D8" s="95"/>
      <c r="E8" s="118"/>
      <c r="F8" s="119">
        <v>9680601.22</v>
      </c>
      <c r="G8" s="46">
        <v>9693701.22</v>
      </c>
      <c r="H8" s="46">
        <v>9693701.22</v>
      </c>
      <c r="I8" s="46"/>
      <c r="J8" s="46"/>
      <c r="K8" s="46"/>
      <c r="L8" s="46"/>
      <c r="M8" s="46"/>
      <c r="N8" s="46"/>
      <c r="O8" s="46"/>
      <c r="P8" s="46"/>
      <c r="Q8" s="46"/>
    </row>
    <row r="9" ht="21" customHeight="1" spans="1:17">
      <c r="A9" s="120" t="s">
        <v>307</v>
      </c>
      <c r="B9" s="95"/>
      <c r="C9" s="95"/>
      <c r="D9" s="121"/>
      <c r="E9" s="122"/>
      <c r="F9" s="119">
        <v>9395601.22</v>
      </c>
      <c r="G9" s="46">
        <v>9395601.22</v>
      </c>
      <c r="H9" s="46">
        <v>9395601.22</v>
      </c>
      <c r="I9" s="46"/>
      <c r="J9" s="46"/>
      <c r="K9" s="46"/>
      <c r="L9" s="46"/>
      <c r="M9" s="46"/>
      <c r="N9" s="46"/>
      <c r="O9" s="46"/>
      <c r="P9" s="46"/>
      <c r="Q9" s="46"/>
    </row>
    <row r="10" ht="21" customHeight="1" spans="1:17">
      <c r="A10" s="94" t="str">
        <f>"      "&amp;"物业管理费"</f>
        <v>      物业管理费</v>
      </c>
      <c r="B10" s="95" t="s">
        <v>412</v>
      </c>
      <c r="C10" s="95" t="str">
        <f>"C21040001"&amp;"  "&amp;"物业管理服务"</f>
        <v>C21040001  物业管理服务</v>
      </c>
      <c r="D10" s="121" t="s">
        <v>413</v>
      </c>
      <c r="E10" s="122">
        <v>1</v>
      </c>
      <c r="F10" s="24">
        <v>145800</v>
      </c>
      <c r="G10" s="46">
        <v>145800</v>
      </c>
      <c r="H10" s="46">
        <v>145800</v>
      </c>
      <c r="I10" s="46"/>
      <c r="J10" s="46"/>
      <c r="K10" s="46"/>
      <c r="L10" s="46"/>
      <c r="M10" s="46"/>
      <c r="N10" s="46"/>
      <c r="O10" s="46"/>
      <c r="P10" s="46"/>
      <c r="Q10" s="46"/>
    </row>
    <row r="11" ht="21" customHeight="1" spans="1:17">
      <c r="A11" s="94" t="str">
        <f>"      "&amp;"物业管理费"</f>
        <v>      物业管理费</v>
      </c>
      <c r="B11" s="95" t="s">
        <v>414</v>
      </c>
      <c r="C11" s="95" t="str">
        <f>"C21040001"&amp;"  "&amp;"物业管理服务"</f>
        <v>C21040001  物业管理服务</v>
      </c>
      <c r="D11" s="121" t="s">
        <v>413</v>
      </c>
      <c r="E11" s="122">
        <v>1</v>
      </c>
      <c r="F11" s="24">
        <v>352792.4</v>
      </c>
      <c r="G11" s="46">
        <v>352792.4</v>
      </c>
      <c r="H11" s="46">
        <v>352792.4</v>
      </c>
      <c r="I11" s="46"/>
      <c r="J11" s="46"/>
      <c r="K11" s="46"/>
      <c r="L11" s="46"/>
      <c r="M11" s="46"/>
      <c r="N11" s="46"/>
      <c r="O11" s="46"/>
      <c r="P11" s="46"/>
      <c r="Q11" s="46"/>
    </row>
    <row r="12" ht="21" customHeight="1" spans="1:17">
      <c r="A12" s="94" t="str">
        <f>"      "&amp;"物业管理费"</f>
        <v>      物业管理费</v>
      </c>
      <c r="B12" s="95" t="s">
        <v>415</v>
      </c>
      <c r="C12" s="95" t="str">
        <f>"C21040001"&amp;"  "&amp;"物业管理服务"</f>
        <v>C21040001  物业管理服务</v>
      </c>
      <c r="D12" s="121" t="s">
        <v>413</v>
      </c>
      <c r="E12" s="122">
        <v>1</v>
      </c>
      <c r="F12" s="24">
        <v>485360</v>
      </c>
      <c r="G12" s="46">
        <v>485360</v>
      </c>
      <c r="H12" s="46">
        <v>485360</v>
      </c>
      <c r="I12" s="46"/>
      <c r="J12" s="46"/>
      <c r="K12" s="46"/>
      <c r="L12" s="46"/>
      <c r="M12" s="46"/>
      <c r="N12" s="46"/>
      <c r="O12" s="46"/>
      <c r="P12" s="46"/>
      <c r="Q12" s="46"/>
    </row>
    <row r="13" ht="21" customHeight="1" spans="1:17">
      <c r="A13" s="94" t="str">
        <f>"      "&amp;"租赁费"</f>
        <v>      租赁费</v>
      </c>
      <c r="B13" s="95" t="s">
        <v>416</v>
      </c>
      <c r="C13" s="95" t="str">
        <f>"C21020000"&amp;"  "&amp;"房屋租赁服务"</f>
        <v>C21020000  房屋租赁服务</v>
      </c>
      <c r="D13" s="121" t="s">
        <v>413</v>
      </c>
      <c r="E13" s="122">
        <v>1</v>
      </c>
      <c r="F13" s="24">
        <v>3854642.14</v>
      </c>
      <c r="G13" s="46">
        <v>3854642.14</v>
      </c>
      <c r="H13" s="46">
        <v>3854642.14</v>
      </c>
      <c r="I13" s="46"/>
      <c r="J13" s="46"/>
      <c r="K13" s="46"/>
      <c r="L13" s="46"/>
      <c r="M13" s="46"/>
      <c r="N13" s="46"/>
      <c r="O13" s="46"/>
      <c r="P13" s="46"/>
      <c r="Q13" s="46"/>
    </row>
    <row r="14" ht="21" customHeight="1" spans="1:17">
      <c r="A14" s="94" t="str">
        <f>"      "&amp;"租赁费"</f>
        <v>      租赁费</v>
      </c>
      <c r="B14" s="95" t="s">
        <v>417</v>
      </c>
      <c r="C14" s="95" t="str">
        <f>"C21020000"&amp;"  "&amp;"房屋租赁服务"</f>
        <v>C21020000  房屋租赁服务</v>
      </c>
      <c r="D14" s="121" t="s">
        <v>413</v>
      </c>
      <c r="E14" s="122">
        <v>1</v>
      </c>
      <c r="F14" s="24">
        <v>1659406.68</v>
      </c>
      <c r="G14" s="46">
        <v>1659406.68</v>
      </c>
      <c r="H14" s="46">
        <v>1659406.68</v>
      </c>
      <c r="I14" s="46"/>
      <c r="J14" s="46"/>
      <c r="K14" s="46"/>
      <c r="L14" s="46"/>
      <c r="M14" s="46"/>
      <c r="N14" s="46"/>
      <c r="O14" s="46"/>
      <c r="P14" s="46"/>
      <c r="Q14" s="46"/>
    </row>
    <row r="15" ht="21" customHeight="1" spans="1:17">
      <c r="A15" s="94" t="str">
        <f>"      "&amp;"编外临聘人员经费"</f>
        <v>      编外临聘人员经费</v>
      </c>
      <c r="B15" s="95" t="s">
        <v>418</v>
      </c>
      <c r="C15" s="95" t="str">
        <f>"C99000000"&amp;"  "&amp;"其他服务"</f>
        <v>C99000000  其他服务</v>
      </c>
      <c r="D15" s="121" t="s">
        <v>413</v>
      </c>
      <c r="E15" s="122">
        <v>1</v>
      </c>
      <c r="F15" s="24">
        <v>2870400</v>
      </c>
      <c r="G15" s="46">
        <v>2870400</v>
      </c>
      <c r="H15" s="46">
        <v>2870400</v>
      </c>
      <c r="I15" s="46"/>
      <c r="J15" s="46"/>
      <c r="K15" s="46"/>
      <c r="L15" s="46"/>
      <c r="M15" s="46"/>
      <c r="N15" s="46"/>
      <c r="O15" s="46"/>
      <c r="P15" s="46"/>
      <c r="Q15" s="46"/>
    </row>
    <row r="16" ht="21" customHeight="1" spans="1:17">
      <c r="A16" s="94" t="str">
        <f>"      "&amp;"一般公用经费"</f>
        <v>      一般公用经费</v>
      </c>
      <c r="B16" s="95" t="s">
        <v>419</v>
      </c>
      <c r="C16" s="95" t="str">
        <f>"A07100300"&amp;"  "&amp;"纸制品"</f>
        <v>A07100300  纸制品</v>
      </c>
      <c r="D16" s="121" t="s">
        <v>413</v>
      </c>
      <c r="E16" s="122">
        <v>1</v>
      </c>
      <c r="F16" s="24">
        <v>10000</v>
      </c>
      <c r="G16" s="46">
        <v>10000</v>
      </c>
      <c r="H16" s="46">
        <v>10000</v>
      </c>
      <c r="I16" s="46"/>
      <c r="J16" s="46"/>
      <c r="K16" s="46"/>
      <c r="L16" s="46"/>
      <c r="M16" s="46"/>
      <c r="N16" s="46"/>
      <c r="O16" s="46"/>
      <c r="P16" s="46"/>
      <c r="Q16" s="46"/>
    </row>
    <row r="17" ht="21" customHeight="1" spans="1:17">
      <c r="A17" s="94" t="str">
        <f>"      "&amp;"公车购置及运维费"</f>
        <v>      公车购置及运维费</v>
      </c>
      <c r="B17" s="95" t="s">
        <v>420</v>
      </c>
      <c r="C17" s="95" t="str">
        <f>"C23120302"&amp;"  "&amp;"车辆加油、添加燃料服务"</f>
        <v>C23120302  车辆加油、添加燃料服务</v>
      </c>
      <c r="D17" s="121" t="s">
        <v>413</v>
      </c>
      <c r="E17" s="122">
        <v>1</v>
      </c>
      <c r="F17" s="24">
        <v>8000</v>
      </c>
      <c r="G17" s="46">
        <v>8000</v>
      </c>
      <c r="H17" s="46">
        <v>8000</v>
      </c>
      <c r="I17" s="46"/>
      <c r="J17" s="46"/>
      <c r="K17" s="46"/>
      <c r="L17" s="46"/>
      <c r="M17" s="46"/>
      <c r="N17" s="46"/>
      <c r="O17" s="46"/>
      <c r="P17" s="46"/>
      <c r="Q17" s="46"/>
    </row>
    <row r="18" ht="21" customHeight="1" spans="1:17">
      <c r="A18" s="94" t="str">
        <f>"      "&amp;"公车购置及运维费"</f>
        <v>      公车购置及运维费</v>
      </c>
      <c r="B18" s="95" t="s">
        <v>421</v>
      </c>
      <c r="C18" s="95" t="str">
        <f>"C23120301"&amp;"  "&amp;"车辆维修和保养服务"</f>
        <v>C23120301  车辆维修和保养服务</v>
      </c>
      <c r="D18" s="121" t="s">
        <v>413</v>
      </c>
      <c r="E18" s="122">
        <v>1</v>
      </c>
      <c r="F18" s="24">
        <v>6600</v>
      </c>
      <c r="G18" s="46">
        <v>6600</v>
      </c>
      <c r="H18" s="46">
        <v>6600</v>
      </c>
      <c r="I18" s="46"/>
      <c r="J18" s="46"/>
      <c r="K18" s="46"/>
      <c r="L18" s="46"/>
      <c r="M18" s="46"/>
      <c r="N18" s="46"/>
      <c r="O18" s="46"/>
      <c r="P18" s="46"/>
      <c r="Q18" s="46"/>
    </row>
    <row r="19" ht="21" customHeight="1" spans="1:17">
      <c r="A19" s="94" t="str">
        <f>"      "&amp;"公车购置及运维费"</f>
        <v>      公车购置及运维费</v>
      </c>
      <c r="B19" s="95" t="s">
        <v>420</v>
      </c>
      <c r="C19" s="95" t="str">
        <f>"C1804010201"&amp;"  "&amp;"机动车保险服务"</f>
        <v>C1804010201  机动车保险服务</v>
      </c>
      <c r="D19" s="121" t="s">
        <v>413</v>
      </c>
      <c r="E19" s="122">
        <v>1</v>
      </c>
      <c r="F19" s="24">
        <v>2600</v>
      </c>
      <c r="G19" s="46">
        <v>2600</v>
      </c>
      <c r="H19" s="46">
        <v>2600</v>
      </c>
      <c r="I19" s="46"/>
      <c r="J19" s="46"/>
      <c r="K19" s="46"/>
      <c r="L19" s="46"/>
      <c r="M19" s="46"/>
      <c r="N19" s="46"/>
      <c r="O19" s="46"/>
      <c r="P19" s="46"/>
      <c r="Q19" s="46"/>
    </row>
    <row r="20" ht="21" customHeight="1" spans="1:17">
      <c r="A20" s="120" t="s">
        <v>67</v>
      </c>
      <c r="B20" s="27"/>
      <c r="C20" s="27"/>
      <c r="D20" s="27"/>
      <c r="E20" s="27"/>
      <c r="F20" s="119">
        <v>285000</v>
      </c>
      <c r="G20" s="46">
        <v>298100</v>
      </c>
      <c r="H20" s="46">
        <v>298100</v>
      </c>
      <c r="I20" s="46"/>
      <c r="J20" s="46"/>
      <c r="K20" s="46"/>
      <c r="L20" s="46"/>
      <c r="M20" s="46"/>
      <c r="N20" s="46"/>
      <c r="O20" s="46"/>
      <c r="P20" s="46"/>
      <c r="Q20" s="46"/>
    </row>
    <row r="21" ht="21" customHeight="1" spans="1:17">
      <c r="A21" s="94" t="str">
        <f>"      "&amp;"物业管理费"</f>
        <v>      物业管理费</v>
      </c>
      <c r="B21" s="95" t="s">
        <v>245</v>
      </c>
      <c r="C21" s="95" t="str">
        <f>"C21040001"&amp;"  "&amp;"物业管理服务"</f>
        <v>C21040001  物业管理服务</v>
      </c>
      <c r="D21" s="121" t="s">
        <v>413</v>
      </c>
      <c r="E21" s="122">
        <v>1</v>
      </c>
      <c r="F21" s="24">
        <v>280000</v>
      </c>
      <c r="G21" s="46">
        <v>280000</v>
      </c>
      <c r="H21" s="46">
        <v>280000</v>
      </c>
      <c r="I21" s="46"/>
      <c r="J21" s="46"/>
      <c r="K21" s="46"/>
      <c r="L21" s="46"/>
      <c r="M21" s="46"/>
      <c r="N21" s="46"/>
      <c r="O21" s="46"/>
      <c r="P21" s="46"/>
      <c r="Q21" s="46"/>
    </row>
    <row r="22" ht="21" customHeight="1" spans="1:17">
      <c r="A22" s="94" t="str">
        <f>"      "&amp;"公车购置及运维费"</f>
        <v>      公车购置及运维费</v>
      </c>
      <c r="B22" s="95" t="s">
        <v>422</v>
      </c>
      <c r="C22" s="95" t="str">
        <f>"C23120302"&amp;"  "&amp;"车辆加油、添加燃料服务"</f>
        <v>C23120302  车辆加油、添加燃料服务</v>
      </c>
      <c r="D22" s="121" t="s">
        <v>413</v>
      </c>
      <c r="E22" s="122">
        <v>1</v>
      </c>
      <c r="F22" s="24"/>
      <c r="G22" s="46">
        <v>8600</v>
      </c>
      <c r="H22" s="46">
        <v>8600</v>
      </c>
      <c r="I22" s="46"/>
      <c r="J22" s="46"/>
      <c r="K22" s="46"/>
      <c r="L22" s="46"/>
      <c r="M22" s="46"/>
      <c r="N22" s="46"/>
      <c r="O22" s="46"/>
      <c r="P22" s="46"/>
      <c r="Q22" s="46"/>
    </row>
    <row r="23" ht="21" customHeight="1" spans="1:17">
      <c r="A23" s="94" t="str">
        <f>"      "&amp;"公车购置及运维费"</f>
        <v>      公车购置及运维费</v>
      </c>
      <c r="B23" s="95" t="s">
        <v>423</v>
      </c>
      <c r="C23" s="95" t="str">
        <f>"C1804010201"&amp;"  "&amp;"机动车保险服务"</f>
        <v>C1804010201  机动车保险服务</v>
      </c>
      <c r="D23" s="121" t="s">
        <v>413</v>
      </c>
      <c r="E23" s="122">
        <v>1</v>
      </c>
      <c r="F23" s="24"/>
      <c r="G23" s="46">
        <v>4500</v>
      </c>
      <c r="H23" s="46">
        <v>4500</v>
      </c>
      <c r="I23" s="46"/>
      <c r="J23" s="46"/>
      <c r="K23" s="46"/>
      <c r="L23" s="46"/>
      <c r="M23" s="46"/>
      <c r="N23" s="46"/>
      <c r="O23" s="46"/>
      <c r="P23" s="46"/>
      <c r="Q23" s="46"/>
    </row>
    <row r="24" ht="21" customHeight="1" spans="1:17">
      <c r="A24" s="94" t="str">
        <f>"      "&amp;"一般公用经费"</f>
        <v>      一般公用经费</v>
      </c>
      <c r="B24" s="95" t="s">
        <v>419</v>
      </c>
      <c r="C24" s="95" t="str">
        <f>"A05040101"&amp;"  "&amp;"复印纸"</f>
        <v>A05040101  复印纸</v>
      </c>
      <c r="D24" s="121" t="s">
        <v>413</v>
      </c>
      <c r="E24" s="122">
        <v>1</v>
      </c>
      <c r="F24" s="24">
        <v>5000</v>
      </c>
      <c r="G24" s="46">
        <v>5000</v>
      </c>
      <c r="H24" s="46">
        <v>5000</v>
      </c>
      <c r="I24" s="46"/>
      <c r="J24" s="46"/>
      <c r="K24" s="46"/>
      <c r="L24" s="46"/>
      <c r="M24" s="46"/>
      <c r="N24" s="46"/>
      <c r="O24" s="46"/>
      <c r="P24" s="46"/>
      <c r="Q24" s="46"/>
    </row>
    <row r="25" ht="21" customHeight="1" spans="1:17">
      <c r="A25" s="97" t="s">
        <v>294</v>
      </c>
      <c r="B25" s="98"/>
      <c r="C25" s="98"/>
      <c r="D25" s="98"/>
      <c r="E25" s="118"/>
      <c r="F25" s="119">
        <v>9680601.22</v>
      </c>
      <c r="G25" s="46">
        <v>9693701.22</v>
      </c>
      <c r="H25" s="46">
        <v>9693701.22</v>
      </c>
      <c r="I25" s="46"/>
      <c r="J25" s="46"/>
      <c r="K25" s="46"/>
      <c r="L25" s="46"/>
      <c r="M25" s="46"/>
      <c r="N25" s="46"/>
      <c r="O25" s="46"/>
      <c r="P25" s="46"/>
      <c r="Q25" s="46"/>
    </row>
  </sheetData>
  <mergeCells count="17">
    <mergeCell ref="A1:Q1"/>
    <mergeCell ref="A2:Q2"/>
    <mergeCell ref="A3:E3"/>
    <mergeCell ref="G4:Q4"/>
    <mergeCell ref="L5:Q5"/>
    <mergeCell ref="A25:E2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9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9" t="s">
        <v>424</v>
      </c>
      <c r="B1" s="79"/>
      <c r="C1" s="79"/>
      <c r="D1" s="79"/>
      <c r="E1" s="79"/>
      <c r="F1" s="79"/>
      <c r="G1" s="79"/>
      <c r="H1" s="80"/>
      <c r="I1" s="79"/>
      <c r="J1" s="79"/>
      <c r="K1" s="79"/>
      <c r="L1" s="100"/>
      <c r="M1" s="80"/>
      <c r="N1" s="101"/>
    </row>
    <row r="2" ht="27.75" customHeight="1" spans="1:14">
      <c r="A2" s="72" t="s">
        <v>425</v>
      </c>
      <c r="B2" s="81"/>
      <c r="C2" s="81"/>
      <c r="D2" s="81"/>
      <c r="E2" s="81"/>
      <c r="F2" s="81"/>
      <c r="G2" s="81"/>
      <c r="H2" s="82"/>
      <c r="I2" s="81"/>
      <c r="J2" s="81"/>
      <c r="K2" s="81"/>
      <c r="L2" s="102"/>
      <c r="M2" s="82"/>
      <c r="N2" s="81"/>
    </row>
    <row r="3" ht="18.75" customHeight="1" spans="1:14">
      <c r="A3" s="73" t="str">
        <f>"单位名称："&amp;"玉溪市政务服务管理局"</f>
        <v>单位名称：玉溪市政务服务管理局</v>
      </c>
      <c r="B3" s="74"/>
      <c r="C3" s="74"/>
      <c r="D3" s="74"/>
      <c r="E3" s="74"/>
      <c r="F3" s="74"/>
      <c r="G3" s="74"/>
      <c r="H3" s="83"/>
      <c r="I3" s="76"/>
      <c r="J3" s="76"/>
      <c r="K3" s="76"/>
      <c r="L3" s="78"/>
      <c r="M3" s="103"/>
      <c r="N3" s="104" t="s">
        <v>2</v>
      </c>
    </row>
    <row r="4" ht="15.75" customHeight="1" spans="1:14">
      <c r="A4" s="84" t="s">
        <v>402</v>
      </c>
      <c r="B4" s="85" t="s">
        <v>426</v>
      </c>
      <c r="C4" s="85" t="s">
        <v>427</v>
      </c>
      <c r="D4" s="86" t="s">
        <v>141</v>
      </c>
      <c r="E4" s="86"/>
      <c r="F4" s="86"/>
      <c r="G4" s="86"/>
      <c r="H4" s="87"/>
      <c r="I4" s="86"/>
      <c r="J4" s="86"/>
      <c r="K4" s="86"/>
      <c r="L4" s="105"/>
      <c r="M4" s="87"/>
      <c r="N4" s="106"/>
    </row>
    <row r="5" ht="17.25" customHeight="1" spans="1:14">
      <c r="A5" s="88"/>
      <c r="B5" s="89"/>
      <c r="C5" s="89"/>
      <c r="D5" s="89" t="s">
        <v>30</v>
      </c>
      <c r="E5" s="89" t="s">
        <v>33</v>
      </c>
      <c r="F5" s="89" t="s">
        <v>408</v>
      </c>
      <c r="G5" s="89" t="s">
        <v>409</v>
      </c>
      <c r="H5" s="90" t="s">
        <v>410</v>
      </c>
      <c r="I5" s="107" t="s">
        <v>411</v>
      </c>
      <c r="J5" s="107"/>
      <c r="K5" s="107"/>
      <c r="L5" s="108"/>
      <c r="M5" s="109"/>
      <c r="N5" s="92"/>
    </row>
    <row r="6" ht="54" customHeight="1" spans="1:14">
      <c r="A6" s="91"/>
      <c r="B6" s="92"/>
      <c r="C6" s="92"/>
      <c r="D6" s="92"/>
      <c r="E6" s="92"/>
      <c r="F6" s="92"/>
      <c r="G6" s="92"/>
      <c r="H6" s="93"/>
      <c r="I6" s="92" t="s">
        <v>32</v>
      </c>
      <c r="J6" s="92" t="s">
        <v>39</v>
      </c>
      <c r="K6" s="92" t="s">
        <v>148</v>
      </c>
      <c r="L6" s="110" t="s">
        <v>41</v>
      </c>
      <c r="M6" s="93" t="s">
        <v>42</v>
      </c>
      <c r="N6" s="92" t="s">
        <v>43</v>
      </c>
    </row>
    <row r="7" ht="15" customHeight="1" spans="1:14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4" t="s">
        <v>64</v>
      </c>
      <c r="B8" s="95"/>
      <c r="C8" s="95"/>
      <c r="D8" s="46">
        <v>9385601.22</v>
      </c>
      <c r="E8" s="46">
        <v>9385601.22</v>
      </c>
      <c r="F8" s="46"/>
      <c r="G8" s="46"/>
      <c r="H8" s="46"/>
      <c r="I8" s="46"/>
      <c r="J8" s="46"/>
      <c r="K8" s="46"/>
      <c r="L8" s="46"/>
      <c r="M8" s="46"/>
      <c r="N8" s="46"/>
    </row>
    <row r="9" ht="21" customHeight="1" spans="1:14">
      <c r="A9" s="96" t="s">
        <v>307</v>
      </c>
      <c r="B9" s="95"/>
      <c r="C9" s="95"/>
      <c r="D9" s="46">
        <v>9385601.22</v>
      </c>
      <c r="E9" s="46">
        <v>9385601.22</v>
      </c>
      <c r="F9" s="46"/>
      <c r="G9" s="46"/>
      <c r="H9" s="46"/>
      <c r="I9" s="46"/>
      <c r="J9" s="46"/>
      <c r="K9" s="46"/>
      <c r="L9" s="46"/>
      <c r="M9" s="46"/>
      <c r="N9" s="46"/>
    </row>
    <row r="10" ht="21" customHeight="1" spans="1:14">
      <c r="A10" s="94" t="str">
        <f>"    "&amp;"物业管理费"</f>
        <v>    物业管理费</v>
      </c>
      <c r="B10" s="95" t="s">
        <v>415</v>
      </c>
      <c r="C10" s="95" t="s">
        <v>428</v>
      </c>
      <c r="D10" s="46">
        <v>485360</v>
      </c>
      <c r="E10" s="46">
        <v>485360</v>
      </c>
      <c r="F10" s="46"/>
      <c r="G10" s="46"/>
      <c r="H10" s="46"/>
      <c r="I10" s="46"/>
      <c r="J10" s="46"/>
      <c r="K10" s="46"/>
      <c r="L10" s="46"/>
      <c r="M10" s="46"/>
      <c r="N10" s="46"/>
    </row>
    <row r="11" ht="21" customHeight="1" spans="1:14">
      <c r="A11" s="94" t="str">
        <f>"    "&amp;"物业管理费"</f>
        <v>    物业管理费</v>
      </c>
      <c r="B11" s="95" t="s">
        <v>414</v>
      </c>
      <c r="C11" s="95" t="s">
        <v>428</v>
      </c>
      <c r="D11" s="46">
        <v>352792.4</v>
      </c>
      <c r="E11" s="46">
        <v>352792.4</v>
      </c>
      <c r="F11" s="46"/>
      <c r="G11" s="46"/>
      <c r="H11" s="46"/>
      <c r="I11" s="46"/>
      <c r="J11" s="46"/>
      <c r="K11" s="46"/>
      <c r="L11" s="46"/>
      <c r="M11" s="46"/>
      <c r="N11" s="46"/>
    </row>
    <row r="12" ht="21" customHeight="1" spans="1:14">
      <c r="A12" s="94" t="str">
        <f>"    "&amp;"物业管理费"</f>
        <v>    物业管理费</v>
      </c>
      <c r="B12" s="95" t="s">
        <v>412</v>
      </c>
      <c r="C12" s="95" t="s">
        <v>428</v>
      </c>
      <c r="D12" s="46">
        <v>145800</v>
      </c>
      <c r="E12" s="46">
        <v>145800</v>
      </c>
      <c r="F12" s="46"/>
      <c r="G12" s="46"/>
      <c r="H12" s="46"/>
      <c r="I12" s="46"/>
      <c r="J12" s="46"/>
      <c r="K12" s="46"/>
      <c r="L12" s="46"/>
      <c r="M12" s="46"/>
      <c r="N12" s="46"/>
    </row>
    <row r="13" ht="30" customHeight="1" spans="1:14">
      <c r="A13" s="94" t="str">
        <f>"    "&amp;"租赁费"</f>
        <v>    租赁费</v>
      </c>
      <c r="B13" s="95" t="s">
        <v>417</v>
      </c>
      <c r="C13" s="95" t="s">
        <v>429</v>
      </c>
      <c r="D13" s="46">
        <v>1659406.68</v>
      </c>
      <c r="E13" s="46">
        <v>1659406.68</v>
      </c>
      <c r="F13" s="46"/>
      <c r="G13" s="46"/>
      <c r="H13" s="46"/>
      <c r="I13" s="46"/>
      <c r="J13" s="46"/>
      <c r="K13" s="46"/>
      <c r="L13" s="46"/>
      <c r="M13" s="46"/>
      <c r="N13" s="46"/>
    </row>
    <row r="14" ht="29" customHeight="1" spans="1:14">
      <c r="A14" s="94" t="str">
        <f>"    "&amp;"租赁费"</f>
        <v>    租赁费</v>
      </c>
      <c r="B14" s="95" t="s">
        <v>416</v>
      </c>
      <c r="C14" s="95" t="s">
        <v>429</v>
      </c>
      <c r="D14" s="46">
        <v>3854642.14</v>
      </c>
      <c r="E14" s="46">
        <v>3854642.14</v>
      </c>
      <c r="F14" s="46"/>
      <c r="G14" s="46"/>
      <c r="H14" s="46"/>
      <c r="I14" s="46"/>
      <c r="J14" s="46"/>
      <c r="K14" s="46"/>
      <c r="L14" s="46"/>
      <c r="M14" s="46"/>
      <c r="N14" s="46"/>
    </row>
    <row r="15" ht="21" customHeight="1" spans="1:14">
      <c r="A15" s="94" t="str">
        <f>"    "&amp;"编外临聘人员经费"</f>
        <v>    编外临聘人员经费</v>
      </c>
      <c r="B15" s="95" t="s">
        <v>430</v>
      </c>
      <c r="C15" s="95" t="s">
        <v>431</v>
      </c>
      <c r="D15" s="46">
        <v>2870400</v>
      </c>
      <c r="E15" s="46">
        <v>2870400</v>
      </c>
      <c r="F15" s="46"/>
      <c r="G15" s="46"/>
      <c r="H15" s="46"/>
      <c r="I15" s="46"/>
      <c r="J15" s="46"/>
      <c r="K15" s="46"/>
      <c r="L15" s="46"/>
      <c r="M15" s="46"/>
      <c r="N15" s="46"/>
    </row>
    <row r="16" ht="21" customHeight="1" spans="1:14">
      <c r="A16" s="94" t="str">
        <f>"    "&amp;"公车购置及运维费"</f>
        <v>    公车购置及运维费</v>
      </c>
      <c r="B16" s="95" t="s">
        <v>421</v>
      </c>
      <c r="C16" s="95" t="s">
        <v>432</v>
      </c>
      <c r="D16" s="46">
        <v>6600</v>
      </c>
      <c r="E16" s="46">
        <v>6600</v>
      </c>
      <c r="F16" s="46"/>
      <c r="G16" s="46"/>
      <c r="H16" s="46"/>
      <c r="I16" s="46"/>
      <c r="J16" s="46"/>
      <c r="K16" s="46"/>
      <c r="L16" s="46"/>
      <c r="M16" s="46"/>
      <c r="N16" s="46"/>
    </row>
    <row r="17" ht="21" customHeight="1" spans="1:14">
      <c r="A17" s="94" t="str">
        <f>"    "&amp;"公车购置及运维费"</f>
        <v>    公车购置及运维费</v>
      </c>
      <c r="B17" s="95" t="s">
        <v>420</v>
      </c>
      <c r="C17" s="95" t="s">
        <v>433</v>
      </c>
      <c r="D17" s="46">
        <v>2600</v>
      </c>
      <c r="E17" s="46">
        <v>2600</v>
      </c>
      <c r="F17" s="46"/>
      <c r="G17" s="46"/>
      <c r="H17" s="46"/>
      <c r="I17" s="46"/>
      <c r="J17" s="46"/>
      <c r="K17" s="46"/>
      <c r="L17" s="46"/>
      <c r="M17" s="46"/>
      <c r="N17" s="46"/>
    </row>
    <row r="18" ht="26" customHeight="1" spans="1:14">
      <c r="A18" s="94" t="str">
        <f>"    "&amp;"公车购置及运维费"</f>
        <v>    公车购置及运维费</v>
      </c>
      <c r="B18" s="95" t="s">
        <v>420</v>
      </c>
      <c r="C18" s="95" t="s">
        <v>434</v>
      </c>
      <c r="D18" s="46">
        <v>8000</v>
      </c>
      <c r="E18" s="46">
        <v>8000</v>
      </c>
      <c r="F18" s="46"/>
      <c r="G18" s="46"/>
      <c r="H18" s="46"/>
      <c r="I18" s="46"/>
      <c r="J18" s="46"/>
      <c r="K18" s="46"/>
      <c r="L18" s="46"/>
      <c r="M18" s="46"/>
      <c r="N18" s="46"/>
    </row>
    <row r="19" ht="21" customHeight="1" spans="1:14">
      <c r="A19" s="97" t="s">
        <v>294</v>
      </c>
      <c r="B19" s="98"/>
      <c r="C19" s="99"/>
      <c r="D19" s="46">
        <v>9385601.22</v>
      </c>
      <c r="E19" s="46">
        <v>9385601.22</v>
      </c>
      <c r="F19" s="46"/>
      <c r="G19" s="46"/>
      <c r="H19" s="46"/>
      <c r="I19" s="46"/>
      <c r="J19" s="46"/>
      <c r="K19" s="46"/>
      <c r="L19" s="46"/>
      <c r="M19" s="46"/>
      <c r="N19" s="46"/>
    </row>
  </sheetData>
  <mergeCells count="14">
    <mergeCell ref="A1:N1"/>
    <mergeCell ref="A2:N2"/>
    <mergeCell ref="A3:C3"/>
    <mergeCell ref="D4:N4"/>
    <mergeCell ref="I5:N5"/>
    <mergeCell ref="A19:C19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1" t="s">
        <v>435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50"/>
    </row>
    <row r="2" ht="27.75" customHeight="1" spans="1:14">
      <c r="A2" s="72" t="s">
        <v>436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" customHeight="1" spans="1:14">
      <c r="A3" s="73" t="str">
        <f>"单位名称："&amp;"玉溪市政务服务管理局"</f>
        <v>单位名称：玉溪市政务服务管理局</v>
      </c>
      <c r="B3" s="74"/>
      <c r="C3" s="74"/>
      <c r="D3" s="75"/>
      <c r="E3" s="76"/>
      <c r="F3" s="76"/>
      <c r="G3" s="76"/>
      <c r="H3" s="76"/>
      <c r="I3" s="76"/>
      <c r="N3" s="78" t="s">
        <v>2</v>
      </c>
    </row>
    <row r="4" ht="19.5" customHeight="1" spans="1:14">
      <c r="A4" s="36" t="s">
        <v>437</v>
      </c>
      <c r="B4" s="52" t="s">
        <v>141</v>
      </c>
      <c r="C4" s="53"/>
      <c r="D4" s="53"/>
      <c r="E4" s="52" t="s">
        <v>438</v>
      </c>
      <c r="F4" s="53"/>
      <c r="G4" s="53"/>
      <c r="H4" s="53"/>
      <c r="I4" s="53"/>
      <c r="J4" s="53"/>
      <c r="K4" s="53"/>
      <c r="L4" s="53"/>
      <c r="M4" s="53"/>
      <c r="N4" s="53"/>
    </row>
    <row r="5" ht="40.5" customHeight="1" spans="1:14">
      <c r="A5" s="42"/>
      <c r="B5" s="39" t="s">
        <v>30</v>
      </c>
      <c r="C5" s="35" t="s">
        <v>33</v>
      </c>
      <c r="D5" s="77" t="s">
        <v>439</v>
      </c>
      <c r="E5" s="43" t="s">
        <v>440</v>
      </c>
      <c r="F5" s="43" t="s">
        <v>441</v>
      </c>
      <c r="G5" s="43" t="s">
        <v>442</v>
      </c>
      <c r="H5" s="43" t="s">
        <v>443</v>
      </c>
      <c r="I5" s="43" t="s">
        <v>444</v>
      </c>
      <c r="J5" s="43" t="s">
        <v>445</v>
      </c>
      <c r="K5" s="43" t="s">
        <v>446</v>
      </c>
      <c r="L5" s="43" t="s">
        <v>447</v>
      </c>
      <c r="M5" s="43" t="s">
        <v>448</v>
      </c>
      <c r="N5" s="43" t="s">
        <v>449</v>
      </c>
    </row>
    <row r="6" ht="19.5" customHeight="1" spans="1:14">
      <c r="A6" s="43">
        <v>1</v>
      </c>
      <c r="B6" s="43">
        <v>2</v>
      </c>
      <c r="C6" s="43">
        <v>3</v>
      </c>
      <c r="D6" s="52">
        <v>4</v>
      </c>
      <c r="E6" s="43">
        <v>5</v>
      </c>
      <c r="F6" s="43">
        <v>6</v>
      </c>
      <c r="G6" s="43">
        <v>7</v>
      </c>
      <c r="H6" s="52">
        <v>8</v>
      </c>
      <c r="I6" s="43">
        <v>9</v>
      </c>
      <c r="J6" s="43">
        <v>10</v>
      </c>
      <c r="K6" s="43">
        <v>11</v>
      </c>
      <c r="L6" s="52">
        <v>12</v>
      </c>
      <c r="M6" s="43">
        <v>13</v>
      </c>
      <c r="N6" s="43">
        <v>14</v>
      </c>
    </row>
    <row r="7" ht="20.25" customHeight="1" spans="1:14">
      <c r="A7" s="4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ht="20.25" customHeight="1" spans="1:14">
      <c r="A8" s="44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ht="20.25" customHeight="1" spans="1:14">
      <c r="A9" s="70" t="s">
        <v>30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ht="21" customHeight="1" spans="1:1">
      <c r="A10" t="s">
        <v>450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tabSelected="1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1" t="s">
        <v>451</v>
      </c>
      <c r="B1" s="31"/>
      <c r="C1" s="31"/>
      <c r="D1" s="31"/>
      <c r="E1" s="31"/>
      <c r="F1" s="31"/>
      <c r="G1" s="31"/>
      <c r="H1" s="31"/>
      <c r="I1" s="31"/>
      <c r="J1" s="50"/>
    </row>
    <row r="2" ht="28.5" customHeight="1" spans="1:10">
      <c r="A2" s="65" t="s">
        <v>452</v>
      </c>
      <c r="B2" s="66"/>
      <c r="C2" s="66"/>
      <c r="D2" s="66"/>
      <c r="E2" s="66"/>
      <c r="F2" s="67"/>
      <c r="G2" s="66"/>
      <c r="H2" s="67"/>
      <c r="I2" s="67"/>
      <c r="J2" s="66"/>
    </row>
    <row r="3" ht="15" customHeight="1" spans="1:1">
      <c r="A3" s="5" t="str">
        <f>"单位名称："&amp;"玉溪市政务服务管理局"</f>
        <v>单位名称：玉溪市政务服务管理局</v>
      </c>
    </row>
    <row r="4" ht="14.25" customHeight="1" spans="1:10">
      <c r="A4" s="68" t="s">
        <v>297</v>
      </c>
      <c r="B4" s="68" t="s">
        <v>298</v>
      </c>
      <c r="C4" s="68" t="s">
        <v>299</v>
      </c>
      <c r="D4" s="68" t="s">
        <v>300</v>
      </c>
      <c r="E4" s="68" t="s">
        <v>301</v>
      </c>
      <c r="F4" s="55" t="s">
        <v>302</v>
      </c>
      <c r="G4" s="68" t="s">
        <v>303</v>
      </c>
      <c r="H4" s="55" t="s">
        <v>304</v>
      </c>
      <c r="I4" s="55" t="s">
        <v>305</v>
      </c>
      <c r="J4" s="68" t="s">
        <v>306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27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27"/>
      <c r="B7" s="27"/>
      <c r="C7" s="27"/>
      <c r="D7" s="27"/>
      <c r="E7" s="27"/>
      <c r="F7" s="27"/>
      <c r="G7" s="44"/>
      <c r="H7" s="27"/>
      <c r="I7" s="27"/>
      <c r="J7" s="27"/>
    </row>
    <row r="8" ht="25" customHeight="1" spans="1:1">
      <c r="A8" t="s">
        <v>450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1" sqref="A1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6" t="s">
        <v>453</v>
      </c>
      <c r="B1" s="56"/>
      <c r="C1" s="56"/>
      <c r="D1" s="56"/>
      <c r="E1" s="56"/>
      <c r="F1" s="56"/>
      <c r="G1" s="56"/>
      <c r="H1" s="56" t="s">
        <v>453</v>
      </c>
    </row>
    <row r="2" ht="28.5" customHeight="1" spans="1:8">
      <c r="A2" s="57" t="s">
        <v>454</v>
      </c>
      <c r="B2" s="57"/>
      <c r="C2" s="57"/>
      <c r="D2" s="57"/>
      <c r="E2" s="57"/>
      <c r="F2" s="57"/>
      <c r="G2" s="57"/>
      <c r="H2" s="57"/>
    </row>
    <row r="3" ht="18.75" customHeight="1" spans="1:8">
      <c r="A3" s="58" t="str">
        <f>"单位名称："&amp;"玉溪市政务服务管理局"</f>
        <v>单位名称：玉溪市政务服务管理局</v>
      </c>
      <c r="B3" s="58"/>
      <c r="C3" s="58"/>
      <c r="D3" s="58"/>
      <c r="E3" s="58"/>
      <c r="F3" s="58"/>
      <c r="G3" s="58"/>
      <c r="H3" s="58"/>
    </row>
    <row r="4" ht="18.75" customHeight="1" spans="1:8">
      <c r="A4" s="59" t="s">
        <v>134</v>
      </c>
      <c r="B4" s="59" t="s">
        <v>455</v>
      </c>
      <c r="C4" s="59" t="s">
        <v>456</v>
      </c>
      <c r="D4" s="59" t="s">
        <v>457</v>
      </c>
      <c r="E4" s="59" t="s">
        <v>458</v>
      </c>
      <c r="F4" s="59" t="s">
        <v>459</v>
      </c>
      <c r="G4" s="59"/>
      <c r="H4" s="59"/>
    </row>
    <row r="5" ht="18.75" customHeight="1" spans="1:8">
      <c r="A5" s="59"/>
      <c r="B5" s="59"/>
      <c r="C5" s="59"/>
      <c r="D5" s="59"/>
      <c r="E5" s="59"/>
      <c r="F5" s="59" t="s">
        <v>406</v>
      </c>
      <c r="G5" s="59" t="s">
        <v>460</v>
      </c>
      <c r="H5" s="59" t="s">
        <v>461</v>
      </c>
    </row>
    <row r="6" ht="18.75" customHeight="1" spans="1:8">
      <c r="A6" s="60" t="s">
        <v>44</v>
      </c>
      <c r="B6" s="60" t="s">
        <v>45</v>
      </c>
      <c r="C6" s="60" t="s">
        <v>46</v>
      </c>
      <c r="D6" s="60" t="s">
        <v>47</v>
      </c>
      <c r="E6" s="60" t="s">
        <v>48</v>
      </c>
      <c r="F6" s="60" t="s">
        <v>49</v>
      </c>
      <c r="G6" s="60" t="s">
        <v>50</v>
      </c>
      <c r="H6" s="60" t="s">
        <v>51</v>
      </c>
    </row>
    <row r="7" ht="18" customHeight="1" spans="1:8">
      <c r="A7" s="61"/>
      <c r="B7" s="61"/>
      <c r="C7" s="61"/>
      <c r="D7" s="61"/>
      <c r="E7" s="62"/>
      <c r="F7" s="63"/>
      <c r="G7" s="64"/>
      <c r="H7" s="64"/>
    </row>
    <row r="8" ht="18" customHeight="1" spans="1:8">
      <c r="A8" s="62" t="s">
        <v>30</v>
      </c>
      <c r="B8" s="62"/>
      <c r="C8" s="62"/>
      <c r="D8" s="62"/>
      <c r="E8" s="62"/>
      <c r="F8" s="63"/>
      <c r="G8" s="64"/>
      <c r="H8" s="64"/>
    </row>
    <row r="9" ht="21" customHeight="1" spans="1:1">
      <c r="A9" t="s">
        <v>462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1" t="s">
        <v>463</v>
      </c>
      <c r="B1" s="31"/>
      <c r="C1" s="31"/>
      <c r="D1" s="32"/>
      <c r="E1" s="32"/>
      <c r="F1" s="32"/>
      <c r="G1" s="32"/>
      <c r="H1" s="31"/>
      <c r="I1" s="31"/>
      <c r="J1" s="31"/>
      <c r="K1" s="50"/>
    </row>
    <row r="2" ht="28.5" customHeight="1" spans="1:11">
      <c r="A2" s="33" t="s">
        <v>464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5" t="str">
        <f>"单位名称："&amp;"玉溪市政务服务管理局"</f>
        <v>单位名称：玉溪市政务服务管理局</v>
      </c>
      <c r="B3" s="6"/>
      <c r="C3" s="6"/>
      <c r="D3" s="6"/>
      <c r="E3" s="6"/>
      <c r="F3" s="6"/>
      <c r="G3" s="6"/>
      <c r="H3" s="7"/>
      <c r="I3" s="7"/>
      <c r="J3" s="7"/>
      <c r="K3" s="51" t="s">
        <v>2</v>
      </c>
    </row>
    <row r="4" ht="21.75" customHeight="1" spans="1:11">
      <c r="A4" s="34" t="s">
        <v>275</v>
      </c>
      <c r="B4" s="34" t="s">
        <v>136</v>
      </c>
      <c r="C4" s="34" t="s">
        <v>276</v>
      </c>
      <c r="D4" s="35" t="s">
        <v>137</v>
      </c>
      <c r="E4" s="35" t="s">
        <v>138</v>
      </c>
      <c r="F4" s="35" t="s">
        <v>139</v>
      </c>
      <c r="G4" s="35" t="s">
        <v>140</v>
      </c>
      <c r="H4" s="36" t="s">
        <v>30</v>
      </c>
      <c r="I4" s="52" t="s">
        <v>465</v>
      </c>
      <c r="J4" s="53"/>
      <c r="K4" s="54"/>
    </row>
    <row r="5" ht="21.75" customHeight="1" spans="1:11">
      <c r="A5" s="37"/>
      <c r="B5" s="37"/>
      <c r="C5" s="37"/>
      <c r="D5" s="38"/>
      <c r="E5" s="38"/>
      <c r="F5" s="38"/>
      <c r="G5" s="38"/>
      <c r="H5" s="39"/>
      <c r="I5" s="35" t="s">
        <v>33</v>
      </c>
      <c r="J5" s="35" t="s">
        <v>34</v>
      </c>
      <c r="K5" s="35" t="s">
        <v>35</v>
      </c>
    </row>
    <row r="6" ht="40.5" customHeight="1" spans="1:11">
      <c r="A6" s="40"/>
      <c r="B6" s="40"/>
      <c r="C6" s="40"/>
      <c r="D6" s="41"/>
      <c r="E6" s="41"/>
      <c r="F6" s="41"/>
      <c r="G6" s="41"/>
      <c r="H6" s="42"/>
      <c r="I6" s="41" t="s">
        <v>32</v>
      </c>
      <c r="J6" s="41"/>
      <c r="K6" s="41"/>
    </row>
    <row r="7" ht="15" customHeight="1" spans="1:11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55">
        <v>10</v>
      </c>
      <c r="K7" s="55">
        <v>11</v>
      </c>
    </row>
    <row r="8" ht="30.65" customHeight="1" spans="1:11">
      <c r="A8" s="44"/>
      <c r="B8" s="45"/>
      <c r="C8" s="44"/>
      <c r="D8" s="44"/>
      <c r="E8" s="44"/>
      <c r="F8" s="44"/>
      <c r="G8" s="44"/>
      <c r="H8" s="46"/>
      <c r="I8" s="46"/>
      <c r="J8" s="46"/>
      <c r="K8" s="46"/>
    </row>
    <row r="9" ht="30.65" customHeight="1" spans="1:11">
      <c r="A9" s="45"/>
      <c r="B9" s="45"/>
      <c r="C9" s="45"/>
      <c r="D9" s="45"/>
      <c r="E9" s="45"/>
      <c r="F9" s="45"/>
      <c r="G9" s="45"/>
      <c r="H9" s="46"/>
      <c r="I9" s="46"/>
      <c r="J9" s="46"/>
      <c r="K9" s="46"/>
    </row>
    <row r="10" ht="18.75" customHeight="1" spans="1:11">
      <c r="A10" s="47" t="s">
        <v>294</v>
      </c>
      <c r="B10" s="48"/>
      <c r="C10" s="48"/>
      <c r="D10" s="48"/>
      <c r="E10" s="48"/>
      <c r="F10" s="48"/>
      <c r="G10" s="49"/>
      <c r="H10" s="46"/>
      <c r="I10" s="46"/>
      <c r="J10" s="46"/>
      <c r="K10" s="46"/>
    </row>
    <row r="11" customHeight="1" spans="1:1">
      <c r="A11" t="s">
        <v>466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workbookViewId="0">
      <selection activeCell="C19" sqref="C19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467</v>
      </c>
      <c r="B1" s="1"/>
      <c r="C1" s="1"/>
      <c r="D1" s="2"/>
      <c r="E1" s="1"/>
      <c r="F1" s="1"/>
      <c r="G1" s="3"/>
    </row>
    <row r="2" ht="27.75" customHeight="1" spans="1:7">
      <c r="A2" s="4" t="s">
        <v>468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"单位名称："&amp;"玉溪市政务服务管理局"</f>
        <v>单位名称：玉溪市政务服务管理局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276</v>
      </c>
      <c r="B4" s="9" t="s">
        <v>275</v>
      </c>
      <c r="C4" s="9" t="s">
        <v>136</v>
      </c>
      <c r="D4" s="10" t="s">
        <v>469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470</v>
      </c>
      <c r="F5" s="10" t="s">
        <v>471</v>
      </c>
      <c r="G5" s="10" t="s">
        <v>472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1609024</v>
      </c>
      <c r="F8" s="24"/>
      <c r="G8" s="24"/>
    </row>
    <row r="9" ht="21" customHeight="1" spans="1:7">
      <c r="A9" s="25" t="s">
        <v>473</v>
      </c>
      <c r="B9" s="21"/>
      <c r="C9" s="21"/>
      <c r="D9" s="26"/>
      <c r="E9" s="24">
        <v>1341008</v>
      </c>
      <c r="F9" s="24"/>
      <c r="G9" s="24"/>
    </row>
    <row r="10" ht="21" customHeight="1" spans="1:7">
      <c r="A10" s="27"/>
      <c r="B10" s="21" t="s">
        <v>474</v>
      </c>
      <c r="C10" s="21" t="s">
        <v>286</v>
      </c>
      <c r="D10" s="26" t="s">
        <v>475</v>
      </c>
      <c r="E10" s="24">
        <v>1138200</v>
      </c>
      <c r="F10" s="24"/>
      <c r="G10" s="24"/>
    </row>
    <row r="11" ht="21" customHeight="1" spans="1:7">
      <c r="A11" s="27"/>
      <c r="B11" s="21" t="s">
        <v>474</v>
      </c>
      <c r="C11" s="21" t="s">
        <v>280</v>
      </c>
      <c r="D11" s="26" t="s">
        <v>475</v>
      </c>
      <c r="E11" s="24">
        <v>202808</v>
      </c>
      <c r="F11" s="24"/>
      <c r="G11" s="24"/>
    </row>
    <row r="12" ht="21" customHeight="1" spans="1:7">
      <c r="A12" s="25" t="s">
        <v>67</v>
      </c>
      <c r="B12" s="27"/>
      <c r="C12" s="27"/>
      <c r="D12" s="27"/>
      <c r="E12" s="24">
        <v>268016</v>
      </c>
      <c r="F12" s="24"/>
      <c r="G12" s="24"/>
    </row>
    <row r="13" ht="21" customHeight="1" spans="1:7">
      <c r="A13" s="27"/>
      <c r="B13" s="21" t="s">
        <v>476</v>
      </c>
      <c r="C13" s="21" t="s">
        <v>290</v>
      </c>
      <c r="D13" s="26" t="s">
        <v>475</v>
      </c>
      <c r="E13" s="24">
        <v>6216</v>
      </c>
      <c r="F13" s="24"/>
      <c r="G13" s="24"/>
    </row>
    <row r="14" ht="21" customHeight="1" spans="1:7">
      <c r="A14" s="27"/>
      <c r="B14" s="21" t="s">
        <v>474</v>
      </c>
      <c r="C14" s="21" t="s">
        <v>288</v>
      </c>
      <c r="D14" s="26" t="s">
        <v>475</v>
      </c>
      <c r="E14" s="24">
        <v>261800</v>
      </c>
      <c r="F14" s="24"/>
      <c r="G14" s="24"/>
    </row>
    <row r="15" ht="21" customHeight="1" spans="1:7">
      <c r="A15" s="28" t="s">
        <v>30</v>
      </c>
      <c r="B15" s="29" t="s">
        <v>477</v>
      </c>
      <c r="C15" s="29"/>
      <c r="D15" s="30"/>
      <c r="E15" s="24">
        <v>1609024</v>
      </c>
      <c r="F15" s="24"/>
      <c r="G15" s="24"/>
    </row>
  </sheetData>
  <mergeCells count="12">
    <mergeCell ref="A1:G1"/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8" t="s">
        <v>26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ht="28.5" customHeight="1" spans="1:19">
      <c r="A2" s="151" t="s">
        <v>27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ht="20.25" customHeight="1" spans="1:19">
      <c r="A3" s="152" t="str">
        <f>"单位名称："&amp;"玉溪市政务服务管理局"</f>
        <v>单位名称：玉溪市政务服务管理局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9"/>
      <c r="M3" s="159"/>
      <c r="N3" s="159"/>
      <c r="O3" s="159"/>
      <c r="P3" s="159"/>
      <c r="Q3" s="159"/>
      <c r="R3" s="159"/>
      <c r="S3" s="159" t="s">
        <v>2</v>
      </c>
    </row>
    <row r="4" ht="27" customHeight="1" spans="1:19">
      <c r="A4" s="153" t="s">
        <v>28</v>
      </c>
      <c r="B4" s="153" t="s">
        <v>29</v>
      </c>
      <c r="C4" s="153" t="s">
        <v>30</v>
      </c>
      <c r="D4" s="153" t="s">
        <v>31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 t="s">
        <v>20</v>
      </c>
      <c r="P4" s="153"/>
      <c r="Q4" s="153"/>
      <c r="R4" s="153"/>
      <c r="S4" s="153"/>
    </row>
    <row r="5" ht="27" customHeight="1" spans="1:19">
      <c r="A5" s="153"/>
      <c r="B5" s="153"/>
      <c r="C5" s="153"/>
      <c r="D5" s="153" t="s">
        <v>32</v>
      </c>
      <c r="E5" s="153" t="s">
        <v>33</v>
      </c>
      <c r="F5" s="153" t="s">
        <v>34</v>
      </c>
      <c r="G5" s="153" t="s">
        <v>35</v>
      </c>
      <c r="H5" s="153" t="s">
        <v>36</v>
      </c>
      <c r="I5" s="153" t="s">
        <v>37</v>
      </c>
      <c r="J5" s="153"/>
      <c r="K5" s="153"/>
      <c r="L5" s="153"/>
      <c r="M5" s="153"/>
      <c r="N5" s="153"/>
      <c r="O5" s="153" t="s">
        <v>32</v>
      </c>
      <c r="P5" s="153" t="s">
        <v>33</v>
      </c>
      <c r="Q5" s="153" t="s">
        <v>34</v>
      </c>
      <c r="R5" s="153" t="s">
        <v>35</v>
      </c>
      <c r="S5" s="153" t="s">
        <v>38</v>
      </c>
    </row>
    <row r="6" ht="27" customHeight="1" spans="1:19">
      <c r="A6" s="153"/>
      <c r="B6" s="153"/>
      <c r="C6" s="153"/>
      <c r="D6" s="153"/>
      <c r="E6" s="153"/>
      <c r="F6" s="153"/>
      <c r="G6" s="153"/>
      <c r="H6" s="153"/>
      <c r="I6" s="153" t="s">
        <v>32</v>
      </c>
      <c r="J6" s="153" t="s">
        <v>39</v>
      </c>
      <c r="K6" s="153" t="s">
        <v>40</v>
      </c>
      <c r="L6" s="153" t="s">
        <v>41</v>
      </c>
      <c r="M6" s="153" t="s">
        <v>42</v>
      </c>
      <c r="N6" s="153" t="s">
        <v>43</v>
      </c>
      <c r="O6" s="153"/>
      <c r="P6" s="153"/>
      <c r="Q6" s="153"/>
      <c r="R6" s="153"/>
      <c r="S6" s="153"/>
    </row>
    <row r="7" ht="20.25" customHeight="1" spans="1:19">
      <c r="A7" s="157" t="s">
        <v>44</v>
      </c>
      <c r="B7" s="157" t="s">
        <v>45</v>
      </c>
      <c r="C7" s="157" t="s">
        <v>46</v>
      </c>
      <c r="D7" s="157" t="s">
        <v>47</v>
      </c>
      <c r="E7" s="157" t="s">
        <v>48</v>
      </c>
      <c r="F7" s="157" t="s">
        <v>49</v>
      </c>
      <c r="G7" s="157" t="s">
        <v>50</v>
      </c>
      <c r="H7" s="157" t="s">
        <v>51</v>
      </c>
      <c r="I7" s="157" t="s">
        <v>52</v>
      </c>
      <c r="J7" s="157" t="s">
        <v>53</v>
      </c>
      <c r="K7" s="157" t="s">
        <v>54</v>
      </c>
      <c r="L7" s="157" t="s">
        <v>55</v>
      </c>
      <c r="M7" s="157" t="s">
        <v>56</v>
      </c>
      <c r="N7" s="157" t="s">
        <v>57</v>
      </c>
      <c r="O7" s="157" t="s">
        <v>58</v>
      </c>
      <c r="P7" s="157" t="s">
        <v>59</v>
      </c>
      <c r="Q7" s="157" t="s">
        <v>60</v>
      </c>
      <c r="R7" s="157" t="s">
        <v>61</v>
      </c>
      <c r="S7" s="157" t="s">
        <v>62</v>
      </c>
    </row>
    <row r="8" ht="20.25" customHeight="1" spans="1:19">
      <c r="A8" s="152" t="s">
        <v>63</v>
      </c>
      <c r="B8" s="152" t="s">
        <v>64</v>
      </c>
      <c r="C8" s="155">
        <v>26540461.18</v>
      </c>
      <c r="D8" s="155">
        <v>26540461.18</v>
      </c>
      <c r="E8" s="64">
        <v>26540461.18</v>
      </c>
      <c r="F8" s="64"/>
      <c r="G8" s="64"/>
      <c r="H8" s="64"/>
      <c r="I8" s="64"/>
      <c r="J8" s="64"/>
      <c r="K8" s="64"/>
      <c r="L8" s="64"/>
      <c r="M8" s="64"/>
      <c r="N8" s="64"/>
      <c r="O8" s="155"/>
      <c r="P8" s="155"/>
      <c r="Q8" s="155"/>
      <c r="R8" s="155"/>
      <c r="S8" s="155"/>
    </row>
    <row r="9" ht="20.25" customHeight="1" spans="1:19">
      <c r="A9" s="156" t="s">
        <v>65</v>
      </c>
      <c r="B9" s="156" t="s">
        <v>64</v>
      </c>
      <c r="C9" s="155">
        <v>17231804.58</v>
      </c>
      <c r="D9" s="155">
        <v>17231804.58</v>
      </c>
      <c r="E9" s="64">
        <v>17231804.58</v>
      </c>
      <c r="F9" s="64"/>
      <c r="G9" s="64"/>
      <c r="H9" s="64"/>
      <c r="I9" s="64"/>
      <c r="J9" s="64"/>
      <c r="K9" s="64"/>
      <c r="L9" s="64"/>
      <c r="M9" s="64"/>
      <c r="N9" s="64"/>
      <c r="O9" s="155"/>
      <c r="P9" s="155"/>
      <c r="Q9" s="155"/>
      <c r="R9" s="152"/>
      <c r="S9" s="155"/>
    </row>
    <row r="10" ht="20.25" customHeight="1" spans="1:19">
      <c r="A10" s="156" t="s">
        <v>66</v>
      </c>
      <c r="B10" s="156" t="s">
        <v>67</v>
      </c>
      <c r="C10" s="155">
        <v>9308656.6</v>
      </c>
      <c r="D10" s="155">
        <v>9308656.6</v>
      </c>
      <c r="E10" s="64">
        <v>9308656.6</v>
      </c>
      <c r="F10" s="64"/>
      <c r="G10" s="64"/>
      <c r="H10" s="64"/>
      <c r="I10" s="64"/>
      <c r="J10" s="64"/>
      <c r="K10" s="64"/>
      <c r="L10" s="64"/>
      <c r="M10" s="64"/>
      <c r="N10" s="64"/>
      <c r="O10" s="155"/>
      <c r="P10" s="155"/>
      <c r="Q10" s="155"/>
      <c r="R10" s="152"/>
      <c r="S10" s="155"/>
    </row>
    <row r="11" ht="20.25" customHeight="1" spans="1:19">
      <c r="A11" s="154" t="s">
        <v>30</v>
      </c>
      <c r="B11" s="152"/>
      <c r="C11" s="155">
        <v>26540461.18</v>
      </c>
      <c r="D11" s="155">
        <v>26540461.18</v>
      </c>
      <c r="E11" s="155">
        <v>26540461.18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</row>
  </sheetData>
  <mergeCells count="20">
    <mergeCell ref="A1:S1"/>
    <mergeCell ref="A2:S2"/>
    <mergeCell ref="A3:R3"/>
    <mergeCell ref="D4:N4"/>
    <mergeCell ref="O4:S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topLeftCell="A7" workbookViewId="0">
      <selection activeCell="C30" sqref="C30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8" t="s">
        <v>68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ht="28.5" customHeight="1" spans="1:15">
      <c r="A2" s="151" t="s">
        <v>69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20.25" customHeight="1" spans="1:15">
      <c r="A3" s="152" t="str">
        <f>"单位名称："&amp;"玉溪市政务服务管理局"</f>
        <v>单位名称：玉溪市政务服务管理局</v>
      </c>
      <c r="B3" s="152"/>
      <c r="C3" s="152"/>
      <c r="D3" s="152"/>
      <c r="E3" s="152"/>
      <c r="F3" s="152"/>
      <c r="G3" s="152"/>
      <c r="H3" s="152"/>
      <c r="I3" s="152"/>
      <c r="J3" s="159"/>
      <c r="K3" s="159"/>
      <c r="L3" s="159"/>
      <c r="M3" s="159"/>
      <c r="N3" s="159"/>
      <c r="O3" s="159" t="s">
        <v>2</v>
      </c>
    </row>
    <row r="4" ht="27" customHeight="1" spans="1:15">
      <c r="A4" s="153" t="s">
        <v>70</v>
      </c>
      <c r="B4" s="153" t="s">
        <v>71</v>
      </c>
      <c r="C4" s="153" t="s">
        <v>30</v>
      </c>
      <c r="D4" s="153" t="s">
        <v>33</v>
      </c>
      <c r="E4" s="153"/>
      <c r="F4" s="153"/>
      <c r="G4" s="153" t="s">
        <v>34</v>
      </c>
      <c r="H4" s="153" t="s">
        <v>35</v>
      </c>
      <c r="I4" s="153" t="s">
        <v>72</v>
      </c>
      <c r="J4" s="153" t="s">
        <v>73</v>
      </c>
      <c r="K4" s="153"/>
      <c r="L4" s="153"/>
      <c r="M4" s="153"/>
      <c r="N4" s="153"/>
      <c r="O4" s="153"/>
    </row>
    <row r="5" ht="27" customHeight="1" spans="1:15">
      <c r="A5" s="153"/>
      <c r="B5" s="153"/>
      <c r="C5" s="153"/>
      <c r="D5" s="153" t="s">
        <v>32</v>
      </c>
      <c r="E5" s="153" t="s">
        <v>74</v>
      </c>
      <c r="F5" s="153" t="s">
        <v>75</v>
      </c>
      <c r="G5" s="153"/>
      <c r="H5" s="153"/>
      <c r="I5" s="153"/>
      <c r="J5" s="153" t="s">
        <v>32</v>
      </c>
      <c r="K5" s="153" t="s">
        <v>76</v>
      </c>
      <c r="L5" s="153" t="s">
        <v>77</v>
      </c>
      <c r="M5" s="153" t="s">
        <v>78</v>
      </c>
      <c r="N5" s="153" t="s">
        <v>79</v>
      </c>
      <c r="O5" s="153" t="s">
        <v>80</v>
      </c>
    </row>
    <row r="6" ht="20.25" customHeight="1" spans="1:15">
      <c r="A6" s="157" t="s">
        <v>44</v>
      </c>
      <c r="B6" s="157" t="s">
        <v>45</v>
      </c>
      <c r="C6" s="157" t="s">
        <v>46</v>
      </c>
      <c r="D6" s="157" t="s">
        <v>47</v>
      </c>
      <c r="E6" s="157" t="s">
        <v>48</v>
      </c>
      <c r="F6" s="157" t="s">
        <v>49</v>
      </c>
      <c r="G6" s="157" t="s">
        <v>50</v>
      </c>
      <c r="H6" s="157" t="s">
        <v>51</v>
      </c>
      <c r="I6" s="157" t="s">
        <v>52</v>
      </c>
      <c r="J6" s="157" t="s">
        <v>53</v>
      </c>
      <c r="K6" s="157" t="s">
        <v>54</v>
      </c>
      <c r="L6" s="157" t="s">
        <v>55</v>
      </c>
      <c r="M6" s="157" t="s">
        <v>56</v>
      </c>
      <c r="N6" s="157" t="s">
        <v>57</v>
      </c>
      <c r="O6" s="157" t="s">
        <v>58</v>
      </c>
    </row>
    <row r="7" ht="20.25" customHeight="1" spans="1:15">
      <c r="A7" s="152" t="s">
        <v>81</v>
      </c>
      <c r="B7" s="152" t="str">
        <f>"        "&amp;"一般公共服务支出"</f>
        <v>        一般公共服务支出</v>
      </c>
      <c r="C7" s="64">
        <v>20686972.77</v>
      </c>
      <c r="D7" s="64">
        <v>20686972.77</v>
      </c>
      <c r="E7" s="64">
        <v>19084164.77</v>
      </c>
      <c r="F7" s="64">
        <v>1602808</v>
      </c>
      <c r="G7" s="64"/>
      <c r="H7" s="64"/>
      <c r="I7" s="64"/>
      <c r="J7" s="64"/>
      <c r="K7" s="64"/>
      <c r="L7" s="64"/>
      <c r="M7" s="64"/>
      <c r="N7" s="64"/>
      <c r="O7" s="64"/>
    </row>
    <row r="8" ht="20.25" customHeight="1" spans="1:15">
      <c r="A8" s="156" t="s">
        <v>82</v>
      </c>
      <c r="B8" s="156" t="str">
        <f>"        "&amp;"政府办公厅（室）及相关机构事务"</f>
        <v>        政府办公厅（室）及相关机构事务</v>
      </c>
      <c r="C8" s="64">
        <v>20686972.77</v>
      </c>
      <c r="D8" s="64">
        <v>20686972.77</v>
      </c>
      <c r="E8" s="64">
        <v>19084164.77</v>
      </c>
      <c r="F8" s="64">
        <v>1602808</v>
      </c>
      <c r="G8" s="64"/>
      <c r="H8" s="64"/>
      <c r="I8" s="64"/>
      <c r="J8" s="64"/>
      <c r="K8" s="64"/>
      <c r="L8" s="64"/>
      <c r="M8" s="64"/>
      <c r="N8" s="64"/>
      <c r="O8" s="64"/>
    </row>
    <row r="9" ht="20.25" customHeight="1" spans="1:15">
      <c r="A9" s="160" t="s">
        <v>83</v>
      </c>
      <c r="B9" s="160" t="str">
        <f>"        "&amp;"行政运行"</f>
        <v>        行政运行</v>
      </c>
      <c r="C9" s="64">
        <v>13431451.28</v>
      </c>
      <c r="D9" s="64">
        <v>13431451.28</v>
      </c>
      <c r="E9" s="64">
        <v>13431451.28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ht="20.25" customHeight="1" spans="1:15">
      <c r="A10" s="160" t="s">
        <v>84</v>
      </c>
      <c r="B10" s="160" t="str">
        <f>"        "&amp;"一般行政管理事务"</f>
        <v>        一般行政管理事务</v>
      </c>
      <c r="C10" s="64">
        <v>1341008</v>
      </c>
      <c r="D10" s="64">
        <v>1341008</v>
      </c>
      <c r="E10" s="64"/>
      <c r="F10" s="64">
        <v>1341008</v>
      </c>
      <c r="G10" s="64"/>
      <c r="H10" s="64"/>
      <c r="I10" s="64"/>
      <c r="J10" s="64"/>
      <c r="K10" s="64"/>
      <c r="L10" s="64"/>
      <c r="M10" s="64"/>
      <c r="N10" s="64"/>
      <c r="O10" s="64"/>
    </row>
    <row r="11" ht="20.25" customHeight="1" spans="1:15">
      <c r="A11" s="160" t="s">
        <v>85</v>
      </c>
      <c r="B11" s="160" t="str">
        <f>"        "&amp;"事业运行"</f>
        <v>        事业运行</v>
      </c>
      <c r="C11" s="64">
        <v>5441703.49</v>
      </c>
      <c r="D11" s="64">
        <v>5441703.49</v>
      </c>
      <c r="E11" s="64">
        <v>5441703.49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ht="20.25" customHeight="1" spans="1:15">
      <c r="A12" s="160" t="s">
        <v>86</v>
      </c>
      <c r="B12" s="160" t="str">
        <f>"        "&amp;"其他政府办公厅（室）及相关机构事务支出"</f>
        <v>        其他政府办公厅（室）及相关机构事务支出</v>
      </c>
      <c r="C12" s="64">
        <v>472810</v>
      </c>
      <c r="D12" s="64">
        <v>472810</v>
      </c>
      <c r="E12" s="64">
        <v>211010</v>
      </c>
      <c r="F12" s="64">
        <v>261800</v>
      </c>
      <c r="G12" s="64"/>
      <c r="H12" s="64"/>
      <c r="I12" s="64"/>
      <c r="J12" s="64"/>
      <c r="K12" s="64"/>
      <c r="L12" s="64"/>
      <c r="M12" s="64"/>
      <c r="N12" s="64"/>
      <c r="O12" s="64"/>
    </row>
    <row r="13" ht="20.25" customHeight="1" spans="1:15">
      <c r="A13" s="152" t="s">
        <v>87</v>
      </c>
      <c r="B13" s="152" t="str">
        <f>"        "&amp;"社会保障和就业支出"</f>
        <v>        社会保障和就业支出</v>
      </c>
      <c r="C13" s="64">
        <v>3639950.85</v>
      </c>
      <c r="D13" s="64">
        <v>3639950.85</v>
      </c>
      <c r="E13" s="64">
        <v>3633734.85</v>
      </c>
      <c r="F13" s="64">
        <v>6216</v>
      </c>
      <c r="G13" s="64"/>
      <c r="H13" s="64"/>
      <c r="I13" s="64"/>
      <c r="J13" s="64"/>
      <c r="K13" s="64"/>
      <c r="L13" s="64"/>
      <c r="M13" s="64"/>
      <c r="N13" s="64"/>
      <c r="O13" s="64"/>
    </row>
    <row r="14" ht="20.25" customHeight="1" spans="1:15">
      <c r="A14" s="156" t="s">
        <v>88</v>
      </c>
      <c r="B14" s="156" t="str">
        <f>"        "&amp;"行政事业单位养老支出"</f>
        <v>        行政事业单位养老支出</v>
      </c>
      <c r="C14" s="64">
        <v>3633734.85</v>
      </c>
      <c r="D14" s="64">
        <v>3633734.85</v>
      </c>
      <c r="E14" s="64">
        <v>3633734.85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ht="20.25" customHeight="1" spans="1:15">
      <c r="A15" s="160" t="s">
        <v>89</v>
      </c>
      <c r="B15" s="160" t="str">
        <f>"        "&amp;"行政单位离退休"</f>
        <v>        行政单位离退休</v>
      </c>
      <c r="C15" s="64">
        <v>254400</v>
      </c>
      <c r="D15" s="64">
        <v>254400</v>
      </c>
      <c r="E15" s="64">
        <v>254400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ht="20.25" customHeight="1" spans="1:15">
      <c r="A16" s="160" t="s">
        <v>90</v>
      </c>
      <c r="B16" s="160" t="str">
        <f>"        "&amp;"事业单位离退休"</f>
        <v>        事业单位离退休</v>
      </c>
      <c r="C16" s="64">
        <v>2214000</v>
      </c>
      <c r="D16" s="64">
        <v>2214000</v>
      </c>
      <c r="E16" s="64">
        <v>2214000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ht="20.25" customHeight="1" spans="1:15">
      <c r="A17" s="160" t="s">
        <v>91</v>
      </c>
      <c r="B17" s="160" t="str">
        <f>"        "&amp;"机关事业单位基本养老保险缴费支出"</f>
        <v>        机关事业单位基本养老保险缴费支出</v>
      </c>
      <c r="C17" s="64">
        <v>1080443.2</v>
      </c>
      <c r="D17" s="64">
        <v>1080443.2</v>
      </c>
      <c r="E17" s="64">
        <v>1080443.2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ht="20.25" customHeight="1" spans="1:15">
      <c r="A18" s="160" t="s">
        <v>92</v>
      </c>
      <c r="B18" s="160" t="s">
        <v>93</v>
      </c>
      <c r="C18" s="64">
        <v>84891.65</v>
      </c>
      <c r="D18" s="64">
        <v>84891.65</v>
      </c>
      <c r="E18" s="64">
        <v>84891.65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ht="20.25" customHeight="1" spans="1:15">
      <c r="A19" s="156" t="s">
        <v>94</v>
      </c>
      <c r="B19" s="156" t="s">
        <v>95</v>
      </c>
      <c r="C19" s="64">
        <v>6216</v>
      </c>
      <c r="D19" s="64">
        <v>6216</v>
      </c>
      <c r="E19" s="64"/>
      <c r="F19" s="64">
        <v>6216</v>
      </c>
      <c r="G19" s="64"/>
      <c r="H19" s="64"/>
      <c r="I19" s="64"/>
      <c r="J19" s="64"/>
      <c r="K19" s="64"/>
      <c r="L19" s="64"/>
      <c r="M19" s="64"/>
      <c r="N19" s="64"/>
      <c r="O19" s="64"/>
    </row>
    <row r="20" ht="20.25" customHeight="1" spans="1:15">
      <c r="A20" s="160" t="s">
        <v>96</v>
      </c>
      <c r="B20" s="160" t="s">
        <v>97</v>
      </c>
      <c r="C20" s="64">
        <v>6216</v>
      </c>
      <c r="D20" s="64">
        <v>6216</v>
      </c>
      <c r="E20" s="64"/>
      <c r="F20" s="64">
        <v>6216</v>
      </c>
      <c r="G20" s="64"/>
      <c r="H20" s="64"/>
      <c r="I20" s="64"/>
      <c r="J20" s="64"/>
      <c r="K20" s="64"/>
      <c r="L20" s="64"/>
      <c r="M20" s="64"/>
      <c r="N20" s="64"/>
      <c r="O20" s="64"/>
    </row>
    <row r="21" ht="20.25" customHeight="1" spans="1:15">
      <c r="A21" s="152" t="s">
        <v>98</v>
      </c>
      <c r="B21" s="152" t="str">
        <f>"        "&amp;"卫生健康支出"</f>
        <v>        卫生健康支出</v>
      </c>
      <c r="C21" s="64">
        <v>1283333.56</v>
      </c>
      <c r="D21" s="64">
        <v>1283333.56</v>
      </c>
      <c r="E21" s="64">
        <v>1283333.56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ht="20.25" customHeight="1" spans="1:15">
      <c r="A22" s="156" t="s">
        <v>99</v>
      </c>
      <c r="B22" s="156" t="str">
        <f>"        "&amp;"行政事业单位医疗"</f>
        <v>        行政事业单位医疗</v>
      </c>
      <c r="C22" s="64">
        <v>1283333.56</v>
      </c>
      <c r="D22" s="64">
        <v>1283333.56</v>
      </c>
      <c r="E22" s="64">
        <v>1283333.56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ht="20.25" customHeight="1" spans="1:15">
      <c r="A23" s="160" t="s">
        <v>100</v>
      </c>
      <c r="B23" s="160" t="str">
        <f>"        "&amp;"行政单位医疗"</f>
        <v>        行政单位医疗</v>
      </c>
      <c r="C23" s="64">
        <v>226551.99</v>
      </c>
      <c r="D23" s="64">
        <v>226551.99</v>
      </c>
      <c r="E23" s="64">
        <v>226551.99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ht="20.25" customHeight="1" spans="1:15">
      <c r="A24" s="160" t="s">
        <v>101</v>
      </c>
      <c r="B24" s="160" t="str">
        <f>"        "&amp;"事业单位医疗"</f>
        <v>        事业单位医疗</v>
      </c>
      <c r="C24" s="64">
        <v>333927.92</v>
      </c>
      <c r="D24" s="64">
        <v>333927.92</v>
      </c>
      <c r="E24" s="64">
        <v>333927.92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ht="20.25" customHeight="1" spans="1:15">
      <c r="A25" s="160" t="s">
        <v>102</v>
      </c>
      <c r="B25" s="160" t="str">
        <f>"        "&amp;"公务员医疗补助"</f>
        <v>        公务员医疗补助</v>
      </c>
      <c r="C25" s="64">
        <v>640847.3</v>
      </c>
      <c r="D25" s="64">
        <v>640847.3</v>
      </c>
      <c r="E25" s="64">
        <v>640847.3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ht="20.25" customHeight="1" spans="1:15">
      <c r="A26" s="160" t="s">
        <v>103</v>
      </c>
      <c r="B26" s="160" t="str">
        <f>"        "&amp;"其他行政事业单位医疗支出"</f>
        <v>        其他行政事业单位医疗支出</v>
      </c>
      <c r="C26" s="64">
        <v>82006.35</v>
      </c>
      <c r="D26" s="64">
        <v>82006.35</v>
      </c>
      <c r="E26" s="64">
        <v>82006.35</v>
      </c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ht="20.25" customHeight="1" spans="1:15">
      <c r="A27" s="152" t="s">
        <v>104</v>
      </c>
      <c r="B27" s="152" t="str">
        <f>"        "&amp;"住房保障支出"</f>
        <v>        住房保障支出</v>
      </c>
      <c r="C27" s="64">
        <v>930204</v>
      </c>
      <c r="D27" s="64">
        <v>930204</v>
      </c>
      <c r="E27" s="64">
        <v>930204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ht="20.25" customHeight="1" spans="1:15">
      <c r="A28" s="156" t="s">
        <v>105</v>
      </c>
      <c r="B28" s="156" t="str">
        <f>"        "&amp;"住房改革支出"</f>
        <v>        住房改革支出</v>
      </c>
      <c r="C28" s="64">
        <v>930204</v>
      </c>
      <c r="D28" s="64">
        <v>930204</v>
      </c>
      <c r="E28" s="64">
        <v>930204</v>
      </c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ht="20.25" customHeight="1" spans="1:15">
      <c r="A29" s="160" t="s">
        <v>106</v>
      </c>
      <c r="B29" s="160" t="str">
        <f>"        "&amp;"住房公积金"</f>
        <v>        住房公积金</v>
      </c>
      <c r="C29" s="64">
        <v>884016</v>
      </c>
      <c r="D29" s="64">
        <v>884016</v>
      </c>
      <c r="E29" s="64">
        <v>884016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ht="20.25" customHeight="1" spans="1:15">
      <c r="A30" s="160" t="s">
        <v>107</v>
      </c>
      <c r="B30" s="160" t="str">
        <f>"        "&amp;"购房补贴"</f>
        <v>        购房补贴</v>
      </c>
      <c r="C30" s="64">
        <v>46188</v>
      </c>
      <c r="D30" s="64">
        <v>46188</v>
      </c>
      <c r="E30" s="64">
        <v>46188</v>
      </c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ht="20.25" customHeight="1" spans="1:15">
      <c r="A31" s="154" t="s">
        <v>30</v>
      </c>
      <c r="B31" s="152"/>
      <c r="C31" s="155">
        <v>26540461.18</v>
      </c>
      <c r="D31" s="155">
        <v>26540461.18</v>
      </c>
      <c r="E31" s="155">
        <v>24931437.18</v>
      </c>
      <c r="F31" s="155">
        <v>1609024</v>
      </c>
      <c r="G31" s="155"/>
      <c r="H31" s="155"/>
      <c r="I31" s="155"/>
      <c r="J31" s="155"/>
      <c r="K31" s="155"/>
      <c r="L31" s="155"/>
      <c r="M31" s="155"/>
      <c r="N31" s="155"/>
      <c r="O31" s="155"/>
    </row>
  </sheetData>
  <mergeCells count="12">
    <mergeCell ref="A1:O1"/>
    <mergeCell ref="A2:O2"/>
    <mergeCell ref="A3:N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0" t="s">
        <v>108</v>
      </c>
      <c r="B1" s="161"/>
      <c r="C1" s="161"/>
      <c r="D1" s="161"/>
    </row>
    <row r="2" ht="28.5" customHeight="1" spans="1:4">
      <c r="A2" s="162" t="s">
        <v>109</v>
      </c>
      <c r="B2" s="162"/>
      <c r="C2" s="162"/>
      <c r="D2" s="162"/>
    </row>
    <row r="3" ht="18.75" customHeight="1" spans="1:4">
      <c r="A3" s="152" t="str">
        <f>"单位名称："&amp;"玉溪市政务服务管理局"</f>
        <v>单位名称：玉溪市政务服务管理局</v>
      </c>
      <c r="B3" s="152"/>
      <c r="C3" s="152"/>
      <c r="D3" s="150" t="s">
        <v>2</v>
      </c>
    </row>
    <row r="4" ht="18.75" customHeight="1" spans="1:4">
      <c r="A4" s="59" t="s">
        <v>3</v>
      </c>
      <c r="B4" s="59"/>
      <c r="C4" s="59" t="s">
        <v>4</v>
      </c>
      <c r="D4" s="59"/>
    </row>
    <row r="5" ht="18.75" customHeight="1" spans="1:4">
      <c r="A5" s="59" t="s">
        <v>5</v>
      </c>
      <c r="B5" s="59" t="s">
        <v>6</v>
      </c>
      <c r="C5" s="59" t="s">
        <v>110</v>
      </c>
      <c r="D5" s="59" t="s">
        <v>6</v>
      </c>
    </row>
    <row r="6" ht="18.75" customHeight="1" spans="1:4">
      <c r="A6" s="163" t="s">
        <v>111</v>
      </c>
      <c r="B6" s="164"/>
      <c r="C6" s="165" t="s">
        <v>112</v>
      </c>
      <c r="D6" s="164"/>
    </row>
    <row r="7" ht="18.75" customHeight="1" spans="1:4">
      <c r="A7" s="152" t="s">
        <v>113</v>
      </c>
      <c r="B7" s="166">
        <v>26540461.18</v>
      </c>
      <c r="C7" s="167" t="str">
        <f>"（一）"&amp;"一般公共服务支出"</f>
        <v>（一）一般公共服务支出</v>
      </c>
      <c r="D7" s="166">
        <v>20686972.77</v>
      </c>
    </row>
    <row r="8" ht="18.75" customHeight="1" spans="1:4">
      <c r="A8" s="152" t="s">
        <v>114</v>
      </c>
      <c r="B8" s="166"/>
      <c r="C8" s="167" t="str">
        <f>"（二）"&amp;"社会保障和就业支出"</f>
        <v>（二）社会保障和就业支出</v>
      </c>
      <c r="D8" s="166">
        <v>3639950.85</v>
      </c>
    </row>
    <row r="9" ht="18.75" customHeight="1" spans="1:4">
      <c r="A9" s="152" t="s">
        <v>115</v>
      </c>
      <c r="B9" s="166"/>
      <c r="C9" s="167" t="str">
        <f>"（三）"&amp;"卫生健康支出"</f>
        <v>（三）卫生健康支出</v>
      </c>
      <c r="D9" s="166">
        <v>1283333.56</v>
      </c>
    </row>
    <row r="10" ht="18.75" customHeight="1" spans="1:4">
      <c r="A10" s="152" t="s">
        <v>116</v>
      </c>
      <c r="B10" s="166"/>
      <c r="C10" s="167" t="str">
        <f>"（四）"&amp;"住房保障支出"</f>
        <v>（四）住房保障支出</v>
      </c>
      <c r="D10" s="166">
        <v>930204</v>
      </c>
    </row>
    <row r="11" ht="18.75" customHeight="1" spans="1:4">
      <c r="A11" s="61" t="s">
        <v>113</v>
      </c>
      <c r="B11" s="166"/>
      <c r="C11" s="152"/>
      <c r="D11" s="152"/>
    </row>
    <row r="12" ht="18.75" customHeight="1" spans="1:4">
      <c r="A12" s="61" t="s">
        <v>114</v>
      </c>
      <c r="B12" s="166"/>
      <c r="C12" s="152"/>
      <c r="D12" s="152"/>
    </row>
    <row r="13" ht="18.75" customHeight="1" spans="1:4">
      <c r="A13" s="61" t="s">
        <v>115</v>
      </c>
      <c r="B13" s="166"/>
      <c r="C13" s="152"/>
      <c r="D13" s="152"/>
    </row>
    <row r="14" ht="18.75" customHeight="1" spans="1:4">
      <c r="A14" s="152"/>
      <c r="B14" s="152"/>
      <c r="C14" s="152" t="s">
        <v>117</v>
      </c>
      <c r="D14" s="152"/>
    </row>
    <row r="15" ht="18.75" customHeight="1" spans="1:4">
      <c r="A15" s="168" t="s">
        <v>24</v>
      </c>
      <c r="B15" s="166">
        <v>26540461.18</v>
      </c>
      <c r="C15" s="168" t="s">
        <v>25</v>
      </c>
      <c r="D15" s="166">
        <v>26540461.18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1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8" t="s">
        <v>118</v>
      </c>
      <c r="B1" s="158"/>
      <c r="C1" s="158"/>
      <c r="D1" s="158"/>
      <c r="E1" s="158"/>
      <c r="F1" s="158"/>
      <c r="G1" s="158"/>
    </row>
    <row r="2" ht="28.5" customHeight="1" spans="1:7">
      <c r="A2" s="151" t="s">
        <v>119</v>
      </c>
      <c r="B2" s="151"/>
      <c r="C2" s="151"/>
      <c r="D2" s="151"/>
      <c r="E2" s="151"/>
      <c r="F2" s="151"/>
      <c r="G2" s="151"/>
    </row>
    <row r="3" ht="20.25" customHeight="1" spans="1:7">
      <c r="A3" s="152" t="str">
        <f>"单位名称："&amp;"玉溪市政务服务管理局"</f>
        <v>单位名称：玉溪市政务服务管理局</v>
      </c>
      <c r="B3" s="152"/>
      <c r="C3" s="152"/>
      <c r="D3" s="152"/>
      <c r="E3" s="152"/>
      <c r="F3" s="152"/>
      <c r="G3" s="159" t="s">
        <v>2</v>
      </c>
    </row>
    <row r="4" ht="27" customHeight="1" spans="1:7">
      <c r="A4" s="153" t="s">
        <v>120</v>
      </c>
      <c r="B4" s="153"/>
      <c r="C4" s="153" t="s">
        <v>30</v>
      </c>
      <c r="D4" s="153" t="s">
        <v>33</v>
      </c>
      <c r="E4" s="153"/>
      <c r="F4" s="153"/>
      <c r="G4" s="153" t="s">
        <v>75</v>
      </c>
    </row>
    <row r="5" ht="27" customHeight="1" spans="1:7">
      <c r="A5" s="153" t="s">
        <v>70</v>
      </c>
      <c r="B5" s="153" t="s">
        <v>71</v>
      </c>
      <c r="C5" s="153"/>
      <c r="D5" s="153" t="s">
        <v>32</v>
      </c>
      <c r="E5" s="153" t="s">
        <v>121</v>
      </c>
      <c r="F5" s="153" t="s">
        <v>122</v>
      </c>
      <c r="G5" s="153"/>
    </row>
    <row r="6" ht="20.25" customHeight="1" spans="1:7">
      <c r="A6" s="157" t="s">
        <v>44</v>
      </c>
      <c r="B6" s="157" t="s">
        <v>45</v>
      </c>
      <c r="C6" s="157" t="s">
        <v>46</v>
      </c>
      <c r="D6" s="157" t="s">
        <v>47</v>
      </c>
      <c r="E6" s="157" t="s">
        <v>48</v>
      </c>
      <c r="F6" s="157" t="s">
        <v>49</v>
      </c>
      <c r="G6" s="157">
        <v>7</v>
      </c>
    </row>
    <row r="7" ht="20.25" customHeight="1" spans="1:7">
      <c r="A7" s="152" t="s">
        <v>81</v>
      </c>
      <c r="B7" s="152" t="str">
        <f>"        "&amp;"一般公共服务支出"</f>
        <v>        一般公共服务支出</v>
      </c>
      <c r="C7" s="64">
        <v>20686972.77</v>
      </c>
      <c r="D7" s="155">
        <v>19084164.77</v>
      </c>
      <c r="E7" s="64">
        <v>10480234.27</v>
      </c>
      <c r="F7" s="64">
        <v>8603930.5</v>
      </c>
      <c r="G7" s="64">
        <v>1602808</v>
      </c>
    </row>
    <row r="8" ht="20.25" customHeight="1" spans="1:7">
      <c r="A8" s="156" t="s">
        <v>82</v>
      </c>
      <c r="B8" s="156" t="str">
        <f>"        "&amp;"政府办公厅（室）及相关机构事务"</f>
        <v>        政府办公厅（室）及相关机构事务</v>
      </c>
      <c r="C8" s="64">
        <v>20686972.77</v>
      </c>
      <c r="D8" s="155">
        <v>19084164.77</v>
      </c>
      <c r="E8" s="64">
        <v>10480234.27</v>
      </c>
      <c r="F8" s="64">
        <v>8603930.5</v>
      </c>
      <c r="G8" s="64">
        <v>1602808</v>
      </c>
    </row>
    <row r="9" ht="20.25" customHeight="1" spans="1:7">
      <c r="A9" s="160" t="s">
        <v>83</v>
      </c>
      <c r="B9" s="160" t="str">
        <f>"        "&amp;"行政运行"</f>
        <v>        行政运行</v>
      </c>
      <c r="C9" s="64">
        <v>13431451.28</v>
      </c>
      <c r="D9" s="155">
        <v>13431451.28</v>
      </c>
      <c r="E9" s="64">
        <v>5800942.3</v>
      </c>
      <c r="F9" s="64">
        <v>7630508.98</v>
      </c>
      <c r="G9" s="64"/>
    </row>
    <row r="10" ht="20.25" customHeight="1" spans="1:7">
      <c r="A10" s="160" t="s">
        <v>84</v>
      </c>
      <c r="B10" s="160" t="str">
        <f>"        "&amp;"一般行政管理事务"</f>
        <v>        一般行政管理事务</v>
      </c>
      <c r="C10" s="64">
        <v>1341008</v>
      </c>
      <c r="D10" s="155"/>
      <c r="E10" s="64"/>
      <c r="F10" s="64"/>
      <c r="G10" s="64">
        <v>1341008</v>
      </c>
    </row>
    <row r="11" ht="20.25" customHeight="1" spans="1:7">
      <c r="A11" s="160" t="s">
        <v>85</v>
      </c>
      <c r="B11" s="160" t="str">
        <f>"        "&amp;"事业运行"</f>
        <v>        事业运行</v>
      </c>
      <c r="C11" s="64">
        <v>5441703.49</v>
      </c>
      <c r="D11" s="155">
        <v>5441703.49</v>
      </c>
      <c r="E11" s="64">
        <v>4679291.97</v>
      </c>
      <c r="F11" s="64">
        <v>762411.52</v>
      </c>
      <c r="G11" s="64"/>
    </row>
    <row r="12" ht="20.25" customHeight="1" spans="1:7">
      <c r="A12" s="160" t="s">
        <v>86</v>
      </c>
      <c r="B12" s="160" t="str">
        <f>"        "&amp;"其他政府办公厅（室）及相关机构事务支出"</f>
        <v>        其他政府办公厅（室）及相关机构事务支出</v>
      </c>
      <c r="C12" s="64">
        <v>472810</v>
      </c>
      <c r="D12" s="155">
        <v>211010</v>
      </c>
      <c r="E12" s="64"/>
      <c r="F12" s="64">
        <v>211010</v>
      </c>
      <c r="G12" s="64">
        <v>261800</v>
      </c>
    </row>
    <row r="13" ht="20.25" customHeight="1" spans="1:7">
      <c r="A13" s="152" t="s">
        <v>87</v>
      </c>
      <c r="B13" s="152" t="str">
        <f>"        "&amp;"社会保障和就业支出"</f>
        <v>        社会保障和就业支出</v>
      </c>
      <c r="C13" s="64">
        <v>3639950.85</v>
      </c>
      <c r="D13" s="155">
        <v>3633734.85</v>
      </c>
      <c r="E13" s="64">
        <v>3579734.85</v>
      </c>
      <c r="F13" s="64">
        <v>54000</v>
      </c>
      <c r="G13" s="64">
        <v>6216</v>
      </c>
    </row>
    <row r="14" ht="20.25" customHeight="1" spans="1:7">
      <c r="A14" s="156" t="s">
        <v>88</v>
      </c>
      <c r="B14" s="156" t="str">
        <f>"        "&amp;"行政事业单位养老支出"</f>
        <v>        行政事业单位养老支出</v>
      </c>
      <c r="C14" s="64">
        <v>3633734.85</v>
      </c>
      <c r="D14" s="155">
        <v>3633734.85</v>
      </c>
      <c r="E14" s="64">
        <v>3579734.85</v>
      </c>
      <c r="F14" s="64">
        <v>54000</v>
      </c>
      <c r="G14" s="64"/>
    </row>
    <row r="15" ht="20.25" customHeight="1" spans="1:7">
      <c r="A15" s="160" t="s">
        <v>89</v>
      </c>
      <c r="B15" s="160" t="str">
        <f>"        "&amp;"行政单位离退休"</f>
        <v>        行政单位离退休</v>
      </c>
      <c r="C15" s="64">
        <v>254400</v>
      </c>
      <c r="D15" s="155">
        <v>254400</v>
      </c>
      <c r="E15" s="64">
        <v>249600</v>
      </c>
      <c r="F15" s="64">
        <v>4800</v>
      </c>
      <c r="G15" s="64"/>
    </row>
    <row r="16" ht="20.25" customHeight="1" spans="1:7">
      <c r="A16" s="160" t="s">
        <v>90</v>
      </c>
      <c r="B16" s="160" t="str">
        <f>"        "&amp;"事业单位离退休"</f>
        <v>        事业单位离退休</v>
      </c>
      <c r="C16" s="64">
        <v>2214000</v>
      </c>
      <c r="D16" s="155">
        <v>2214000</v>
      </c>
      <c r="E16" s="64">
        <v>2164800</v>
      </c>
      <c r="F16" s="64">
        <v>49200</v>
      </c>
      <c r="G16" s="64"/>
    </row>
    <row r="17" ht="20.25" customHeight="1" spans="1:7">
      <c r="A17" s="160" t="s">
        <v>91</v>
      </c>
      <c r="B17" s="160" t="str">
        <f>"        "&amp;"机关事业单位基本养老保险缴费支出"</f>
        <v>        机关事业单位基本养老保险缴费支出</v>
      </c>
      <c r="C17" s="64">
        <v>1080443.2</v>
      </c>
      <c r="D17" s="155">
        <v>1080443.2</v>
      </c>
      <c r="E17" s="64">
        <v>1080443.2</v>
      </c>
      <c r="F17" s="64"/>
      <c r="G17" s="64"/>
    </row>
    <row r="18" ht="20.25" customHeight="1" spans="1:7">
      <c r="A18" s="160" t="s">
        <v>92</v>
      </c>
      <c r="B18" s="160" t="str">
        <f>"        "&amp;"机关事业单位职业年金缴费支出"</f>
        <v>        机关事业单位职业年金缴费支出</v>
      </c>
      <c r="C18" s="64">
        <v>84891.65</v>
      </c>
      <c r="D18" s="155">
        <v>84891.65</v>
      </c>
      <c r="E18" s="64">
        <v>84891.65</v>
      </c>
      <c r="F18" s="64"/>
      <c r="G18" s="64"/>
    </row>
    <row r="19" ht="20.25" customHeight="1" spans="1:7">
      <c r="A19" s="156" t="s">
        <v>94</v>
      </c>
      <c r="B19" s="156" t="str">
        <f>"        "&amp;"抚恤"</f>
        <v>        抚恤</v>
      </c>
      <c r="C19" s="64">
        <v>6216</v>
      </c>
      <c r="D19" s="155"/>
      <c r="E19" s="64"/>
      <c r="F19" s="64"/>
      <c r="G19" s="64">
        <v>6216</v>
      </c>
    </row>
    <row r="20" ht="20.25" customHeight="1" spans="1:7">
      <c r="A20" s="160" t="s">
        <v>96</v>
      </c>
      <c r="B20" s="160" t="str">
        <f>"        "&amp;"死亡抚恤"</f>
        <v>        死亡抚恤</v>
      </c>
      <c r="C20" s="64">
        <v>6216</v>
      </c>
      <c r="D20" s="155"/>
      <c r="E20" s="64"/>
      <c r="F20" s="64"/>
      <c r="G20" s="64">
        <v>6216</v>
      </c>
    </row>
    <row r="21" ht="20.25" customHeight="1" spans="1:7">
      <c r="A21" s="152" t="s">
        <v>98</v>
      </c>
      <c r="B21" s="152" t="str">
        <f>"        "&amp;"卫生健康支出"</f>
        <v>        卫生健康支出</v>
      </c>
      <c r="C21" s="64">
        <v>1283333.56</v>
      </c>
      <c r="D21" s="155">
        <v>1283333.56</v>
      </c>
      <c r="E21" s="64">
        <v>1283333.56</v>
      </c>
      <c r="F21" s="64"/>
      <c r="G21" s="64"/>
    </row>
    <row r="22" ht="20.25" customHeight="1" spans="1:7">
      <c r="A22" s="156" t="s">
        <v>99</v>
      </c>
      <c r="B22" s="156" t="str">
        <f>"        "&amp;"行政事业单位医疗"</f>
        <v>        行政事业单位医疗</v>
      </c>
      <c r="C22" s="64">
        <v>1283333.56</v>
      </c>
      <c r="D22" s="155">
        <v>1283333.56</v>
      </c>
      <c r="E22" s="64">
        <v>1283333.56</v>
      </c>
      <c r="F22" s="64"/>
      <c r="G22" s="64"/>
    </row>
    <row r="23" ht="20.25" customHeight="1" spans="1:7">
      <c r="A23" s="160" t="s">
        <v>100</v>
      </c>
      <c r="B23" s="160" t="str">
        <f>"        "&amp;"行政单位医疗"</f>
        <v>        行政单位医疗</v>
      </c>
      <c r="C23" s="64">
        <v>226551.99</v>
      </c>
      <c r="D23" s="155">
        <v>226551.99</v>
      </c>
      <c r="E23" s="64">
        <v>226551.99</v>
      </c>
      <c r="F23" s="64"/>
      <c r="G23" s="64"/>
    </row>
    <row r="24" ht="20.25" customHeight="1" spans="1:7">
      <c r="A24" s="160" t="s">
        <v>101</v>
      </c>
      <c r="B24" s="160" t="str">
        <f>"        "&amp;"事业单位医疗"</f>
        <v>        事业单位医疗</v>
      </c>
      <c r="C24" s="64">
        <v>333927.92</v>
      </c>
      <c r="D24" s="155">
        <v>333927.92</v>
      </c>
      <c r="E24" s="64">
        <v>333927.92</v>
      </c>
      <c r="F24" s="64"/>
      <c r="G24" s="64"/>
    </row>
    <row r="25" ht="20.25" customHeight="1" spans="1:7">
      <c r="A25" s="160" t="s">
        <v>102</v>
      </c>
      <c r="B25" s="160" t="str">
        <f>"        "&amp;"公务员医疗补助"</f>
        <v>        公务员医疗补助</v>
      </c>
      <c r="C25" s="64">
        <v>640847.3</v>
      </c>
      <c r="D25" s="155">
        <v>640847.3</v>
      </c>
      <c r="E25" s="64">
        <v>640847.3</v>
      </c>
      <c r="F25" s="64"/>
      <c r="G25" s="64"/>
    </row>
    <row r="26" ht="20.25" customHeight="1" spans="1:7">
      <c r="A26" s="160" t="s">
        <v>103</v>
      </c>
      <c r="B26" s="160" t="str">
        <f>"        "&amp;"其他行政事业单位医疗支出"</f>
        <v>        其他行政事业单位医疗支出</v>
      </c>
      <c r="C26" s="64">
        <v>82006.35</v>
      </c>
      <c r="D26" s="155">
        <v>82006.35</v>
      </c>
      <c r="E26" s="64">
        <v>82006.35</v>
      </c>
      <c r="F26" s="64"/>
      <c r="G26" s="64"/>
    </row>
    <row r="27" ht="20.25" customHeight="1" spans="1:7">
      <c r="A27" s="152" t="s">
        <v>104</v>
      </c>
      <c r="B27" s="152" t="str">
        <f>"        "&amp;"住房保障支出"</f>
        <v>        住房保障支出</v>
      </c>
      <c r="C27" s="64">
        <v>930204</v>
      </c>
      <c r="D27" s="155">
        <v>930204</v>
      </c>
      <c r="E27" s="64">
        <v>930204</v>
      </c>
      <c r="F27" s="64"/>
      <c r="G27" s="64"/>
    </row>
    <row r="28" ht="20.25" customHeight="1" spans="1:7">
      <c r="A28" s="156" t="s">
        <v>105</v>
      </c>
      <c r="B28" s="156" t="str">
        <f>"        "&amp;"住房改革支出"</f>
        <v>        住房改革支出</v>
      </c>
      <c r="C28" s="64">
        <v>930204</v>
      </c>
      <c r="D28" s="155">
        <v>930204</v>
      </c>
      <c r="E28" s="64">
        <v>930204</v>
      </c>
      <c r="F28" s="64"/>
      <c r="G28" s="64"/>
    </row>
    <row r="29" ht="20.25" customHeight="1" spans="1:7">
      <c r="A29" s="160" t="s">
        <v>106</v>
      </c>
      <c r="B29" s="160" t="str">
        <f>"        "&amp;"住房公积金"</f>
        <v>        住房公积金</v>
      </c>
      <c r="C29" s="64">
        <v>884016</v>
      </c>
      <c r="D29" s="155">
        <v>884016</v>
      </c>
      <c r="E29" s="64">
        <v>884016</v>
      </c>
      <c r="F29" s="64"/>
      <c r="G29" s="64"/>
    </row>
    <row r="30" ht="20.25" customHeight="1" spans="1:7">
      <c r="A30" s="160" t="s">
        <v>107</v>
      </c>
      <c r="B30" s="160" t="str">
        <f>"        "&amp;"购房补贴"</f>
        <v>        购房补贴</v>
      </c>
      <c r="C30" s="64">
        <v>46188</v>
      </c>
      <c r="D30" s="155">
        <v>46188</v>
      </c>
      <c r="E30" s="64">
        <v>46188</v>
      </c>
      <c r="F30" s="64"/>
      <c r="G30" s="64"/>
    </row>
    <row r="31" ht="20.25" customHeight="1" spans="1:7">
      <c r="A31" s="154" t="s">
        <v>30</v>
      </c>
      <c r="B31" s="152"/>
      <c r="C31" s="155">
        <v>26540461.18</v>
      </c>
      <c r="D31" s="155">
        <v>24931437.18</v>
      </c>
      <c r="E31" s="155">
        <v>16273506.68</v>
      </c>
      <c r="F31" s="155">
        <v>8657930.5</v>
      </c>
      <c r="G31" s="155">
        <v>1609024</v>
      </c>
    </row>
  </sheetData>
  <mergeCells count="8">
    <mergeCell ref="A1:G1"/>
    <mergeCell ref="A2:G2"/>
    <mergeCell ref="A3:F3"/>
    <mergeCell ref="A4:B4"/>
    <mergeCell ref="D4:F4"/>
    <mergeCell ref="A31:B31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50" t="s">
        <v>123</v>
      </c>
      <c r="B1" s="150"/>
      <c r="C1" s="150"/>
      <c r="D1" s="150"/>
      <c r="E1" s="150"/>
      <c r="F1" s="150"/>
    </row>
    <row r="2" ht="28.5" customHeight="1" spans="1:6">
      <c r="A2" s="151" t="s">
        <v>124</v>
      </c>
      <c r="B2" s="151"/>
      <c r="C2" s="151"/>
      <c r="D2" s="151"/>
      <c r="E2" s="151"/>
      <c r="F2" s="151"/>
    </row>
    <row r="3" ht="20.25" customHeight="1" spans="1:6">
      <c r="A3" s="152" t="str">
        <f>"单位名称："&amp;"玉溪市政务服务管理局"</f>
        <v>单位名称：玉溪市政务服务管理局</v>
      </c>
      <c r="B3" s="152"/>
      <c r="C3" s="152"/>
      <c r="D3" s="152"/>
      <c r="E3" s="152"/>
      <c r="F3" s="150" t="s">
        <v>2</v>
      </c>
    </row>
    <row r="4" ht="20.25" customHeight="1" spans="1:6">
      <c r="A4" s="153" t="s">
        <v>125</v>
      </c>
      <c r="B4" s="153" t="s">
        <v>126</v>
      </c>
      <c r="C4" s="153" t="s">
        <v>127</v>
      </c>
      <c r="D4" s="153"/>
      <c r="E4" s="153"/>
      <c r="F4" s="153"/>
    </row>
    <row r="5" ht="35.25" customHeight="1" spans="1:6">
      <c r="A5" s="153"/>
      <c r="B5" s="153"/>
      <c r="C5" s="153" t="s">
        <v>32</v>
      </c>
      <c r="D5" s="153" t="s">
        <v>128</v>
      </c>
      <c r="E5" s="153" t="s">
        <v>129</v>
      </c>
      <c r="F5" s="153" t="s">
        <v>130</v>
      </c>
    </row>
    <row r="6" ht="20.25" customHeight="1" spans="1:6">
      <c r="A6" s="157" t="s">
        <v>44</v>
      </c>
      <c r="B6" s="157">
        <v>2</v>
      </c>
      <c r="C6" s="157">
        <v>3</v>
      </c>
      <c r="D6" s="157">
        <v>4</v>
      </c>
      <c r="E6" s="157">
        <v>5</v>
      </c>
      <c r="F6" s="157">
        <v>6</v>
      </c>
    </row>
    <row r="7" ht="20.25" customHeight="1" spans="1:6">
      <c r="A7" s="64">
        <v>82000</v>
      </c>
      <c r="B7" s="64"/>
      <c r="C7" s="64">
        <v>52000</v>
      </c>
      <c r="D7" s="64"/>
      <c r="E7" s="155">
        <v>52000</v>
      </c>
      <c r="F7" s="64">
        <v>30000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83"/>
  <sheetViews>
    <sheetView showZeros="0" topLeftCell="A76" workbookViewId="0">
      <selection activeCell="K6" sqref="K6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0" width="16.2833333333333" customWidth="1"/>
    <col min="11" max="11" width="6.28333333333333" customWidth="1"/>
    <col min="12" max="12" width="16.2833333333333" customWidth="1"/>
    <col min="13" max="13" width="6.28333333333333" customWidth="1"/>
    <col min="14" max="23" width="6.41666666666667" customWidth="1"/>
  </cols>
  <sheetData>
    <row r="1" customHeight="1" spans="1:23">
      <c r="A1" s="150" t="s">
        <v>131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8.5" customHeight="1" spans="1:23">
      <c r="A2" s="151" t="s">
        <v>132</v>
      </c>
      <c r="B2" s="151"/>
      <c r="C2" s="151" t="s">
        <v>133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9.5" customHeight="1" spans="1:23">
      <c r="A3" s="152" t="str">
        <f>"单位名称："&amp;"玉溪市政务服务管理局"</f>
        <v>单位名称：玉溪市政务服务管理局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0"/>
      <c r="S3" s="150"/>
      <c r="T3" s="150"/>
      <c r="U3" s="150"/>
      <c r="V3" s="150"/>
      <c r="W3" s="150" t="s">
        <v>2</v>
      </c>
    </row>
    <row r="4" ht="19.5" customHeight="1" spans="1:23">
      <c r="A4" s="153" t="s">
        <v>134</v>
      </c>
      <c r="B4" s="153" t="s">
        <v>135</v>
      </c>
      <c r="C4" s="153" t="s">
        <v>136</v>
      </c>
      <c r="D4" s="153" t="s">
        <v>137</v>
      </c>
      <c r="E4" s="153" t="s">
        <v>138</v>
      </c>
      <c r="F4" s="153" t="s">
        <v>139</v>
      </c>
      <c r="G4" s="153" t="s">
        <v>140</v>
      </c>
      <c r="H4" s="153" t="s">
        <v>141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ht="19.5" customHeight="1" spans="1:23">
      <c r="A5" s="153"/>
      <c r="B5" s="153"/>
      <c r="C5" s="153"/>
      <c r="D5" s="153"/>
      <c r="E5" s="153"/>
      <c r="F5" s="153"/>
      <c r="G5" s="153"/>
      <c r="H5" s="153" t="s">
        <v>30</v>
      </c>
      <c r="I5" s="153" t="s">
        <v>33</v>
      </c>
      <c r="J5" s="153"/>
      <c r="K5" s="153"/>
      <c r="L5" s="153"/>
      <c r="M5" s="153"/>
      <c r="N5" s="153" t="s">
        <v>142</v>
      </c>
      <c r="O5" s="153"/>
      <c r="P5" s="153"/>
      <c r="Q5" s="153" t="s">
        <v>36</v>
      </c>
      <c r="R5" s="153" t="s">
        <v>73</v>
      </c>
      <c r="S5" s="153"/>
      <c r="T5" s="153"/>
      <c r="U5" s="153"/>
      <c r="V5" s="153"/>
      <c r="W5" s="153"/>
    </row>
    <row r="6" ht="55" customHeight="1" spans="1:23">
      <c r="A6" s="153"/>
      <c r="B6" s="153"/>
      <c r="C6" s="153"/>
      <c r="D6" s="153"/>
      <c r="E6" s="153"/>
      <c r="F6" s="153"/>
      <c r="G6" s="153"/>
      <c r="H6" s="153"/>
      <c r="I6" s="153" t="s">
        <v>143</v>
      </c>
      <c r="J6" s="153" t="s">
        <v>144</v>
      </c>
      <c r="K6" s="153" t="s">
        <v>145</v>
      </c>
      <c r="L6" s="153" t="s">
        <v>146</v>
      </c>
      <c r="M6" s="153" t="s">
        <v>147</v>
      </c>
      <c r="N6" s="153" t="s">
        <v>33</v>
      </c>
      <c r="O6" s="153" t="s">
        <v>34</v>
      </c>
      <c r="P6" s="153" t="s">
        <v>35</v>
      </c>
      <c r="Q6" s="153"/>
      <c r="R6" s="153" t="s">
        <v>32</v>
      </c>
      <c r="S6" s="153" t="s">
        <v>39</v>
      </c>
      <c r="T6" s="153" t="s">
        <v>148</v>
      </c>
      <c r="U6" s="153" t="s">
        <v>41</v>
      </c>
      <c r="V6" s="153" t="s">
        <v>42</v>
      </c>
      <c r="W6" s="153" t="s">
        <v>43</v>
      </c>
    </row>
    <row r="7" ht="20.25" customHeight="1" spans="1:23">
      <c r="A7" s="154" t="s">
        <v>44</v>
      </c>
      <c r="B7" s="154" t="s">
        <v>45</v>
      </c>
      <c r="C7" s="154" t="s">
        <v>46</v>
      </c>
      <c r="D7" s="154" t="s">
        <v>47</v>
      </c>
      <c r="E7" s="154" t="s">
        <v>48</v>
      </c>
      <c r="F7" s="154" t="s">
        <v>49</v>
      </c>
      <c r="G7" s="154" t="s">
        <v>50</v>
      </c>
      <c r="H7" s="154" t="s">
        <v>51</v>
      </c>
      <c r="I7" s="154" t="s">
        <v>52</v>
      </c>
      <c r="J7" s="154" t="s">
        <v>53</v>
      </c>
      <c r="K7" s="154" t="s">
        <v>54</v>
      </c>
      <c r="L7" s="154" t="s">
        <v>55</v>
      </c>
      <c r="M7" s="154" t="s">
        <v>56</v>
      </c>
      <c r="N7" s="154" t="s">
        <v>57</v>
      </c>
      <c r="O7" s="154" t="s">
        <v>58</v>
      </c>
      <c r="P7" s="154" t="s">
        <v>59</v>
      </c>
      <c r="Q7" s="154" t="s">
        <v>60</v>
      </c>
      <c r="R7" s="154" t="s">
        <v>61</v>
      </c>
      <c r="S7" s="154" t="s">
        <v>62</v>
      </c>
      <c r="T7" s="154" t="s">
        <v>149</v>
      </c>
      <c r="U7" s="154" t="s">
        <v>150</v>
      </c>
      <c r="V7" s="154" t="s">
        <v>151</v>
      </c>
      <c r="W7" s="154" t="s">
        <v>152</v>
      </c>
    </row>
    <row r="8" ht="20.25" customHeight="1" spans="1:23">
      <c r="A8" t="s">
        <v>64</v>
      </c>
      <c r="C8" s="152"/>
      <c r="D8" s="152"/>
      <c r="E8" s="152"/>
      <c r="G8" s="152"/>
      <c r="H8" s="155">
        <v>24931437.18</v>
      </c>
      <c r="I8" s="64">
        <v>24931437.18</v>
      </c>
      <c r="J8" s="64">
        <v>3061205.27</v>
      </c>
      <c r="K8" s="64"/>
      <c r="L8" s="64">
        <v>21870231.91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ht="20.25" customHeight="1" spans="1:23">
      <c r="A9" t="s">
        <v>64</v>
      </c>
      <c r="B9" s="152"/>
      <c r="C9" s="152"/>
      <c r="D9" s="152"/>
      <c r="E9" s="152"/>
      <c r="F9" s="152"/>
      <c r="G9" s="152"/>
      <c r="H9" s="155">
        <v>15890796.58</v>
      </c>
      <c r="I9" s="64">
        <v>15890796.58</v>
      </c>
      <c r="J9" s="64">
        <v>1324921.67</v>
      </c>
      <c r="K9" s="64"/>
      <c r="L9" s="64">
        <v>14565874.91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0.25" customHeight="1" spans="1:23">
      <c r="A10" s="152" t="str">
        <f t="shared" ref="A10:A53" si="0">"       "&amp;"玉溪市政务服务管理局"</f>
        <v>       玉溪市政务服务管理局</v>
      </c>
      <c r="B10" s="152" t="s">
        <v>153</v>
      </c>
      <c r="C10" s="152" t="s">
        <v>154</v>
      </c>
      <c r="D10" s="152" t="s">
        <v>83</v>
      </c>
      <c r="E10" s="152" t="s">
        <v>155</v>
      </c>
      <c r="F10" s="152" t="s">
        <v>156</v>
      </c>
      <c r="G10" s="152" t="s">
        <v>157</v>
      </c>
      <c r="H10" s="155">
        <v>1076088</v>
      </c>
      <c r="I10" s="64">
        <v>1076088</v>
      </c>
      <c r="J10" s="64">
        <v>269022</v>
      </c>
      <c r="K10" s="152"/>
      <c r="L10" s="64">
        <v>807066</v>
      </c>
      <c r="M10" s="152"/>
      <c r="N10" s="64"/>
      <c r="O10" s="64"/>
      <c r="P10" s="152"/>
      <c r="Q10" s="64"/>
      <c r="R10" s="64"/>
      <c r="S10" s="64"/>
      <c r="T10" s="64"/>
      <c r="U10" s="64"/>
      <c r="V10" s="64"/>
      <c r="W10" s="64"/>
    </row>
    <row r="11" ht="20.25" customHeight="1" spans="1:23">
      <c r="A11" s="152" t="str">
        <f t="shared" si="0"/>
        <v>       玉溪市政务服务管理局</v>
      </c>
      <c r="B11" s="152" t="s">
        <v>153</v>
      </c>
      <c r="C11" s="152" t="s">
        <v>154</v>
      </c>
      <c r="D11" s="152" t="s">
        <v>83</v>
      </c>
      <c r="E11" s="152" t="s">
        <v>155</v>
      </c>
      <c r="F11" s="152" t="s">
        <v>158</v>
      </c>
      <c r="G11" s="152" t="s">
        <v>159</v>
      </c>
      <c r="H11" s="155">
        <v>1147956</v>
      </c>
      <c r="I11" s="64">
        <v>1147956</v>
      </c>
      <c r="J11" s="64">
        <v>286989</v>
      </c>
      <c r="K11" s="152"/>
      <c r="L11" s="64">
        <v>860967</v>
      </c>
      <c r="M11" s="152"/>
      <c r="N11" s="64"/>
      <c r="O11" s="64"/>
      <c r="P11" s="152"/>
      <c r="Q11" s="64"/>
      <c r="R11" s="64"/>
      <c r="S11" s="64"/>
      <c r="T11" s="64"/>
      <c r="U11" s="64"/>
      <c r="V11" s="64"/>
      <c r="W11" s="64"/>
    </row>
    <row r="12" ht="20.25" customHeight="1" spans="1:23">
      <c r="A12" s="152" t="str">
        <f t="shared" si="0"/>
        <v>       玉溪市政务服务管理局</v>
      </c>
      <c r="B12" s="152" t="s">
        <v>153</v>
      </c>
      <c r="C12" s="152" t="s">
        <v>154</v>
      </c>
      <c r="D12" s="152" t="s">
        <v>107</v>
      </c>
      <c r="E12" s="152" t="s">
        <v>160</v>
      </c>
      <c r="F12" s="152" t="s">
        <v>158</v>
      </c>
      <c r="G12" s="152" t="s">
        <v>159</v>
      </c>
      <c r="H12" s="155">
        <v>10344</v>
      </c>
      <c r="I12" s="64">
        <v>10344</v>
      </c>
      <c r="J12" s="64">
        <v>2586</v>
      </c>
      <c r="K12" s="152"/>
      <c r="L12" s="64">
        <v>7758</v>
      </c>
      <c r="M12" s="152"/>
      <c r="N12" s="64"/>
      <c r="O12" s="64"/>
      <c r="P12" s="152"/>
      <c r="Q12" s="64"/>
      <c r="R12" s="64"/>
      <c r="S12" s="64"/>
      <c r="T12" s="64"/>
      <c r="U12" s="64"/>
      <c r="V12" s="64"/>
      <c r="W12" s="64"/>
    </row>
    <row r="13" ht="20.25" customHeight="1" spans="1:23">
      <c r="A13" s="152" t="str">
        <f t="shared" si="0"/>
        <v>       玉溪市政务服务管理局</v>
      </c>
      <c r="B13" s="152" t="s">
        <v>161</v>
      </c>
      <c r="C13" s="152" t="s">
        <v>162</v>
      </c>
      <c r="D13" s="152" t="s">
        <v>85</v>
      </c>
      <c r="E13" s="152" t="s">
        <v>163</v>
      </c>
      <c r="F13" s="152" t="s">
        <v>156</v>
      </c>
      <c r="G13" s="152" t="s">
        <v>157</v>
      </c>
      <c r="H13" s="155">
        <v>222324</v>
      </c>
      <c r="I13" s="64">
        <v>222324</v>
      </c>
      <c r="J13" s="64">
        <v>55581</v>
      </c>
      <c r="K13" s="152"/>
      <c r="L13" s="64">
        <v>166743</v>
      </c>
      <c r="M13" s="152"/>
      <c r="N13" s="64"/>
      <c r="O13" s="64"/>
      <c r="P13" s="152"/>
      <c r="Q13" s="64"/>
      <c r="R13" s="64"/>
      <c r="S13" s="64"/>
      <c r="T13" s="64"/>
      <c r="U13" s="64"/>
      <c r="V13" s="64"/>
      <c r="W13" s="64"/>
    </row>
    <row r="14" ht="20.25" customHeight="1" spans="1:23">
      <c r="A14" s="152" t="str">
        <f t="shared" si="0"/>
        <v>       玉溪市政务服务管理局</v>
      </c>
      <c r="B14" s="152" t="s">
        <v>161</v>
      </c>
      <c r="C14" s="152" t="s">
        <v>162</v>
      </c>
      <c r="D14" s="152" t="s">
        <v>85</v>
      </c>
      <c r="E14" s="152" t="s">
        <v>163</v>
      </c>
      <c r="F14" s="152" t="s">
        <v>158</v>
      </c>
      <c r="G14" s="152" t="s">
        <v>159</v>
      </c>
      <c r="H14" s="155">
        <v>60</v>
      </c>
      <c r="I14" s="64">
        <v>60</v>
      </c>
      <c r="J14" s="64">
        <v>15</v>
      </c>
      <c r="K14" s="152"/>
      <c r="L14" s="64">
        <v>45</v>
      </c>
      <c r="M14" s="152"/>
      <c r="N14" s="64"/>
      <c r="O14" s="64"/>
      <c r="P14" s="152"/>
      <c r="Q14" s="64"/>
      <c r="R14" s="64"/>
      <c r="S14" s="64"/>
      <c r="T14" s="64"/>
      <c r="U14" s="64"/>
      <c r="V14" s="64"/>
      <c r="W14" s="64"/>
    </row>
    <row r="15" ht="20.25" customHeight="1" spans="1:23">
      <c r="A15" s="152" t="str">
        <f t="shared" si="0"/>
        <v>       玉溪市政务服务管理局</v>
      </c>
      <c r="B15" s="152" t="s">
        <v>161</v>
      </c>
      <c r="C15" s="152" t="s">
        <v>162</v>
      </c>
      <c r="D15" s="152" t="s">
        <v>85</v>
      </c>
      <c r="E15" s="152" t="s">
        <v>163</v>
      </c>
      <c r="F15" s="152" t="s">
        <v>164</v>
      </c>
      <c r="G15" s="152" t="s">
        <v>165</v>
      </c>
      <c r="H15" s="155">
        <v>80100</v>
      </c>
      <c r="I15" s="64">
        <v>80100</v>
      </c>
      <c r="J15" s="64">
        <v>20025</v>
      </c>
      <c r="K15" s="152"/>
      <c r="L15" s="64">
        <v>60075</v>
      </c>
      <c r="M15" s="152"/>
      <c r="N15" s="64"/>
      <c r="O15" s="64"/>
      <c r="P15" s="152"/>
      <c r="Q15" s="64"/>
      <c r="R15" s="64"/>
      <c r="S15" s="64"/>
      <c r="T15" s="64"/>
      <c r="U15" s="64"/>
      <c r="V15" s="64"/>
      <c r="W15" s="64"/>
    </row>
    <row r="16" ht="20.25" customHeight="1" spans="1:23">
      <c r="A16" s="152" t="str">
        <f t="shared" si="0"/>
        <v>       玉溪市政务服务管理局</v>
      </c>
      <c r="B16" s="152" t="s">
        <v>161</v>
      </c>
      <c r="C16" s="152" t="s">
        <v>162</v>
      </c>
      <c r="D16" s="152" t="s">
        <v>107</v>
      </c>
      <c r="E16" s="152" t="s">
        <v>160</v>
      </c>
      <c r="F16" s="152" t="s">
        <v>158</v>
      </c>
      <c r="G16" s="152" t="s">
        <v>159</v>
      </c>
      <c r="H16" s="155">
        <v>11844</v>
      </c>
      <c r="I16" s="64">
        <v>11844</v>
      </c>
      <c r="J16" s="64">
        <v>2961</v>
      </c>
      <c r="K16" s="152"/>
      <c r="L16" s="64">
        <v>8883</v>
      </c>
      <c r="M16" s="152"/>
      <c r="N16" s="64"/>
      <c r="O16" s="64"/>
      <c r="P16" s="152"/>
      <c r="Q16" s="64"/>
      <c r="R16" s="64"/>
      <c r="S16" s="64"/>
      <c r="T16" s="64"/>
      <c r="U16" s="64"/>
      <c r="V16" s="64"/>
      <c r="W16" s="64"/>
    </row>
    <row r="17" ht="20.25" customHeight="1" spans="1:23">
      <c r="A17" s="152" t="str">
        <f t="shared" si="0"/>
        <v>       玉溪市政务服务管理局</v>
      </c>
      <c r="B17" s="152" t="s">
        <v>166</v>
      </c>
      <c r="C17" s="152" t="s">
        <v>167</v>
      </c>
      <c r="D17" s="152" t="s">
        <v>83</v>
      </c>
      <c r="E17" s="152" t="s">
        <v>155</v>
      </c>
      <c r="F17" s="152" t="s">
        <v>168</v>
      </c>
      <c r="G17" s="152" t="s">
        <v>169</v>
      </c>
      <c r="H17" s="155">
        <v>740.3</v>
      </c>
      <c r="I17" s="64">
        <v>740.3</v>
      </c>
      <c r="J17" s="64">
        <v>185.08</v>
      </c>
      <c r="K17" s="152"/>
      <c r="L17" s="64">
        <v>555.22</v>
      </c>
      <c r="M17" s="152"/>
      <c r="N17" s="64"/>
      <c r="O17" s="64"/>
      <c r="P17" s="152"/>
      <c r="Q17" s="64"/>
      <c r="R17" s="64"/>
      <c r="S17" s="64"/>
      <c r="T17" s="64"/>
      <c r="U17" s="64"/>
      <c r="V17" s="64"/>
      <c r="W17" s="64"/>
    </row>
    <row r="18" ht="20.25" customHeight="1" spans="1:23">
      <c r="A18" s="152" t="str">
        <f t="shared" si="0"/>
        <v>       玉溪市政务服务管理局</v>
      </c>
      <c r="B18" s="152" t="s">
        <v>166</v>
      </c>
      <c r="C18" s="152" t="s">
        <v>167</v>
      </c>
      <c r="D18" s="152" t="s">
        <v>85</v>
      </c>
      <c r="E18" s="152" t="s">
        <v>163</v>
      </c>
      <c r="F18" s="152" t="s">
        <v>168</v>
      </c>
      <c r="G18" s="152" t="s">
        <v>169</v>
      </c>
      <c r="H18" s="155">
        <v>4185.8</v>
      </c>
      <c r="I18" s="64">
        <v>4185.8</v>
      </c>
      <c r="J18" s="64">
        <v>1046.45</v>
      </c>
      <c r="K18" s="152"/>
      <c r="L18" s="64">
        <v>3139.35</v>
      </c>
      <c r="M18" s="152"/>
      <c r="N18" s="64"/>
      <c r="O18" s="64"/>
      <c r="P18" s="152"/>
      <c r="Q18" s="64"/>
      <c r="R18" s="64"/>
      <c r="S18" s="64"/>
      <c r="T18" s="64"/>
      <c r="U18" s="64"/>
      <c r="V18" s="64"/>
      <c r="W18" s="64"/>
    </row>
    <row r="19" ht="31" customHeight="1" spans="1:23">
      <c r="A19" s="152" t="str">
        <f t="shared" si="0"/>
        <v>       玉溪市政务服务管理局</v>
      </c>
      <c r="B19" s="152" t="s">
        <v>166</v>
      </c>
      <c r="C19" s="152" t="s">
        <v>167</v>
      </c>
      <c r="D19" s="152" t="s">
        <v>91</v>
      </c>
      <c r="E19" s="152" t="s">
        <v>170</v>
      </c>
      <c r="F19" s="152" t="s">
        <v>171</v>
      </c>
      <c r="G19" s="152" t="s">
        <v>172</v>
      </c>
      <c r="H19" s="155">
        <v>529437.76</v>
      </c>
      <c r="I19" s="64">
        <v>529437.76</v>
      </c>
      <c r="J19" s="64">
        <v>132359.44</v>
      </c>
      <c r="K19" s="152"/>
      <c r="L19" s="64">
        <v>397078.32</v>
      </c>
      <c r="M19" s="152"/>
      <c r="N19" s="64"/>
      <c r="O19" s="64"/>
      <c r="P19" s="152"/>
      <c r="Q19" s="64"/>
      <c r="R19" s="64"/>
      <c r="S19" s="64"/>
      <c r="T19" s="64"/>
      <c r="U19" s="64"/>
      <c r="V19" s="64"/>
      <c r="W19" s="64"/>
    </row>
    <row r="20" ht="20.25" customHeight="1" spans="1:23">
      <c r="A20" s="152" t="str">
        <f t="shared" si="0"/>
        <v>       玉溪市政务服务管理局</v>
      </c>
      <c r="B20" s="152" t="s">
        <v>166</v>
      </c>
      <c r="C20" s="152" t="s">
        <v>167</v>
      </c>
      <c r="D20" s="152" t="s">
        <v>100</v>
      </c>
      <c r="E20" s="152" t="s">
        <v>173</v>
      </c>
      <c r="F20" s="152" t="s">
        <v>174</v>
      </c>
      <c r="G20" s="152" t="s">
        <v>175</v>
      </c>
      <c r="H20" s="155">
        <v>226551.99</v>
      </c>
      <c r="I20" s="64">
        <v>226551.99</v>
      </c>
      <c r="J20" s="64">
        <v>56638</v>
      </c>
      <c r="K20" s="152"/>
      <c r="L20" s="64">
        <v>169913.99</v>
      </c>
      <c r="M20" s="152"/>
      <c r="N20" s="64"/>
      <c r="O20" s="64"/>
      <c r="P20" s="152"/>
      <c r="Q20" s="64"/>
      <c r="R20" s="64"/>
      <c r="S20" s="64"/>
      <c r="T20" s="64"/>
      <c r="U20" s="64"/>
      <c r="V20" s="64"/>
      <c r="W20" s="64"/>
    </row>
    <row r="21" ht="20.25" customHeight="1" spans="1:23">
      <c r="A21" s="152" t="str">
        <f t="shared" si="0"/>
        <v>       玉溪市政务服务管理局</v>
      </c>
      <c r="B21" s="152" t="s">
        <v>166</v>
      </c>
      <c r="C21" s="152" t="s">
        <v>167</v>
      </c>
      <c r="D21" s="152" t="s">
        <v>101</v>
      </c>
      <c r="E21" s="152" t="s">
        <v>176</v>
      </c>
      <c r="F21" s="152" t="s">
        <v>174</v>
      </c>
      <c r="G21" s="152" t="s">
        <v>175</v>
      </c>
      <c r="H21" s="155">
        <v>48093.85</v>
      </c>
      <c r="I21" s="64">
        <v>48093.85</v>
      </c>
      <c r="J21" s="64">
        <v>12023.46</v>
      </c>
      <c r="K21" s="152"/>
      <c r="L21" s="64">
        <v>36070.39</v>
      </c>
      <c r="M21" s="152"/>
      <c r="N21" s="64"/>
      <c r="O21" s="64"/>
      <c r="P21" s="152"/>
      <c r="Q21" s="64"/>
      <c r="R21" s="64"/>
      <c r="S21" s="64"/>
      <c r="T21" s="64"/>
      <c r="U21" s="64"/>
      <c r="V21" s="64"/>
      <c r="W21" s="64"/>
    </row>
    <row r="22" ht="20.25" customHeight="1" spans="1:23">
      <c r="A22" s="152" t="str">
        <f t="shared" si="0"/>
        <v>       玉溪市政务服务管理局</v>
      </c>
      <c r="B22" s="152" t="s">
        <v>166</v>
      </c>
      <c r="C22" s="152" t="s">
        <v>167</v>
      </c>
      <c r="D22" s="152" t="s">
        <v>102</v>
      </c>
      <c r="E22" s="152" t="s">
        <v>177</v>
      </c>
      <c r="F22" s="152" t="s">
        <v>178</v>
      </c>
      <c r="G22" s="152" t="s">
        <v>179</v>
      </c>
      <c r="H22" s="155">
        <v>173458.1</v>
      </c>
      <c r="I22" s="64">
        <v>173458.1</v>
      </c>
      <c r="J22" s="64">
        <v>43364.53</v>
      </c>
      <c r="K22" s="152"/>
      <c r="L22" s="64">
        <v>130093.57</v>
      </c>
      <c r="M22" s="152"/>
      <c r="N22" s="64"/>
      <c r="O22" s="64"/>
      <c r="P22" s="152"/>
      <c r="Q22" s="64"/>
      <c r="R22" s="64"/>
      <c r="S22" s="64"/>
      <c r="T22" s="64"/>
      <c r="U22" s="64"/>
      <c r="V22" s="64"/>
      <c r="W22" s="64"/>
    </row>
    <row r="23" ht="20.25" customHeight="1" spans="1:23">
      <c r="A23" s="152" t="str">
        <f t="shared" si="0"/>
        <v>       玉溪市政务服务管理局</v>
      </c>
      <c r="B23" s="152" t="s">
        <v>166</v>
      </c>
      <c r="C23" s="152" t="s">
        <v>167</v>
      </c>
      <c r="D23" s="152" t="s">
        <v>103</v>
      </c>
      <c r="E23" s="152" t="s">
        <v>180</v>
      </c>
      <c r="F23" s="152" t="s">
        <v>168</v>
      </c>
      <c r="G23" s="152" t="s">
        <v>169</v>
      </c>
      <c r="H23" s="155">
        <v>25206.84</v>
      </c>
      <c r="I23" s="64">
        <v>25206.84</v>
      </c>
      <c r="J23" s="64">
        <v>15031.71</v>
      </c>
      <c r="K23" s="152"/>
      <c r="L23" s="64">
        <v>10175.13</v>
      </c>
      <c r="M23" s="152"/>
      <c r="N23" s="64"/>
      <c r="O23" s="64"/>
      <c r="P23" s="152"/>
      <c r="Q23" s="64"/>
      <c r="R23" s="64"/>
      <c r="S23" s="64"/>
      <c r="T23" s="64"/>
      <c r="U23" s="64"/>
      <c r="V23" s="64"/>
      <c r="W23" s="64"/>
    </row>
    <row r="24" ht="20.25" customHeight="1" spans="1:23">
      <c r="A24" s="152" t="str">
        <f t="shared" si="0"/>
        <v>       玉溪市政务服务管理局</v>
      </c>
      <c r="B24" s="152" t="s">
        <v>181</v>
      </c>
      <c r="C24" s="152" t="s">
        <v>182</v>
      </c>
      <c r="D24" s="152" t="s">
        <v>106</v>
      </c>
      <c r="E24" s="152" t="s">
        <v>182</v>
      </c>
      <c r="F24" s="152" t="s">
        <v>183</v>
      </c>
      <c r="G24" s="152" t="s">
        <v>182</v>
      </c>
      <c r="H24" s="155">
        <v>434412</v>
      </c>
      <c r="I24" s="64">
        <v>434412</v>
      </c>
      <c r="J24" s="64">
        <v>108603</v>
      </c>
      <c r="K24" s="152"/>
      <c r="L24" s="64">
        <v>325809</v>
      </c>
      <c r="M24" s="152"/>
      <c r="N24" s="64"/>
      <c r="O24" s="64"/>
      <c r="P24" s="152"/>
      <c r="Q24" s="64"/>
      <c r="R24" s="64"/>
      <c r="S24" s="64"/>
      <c r="T24" s="64"/>
      <c r="U24" s="64"/>
      <c r="V24" s="64"/>
      <c r="W24" s="64"/>
    </row>
    <row r="25" ht="20.25" customHeight="1" spans="1:23">
      <c r="A25" s="152" t="str">
        <f t="shared" si="0"/>
        <v>       玉溪市政务服务管理局</v>
      </c>
      <c r="B25" s="152" t="s">
        <v>184</v>
      </c>
      <c r="C25" s="152" t="s">
        <v>185</v>
      </c>
      <c r="D25" s="152" t="s">
        <v>89</v>
      </c>
      <c r="E25" s="152" t="s">
        <v>186</v>
      </c>
      <c r="F25" s="152" t="s">
        <v>187</v>
      </c>
      <c r="G25" s="152" t="s">
        <v>188</v>
      </c>
      <c r="H25" s="155">
        <v>249600</v>
      </c>
      <c r="I25" s="64">
        <v>249600</v>
      </c>
      <c r="J25" s="64">
        <v>49920</v>
      </c>
      <c r="K25" s="152"/>
      <c r="L25" s="64">
        <v>199680</v>
      </c>
      <c r="M25" s="152"/>
      <c r="N25" s="64"/>
      <c r="O25" s="64"/>
      <c r="P25" s="152"/>
      <c r="Q25" s="64"/>
      <c r="R25" s="64"/>
      <c r="S25" s="64"/>
      <c r="T25" s="64"/>
      <c r="U25" s="64"/>
      <c r="V25" s="64"/>
      <c r="W25" s="64"/>
    </row>
    <row r="26" ht="20.25" customHeight="1" spans="1:23">
      <c r="A26" s="152" t="str">
        <f t="shared" si="0"/>
        <v>       玉溪市政务服务管理局</v>
      </c>
      <c r="B26" s="152" t="s">
        <v>189</v>
      </c>
      <c r="C26" s="152" t="s">
        <v>190</v>
      </c>
      <c r="D26" s="152" t="s">
        <v>83</v>
      </c>
      <c r="E26" s="152" t="s">
        <v>155</v>
      </c>
      <c r="F26" s="152" t="s">
        <v>191</v>
      </c>
      <c r="G26" s="152" t="s">
        <v>192</v>
      </c>
      <c r="H26" s="155">
        <v>616084</v>
      </c>
      <c r="I26" s="64">
        <v>616084</v>
      </c>
      <c r="J26" s="64">
        <v>154021</v>
      </c>
      <c r="K26" s="152"/>
      <c r="L26" s="64">
        <v>462063</v>
      </c>
      <c r="M26" s="152"/>
      <c r="N26" s="64"/>
      <c r="O26" s="64"/>
      <c r="P26" s="152"/>
      <c r="Q26" s="64"/>
      <c r="R26" s="64"/>
      <c r="S26" s="64"/>
      <c r="T26" s="64"/>
      <c r="U26" s="64"/>
      <c r="V26" s="64"/>
      <c r="W26" s="64"/>
    </row>
    <row r="27" ht="20.25" customHeight="1" spans="1:23">
      <c r="A27" s="152" t="str">
        <f t="shared" si="0"/>
        <v>       玉溪市政务服务管理局</v>
      </c>
      <c r="B27" s="152" t="s">
        <v>193</v>
      </c>
      <c r="C27" s="152" t="s">
        <v>194</v>
      </c>
      <c r="D27" s="152" t="s">
        <v>83</v>
      </c>
      <c r="E27" s="152" t="s">
        <v>155</v>
      </c>
      <c r="F27" s="152" t="s">
        <v>195</v>
      </c>
      <c r="G27" s="152" t="s">
        <v>196</v>
      </c>
      <c r="H27" s="155">
        <v>26000</v>
      </c>
      <c r="I27" s="64">
        <v>26000</v>
      </c>
      <c r="J27" s="64"/>
      <c r="K27" s="152"/>
      <c r="L27" s="64">
        <v>26000</v>
      </c>
      <c r="M27" s="152"/>
      <c r="N27" s="64"/>
      <c r="O27" s="64"/>
      <c r="P27" s="152"/>
      <c r="Q27" s="64"/>
      <c r="R27" s="64"/>
      <c r="S27" s="64"/>
      <c r="T27" s="64"/>
      <c r="U27" s="64"/>
      <c r="V27" s="64"/>
      <c r="W27" s="64"/>
    </row>
    <row r="28" ht="20.25" customHeight="1" spans="1:23">
      <c r="A28" s="152" t="str">
        <f t="shared" si="0"/>
        <v>       玉溪市政务服务管理局</v>
      </c>
      <c r="B28" s="152" t="s">
        <v>197</v>
      </c>
      <c r="C28" s="152" t="s">
        <v>198</v>
      </c>
      <c r="D28" s="152" t="s">
        <v>83</v>
      </c>
      <c r="E28" s="152" t="s">
        <v>155</v>
      </c>
      <c r="F28" s="152" t="s">
        <v>199</v>
      </c>
      <c r="G28" s="152" t="s">
        <v>200</v>
      </c>
      <c r="H28" s="155">
        <v>211200</v>
      </c>
      <c r="I28" s="64">
        <v>211200</v>
      </c>
      <c r="J28" s="64">
        <v>52800</v>
      </c>
      <c r="K28" s="152"/>
      <c r="L28" s="64">
        <v>158400</v>
      </c>
      <c r="M28" s="152"/>
      <c r="N28" s="64"/>
      <c r="O28" s="64"/>
      <c r="P28" s="152"/>
      <c r="Q28" s="64"/>
      <c r="R28" s="64"/>
      <c r="S28" s="64"/>
      <c r="T28" s="64"/>
      <c r="U28" s="64"/>
      <c r="V28" s="64"/>
      <c r="W28" s="64"/>
    </row>
    <row r="29" ht="20.25" customHeight="1" spans="1:23">
      <c r="A29" s="152" t="str">
        <f t="shared" si="0"/>
        <v>       玉溪市政务服务管理局</v>
      </c>
      <c r="B29" s="152" t="s">
        <v>201</v>
      </c>
      <c r="C29" s="152" t="s">
        <v>202</v>
      </c>
      <c r="D29" s="152" t="s">
        <v>83</v>
      </c>
      <c r="E29" s="152" t="s">
        <v>155</v>
      </c>
      <c r="F29" s="152" t="s">
        <v>203</v>
      </c>
      <c r="G29" s="152" t="s">
        <v>202</v>
      </c>
      <c r="H29" s="155">
        <v>44687.76</v>
      </c>
      <c r="I29" s="64">
        <v>44687.76</v>
      </c>
      <c r="J29" s="64"/>
      <c r="K29" s="152"/>
      <c r="L29" s="64">
        <v>44687.76</v>
      </c>
      <c r="M29" s="152"/>
      <c r="N29" s="64"/>
      <c r="O29" s="64"/>
      <c r="P29" s="152"/>
      <c r="Q29" s="64"/>
      <c r="R29" s="64"/>
      <c r="S29" s="64"/>
      <c r="T29" s="64"/>
      <c r="U29" s="64"/>
      <c r="V29" s="64"/>
      <c r="W29" s="64"/>
    </row>
    <row r="30" ht="20.25" customHeight="1" spans="1:23">
      <c r="A30" s="152" t="str">
        <f t="shared" si="0"/>
        <v>       玉溪市政务服务管理局</v>
      </c>
      <c r="B30" s="152" t="s">
        <v>201</v>
      </c>
      <c r="C30" s="152" t="s">
        <v>202</v>
      </c>
      <c r="D30" s="152" t="s">
        <v>85</v>
      </c>
      <c r="E30" s="152" t="s">
        <v>163</v>
      </c>
      <c r="F30" s="152" t="s">
        <v>203</v>
      </c>
      <c r="G30" s="152" t="s">
        <v>202</v>
      </c>
      <c r="H30" s="155">
        <v>9426.96</v>
      </c>
      <c r="I30" s="64">
        <v>9426.96</v>
      </c>
      <c r="J30" s="64"/>
      <c r="K30" s="152"/>
      <c r="L30" s="64">
        <v>9426.96</v>
      </c>
      <c r="M30" s="152"/>
      <c r="N30" s="64"/>
      <c r="O30" s="64"/>
      <c r="P30" s="152"/>
      <c r="Q30" s="64"/>
      <c r="R30" s="64"/>
      <c r="S30" s="64"/>
      <c r="T30" s="64"/>
      <c r="U30" s="64"/>
      <c r="V30" s="64"/>
      <c r="W30" s="64"/>
    </row>
    <row r="31" ht="20.25" customHeight="1" spans="1:23">
      <c r="A31" s="152" t="str">
        <f t="shared" si="0"/>
        <v>       玉溪市政务服务管理局</v>
      </c>
      <c r="B31" s="152" t="s">
        <v>204</v>
      </c>
      <c r="C31" s="152" t="s">
        <v>205</v>
      </c>
      <c r="D31" s="152" t="s">
        <v>83</v>
      </c>
      <c r="E31" s="152" t="s">
        <v>155</v>
      </c>
      <c r="F31" s="152" t="s">
        <v>206</v>
      </c>
      <c r="G31" s="152" t="s">
        <v>207</v>
      </c>
      <c r="H31" s="155">
        <v>65426</v>
      </c>
      <c r="I31" s="64">
        <v>65426</v>
      </c>
      <c r="J31" s="64"/>
      <c r="K31" s="152"/>
      <c r="L31" s="64">
        <v>65426</v>
      </c>
      <c r="M31" s="152"/>
      <c r="N31" s="64"/>
      <c r="O31" s="64"/>
      <c r="P31" s="152"/>
      <c r="Q31" s="64"/>
      <c r="R31" s="64"/>
      <c r="S31" s="64"/>
      <c r="T31" s="64"/>
      <c r="U31" s="64"/>
      <c r="V31" s="64"/>
      <c r="W31" s="64"/>
    </row>
    <row r="32" ht="20.25" customHeight="1" spans="1:23">
      <c r="A32" s="152" t="str">
        <f t="shared" si="0"/>
        <v>       玉溪市政务服务管理局</v>
      </c>
      <c r="B32" s="152" t="s">
        <v>204</v>
      </c>
      <c r="C32" s="152" t="s">
        <v>205</v>
      </c>
      <c r="D32" s="152" t="s">
        <v>83</v>
      </c>
      <c r="E32" s="152" t="s">
        <v>155</v>
      </c>
      <c r="F32" s="152" t="s">
        <v>208</v>
      </c>
      <c r="G32" s="152" t="s">
        <v>209</v>
      </c>
      <c r="H32" s="155">
        <v>12000</v>
      </c>
      <c r="I32" s="64">
        <v>12000</v>
      </c>
      <c r="J32" s="64"/>
      <c r="K32" s="152"/>
      <c r="L32" s="64">
        <v>12000</v>
      </c>
      <c r="M32" s="152"/>
      <c r="N32" s="64"/>
      <c r="O32" s="64"/>
      <c r="P32" s="152"/>
      <c r="Q32" s="64"/>
      <c r="R32" s="64"/>
      <c r="S32" s="64"/>
      <c r="T32" s="64"/>
      <c r="U32" s="64"/>
      <c r="V32" s="64"/>
      <c r="W32" s="64"/>
    </row>
    <row r="33" ht="20.25" customHeight="1" spans="1:23">
      <c r="A33" s="152" t="str">
        <f t="shared" si="0"/>
        <v>       玉溪市政务服务管理局</v>
      </c>
      <c r="B33" s="152" t="s">
        <v>204</v>
      </c>
      <c r="C33" s="152" t="s">
        <v>205</v>
      </c>
      <c r="D33" s="152" t="s">
        <v>83</v>
      </c>
      <c r="E33" s="152" t="s">
        <v>155</v>
      </c>
      <c r="F33" s="152" t="s">
        <v>210</v>
      </c>
      <c r="G33" s="152" t="s">
        <v>211</v>
      </c>
      <c r="H33" s="155">
        <v>70000</v>
      </c>
      <c r="I33" s="64">
        <v>70000</v>
      </c>
      <c r="J33" s="64"/>
      <c r="K33" s="152"/>
      <c r="L33" s="64">
        <v>70000</v>
      </c>
      <c r="M33" s="152"/>
      <c r="N33" s="64"/>
      <c r="O33" s="64"/>
      <c r="P33" s="152"/>
      <c r="Q33" s="64"/>
      <c r="R33" s="64"/>
      <c r="S33" s="64"/>
      <c r="T33" s="64"/>
      <c r="U33" s="64"/>
      <c r="V33" s="64"/>
      <c r="W33" s="64"/>
    </row>
    <row r="34" ht="20.25" customHeight="1" spans="1:23">
      <c r="A34" s="152" t="str">
        <f t="shared" si="0"/>
        <v>       玉溪市政务服务管理局</v>
      </c>
      <c r="B34" s="152" t="s">
        <v>204</v>
      </c>
      <c r="C34" s="152" t="s">
        <v>205</v>
      </c>
      <c r="D34" s="152" t="s">
        <v>83</v>
      </c>
      <c r="E34" s="152" t="s">
        <v>155</v>
      </c>
      <c r="F34" s="152" t="s">
        <v>199</v>
      </c>
      <c r="G34" s="152" t="s">
        <v>200</v>
      </c>
      <c r="H34" s="155">
        <v>21120</v>
      </c>
      <c r="I34" s="64">
        <v>21120</v>
      </c>
      <c r="J34" s="64"/>
      <c r="K34" s="152"/>
      <c r="L34" s="64">
        <v>21120</v>
      </c>
      <c r="M34" s="152"/>
      <c r="N34" s="64"/>
      <c r="O34" s="64"/>
      <c r="P34" s="152"/>
      <c r="Q34" s="64"/>
      <c r="R34" s="64"/>
      <c r="S34" s="64"/>
      <c r="T34" s="64"/>
      <c r="U34" s="64"/>
      <c r="V34" s="64"/>
      <c r="W34" s="64"/>
    </row>
    <row r="35" ht="20.25" customHeight="1" spans="1:23">
      <c r="A35" s="152" t="str">
        <f t="shared" si="0"/>
        <v>       玉溪市政务服务管理局</v>
      </c>
      <c r="B35" s="152" t="s">
        <v>204</v>
      </c>
      <c r="C35" s="152" t="s">
        <v>205</v>
      </c>
      <c r="D35" s="152" t="s">
        <v>83</v>
      </c>
      <c r="E35" s="152" t="s">
        <v>155</v>
      </c>
      <c r="F35" s="152" t="s">
        <v>212</v>
      </c>
      <c r="G35" s="152" t="s">
        <v>213</v>
      </c>
      <c r="H35" s="155">
        <v>64474</v>
      </c>
      <c r="I35" s="64">
        <v>64474</v>
      </c>
      <c r="J35" s="64"/>
      <c r="K35" s="152"/>
      <c r="L35" s="64">
        <v>64474</v>
      </c>
      <c r="M35" s="152"/>
      <c r="N35" s="64"/>
      <c r="O35" s="64"/>
      <c r="P35" s="152"/>
      <c r="Q35" s="64"/>
      <c r="R35" s="64"/>
      <c r="S35" s="64"/>
      <c r="T35" s="64"/>
      <c r="U35" s="64"/>
      <c r="V35" s="64"/>
      <c r="W35" s="64"/>
    </row>
    <row r="36" ht="20.25" customHeight="1" spans="1:23">
      <c r="A36" s="152" t="str">
        <f t="shared" si="0"/>
        <v>       玉溪市政务服务管理局</v>
      </c>
      <c r="B36" s="152" t="s">
        <v>204</v>
      </c>
      <c r="C36" s="152" t="s">
        <v>205</v>
      </c>
      <c r="D36" s="152" t="s">
        <v>85</v>
      </c>
      <c r="E36" s="152" t="s">
        <v>163</v>
      </c>
      <c r="F36" s="152" t="s">
        <v>214</v>
      </c>
      <c r="G36" s="152" t="s">
        <v>215</v>
      </c>
      <c r="H36" s="155">
        <v>52500</v>
      </c>
      <c r="I36" s="64">
        <v>52500</v>
      </c>
      <c r="J36" s="64"/>
      <c r="K36" s="152"/>
      <c r="L36" s="64">
        <v>52500</v>
      </c>
      <c r="M36" s="152"/>
      <c r="N36" s="64"/>
      <c r="O36" s="64"/>
      <c r="P36" s="152"/>
      <c r="Q36" s="64"/>
      <c r="R36" s="64"/>
      <c r="S36" s="64"/>
      <c r="T36" s="64"/>
      <c r="U36" s="64"/>
      <c r="V36" s="64"/>
      <c r="W36" s="64"/>
    </row>
    <row r="37" ht="20.25" customHeight="1" spans="1:23">
      <c r="A37" s="152" t="str">
        <f t="shared" si="0"/>
        <v>       玉溪市政务服务管理局</v>
      </c>
      <c r="B37" s="152" t="s">
        <v>204</v>
      </c>
      <c r="C37" s="152" t="s">
        <v>205</v>
      </c>
      <c r="D37" s="152" t="s">
        <v>85</v>
      </c>
      <c r="E37" s="152" t="s">
        <v>163</v>
      </c>
      <c r="F37" s="152" t="s">
        <v>212</v>
      </c>
      <c r="G37" s="152" t="s">
        <v>213</v>
      </c>
      <c r="H37" s="155">
        <v>5000</v>
      </c>
      <c r="I37" s="64">
        <v>5000</v>
      </c>
      <c r="J37" s="64"/>
      <c r="K37" s="152"/>
      <c r="L37" s="64">
        <v>5000</v>
      </c>
      <c r="M37" s="152"/>
      <c r="N37" s="64"/>
      <c r="O37" s="64"/>
      <c r="P37" s="152"/>
      <c r="Q37" s="64"/>
      <c r="R37" s="64"/>
      <c r="S37" s="64"/>
      <c r="T37" s="64"/>
      <c r="U37" s="64"/>
      <c r="V37" s="64"/>
      <c r="W37" s="64"/>
    </row>
    <row r="38" ht="20.25" customHeight="1" spans="1:23">
      <c r="A38" s="152" t="str">
        <f t="shared" si="0"/>
        <v>       玉溪市政务服务管理局</v>
      </c>
      <c r="B38" s="152" t="s">
        <v>204</v>
      </c>
      <c r="C38" s="152" t="s">
        <v>205</v>
      </c>
      <c r="D38" s="152" t="s">
        <v>89</v>
      </c>
      <c r="E38" s="152" t="s">
        <v>186</v>
      </c>
      <c r="F38" s="152" t="s">
        <v>212</v>
      </c>
      <c r="G38" s="152" t="s">
        <v>213</v>
      </c>
      <c r="H38" s="155">
        <v>4800</v>
      </c>
      <c r="I38" s="64">
        <v>4800</v>
      </c>
      <c r="J38" s="64"/>
      <c r="K38" s="152"/>
      <c r="L38" s="64">
        <v>4800</v>
      </c>
      <c r="M38" s="152"/>
      <c r="N38" s="64"/>
      <c r="O38" s="64"/>
      <c r="P38" s="152"/>
      <c r="Q38" s="64"/>
      <c r="R38" s="64"/>
      <c r="S38" s="64"/>
      <c r="T38" s="64"/>
      <c r="U38" s="64"/>
      <c r="V38" s="64"/>
      <c r="W38" s="64"/>
    </row>
    <row r="39" ht="20.25" customHeight="1" spans="1:23">
      <c r="A39" s="152" t="str">
        <f t="shared" si="0"/>
        <v>       玉溪市政务服务管理局</v>
      </c>
      <c r="B39" s="152" t="s">
        <v>216</v>
      </c>
      <c r="C39" s="152" t="s">
        <v>130</v>
      </c>
      <c r="D39" s="152" t="s">
        <v>83</v>
      </c>
      <c r="E39" s="152" t="s">
        <v>155</v>
      </c>
      <c r="F39" s="152" t="s">
        <v>217</v>
      </c>
      <c r="G39" s="152" t="s">
        <v>130</v>
      </c>
      <c r="H39" s="155">
        <v>20000</v>
      </c>
      <c r="I39" s="64">
        <v>20000</v>
      </c>
      <c r="J39" s="64"/>
      <c r="K39" s="152"/>
      <c r="L39" s="64">
        <v>20000</v>
      </c>
      <c r="M39" s="152"/>
      <c r="N39" s="64"/>
      <c r="O39" s="64"/>
      <c r="P39" s="152"/>
      <c r="Q39" s="64"/>
      <c r="R39" s="64"/>
      <c r="S39" s="64"/>
      <c r="T39" s="64"/>
      <c r="U39" s="64"/>
      <c r="V39" s="64"/>
      <c r="W39" s="64"/>
    </row>
    <row r="40" ht="20.25" customHeight="1" spans="1:23">
      <c r="A40" s="152" t="str">
        <f t="shared" si="0"/>
        <v>       玉溪市政务服务管理局</v>
      </c>
      <c r="B40" s="152" t="s">
        <v>218</v>
      </c>
      <c r="C40" s="152" t="s">
        <v>219</v>
      </c>
      <c r="D40" s="152" t="s">
        <v>83</v>
      </c>
      <c r="E40" s="152" t="s">
        <v>155</v>
      </c>
      <c r="F40" s="152" t="s">
        <v>206</v>
      </c>
      <c r="G40" s="152" t="s">
        <v>207</v>
      </c>
      <c r="H40" s="155">
        <v>30000</v>
      </c>
      <c r="I40" s="64">
        <v>30000</v>
      </c>
      <c r="J40" s="64"/>
      <c r="K40" s="152"/>
      <c r="L40" s="64">
        <v>30000</v>
      </c>
      <c r="M40" s="152"/>
      <c r="N40" s="64"/>
      <c r="O40" s="64"/>
      <c r="P40" s="152"/>
      <c r="Q40" s="64"/>
      <c r="R40" s="64"/>
      <c r="S40" s="64"/>
      <c r="T40" s="64"/>
      <c r="U40" s="64"/>
      <c r="V40" s="64"/>
      <c r="W40" s="64"/>
    </row>
    <row r="41" ht="20.25" customHeight="1" spans="1:23">
      <c r="A41" s="152" t="str">
        <f t="shared" si="0"/>
        <v>       玉溪市政务服务管理局</v>
      </c>
      <c r="B41" s="152" t="s">
        <v>218</v>
      </c>
      <c r="C41" s="152" t="s">
        <v>219</v>
      </c>
      <c r="D41" s="152" t="s">
        <v>83</v>
      </c>
      <c r="E41" s="152" t="s">
        <v>155</v>
      </c>
      <c r="F41" s="152" t="s">
        <v>220</v>
      </c>
      <c r="G41" s="152" t="s">
        <v>221</v>
      </c>
      <c r="H41" s="155">
        <v>10000</v>
      </c>
      <c r="I41" s="64">
        <v>10000</v>
      </c>
      <c r="J41" s="64"/>
      <c r="K41" s="152"/>
      <c r="L41" s="64">
        <v>10000</v>
      </c>
      <c r="M41" s="152"/>
      <c r="N41" s="64"/>
      <c r="O41" s="64"/>
      <c r="P41" s="152"/>
      <c r="Q41" s="64"/>
      <c r="R41" s="64"/>
      <c r="S41" s="64"/>
      <c r="T41" s="64"/>
      <c r="U41" s="64"/>
      <c r="V41" s="64"/>
      <c r="W41" s="64"/>
    </row>
    <row r="42" ht="20.25" customHeight="1" spans="1:23">
      <c r="A42" s="152" t="str">
        <f t="shared" si="0"/>
        <v>       玉溪市政务服务管理局</v>
      </c>
      <c r="B42" s="152" t="s">
        <v>218</v>
      </c>
      <c r="C42" s="152" t="s">
        <v>219</v>
      </c>
      <c r="D42" s="152" t="s">
        <v>83</v>
      </c>
      <c r="E42" s="152" t="s">
        <v>155</v>
      </c>
      <c r="F42" s="152" t="s">
        <v>222</v>
      </c>
      <c r="G42" s="152" t="s">
        <v>223</v>
      </c>
      <c r="H42" s="155">
        <v>20000</v>
      </c>
      <c r="I42" s="64">
        <v>20000</v>
      </c>
      <c r="J42" s="64"/>
      <c r="K42" s="152"/>
      <c r="L42" s="64">
        <v>20000</v>
      </c>
      <c r="M42" s="152"/>
      <c r="N42" s="64"/>
      <c r="O42" s="64"/>
      <c r="P42" s="152"/>
      <c r="Q42" s="64"/>
      <c r="R42" s="64"/>
      <c r="S42" s="64"/>
      <c r="T42" s="64"/>
      <c r="U42" s="64"/>
      <c r="V42" s="64"/>
      <c r="W42" s="64"/>
    </row>
    <row r="43" ht="20.25" customHeight="1" spans="1:23">
      <c r="A43" s="152" t="str">
        <f t="shared" si="0"/>
        <v>       玉溪市政务服务管理局</v>
      </c>
      <c r="B43" s="152" t="s">
        <v>218</v>
      </c>
      <c r="C43" s="152" t="s">
        <v>219</v>
      </c>
      <c r="D43" s="152" t="s">
        <v>83</v>
      </c>
      <c r="E43" s="152" t="s">
        <v>155</v>
      </c>
      <c r="F43" s="152" t="s">
        <v>224</v>
      </c>
      <c r="G43" s="152" t="s">
        <v>225</v>
      </c>
      <c r="H43" s="155">
        <v>20000</v>
      </c>
      <c r="I43" s="64">
        <v>20000</v>
      </c>
      <c r="J43" s="64"/>
      <c r="K43" s="152"/>
      <c r="L43" s="64">
        <v>20000</v>
      </c>
      <c r="M43" s="152"/>
      <c r="N43" s="64"/>
      <c r="O43" s="64"/>
      <c r="P43" s="152"/>
      <c r="Q43" s="64"/>
      <c r="R43" s="64"/>
      <c r="S43" s="64"/>
      <c r="T43" s="64"/>
      <c r="U43" s="64"/>
      <c r="V43" s="64"/>
      <c r="W43" s="64"/>
    </row>
    <row r="44" ht="20.25" customHeight="1" spans="1:23">
      <c r="A44" s="152" t="str">
        <f t="shared" si="0"/>
        <v>       玉溪市政务服务管理局</v>
      </c>
      <c r="B44" s="152" t="s">
        <v>218</v>
      </c>
      <c r="C44" s="152" t="s">
        <v>219</v>
      </c>
      <c r="D44" s="152" t="s">
        <v>83</v>
      </c>
      <c r="E44" s="152" t="s">
        <v>155</v>
      </c>
      <c r="F44" s="152" t="s">
        <v>226</v>
      </c>
      <c r="G44" s="152" t="s">
        <v>227</v>
      </c>
      <c r="H44" s="155">
        <v>20000</v>
      </c>
      <c r="I44" s="64">
        <v>20000</v>
      </c>
      <c r="J44" s="64"/>
      <c r="K44" s="152"/>
      <c r="L44" s="64">
        <v>20000</v>
      </c>
      <c r="M44" s="152"/>
      <c r="N44" s="64"/>
      <c r="O44" s="64"/>
      <c r="P44" s="152"/>
      <c r="Q44" s="64"/>
      <c r="R44" s="64"/>
      <c r="S44" s="64"/>
      <c r="T44" s="64"/>
      <c r="U44" s="64"/>
      <c r="V44" s="64"/>
      <c r="W44" s="64"/>
    </row>
    <row r="45" ht="20.25" customHeight="1" spans="1:23">
      <c r="A45" s="152" t="str">
        <f t="shared" si="0"/>
        <v>       玉溪市政务服务管理局</v>
      </c>
      <c r="B45" s="152" t="s">
        <v>218</v>
      </c>
      <c r="C45" s="152" t="s">
        <v>219</v>
      </c>
      <c r="D45" s="152" t="s">
        <v>83</v>
      </c>
      <c r="E45" s="152" t="s">
        <v>155</v>
      </c>
      <c r="F45" s="152" t="s">
        <v>228</v>
      </c>
      <c r="G45" s="152" t="s">
        <v>229</v>
      </c>
      <c r="H45" s="155">
        <v>20000</v>
      </c>
      <c r="I45" s="64">
        <v>20000</v>
      </c>
      <c r="J45" s="64"/>
      <c r="K45" s="152"/>
      <c r="L45" s="64">
        <v>20000</v>
      </c>
      <c r="M45" s="152"/>
      <c r="N45" s="64"/>
      <c r="O45" s="64"/>
      <c r="P45" s="152"/>
      <c r="Q45" s="64"/>
      <c r="R45" s="64"/>
      <c r="S45" s="64"/>
      <c r="T45" s="64"/>
      <c r="U45" s="64"/>
      <c r="V45" s="64"/>
      <c r="W45" s="64"/>
    </row>
    <row r="46" ht="20.25" customHeight="1" spans="1:23">
      <c r="A46" s="152" t="str">
        <f t="shared" si="0"/>
        <v>       玉溪市政务服务管理局</v>
      </c>
      <c r="B46" s="152" t="s">
        <v>218</v>
      </c>
      <c r="C46" s="152" t="s">
        <v>219</v>
      </c>
      <c r="D46" s="152" t="s">
        <v>83</v>
      </c>
      <c r="E46" s="152" t="s">
        <v>155</v>
      </c>
      <c r="F46" s="152" t="s">
        <v>214</v>
      </c>
      <c r="G46" s="152" t="s">
        <v>215</v>
      </c>
      <c r="H46" s="155">
        <v>171600</v>
      </c>
      <c r="I46" s="64">
        <v>171600</v>
      </c>
      <c r="J46" s="64"/>
      <c r="K46" s="152"/>
      <c r="L46" s="64">
        <v>171600</v>
      </c>
      <c r="M46" s="152"/>
      <c r="N46" s="64"/>
      <c r="O46" s="64"/>
      <c r="P46" s="152"/>
      <c r="Q46" s="64"/>
      <c r="R46" s="64"/>
      <c r="S46" s="64"/>
      <c r="T46" s="64"/>
      <c r="U46" s="64"/>
      <c r="V46" s="64"/>
      <c r="W46" s="64"/>
    </row>
    <row r="47" ht="20.25" customHeight="1" spans="1:23">
      <c r="A47" s="152" t="str">
        <f t="shared" si="0"/>
        <v>       玉溪市政务服务管理局</v>
      </c>
      <c r="B47" s="152" t="s">
        <v>230</v>
      </c>
      <c r="C47" s="152" t="s">
        <v>231</v>
      </c>
      <c r="D47" s="152" t="s">
        <v>83</v>
      </c>
      <c r="E47" s="152" t="s">
        <v>155</v>
      </c>
      <c r="F47" s="152" t="s">
        <v>232</v>
      </c>
      <c r="G47" s="152" t="s">
        <v>190</v>
      </c>
      <c r="H47" s="155">
        <v>2870400</v>
      </c>
      <c r="I47" s="64">
        <v>2870400</v>
      </c>
      <c r="J47" s="64"/>
      <c r="K47" s="152"/>
      <c r="L47" s="64">
        <v>2870400</v>
      </c>
      <c r="M47" s="152"/>
      <c r="N47" s="64"/>
      <c r="O47" s="64"/>
      <c r="P47" s="152"/>
      <c r="Q47" s="64"/>
      <c r="R47" s="64"/>
      <c r="S47" s="64"/>
      <c r="T47" s="64"/>
      <c r="U47" s="64"/>
      <c r="V47" s="64"/>
      <c r="W47" s="64"/>
    </row>
    <row r="48" ht="30" customHeight="1" spans="1:23">
      <c r="A48" s="152" t="str">
        <f t="shared" si="0"/>
        <v>       玉溪市政务服务管理局</v>
      </c>
      <c r="B48" s="152" t="s">
        <v>233</v>
      </c>
      <c r="C48" s="152" t="s">
        <v>234</v>
      </c>
      <c r="D48" s="152" t="s">
        <v>85</v>
      </c>
      <c r="E48" s="152" t="s">
        <v>163</v>
      </c>
      <c r="F48" s="152" t="s">
        <v>164</v>
      </c>
      <c r="G48" s="152" t="s">
        <v>165</v>
      </c>
      <c r="H48" s="155">
        <v>247000</v>
      </c>
      <c r="I48" s="64">
        <v>247000</v>
      </c>
      <c r="J48" s="64">
        <v>61750</v>
      </c>
      <c r="K48" s="152"/>
      <c r="L48" s="64">
        <v>185250</v>
      </c>
      <c r="M48" s="152"/>
      <c r="N48" s="64"/>
      <c r="O48" s="64"/>
      <c r="P48" s="152"/>
      <c r="Q48" s="64"/>
      <c r="R48" s="64"/>
      <c r="S48" s="64"/>
      <c r="T48" s="64"/>
      <c r="U48" s="64"/>
      <c r="V48" s="64"/>
      <c r="W48" s="64"/>
    </row>
    <row r="49" ht="28" customHeight="1" spans="1:23">
      <c r="A49" s="152" t="str">
        <f t="shared" si="0"/>
        <v>       玉溪市政务服务管理局</v>
      </c>
      <c r="B49" s="152" t="s">
        <v>235</v>
      </c>
      <c r="C49" s="152" t="s">
        <v>236</v>
      </c>
      <c r="D49" s="152" t="s">
        <v>85</v>
      </c>
      <c r="E49" s="152" t="s">
        <v>163</v>
      </c>
      <c r="F49" s="152" t="s">
        <v>164</v>
      </c>
      <c r="G49" s="152" t="s">
        <v>165</v>
      </c>
      <c r="H49" s="155">
        <v>125000</v>
      </c>
      <c r="I49" s="64">
        <v>125000</v>
      </c>
      <c r="J49" s="64"/>
      <c r="K49" s="152"/>
      <c r="L49" s="64">
        <v>125000</v>
      </c>
      <c r="M49" s="152"/>
      <c r="N49" s="64"/>
      <c r="O49" s="64"/>
      <c r="P49" s="152"/>
      <c r="Q49" s="64"/>
      <c r="R49" s="64"/>
      <c r="S49" s="64"/>
      <c r="T49" s="64"/>
      <c r="U49" s="64"/>
      <c r="V49" s="64"/>
      <c r="W49" s="64"/>
    </row>
    <row r="50" ht="20.25" customHeight="1" spans="1:23">
      <c r="A50" s="152" t="str">
        <f t="shared" si="0"/>
        <v>       玉溪市政务服务管理局</v>
      </c>
      <c r="B50" s="152" t="s">
        <v>237</v>
      </c>
      <c r="C50" s="152" t="s">
        <v>238</v>
      </c>
      <c r="D50" s="152" t="s">
        <v>83</v>
      </c>
      <c r="E50" s="152" t="s">
        <v>155</v>
      </c>
      <c r="F50" s="152" t="s">
        <v>191</v>
      </c>
      <c r="G50" s="152" t="s">
        <v>192</v>
      </c>
      <c r="H50" s="155">
        <v>89674</v>
      </c>
      <c r="I50" s="64">
        <v>89674</v>
      </c>
      <c r="J50" s="64"/>
      <c r="K50" s="152"/>
      <c r="L50" s="64">
        <v>89674</v>
      </c>
      <c r="M50" s="152"/>
      <c r="N50" s="64"/>
      <c r="O50" s="64"/>
      <c r="P50" s="152"/>
      <c r="Q50" s="64"/>
      <c r="R50" s="64"/>
      <c r="S50" s="64"/>
      <c r="T50" s="64"/>
      <c r="U50" s="64"/>
      <c r="V50" s="64"/>
      <c r="W50" s="64"/>
    </row>
    <row r="51" ht="20.25" customHeight="1" spans="1:23">
      <c r="A51" s="152" t="str">
        <f t="shared" si="0"/>
        <v>       玉溪市政务服务管理局</v>
      </c>
      <c r="B51" s="152" t="s">
        <v>239</v>
      </c>
      <c r="C51" s="152" t="s">
        <v>240</v>
      </c>
      <c r="D51" s="152" t="s">
        <v>83</v>
      </c>
      <c r="E51" s="152" t="s">
        <v>155</v>
      </c>
      <c r="F51" s="152" t="s">
        <v>214</v>
      </c>
      <c r="G51" s="152" t="s">
        <v>215</v>
      </c>
      <c r="H51" s="155">
        <v>306000</v>
      </c>
      <c r="I51" s="64">
        <v>306000</v>
      </c>
      <c r="J51" s="64"/>
      <c r="K51" s="152"/>
      <c r="L51" s="64">
        <v>306000</v>
      </c>
      <c r="M51" s="152"/>
      <c r="N51" s="64"/>
      <c r="O51" s="64"/>
      <c r="P51" s="152"/>
      <c r="Q51" s="64"/>
      <c r="R51" s="64"/>
      <c r="S51" s="64"/>
      <c r="T51" s="64"/>
      <c r="U51" s="64"/>
      <c r="V51" s="64"/>
      <c r="W51" s="64"/>
    </row>
    <row r="52" ht="20.25" customHeight="1" spans="1:23">
      <c r="A52" s="152" t="str">
        <f t="shared" si="0"/>
        <v>       玉溪市政务服务管理局</v>
      </c>
      <c r="B52" s="152" t="s">
        <v>241</v>
      </c>
      <c r="C52" s="152" t="s">
        <v>242</v>
      </c>
      <c r="D52" s="152" t="s">
        <v>83</v>
      </c>
      <c r="E52" s="152" t="s">
        <v>155</v>
      </c>
      <c r="F52" s="152" t="s">
        <v>243</v>
      </c>
      <c r="G52" s="152" t="s">
        <v>242</v>
      </c>
      <c r="H52" s="155">
        <v>5514048.82</v>
      </c>
      <c r="I52" s="64">
        <v>5514048.82</v>
      </c>
      <c r="J52" s="64"/>
      <c r="K52" s="152"/>
      <c r="L52" s="64">
        <v>5514048.82</v>
      </c>
      <c r="M52" s="152"/>
      <c r="N52" s="64"/>
      <c r="O52" s="64"/>
      <c r="P52" s="152"/>
      <c r="Q52" s="64"/>
      <c r="R52" s="64"/>
      <c r="S52" s="64"/>
      <c r="T52" s="64"/>
      <c r="U52" s="64"/>
      <c r="V52" s="64"/>
      <c r="W52" s="64"/>
    </row>
    <row r="53" ht="20.25" customHeight="1" spans="1:23">
      <c r="A53" s="152" t="str">
        <f t="shared" si="0"/>
        <v>       玉溪市政务服务管理局</v>
      </c>
      <c r="B53" s="152" t="s">
        <v>244</v>
      </c>
      <c r="C53" s="152" t="s">
        <v>245</v>
      </c>
      <c r="D53" s="152" t="s">
        <v>83</v>
      </c>
      <c r="E53" s="152" t="s">
        <v>155</v>
      </c>
      <c r="F53" s="152" t="s">
        <v>246</v>
      </c>
      <c r="G53" s="152" t="s">
        <v>245</v>
      </c>
      <c r="H53" s="155">
        <v>983952.4</v>
      </c>
      <c r="I53" s="64">
        <v>983952.4</v>
      </c>
      <c r="J53" s="64"/>
      <c r="K53" s="152"/>
      <c r="L53" s="64">
        <v>983952.4</v>
      </c>
      <c r="M53" s="152"/>
      <c r="N53" s="64"/>
      <c r="O53" s="64"/>
      <c r="P53" s="152"/>
      <c r="Q53" s="64"/>
      <c r="R53" s="64"/>
      <c r="S53" s="64"/>
      <c r="T53" s="64"/>
      <c r="U53" s="64"/>
      <c r="V53" s="64"/>
      <c r="W53" s="64"/>
    </row>
    <row r="54" ht="20.25" customHeight="1" spans="1:23">
      <c r="A54" s="156" t="s">
        <v>67</v>
      </c>
      <c r="B54" s="152"/>
      <c r="C54" s="152"/>
      <c r="D54" s="152"/>
      <c r="E54" s="152"/>
      <c r="F54" s="152"/>
      <c r="G54" s="152"/>
      <c r="H54" s="155">
        <v>9040640.6</v>
      </c>
      <c r="I54" s="64">
        <v>9040640.6</v>
      </c>
      <c r="J54" s="64">
        <v>1736283.6</v>
      </c>
      <c r="K54" s="152"/>
      <c r="L54" s="64">
        <v>7304357</v>
      </c>
      <c r="M54" s="152"/>
      <c r="N54" s="64"/>
      <c r="O54" s="64"/>
      <c r="P54" s="152"/>
      <c r="Q54" s="64"/>
      <c r="R54" s="64"/>
      <c r="S54" s="64"/>
      <c r="T54" s="64"/>
      <c r="U54" s="64"/>
      <c r="V54" s="64"/>
      <c r="W54" s="64"/>
    </row>
    <row r="55" ht="20.25" customHeight="1" spans="1:23">
      <c r="A55" s="152" t="str">
        <f t="shared" ref="A55:A82" si="1">"       "&amp;"玉溪市公共资源交易中心"</f>
        <v>       玉溪市公共资源交易中心</v>
      </c>
      <c r="B55" s="152" t="s">
        <v>247</v>
      </c>
      <c r="C55" s="152" t="s">
        <v>162</v>
      </c>
      <c r="D55" s="152" t="s">
        <v>85</v>
      </c>
      <c r="E55" s="152" t="s">
        <v>163</v>
      </c>
      <c r="F55" s="152" t="s">
        <v>156</v>
      </c>
      <c r="G55" s="152" t="s">
        <v>157</v>
      </c>
      <c r="H55" s="155">
        <v>1446312</v>
      </c>
      <c r="I55" s="64">
        <v>1446312</v>
      </c>
      <c r="J55" s="64">
        <v>361578</v>
      </c>
      <c r="K55" s="152"/>
      <c r="L55" s="64">
        <v>1084734</v>
      </c>
      <c r="M55" s="152"/>
      <c r="N55" s="64"/>
      <c r="O55" s="64"/>
      <c r="P55" s="152"/>
      <c r="Q55" s="64"/>
      <c r="R55" s="64"/>
      <c r="S55" s="64"/>
      <c r="T55" s="64"/>
      <c r="U55" s="64"/>
      <c r="V55" s="64"/>
      <c r="W55" s="64"/>
    </row>
    <row r="56" ht="20.25" customHeight="1" spans="1:23">
      <c r="A56" s="152" t="str">
        <f t="shared" si="1"/>
        <v>       玉溪市公共资源交易中心</v>
      </c>
      <c r="B56" s="152" t="s">
        <v>247</v>
      </c>
      <c r="C56" s="152" t="s">
        <v>162</v>
      </c>
      <c r="D56" s="152" t="s">
        <v>85</v>
      </c>
      <c r="E56" s="152" t="s">
        <v>163</v>
      </c>
      <c r="F56" s="152" t="s">
        <v>164</v>
      </c>
      <c r="G56" s="152" t="s">
        <v>165</v>
      </c>
      <c r="H56" s="155">
        <v>446160</v>
      </c>
      <c r="I56" s="64">
        <v>446160</v>
      </c>
      <c r="J56" s="64">
        <v>111540</v>
      </c>
      <c r="K56" s="152"/>
      <c r="L56" s="64">
        <v>334620</v>
      </c>
      <c r="M56" s="152"/>
      <c r="N56" s="64"/>
      <c r="O56" s="64"/>
      <c r="P56" s="152"/>
      <c r="Q56" s="64"/>
      <c r="R56" s="64"/>
      <c r="S56" s="64"/>
      <c r="T56" s="64"/>
      <c r="U56" s="64"/>
      <c r="V56" s="64"/>
      <c r="W56" s="64"/>
    </row>
    <row r="57" ht="20.25" customHeight="1" spans="1:23">
      <c r="A57" s="152" t="str">
        <f t="shared" si="1"/>
        <v>       玉溪市公共资源交易中心</v>
      </c>
      <c r="B57" s="152" t="s">
        <v>247</v>
      </c>
      <c r="C57" s="152" t="s">
        <v>162</v>
      </c>
      <c r="D57" s="152" t="s">
        <v>107</v>
      </c>
      <c r="E57" s="152" t="s">
        <v>160</v>
      </c>
      <c r="F57" s="152" t="s">
        <v>158</v>
      </c>
      <c r="G57" s="152" t="s">
        <v>159</v>
      </c>
      <c r="H57" s="155">
        <v>24000</v>
      </c>
      <c r="I57" s="64">
        <v>24000</v>
      </c>
      <c r="J57" s="64">
        <v>6000</v>
      </c>
      <c r="K57" s="152"/>
      <c r="L57" s="64">
        <v>18000</v>
      </c>
      <c r="M57" s="152"/>
      <c r="N57" s="64"/>
      <c r="O57" s="64"/>
      <c r="P57" s="152"/>
      <c r="Q57" s="64"/>
      <c r="R57" s="64"/>
      <c r="S57" s="64"/>
      <c r="T57" s="64"/>
      <c r="U57" s="64"/>
      <c r="V57" s="64"/>
      <c r="W57" s="64"/>
    </row>
    <row r="58" ht="20.25" customHeight="1" spans="1:23">
      <c r="A58" s="152" t="str">
        <f t="shared" si="1"/>
        <v>       玉溪市公共资源交易中心</v>
      </c>
      <c r="B58" s="152" t="s">
        <v>248</v>
      </c>
      <c r="C58" s="152" t="s">
        <v>167</v>
      </c>
      <c r="D58" s="152" t="s">
        <v>85</v>
      </c>
      <c r="E58" s="152" t="s">
        <v>163</v>
      </c>
      <c r="F58" s="152" t="s">
        <v>168</v>
      </c>
      <c r="G58" s="152" t="s">
        <v>169</v>
      </c>
      <c r="H58" s="155">
        <v>24950.17</v>
      </c>
      <c r="I58" s="64">
        <v>24950.17</v>
      </c>
      <c r="J58" s="64">
        <v>6237.54</v>
      </c>
      <c r="K58" s="152"/>
      <c r="L58" s="64">
        <v>18712.63</v>
      </c>
      <c r="M58" s="152"/>
      <c r="N58" s="64"/>
      <c r="O58" s="64"/>
      <c r="P58" s="152"/>
      <c r="Q58" s="64"/>
      <c r="R58" s="64"/>
      <c r="S58" s="64"/>
      <c r="T58" s="64"/>
      <c r="U58" s="64"/>
      <c r="V58" s="64"/>
      <c r="W58" s="64"/>
    </row>
    <row r="59" ht="29" customHeight="1" spans="1:23">
      <c r="A59" s="152" t="str">
        <f t="shared" si="1"/>
        <v>       玉溪市公共资源交易中心</v>
      </c>
      <c r="B59" s="152" t="s">
        <v>248</v>
      </c>
      <c r="C59" s="152" t="s">
        <v>167</v>
      </c>
      <c r="D59" s="152" t="s">
        <v>91</v>
      </c>
      <c r="E59" s="152" t="s">
        <v>170</v>
      </c>
      <c r="F59" s="152" t="s">
        <v>171</v>
      </c>
      <c r="G59" s="152" t="s">
        <v>172</v>
      </c>
      <c r="H59" s="155">
        <v>551005.44</v>
      </c>
      <c r="I59" s="64">
        <v>551005.44</v>
      </c>
      <c r="J59" s="64">
        <v>137751.36</v>
      </c>
      <c r="K59" s="152"/>
      <c r="L59" s="64">
        <v>413254.08</v>
      </c>
      <c r="M59" s="152"/>
      <c r="N59" s="64"/>
      <c r="O59" s="64"/>
      <c r="P59" s="152"/>
      <c r="Q59" s="64"/>
      <c r="R59" s="64"/>
      <c r="S59" s="64"/>
      <c r="T59" s="64"/>
      <c r="U59" s="64"/>
      <c r="V59" s="64"/>
      <c r="W59" s="64"/>
    </row>
    <row r="60" ht="20.25" customHeight="1" spans="1:23">
      <c r="A60" s="152" t="str">
        <f t="shared" si="1"/>
        <v>       玉溪市公共资源交易中心</v>
      </c>
      <c r="B60" s="152" t="s">
        <v>248</v>
      </c>
      <c r="C60" s="152" t="s">
        <v>167</v>
      </c>
      <c r="D60" s="152" t="s">
        <v>101</v>
      </c>
      <c r="E60" s="152" t="s">
        <v>176</v>
      </c>
      <c r="F60" s="152" t="s">
        <v>174</v>
      </c>
      <c r="G60" s="152" t="s">
        <v>175</v>
      </c>
      <c r="H60" s="155">
        <v>285834.07</v>
      </c>
      <c r="I60" s="64">
        <v>285834.07</v>
      </c>
      <c r="J60" s="64">
        <v>71458.52</v>
      </c>
      <c r="K60" s="152"/>
      <c r="L60" s="64">
        <v>214375.55</v>
      </c>
      <c r="M60" s="152"/>
      <c r="N60" s="64"/>
      <c r="O60" s="64"/>
      <c r="P60" s="152"/>
      <c r="Q60" s="64"/>
      <c r="R60" s="64"/>
      <c r="S60" s="64"/>
      <c r="T60" s="64"/>
      <c r="U60" s="64"/>
      <c r="V60" s="64"/>
      <c r="W60" s="64"/>
    </row>
    <row r="61" ht="20.25" customHeight="1" spans="1:23">
      <c r="A61" s="152" t="str">
        <f t="shared" si="1"/>
        <v>       玉溪市公共资源交易中心</v>
      </c>
      <c r="B61" s="152" t="s">
        <v>248</v>
      </c>
      <c r="C61" s="152" t="s">
        <v>167</v>
      </c>
      <c r="D61" s="152" t="s">
        <v>102</v>
      </c>
      <c r="E61" s="152" t="s">
        <v>177</v>
      </c>
      <c r="F61" s="152" t="s">
        <v>178</v>
      </c>
      <c r="G61" s="152" t="s">
        <v>179</v>
      </c>
      <c r="H61" s="155">
        <v>467389.2</v>
      </c>
      <c r="I61" s="64">
        <v>467389.2</v>
      </c>
      <c r="J61" s="64">
        <v>116847.3</v>
      </c>
      <c r="K61" s="152"/>
      <c r="L61" s="64">
        <v>350541.9</v>
      </c>
      <c r="M61" s="152"/>
      <c r="N61" s="64"/>
      <c r="O61" s="64"/>
      <c r="P61" s="152"/>
      <c r="Q61" s="64"/>
      <c r="R61" s="64"/>
      <c r="S61" s="64"/>
      <c r="T61" s="64"/>
      <c r="U61" s="64"/>
      <c r="V61" s="64"/>
      <c r="W61" s="64"/>
    </row>
    <row r="62" ht="20.25" customHeight="1" spans="1:23">
      <c r="A62" s="152" t="str">
        <f t="shared" si="1"/>
        <v>       玉溪市公共资源交易中心</v>
      </c>
      <c r="B62" s="152" t="s">
        <v>248</v>
      </c>
      <c r="C62" s="152" t="s">
        <v>167</v>
      </c>
      <c r="D62" s="152" t="s">
        <v>103</v>
      </c>
      <c r="E62" s="152" t="s">
        <v>180</v>
      </c>
      <c r="F62" s="152" t="s">
        <v>168</v>
      </c>
      <c r="G62" s="152" t="s">
        <v>169</v>
      </c>
      <c r="H62" s="155">
        <v>56799.51</v>
      </c>
      <c r="I62" s="64">
        <v>56799.51</v>
      </c>
      <c r="J62" s="64">
        <v>46209.88</v>
      </c>
      <c r="K62" s="152"/>
      <c r="L62" s="64">
        <v>10589.63</v>
      </c>
      <c r="M62" s="152"/>
      <c r="N62" s="64"/>
      <c r="O62" s="64"/>
      <c r="P62" s="152"/>
      <c r="Q62" s="64"/>
      <c r="R62" s="64"/>
      <c r="S62" s="64"/>
      <c r="T62" s="64"/>
      <c r="U62" s="64"/>
      <c r="V62" s="64"/>
      <c r="W62" s="64"/>
    </row>
    <row r="63" ht="20.25" customHeight="1" spans="1:23">
      <c r="A63" s="152" t="str">
        <f t="shared" si="1"/>
        <v>       玉溪市公共资源交易中心</v>
      </c>
      <c r="B63" s="152" t="s">
        <v>249</v>
      </c>
      <c r="C63" s="152" t="s">
        <v>185</v>
      </c>
      <c r="D63" s="152" t="s">
        <v>90</v>
      </c>
      <c r="E63" s="152" t="s">
        <v>250</v>
      </c>
      <c r="F63" s="152" t="s">
        <v>187</v>
      </c>
      <c r="G63" s="152" t="s">
        <v>188</v>
      </c>
      <c r="H63" s="155">
        <v>2164800</v>
      </c>
      <c r="I63" s="64">
        <v>2164800</v>
      </c>
      <c r="J63" s="64">
        <v>432960</v>
      </c>
      <c r="K63" s="152"/>
      <c r="L63" s="64">
        <v>1731840</v>
      </c>
      <c r="M63" s="152"/>
      <c r="N63" s="64"/>
      <c r="O63" s="64"/>
      <c r="P63" s="152"/>
      <c r="Q63" s="64"/>
      <c r="R63" s="64"/>
      <c r="S63" s="64"/>
      <c r="T63" s="64"/>
      <c r="U63" s="64"/>
      <c r="V63" s="64"/>
      <c r="W63" s="64"/>
    </row>
    <row r="64" ht="29" customHeight="1" spans="1:23">
      <c r="A64" s="152" t="str">
        <f t="shared" si="1"/>
        <v>       玉溪市公共资源交易中心</v>
      </c>
      <c r="B64" s="152" t="s">
        <v>251</v>
      </c>
      <c r="C64" s="152" t="s">
        <v>194</v>
      </c>
      <c r="D64" s="152" t="s">
        <v>86</v>
      </c>
      <c r="E64" s="152" t="s">
        <v>252</v>
      </c>
      <c r="F64" s="152" t="s">
        <v>195</v>
      </c>
      <c r="G64" s="152" t="s">
        <v>196</v>
      </c>
      <c r="H64" s="155">
        <v>13100</v>
      </c>
      <c r="I64" s="64">
        <v>13100</v>
      </c>
      <c r="J64" s="64"/>
      <c r="K64" s="152"/>
      <c r="L64" s="64">
        <v>13100</v>
      </c>
      <c r="M64" s="152"/>
      <c r="N64" s="64"/>
      <c r="O64" s="64"/>
      <c r="P64" s="152"/>
      <c r="Q64" s="64"/>
      <c r="R64" s="64"/>
      <c r="S64" s="64"/>
      <c r="T64" s="64"/>
      <c r="U64" s="64"/>
      <c r="V64" s="64"/>
      <c r="W64" s="64"/>
    </row>
    <row r="65" ht="20.25" customHeight="1" spans="1:23">
      <c r="A65" s="152" t="str">
        <f t="shared" si="1"/>
        <v>       玉溪市公共资源交易中心</v>
      </c>
      <c r="B65" s="152" t="s">
        <v>253</v>
      </c>
      <c r="C65" s="152" t="s">
        <v>202</v>
      </c>
      <c r="D65" s="152" t="s">
        <v>85</v>
      </c>
      <c r="E65" s="152" t="s">
        <v>163</v>
      </c>
      <c r="F65" s="152" t="s">
        <v>203</v>
      </c>
      <c r="G65" s="152" t="s">
        <v>202</v>
      </c>
      <c r="H65" s="155">
        <v>93484.56</v>
      </c>
      <c r="I65" s="64">
        <v>93484.56</v>
      </c>
      <c r="J65" s="64"/>
      <c r="K65" s="152"/>
      <c r="L65" s="64">
        <v>93484.56</v>
      </c>
      <c r="M65" s="152"/>
      <c r="N65" s="64"/>
      <c r="O65" s="64"/>
      <c r="P65" s="152"/>
      <c r="Q65" s="64"/>
      <c r="R65" s="64"/>
      <c r="S65" s="64"/>
      <c r="T65" s="64"/>
      <c r="U65" s="64"/>
      <c r="V65" s="64"/>
      <c r="W65" s="64"/>
    </row>
    <row r="66" ht="20.25" customHeight="1" spans="1:23">
      <c r="A66" s="152" t="str">
        <f t="shared" si="1"/>
        <v>       玉溪市公共资源交易中心</v>
      </c>
      <c r="B66" s="152" t="s">
        <v>254</v>
      </c>
      <c r="C66" s="152" t="s">
        <v>205</v>
      </c>
      <c r="D66" s="152" t="s">
        <v>85</v>
      </c>
      <c r="E66" s="152" t="s">
        <v>163</v>
      </c>
      <c r="F66" s="152" t="s">
        <v>206</v>
      </c>
      <c r="G66" s="152" t="s">
        <v>207</v>
      </c>
      <c r="H66" s="155">
        <v>41897</v>
      </c>
      <c r="I66" s="64">
        <v>41897</v>
      </c>
      <c r="J66" s="64"/>
      <c r="K66" s="152"/>
      <c r="L66" s="64">
        <v>41897</v>
      </c>
      <c r="M66" s="152"/>
      <c r="N66" s="64"/>
      <c r="O66" s="64"/>
      <c r="P66" s="152"/>
      <c r="Q66" s="64"/>
      <c r="R66" s="64"/>
      <c r="S66" s="64"/>
      <c r="T66" s="64"/>
      <c r="U66" s="64"/>
      <c r="V66" s="64"/>
      <c r="W66" s="64"/>
    </row>
    <row r="67" ht="20.25" customHeight="1" spans="1:23">
      <c r="A67" s="152" t="str">
        <f t="shared" si="1"/>
        <v>       玉溪市公共资源交易中心</v>
      </c>
      <c r="B67" s="152" t="s">
        <v>254</v>
      </c>
      <c r="C67" s="152" t="s">
        <v>205</v>
      </c>
      <c r="D67" s="152" t="s">
        <v>85</v>
      </c>
      <c r="E67" s="152" t="s">
        <v>163</v>
      </c>
      <c r="F67" s="152" t="s">
        <v>220</v>
      </c>
      <c r="G67" s="152" t="s">
        <v>221</v>
      </c>
      <c r="H67" s="155">
        <v>20000</v>
      </c>
      <c r="I67" s="64">
        <v>20000</v>
      </c>
      <c r="J67" s="64"/>
      <c r="K67" s="152"/>
      <c r="L67" s="64">
        <v>20000</v>
      </c>
      <c r="M67" s="152"/>
      <c r="N67" s="64"/>
      <c r="O67" s="64"/>
      <c r="P67" s="152"/>
      <c r="Q67" s="64"/>
      <c r="R67" s="64"/>
      <c r="S67" s="64"/>
      <c r="T67" s="64"/>
      <c r="U67" s="64"/>
      <c r="V67" s="64"/>
      <c r="W67" s="64"/>
    </row>
    <row r="68" ht="20.25" customHeight="1" spans="1:23">
      <c r="A68" s="152" t="str">
        <f t="shared" si="1"/>
        <v>       玉溪市公共资源交易中心</v>
      </c>
      <c r="B68" s="152" t="s">
        <v>254</v>
      </c>
      <c r="C68" s="152" t="s">
        <v>205</v>
      </c>
      <c r="D68" s="152" t="s">
        <v>85</v>
      </c>
      <c r="E68" s="152" t="s">
        <v>163</v>
      </c>
      <c r="F68" s="152" t="s">
        <v>222</v>
      </c>
      <c r="G68" s="152" t="s">
        <v>223</v>
      </c>
      <c r="H68" s="155">
        <v>90000</v>
      </c>
      <c r="I68" s="64">
        <v>90000</v>
      </c>
      <c r="J68" s="64"/>
      <c r="K68" s="152"/>
      <c r="L68" s="64">
        <v>90000</v>
      </c>
      <c r="M68" s="152"/>
      <c r="N68" s="64"/>
      <c r="O68" s="64"/>
      <c r="P68" s="152"/>
      <c r="Q68" s="64"/>
      <c r="R68" s="64"/>
      <c r="S68" s="64"/>
      <c r="T68" s="64"/>
      <c r="U68" s="64"/>
      <c r="V68" s="64"/>
      <c r="W68" s="64"/>
    </row>
    <row r="69" ht="20.25" customHeight="1" spans="1:23">
      <c r="A69" s="152" t="str">
        <f t="shared" si="1"/>
        <v>       玉溪市公共资源交易中心</v>
      </c>
      <c r="B69" s="152" t="s">
        <v>254</v>
      </c>
      <c r="C69" s="152" t="s">
        <v>205</v>
      </c>
      <c r="D69" s="152" t="s">
        <v>85</v>
      </c>
      <c r="E69" s="152" t="s">
        <v>163</v>
      </c>
      <c r="F69" s="152" t="s">
        <v>210</v>
      </c>
      <c r="G69" s="152" t="s">
        <v>211</v>
      </c>
      <c r="H69" s="155">
        <v>40000</v>
      </c>
      <c r="I69" s="64">
        <v>40000</v>
      </c>
      <c r="J69" s="64"/>
      <c r="K69" s="152"/>
      <c r="L69" s="64">
        <v>40000</v>
      </c>
      <c r="M69" s="152"/>
      <c r="N69" s="64"/>
      <c r="O69" s="64"/>
      <c r="P69" s="152"/>
      <c r="Q69" s="64"/>
      <c r="R69" s="64"/>
      <c r="S69" s="64"/>
      <c r="T69" s="64"/>
      <c r="U69" s="64"/>
      <c r="V69" s="64"/>
      <c r="W69" s="64"/>
    </row>
    <row r="70" ht="20.25" customHeight="1" spans="1:23">
      <c r="A70" s="152" t="str">
        <f t="shared" si="1"/>
        <v>       玉溪市公共资源交易中心</v>
      </c>
      <c r="B70" s="152" t="s">
        <v>254</v>
      </c>
      <c r="C70" s="152" t="s">
        <v>205</v>
      </c>
      <c r="D70" s="152" t="s">
        <v>85</v>
      </c>
      <c r="E70" s="152" t="s">
        <v>163</v>
      </c>
      <c r="F70" s="152" t="s">
        <v>243</v>
      </c>
      <c r="G70" s="152" t="s">
        <v>242</v>
      </c>
      <c r="H70" s="155">
        <v>35103</v>
      </c>
      <c r="I70" s="64">
        <v>35103</v>
      </c>
      <c r="J70" s="64"/>
      <c r="K70" s="152"/>
      <c r="L70" s="64">
        <v>35103</v>
      </c>
      <c r="M70" s="152"/>
      <c r="N70" s="64"/>
      <c r="O70" s="64"/>
      <c r="P70" s="152"/>
      <c r="Q70" s="64"/>
      <c r="R70" s="64"/>
      <c r="S70" s="64"/>
      <c r="T70" s="64"/>
      <c r="U70" s="64"/>
      <c r="V70" s="64"/>
      <c r="W70" s="64"/>
    </row>
    <row r="71" ht="20.25" customHeight="1" spans="1:23">
      <c r="A71" s="152" t="str">
        <f t="shared" si="1"/>
        <v>       玉溪市公共资源交易中心</v>
      </c>
      <c r="B71" s="152" t="s">
        <v>254</v>
      </c>
      <c r="C71" s="152" t="s">
        <v>205</v>
      </c>
      <c r="D71" s="152" t="s">
        <v>85</v>
      </c>
      <c r="E71" s="152" t="s">
        <v>163</v>
      </c>
      <c r="F71" s="152" t="s">
        <v>212</v>
      </c>
      <c r="G71" s="152" t="s">
        <v>213</v>
      </c>
      <c r="H71" s="155">
        <v>85000</v>
      </c>
      <c r="I71" s="64">
        <v>85000</v>
      </c>
      <c r="J71" s="64"/>
      <c r="K71" s="152"/>
      <c r="L71" s="64">
        <v>85000</v>
      </c>
      <c r="M71" s="152"/>
      <c r="N71" s="64"/>
      <c r="O71" s="64"/>
      <c r="P71" s="152"/>
      <c r="Q71" s="64"/>
      <c r="R71" s="64"/>
      <c r="S71" s="64"/>
      <c r="T71" s="64"/>
      <c r="U71" s="64"/>
      <c r="V71" s="64"/>
      <c r="W71" s="64"/>
    </row>
    <row r="72" ht="20.25" customHeight="1" spans="1:23">
      <c r="A72" s="152" t="str">
        <f t="shared" si="1"/>
        <v>       玉溪市公共资源交易中心</v>
      </c>
      <c r="B72" s="152" t="s">
        <v>254</v>
      </c>
      <c r="C72" s="152" t="s">
        <v>205</v>
      </c>
      <c r="D72" s="152" t="s">
        <v>90</v>
      </c>
      <c r="E72" s="152" t="s">
        <v>250</v>
      </c>
      <c r="F72" s="152" t="s">
        <v>212</v>
      </c>
      <c r="G72" s="152" t="s">
        <v>213</v>
      </c>
      <c r="H72" s="155">
        <v>49200</v>
      </c>
      <c r="I72" s="64">
        <v>49200</v>
      </c>
      <c r="J72" s="64"/>
      <c r="K72" s="152"/>
      <c r="L72" s="64">
        <v>49200</v>
      </c>
      <c r="M72" s="152"/>
      <c r="N72" s="64"/>
      <c r="O72" s="64"/>
      <c r="P72" s="152"/>
      <c r="Q72" s="64"/>
      <c r="R72" s="64"/>
      <c r="S72" s="64"/>
      <c r="T72" s="64"/>
      <c r="U72" s="64"/>
      <c r="V72" s="64"/>
      <c r="W72" s="64"/>
    </row>
    <row r="73" ht="20.25" customHeight="1" spans="1:23">
      <c r="A73" s="152" t="str">
        <f t="shared" si="1"/>
        <v>       玉溪市公共资源交易中心</v>
      </c>
      <c r="B73" s="152" t="s">
        <v>255</v>
      </c>
      <c r="C73" s="152" t="s">
        <v>182</v>
      </c>
      <c r="D73" s="152" t="s">
        <v>106</v>
      </c>
      <c r="E73" s="152" t="s">
        <v>182</v>
      </c>
      <c r="F73" s="152" t="s">
        <v>183</v>
      </c>
      <c r="G73" s="152" t="s">
        <v>182</v>
      </c>
      <c r="H73" s="155">
        <v>449604</v>
      </c>
      <c r="I73" s="64">
        <v>449604</v>
      </c>
      <c r="J73" s="64">
        <v>112401</v>
      </c>
      <c r="K73" s="152"/>
      <c r="L73" s="64">
        <v>337203</v>
      </c>
      <c r="M73" s="152"/>
      <c r="N73" s="64"/>
      <c r="O73" s="64"/>
      <c r="P73" s="152"/>
      <c r="Q73" s="64"/>
      <c r="R73" s="64"/>
      <c r="S73" s="64"/>
      <c r="T73" s="64"/>
      <c r="U73" s="64"/>
      <c r="V73" s="64"/>
      <c r="W73" s="64"/>
    </row>
    <row r="74" ht="20.25" customHeight="1" spans="1:23">
      <c r="A74" s="152" t="str">
        <f t="shared" si="1"/>
        <v>       玉溪市公共资源交易中心</v>
      </c>
      <c r="B74" s="152" t="s">
        <v>256</v>
      </c>
      <c r="C74" s="152" t="s">
        <v>130</v>
      </c>
      <c r="D74" s="152" t="s">
        <v>85</v>
      </c>
      <c r="E74" s="152" t="s">
        <v>163</v>
      </c>
      <c r="F74" s="152" t="s">
        <v>217</v>
      </c>
      <c r="G74" s="152" t="s">
        <v>130</v>
      </c>
      <c r="H74" s="155">
        <v>10000</v>
      </c>
      <c r="I74" s="64">
        <v>10000</v>
      </c>
      <c r="J74" s="64"/>
      <c r="K74" s="152"/>
      <c r="L74" s="64">
        <v>10000</v>
      </c>
      <c r="M74" s="152"/>
      <c r="N74" s="64"/>
      <c r="O74" s="64"/>
      <c r="P74" s="152"/>
      <c r="Q74" s="64"/>
      <c r="R74" s="64"/>
      <c r="S74" s="64"/>
      <c r="T74" s="64"/>
      <c r="U74" s="64"/>
      <c r="V74" s="64"/>
      <c r="W74" s="64"/>
    </row>
    <row r="75" ht="28" customHeight="1" spans="1:23">
      <c r="A75" s="152" t="str">
        <f t="shared" si="1"/>
        <v>       玉溪市公共资源交易中心</v>
      </c>
      <c r="B75" s="152" t="s">
        <v>257</v>
      </c>
      <c r="C75" s="152" t="s">
        <v>258</v>
      </c>
      <c r="D75" s="152" t="s">
        <v>86</v>
      </c>
      <c r="E75" s="152" t="s">
        <v>252</v>
      </c>
      <c r="F75" s="152" t="s">
        <v>206</v>
      </c>
      <c r="G75" s="152" t="s">
        <v>207</v>
      </c>
      <c r="H75" s="155">
        <v>69110</v>
      </c>
      <c r="I75" s="64">
        <v>69110</v>
      </c>
      <c r="J75" s="64"/>
      <c r="K75" s="152"/>
      <c r="L75" s="64">
        <v>69110</v>
      </c>
      <c r="M75" s="152"/>
      <c r="N75" s="64"/>
      <c r="O75" s="64"/>
      <c r="P75" s="152"/>
      <c r="Q75" s="64"/>
      <c r="R75" s="64"/>
      <c r="S75" s="64"/>
      <c r="T75" s="64"/>
      <c r="U75" s="64"/>
      <c r="V75" s="64"/>
      <c r="W75" s="64"/>
    </row>
    <row r="76" ht="27" customHeight="1" spans="1:23">
      <c r="A76" s="152" t="str">
        <f t="shared" si="1"/>
        <v>       玉溪市公共资源交易中心</v>
      </c>
      <c r="B76" s="152" t="s">
        <v>257</v>
      </c>
      <c r="C76" s="152" t="s">
        <v>258</v>
      </c>
      <c r="D76" s="152" t="s">
        <v>86</v>
      </c>
      <c r="E76" s="152" t="s">
        <v>252</v>
      </c>
      <c r="F76" s="152" t="s">
        <v>228</v>
      </c>
      <c r="G76" s="152" t="s">
        <v>229</v>
      </c>
      <c r="H76" s="155">
        <v>22900</v>
      </c>
      <c r="I76" s="64">
        <v>22900</v>
      </c>
      <c r="J76" s="64"/>
      <c r="K76" s="152"/>
      <c r="L76" s="64">
        <v>22900</v>
      </c>
      <c r="M76" s="152"/>
      <c r="N76" s="64"/>
      <c r="O76" s="64"/>
      <c r="P76" s="152"/>
      <c r="Q76" s="64"/>
      <c r="R76" s="64"/>
      <c r="S76" s="64"/>
      <c r="T76" s="64"/>
      <c r="U76" s="64"/>
      <c r="V76" s="64"/>
      <c r="W76" s="64"/>
    </row>
    <row r="77" ht="27" customHeight="1" spans="1:23">
      <c r="A77" s="152" t="str">
        <f t="shared" si="1"/>
        <v>       玉溪市公共资源交易中心</v>
      </c>
      <c r="B77" s="152" t="s">
        <v>257</v>
      </c>
      <c r="C77" s="152" t="s">
        <v>258</v>
      </c>
      <c r="D77" s="152" t="s">
        <v>86</v>
      </c>
      <c r="E77" s="152" t="s">
        <v>252</v>
      </c>
      <c r="F77" s="152" t="s">
        <v>259</v>
      </c>
      <c r="G77" s="152" t="s">
        <v>260</v>
      </c>
      <c r="H77" s="155">
        <v>93000</v>
      </c>
      <c r="I77" s="64">
        <v>93000</v>
      </c>
      <c r="J77" s="64"/>
      <c r="K77" s="152"/>
      <c r="L77" s="64">
        <v>93000</v>
      </c>
      <c r="M77" s="152"/>
      <c r="N77" s="64"/>
      <c r="O77" s="64"/>
      <c r="P77" s="152"/>
      <c r="Q77" s="64"/>
      <c r="R77" s="64"/>
      <c r="S77" s="64"/>
      <c r="T77" s="64"/>
      <c r="U77" s="64"/>
      <c r="V77" s="64"/>
      <c r="W77" s="64"/>
    </row>
    <row r="78" ht="29" customHeight="1" spans="1:23">
      <c r="A78" s="152" t="str">
        <f t="shared" si="1"/>
        <v>       玉溪市公共资源交易中心</v>
      </c>
      <c r="B78" s="152" t="s">
        <v>261</v>
      </c>
      <c r="C78" s="152" t="s">
        <v>262</v>
      </c>
      <c r="D78" s="152" t="s">
        <v>86</v>
      </c>
      <c r="E78" s="152" t="s">
        <v>252</v>
      </c>
      <c r="F78" s="152" t="s">
        <v>195</v>
      </c>
      <c r="G78" s="152" t="s">
        <v>196</v>
      </c>
      <c r="H78" s="155">
        <v>12900</v>
      </c>
      <c r="I78" s="64">
        <v>12900</v>
      </c>
      <c r="J78" s="64"/>
      <c r="K78" s="152"/>
      <c r="L78" s="64">
        <v>12900</v>
      </c>
      <c r="M78" s="152"/>
      <c r="N78" s="64"/>
      <c r="O78" s="64"/>
      <c r="P78" s="152"/>
      <c r="Q78" s="64"/>
      <c r="R78" s="64"/>
      <c r="S78" s="64"/>
      <c r="T78" s="64"/>
      <c r="U78" s="64"/>
      <c r="V78" s="64"/>
      <c r="W78" s="64"/>
    </row>
    <row r="79" ht="19" customHeight="1" spans="1:23">
      <c r="A79" s="152" t="str">
        <f t="shared" si="1"/>
        <v>       玉溪市公共资源交易中心</v>
      </c>
      <c r="B79" s="152" t="s">
        <v>263</v>
      </c>
      <c r="C79" s="152" t="s">
        <v>264</v>
      </c>
      <c r="D79" s="152" t="s">
        <v>85</v>
      </c>
      <c r="E79" s="152" t="s">
        <v>163</v>
      </c>
      <c r="F79" s="152" t="s">
        <v>164</v>
      </c>
      <c r="G79" s="152" t="s">
        <v>165</v>
      </c>
      <c r="H79" s="155">
        <v>1333200</v>
      </c>
      <c r="I79" s="64">
        <v>1333200</v>
      </c>
      <c r="J79" s="64">
        <v>333300</v>
      </c>
      <c r="K79" s="152"/>
      <c r="L79" s="64">
        <v>999900</v>
      </c>
      <c r="M79" s="152"/>
      <c r="N79" s="64"/>
      <c r="O79" s="64"/>
      <c r="P79" s="152"/>
      <c r="Q79" s="64"/>
      <c r="R79" s="64"/>
      <c r="S79" s="64"/>
      <c r="T79" s="64"/>
      <c r="U79" s="64"/>
      <c r="V79" s="64"/>
      <c r="W79" s="64"/>
    </row>
    <row r="80" ht="20.25" customHeight="1" spans="1:23">
      <c r="A80" s="152" t="str">
        <f t="shared" si="1"/>
        <v>       玉溪市公共资源交易中心</v>
      </c>
      <c r="B80" s="152" t="s">
        <v>265</v>
      </c>
      <c r="C80" s="152" t="s">
        <v>266</v>
      </c>
      <c r="D80" s="152" t="s">
        <v>85</v>
      </c>
      <c r="E80" s="152" t="s">
        <v>163</v>
      </c>
      <c r="F80" s="152" t="s">
        <v>164</v>
      </c>
      <c r="G80" s="152" t="s">
        <v>165</v>
      </c>
      <c r="H80" s="155">
        <v>750000</v>
      </c>
      <c r="I80" s="64">
        <v>750000</v>
      </c>
      <c r="J80" s="64"/>
      <c r="K80" s="152"/>
      <c r="L80" s="64">
        <v>750000</v>
      </c>
      <c r="M80" s="152"/>
      <c r="N80" s="64"/>
      <c r="O80" s="64"/>
      <c r="P80" s="152"/>
      <c r="Q80" s="64"/>
      <c r="R80" s="64"/>
      <c r="S80" s="64"/>
      <c r="T80" s="64"/>
      <c r="U80" s="64"/>
      <c r="V80" s="64"/>
      <c r="W80" s="64"/>
    </row>
    <row r="81" ht="20.25" customHeight="1" spans="1:23">
      <c r="A81" s="152" t="str">
        <f t="shared" si="1"/>
        <v>       玉溪市公共资源交易中心</v>
      </c>
      <c r="B81" s="152" t="s">
        <v>267</v>
      </c>
      <c r="C81" s="152" t="s">
        <v>245</v>
      </c>
      <c r="D81" s="152" t="s">
        <v>85</v>
      </c>
      <c r="E81" s="152" t="s">
        <v>163</v>
      </c>
      <c r="F81" s="152" t="s">
        <v>246</v>
      </c>
      <c r="G81" s="152" t="s">
        <v>245</v>
      </c>
      <c r="H81" s="155">
        <v>280000</v>
      </c>
      <c r="I81" s="64">
        <v>280000</v>
      </c>
      <c r="J81" s="64"/>
      <c r="K81" s="152"/>
      <c r="L81" s="64">
        <v>280000</v>
      </c>
      <c r="M81" s="152"/>
      <c r="N81" s="64"/>
      <c r="O81" s="64"/>
      <c r="P81" s="152"/>
      <c r="Q81" s="64"/>
      <c r="R81" s="64"/>
      <c r="S81" s="64"/>
      <c r="T81" s="64"/>
      <c r="U81" s="64"/>
      <c r="V81" s="64"/>
      <c r="W81" s="64"/>
    </row>
    <row r="82" ht="20.25" customHeight="1" spans="1:23">
      <c r="A82" s="152" t="str">
        <f t="shared" si="1"/>
        <v>       玉溪市公共资源交易中心</v>
      </c>
      <c r="B82" s="152" t="s">
        <v>268</v>
      </c>
      <c r="C82" s="152" t="s">
        <v>269</v>
      </c>
      <c r="D82" s="152" t="s">
        <v>92</v>
      </c>
      <c r="E82" s="152" t="s">
        <v>270</v>
      </c>
      <c r="F82" s="152" t="s">
        <v>271</v>
      </c>
      <c r="G82" s="152" t="s">
        <v>272</v>
      </c>
      <c r="H82" s="155">
        <v>84891.65</v>
      </c>
      <c r="I82" s="64">
        <v>84891.65</v>
      </c>
      <c r="J82" s="64"/>
      <c r="K82" s="152"/>
      <c r="L82" s="64">
        <v>84891.65</v>
      </c>
      <c r="M82" s="152"/>
      <c r="N82" s="64"/>
      <c r="O82" s="64"/>
      <c r="P82" s="152"/>
      <c r="Q82" s="64"/>
      <c r="R82" s="64"/>
      <c r="S82" s="64"/>
      <c r="T82" s="64"/>
      <c r="U82" s="64"/>
      <c r="V82" s="64"/>
      <c r="W82" s="64"/>
    </row>
    <row r="83" ht="20.25" customHeight="1" spans="1:23">
      <c r="A83" s="154" t="s">
        <v>30</v>
      </c>
      <c r="B83" s="154"/>
      <c r="C83" s="154"/>
      <c r="D83" s="154"/>
      <c r="E83" s="154"/>
      <c r="F83" s="154"/>
      <c r="G83" s="154"/>
      <c r="H83" s="64">
        <v>24931437.18</v>
      </c>
      <c r="I83" s="64">
        <v>24931437.18</v>
      </c>
      <c r="J83" s="64">
        <v>3061205.27</v>
      </c>
      <c r="K83" s="64"/>
      <c r="L83" s="64">
        <v>21870231.91</v>
      </c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83:G83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9" scale="25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5"/>
  <sheetViews>
    <sheetView showZeros="0" topLeftCell="A15" workbookViewId="0">
      <selection activeCell="C24" sqref="C24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3"/>
      <c r="E1" s="144"/>
      <c r="F1" s="144"/>
      <c r="G1" s="144"/>
      <c r="H1" s="144"/>
      <c r="K1" s="133"/>
      <c r="N1" s="133"/>
      <c r="O1" s="133"/>
      <c r="P1" s="133"/>
      <c r="U1" s="149"/>
      <c r="W1" s="134" t="s">
        <v>273</v>
      </c>
    </row>
    <row r="2" ht="27.75" customHeight="1" spans="1:23">
      <c r="A2" s="33" t="s">
        <v>274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tr">
        <f>"单位名称："&amp;"玉溪市政务服务管理局"</f>
        <v>单位名称：玉溪市政务服务管理局</v>
      </c>
      <c r="B3" s="145" t="str">
        <f>"单位名称："&amp;"玉溪市政务服务管理局"</f>
        <v>单位名称：玉溪市政务服务管理局</v>
      </c>
      <c r="C3" s="145"/>
      <c r="D3" s="145"/>
      <c r="E3" s="145"/>
      <c r="F3" s="145"/>
      <c r="G3" s="145"/>
      <c r="H3" s="145"/>
      <c r="I3" s="145"/>
      <c r="J3" s="7"/>
      <c r="K3" s="7"/>
      <c r="L3" s="7"/>
      <c r="M3" s="7"/>
      <c r="N3" s="7"/>
      <c r="O3" s="7"/>
      <c r="P3" s="7"/>
      <c r="Q3" s="7"/>
      <c r="U3" s="149"/>
      <c r="W3" s="137" t="s">
        <v>2</v>
      </c>
    </row>
    <row r="4" ht="21.75" customHeight="1" spans="1:23">
      <c r="A4" s="9" t="s">
        <v>275</v>
      </c>
      <c r="B4" s="9" t="s">
        <v>135</v>
      </c>
      <c r="C4" s="9" t="s">
        <v>136</v>
      </c>
      <c r="D4" s="9" t="s">
        <v>276</v>
      </c>
      <c r="E4" s="10" t="s">
        <v>137</v>
      </c>
      <c r="F4" s="10" t="s">
        <v>138</v>
      </c>
      <c r="G4" s="10" t="s">
        <v>139</v>
      </c>
      <c r="H4" s="10" t="s">
        <v>140</v>
      </c>
      <c r="I4" s="20" t="s">
        <v>30</v>
      </c>
      <c r="J4" s="20" t="s">
        <v>277</v>
      </c>
      <c r="K4" s="20"/>
      <c r="L4" s="20"/>
      <c r="M4" s="20"/>
      <c r="N4" s="20" t="s">
        <v>142</v>
      </c>
      <c r="O4" s="20"/>
      <c r="P4" s="20"/>
      <c r="Q4" s="10" t="s">
        <v>36</v>
      </c>
      <c r="R4" s="11" t="s">
        <v>278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8" t="s">
        <v>33</v>
      </c>
      <c r="K5" s="148"/>
      <c r="L5" s="148" t="s">
        <v>34</v>
      </c>
      <c r="M5" s="148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148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8" t="s">
        <v>32</v>
      </c>
      <c r="K6" s="148" t="s">
        <v>279</v>
      </c>
      <c r="L6" s="148"/>
      <c r="M6" s="14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6">
        <v>1</v>
      </c>
      <c r="B7" s="146">
        <v>2</v>
      </c>
      <c r="C7" s="146">
        <v>3</v>
      </c>
      <c r="D7" s="146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  <c r="T7" s="146">
        <v>20</v>
      </c>
      <c r="U7" s="146">
        <v>21</v>
      </c>
      <c r="V7" s="146">
        <v>22</v>
      </c>
      <c r="W7" s="146">
        <v>23</v>
      </c>
    </row>
    <row r="8" ht="32.9" customHeight="1" spans="1:23">
      <c r="A8" s="27"/>
      <c r="B8" s="147"/>
      <c r="C8" s="27" t="s">
        <v>280</v>
      </c>
      <c r="D8" s="27"/>
      <c r="E8" s="27"/>
      <c r="F8" s="27"/>
      <c r="G8" s="27"/>
      <c r="H8" s="27"/>
      <c r="I8" s="46">
        <v>202808</v>
      </c>
      <c r="J8" s="46">
        <v>202808</v>
      </c>
      <c r="K8" s="46">
        <v>202808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ht="32.9" customHeight="1" spans="1:23">
      <c r="A9" s="27" t="s">
        <v>281</v>
      </c>
      <c r="B9" s="147" t="s">
        <v>282</v>
      </c>
      <c r="C9" s="27" t="s">
        <v>280</v>
      </c>
      <c r="D9" s="27" t="s">
        <v>64</v>
      </c>
      <c r="E9" s="27" t="s">
        <v>84</v>
      </c>
      <c r="F9" s="27" t="s">
        <v>283</v>
      </c>
      <c r="G9" s="27" t="s">
        <v>226</v>
      </c>
      <c r="H9" s="27" t="s">
        <v>227</v>
      </c>
      <c r="I9" s="46">
        <v>44208</v>
      </c>
      <c r="J9" s="46">
        <v>44208</v>
      </c>
      <c r="K9" s="46">
        <v>44208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ht="32.9" customHeight="1" spans="1:23">
      <c r="A10" s="27" t="s">
        <v>281</v>
      </c>
      <c r="B10" s="147" t="s">
        <v>282</v>
      </c>
      <c r="C10" s="27" t="s">
        <v>280</v>
      </c>
      <c r="D10" s="27" t="s">
        <v>64</v>
      </c>
      <c r="E10" s="27" t="s">
        <v>84</v>
      </c>
      <c r="F10" s="27" t="s">
        <v>283</v>
      </c>
      <c r="G10" s="27" t="s">
        <v>284</v>
      </c>
      <c r="H10" s="27" t="s">
        <v>285</v>
      </c>
      <c r="I10" s="46">
        <v>141800</v>
      </c>
      <c r="J10" s="46">
        <v>141800</v>
      </c>
      <c r="K10" s="46">
        <v>141800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ht="32.9" customHeight="1" spans="1:23">
      <c r="A11" s="27" t="s">
        <v>281</v>
      </c>
      <c r="B11" s="147" t="s">
        <v>282</v>
      </c>
      <c r="C11" s="27" t="s">
        <v>280</v>
      </c>
      <c r="D11" s="27" t="s">
        <v>64</v>
      </c>
      <c r="E11" s="27" t="s">
        <v>84</v>
      </c>
      <c r="F11" s="27" t="s">
        <v>283</v>
      </c>
      <c r="G11" s="27" t="s">
        <v>199</v>
      </c>
      <c r="H11" s="27" t="s">
        <v>200</v>
      </c>
      <c r="I11" s="46">
        <v>16800</v>
      </c>
      <c r="J11" s="46">
        <v>16800</v>
      </c>
      <c r="K11" s="46">
        <v>16800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ht="32.9" customHeight="1" spans="1:23">
      <c r="A12" s="27"/>
      <c r="B12" s="27"/>
      <c r="C12" s="27" t="s">
        <v>286</v>
      </c>
      <c r="D12" s="27"/>
      <c r="E12" s="27"/>
      <c r="F12" s="27"/>
      <c r="G12" s="27"/>
      <c r="H12" s="27"/>
      <c r="I12" s="46">
        <v>1138200</v>
      </c>
      <c r="J12" s="46">
        <v>1138200</v>
      </c>
      <c r="K12" s="46">
        <v>1138200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ht="32.9" customHeight="1" spans="1:23">
      <c r="A13" s="27" t="s">
        <v>281</v>
      </c>
      <c r="B13" s="147" t="s">
        <v>287</v>
      </c>
      <c r="C13" s="27" t="s">
        <v>286</v>
      </c>
      <c r="D13" s="27" t="s">
        <v>64</v>
      </c>
      <c r="E13" s="27" t="s">
        <v>84</v>
      </c>
      <c r="F13" s="27" t="s">
        <v>283</v>
      </c>
      <c r="G13" s="27" t="s">
        <v>206</v>
      </c>
      <c r="H13" s="27" t="s">
        <v>207</v>
      </c>
      <c r="I13" s="46">
        <v>89866.8</v>
      </c>
      <c r="J13" s="46">
        <v>89866.8</v>
      </c>
      <c r="K13" s="46">
        <v>89866.8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ht="32.9" customHeight="1" spans="1:23">
      <c r="A14" s="27" t="s">
        <v>281</v>
      </c>
      <c r="B14" s="147" t="s">
        <v>287</v>
      </c>
      <c r="C14" s="27" t="s">
        <v>286</v>
      </c>
      <c r="D14" s="27" t="s">
        <v>64</v>
      </c>
      <c r="E14" s="27" t="s">
        <v>84</v>
      </c>
      <c r="F14" s="27" t="s">
        <v>283</v>
      </c>
      <c r="G14" s="27" t="s">
        <v>220</v>
      </c>
      <c r="H14" s="27" t="s">
        <v>221</v>
      </c>
      <c r="I14" s="46">
        <v>43200</v>
      </c>
      <c r="J14" s="46">
        <v>43200</v>
      </c>
      <c r="K14" s="46">
        <v>43200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ht="32.9" customHeight="1" spans="1:23">
      <c r="A15" s="27" t="s">
        <v>281</v>
      </c>
      <c r="B15" s="147" t="s">
        <v>287</v>
      </c>
      <c r="C15" s="27" t="s">
        <v>286</v>
      </c>
      <c r="D15" s="27" t="s">
        <v>64</v>
      </c>
      <c r="E15" s="27" t="s">
        <v>84</v>
      </c>
      <c r="F15" s="27" t="s">
        <v>283</v>
      </c>
      <c r="G15" s="27" t="s">
        <v>222</v>
      </c>
      <c r="H15" s="27" t="s">
        <v>223</v>
      </c>
      <c r="I15" s="46">
        <v>240000</v>
      </c>
      <c r="J15" s="46">
        <v>240000</v>
      </c>
      <c r="K15" s="46">
        <v>240000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ht="32.9" customHeight="1" spans="1:23">
      <c r="A16" s="27" t="s">
        <v>281</v>
      </c>
      <c r="B16" s="147" t="s">
        <v>287</v>
      </c>
      <c r="C16" s="27" t="s">
        <v>286</v>
      </c>
      <c r="D16" s="27" t="s">
        <v>64</v>
      </c>
      <c r="E16" s="27" t="s">
        <v>84</v>
      </c>
      <c r="F16" s="27" t="s">
        <v>283</v>
      </c>
      <c r="G16" s="27" t="s">
        <v>246</v>
      </c>
      <c r="H16" s="27" t="s">
        <v>245</v>
      </c>
      <c r="I16" s="46">
        <v>25747.2</v>
      </c>
      <c r="J16" s="46">
        <v>25747.2</v>
      </c>
      <c r="K16" s="46">
        <v>25747.2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ht="32.9" customHeight="1" spans="1:23">
      <c r="A17" s="27" t="s">
        <v>281</v>
      </c>
      <c r="B17" s="147" t="s">
        <v>287</v>
      </c>
      <c r="C17" s="27" t="s">
        <v>286</v>
      </c>
      <c r="D17" s="27" t="s">
        <v>64</v>
      </c>
      <c r="E17" s="27" t="s">
        <v>84</v>
      </c>
      <c r="F17" s="27" t="s">
        <v>283</v>
      </c>
      <c r="G17" s="27" t="s">
        <v>224</v>
      </c>
      <c r="H17" s="27" t="s">
        <v>225</v>
      </c>
      <c r="I17" s="46">
        <v>210000</v>
      </c>
      <c r="J17" s="46">
        <v>210000</v>
      </c>
      <c r="K17" s="46">
        <v>210000</v>
      </c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ht="32.9" customHeight="1" spans="1:23">
      <c r="A18" s="27" t="s">
        <v>281</v>
      </c>
      <c r="B18" s="147" t="s">
        <v>287</v>
      </c>
      <c r="C18" s="27" t="s">
        <v>286</v>
      </c>
      <c r="D18" s="27" t="s">
        <v>64</v>
      </c>
      <c r="E18" s="27" t="s">
        <v>84</v>
      </c>
      <c r="F18" s="27" t="s">
        <v>283</v>
      </c>
      <c r="G18" s="27" t="s">
        <v>243</v>
      </c>
      <c r="H18" s="27" t="s">
        <v>242</v>
      </c>
      <c r="I18" s="46">
        <v>147486</v>
      </c>
      <c r="J18" s="46">
        <v>147486</v>
      </c>
      <c r="K18" s="46">
        <v>147486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ht="32.9" customHeight="1" spans="1:23">
      <c r="A19" s="27" t="s">
        <v>281</v>
      </c>
      <c r="B19" s="147" t="s">
        <v>287</v>
      </c>
      <c r="C19" s="27" t="s">
        <v>286</v>
      </c>
      <c r="D19" s="27" t="s">
        <v>64</v>
      </c>
      <c r="E19" s="27" t="s">
        <v>84</v>
      </c>
      <c r="F19" s="27" t="s">
        <v>283</v>
      </c>
      <c r="G19" s="27" t="s">
        <v>259</v>
      </c>
      <c r="H19" s="27" t="s">
        <v>260</v>
      </c>
      <c r="I19" s="46">
        <v>321900</v>
      </c>
      <c r="J19" s="46">
        <v>321900</v>
      </c>
      <c r="K19" s="46">
        <v>321900</v>
      </c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ht="32.9" customHeight="1" spans="1:23">
      <c r="A20" s="27" t="s">
        <v>281</v>
      </c>
      <c r="B20" s="147" t="s">
        <v>287</v>
      </c>
      <c r="C20" s="27" t="s">
        <v>286</v>
      </c>
      <c r="D20" s="27" t="s">
        <v>64</v>
      </c>
      <c r="E20" s="27" t="s">
        <v>84</v>
      </c>
      <c r="F20" s="27" t="s">
        <v>283</v>
      </c>
      <c r="G20" s="27" t="s">
        <v>214</v>
      </c>
      <c r="H20" s="27" t="s">
        <v>215</v>
      </c>
      <c r="I20" s="46">
        <v>60000</v>
      </c>
      <c r="J20" s="46">
        <v>60000</v>
      </c>
      <c r="K20" s="46">
        <v>60000</v>
      </c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ht="32.9" customHeight="1" spans="1:23">
      <c r="A21" s="27"/>
      <c r="B21" s="27"/>
      <c r="C21" s="27" t="s">
        <v>288</v>
      </c>
      <c r="D21" s="27"/>
      <c r="E21" s="27"/>
      <c r="F21" s="27"/>
      <c r="G21" s="27"/>
      <c r="H21" s="27"/>
      <c r="I21" s="46">
        <v>261800</v>
      </c>
      <c r="J21" s="46">
        <v>261800</v>
      </c>
      <c r="K21" s="46">
        <v>261800</v>
      </c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 ht="32.9" customHeight="1" spans="1:23">
      <c r="A22" s="27" t="s">
        <v>281</v>
      </c>
      <c r="B22" s="147" t="s">
        <v>289</v>
      </c>
      <c r="C22" s="27" t="s">
        <v>288</v>
      </c>
      <c r="D22" s="27" t="s">
        <v>67</v>
      </c>
      <c r="E22" s="27" t="s">
        <v>86</v>
      </c>
      <c r="F22" s="27" t="s">
        <v>252</v>
      </c>
      <c r="G22" s="27" t="s">
        <v>284</v>
      </c>
      <c r="H22" s="27" t="s">
        <v>285</v>
      </c>
      <c r="I22" s="46">
        <v>261800</v>
      </c>
      <c r="J22" s="46">
        <v>261800</v>
      </c>
      <c r="K22" s="46">
        <v>261800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ht="32.9" customHeight="1" spans="1:23">
      <c r="A23" s="27"/>
      <c r="B23" s="27"/>
      <c r="C23" s="27" t="s">
        <v>290</v>
      </c>
      <c r="D23" s="27"/>
      <c r="E23" s="27"/>
      <c r="F23" s="27"/>
      <c r="G23" s="27"/>
      <c r="H23" s="27"/>
      <c r="I23" s="46">
        <v>6216</v>
      </c>
      <c r="J23" s="46">
        <v>6216</v>
      </c>
      <c r="K23" s="46">
        <v>6216</v>
      </c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ht="32.9" customHeight="1" spans="1:23">
      <c r="A24" s="27" t="s">
        <v>291</v>
      </c>
      <c r="B24" s="147" t="s">
        <v>292</v>
      </c>
      <c r="C24" s="27" t="s">
        <v>290</v>
      </c>
      <c r="D24" s="27" t="s">
        <v>67</v>
      </c>
      <c r="E24" s="27" t="s">
        <v>96</v>
      </c>
      <c r="F24" s="27" t="s">
        <v>293</v>
      </c>
      <c r="G24" s="27" t="s">
        <v>187</v>
      </c>
      <c r="H24" s="27" t="s">
        <v>188</v>
      </c>
      <c r="I24" s="46">
        <v>6216</v>
      </c>
      <c r="J24" s="46">
        <v>6216</v>
      </c>
      <c r="K24" s="46">
        <v>6216</v>
      </c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ht="18.75" customHeight="1" spans="1:23">
      <c r="A25" s="47" t="s">
        <v>294</v>
      </c>
      <c r="B25" s="48"/>
      <c r="C25" s="48"/>
      <c r="D25" s="48"/>
      <c r="E25" s="48"/>
      <c r="F25" s="48"/>
      <c r="G25" s="48"/>
      <c r="H25" s="49"/>
      <c r="I25" s="46">
        <v>1609024</v>
      </c>
      <c r="J25" s="46">
        <v>1609024</v>
      </c>
      <c r="K25" s="46">
        <v>1609024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</sheetData>
  <mergeCells count="28">
    <mergeCell ref="A2:W2"/>
    <mergeCell ref="A3:I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4"/>
  <sheetViews>
    <sheetView showZeros="0" topLeftCell="A20" workbookViewId="0">
      <selection activeCell="A7" sqref="A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3" t="s">
        <v>295</v>
      </c>
    </row>
    <row r="2" ht="28.5" customHeight="1" spans="1:10">
      <c r="A2" s="141" t="s">
        <v>296</v>
      </c>
      <c r="B2" s="33"/>
      <c r="C2" s="33"/>
      <c r="D2" s="33"/>
      <c r="E2" s="33"/>
      <c r="F2" s="102"/>
      <c r="G2" s="33"/>
      <c r="H2" s="102"/>
      <c r="I2" s="102"/>
      <c r="J2" s="33"/>
    </row>
    <row r="3" ht="15" customHeight="1" spans="1:1">
      <c r="A3" s="5" t="str">
        <f>"单位名称："&amp;"玉溪市政务服务管理局"</f>
        <v>单位名称：玉溪市政务服务管理局</v>
      </c>
    </row>
    <row r="4" ht="14.25" customHeight="1" spans="1:10">
      <c r="A4" s="68" t="s">
        <v>297</v>
      </c>
      <c r="B4" s="68" t="s">
        <v>298</v>
      </c>
      <c r="C4" s="68" t="s">
        <v>299</v>
      </c>
      <c r="D4" s="68" t="s">
        <v>300</v>
      </c>
      <c r="E4" s="68" t="s">
        <v>301</v>
      </c>
      <c r="F4" s="55" t="s">
        <v>302</v>
      </c>
      <c r="G4" s="68" t="s">
        <v>303</v>
      </c>
      <c r="H4" s="55" t="s">
        <v>304</v>
      </c>
      <c r="I4" s="55" t="s">
        <v>305</v>
      </c>
      <c r="J4" s="68" t="s">
        <v>306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27" t="s">
        <v>64</v>
      </c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142" t="s">
        <v>307</v>
      </c>
      <c r="B7" s="27"/>
      <c r="C7" s="27"/>
      <c r="D7" s="27"/>
      <c r="E7" s="27"/>
      <c r="F7" s="27"/>
      <c r="G7" s="44"/>
      <c r="H7" s="27"/>
      <c r="I7" s="27"/>
      <c r="J7" s="27"/>
    </row>
    <row r="8" ht="33.75" customHeight="1" spans="1:10">
      <c r="A8" s="27" t="s">
        <v>286</v>
      </c>
      <c r="B8" s="27" t="s">
        <v>308</v>
      </c>
      <c r="C8" s="27" t="s">
        <v>309</v>
      </c>
      <c r="D8" s="27" t="s">
        <v>310</v>
      </c>
      <c r="E8" s="27" t="s">
        <v>311</v>
      </c>
      <c r="F8" s="27" t="s">
        <v>312</v>
      </c>
      <c r="G8" s="44" t="s">
        <v>313</v>
      </c>
      <c r="H8" s="27" t="s">
        <v>314</v>
      </c>
      <c r="I8" s="27" t="s">
        <v>315</v>
      </c>
      <c r="J8" s="27" t="s">
        <v>316</v>
      </c>
    </row>
    <row r="9" ht="33.75" customHeight="1" spans="1:10">
      <c r="A9" s="27" t="s">
        <v>286</v>
      </c>
      <c r="B9" s="27" t="s">
        <v>308</v>
      </c>
      <c r="C9" s="27" t="s">
        <v>309</v>
      </c>
      <c r="D9" s="27" t="s">
        <v>310</v>
      </c>
      <c r="E9" s="27" t="s">
        <v>317</v>
      </c>
      <c r="F9" s="27" t="s">
        <v>312</v>
      </c>
      <c r="G9" s="44" t="s">
        <v>318</v>
      </c>
      <c r="H9" s="27" t="s">
        <v>314</v>
      </c>
      <c r="I9" s="27" t="s">
        <v>315</v>
      </c>
      <c r="J9" s="27" t="s">
        <v>319</v>
      </c>
    </row>
    <row r="10" ht="33.75" customHeight="1" spans="1:10">
      <c r="A10" s="27" t="s">
        <v>286</v>
      </c>
      <c r="B10" s="27" t="s">
        <v>308</v>
      </c>
      <c r="C10" s="27" t="s">
        <v>309</v>
      </c>
      <c r="D10" s="27" t="s">
        <v>320</v>
      </c>
      <c r="E10" s="27" t="s">
        <v>321</v>
      </c>
      <c r="F10" s="27" t="s">
        <v>312</v>
      </c>
      <c r="G10" s="44" t="s">
        <v>322</v>
      </c>
      <c r="H10" s="27" t="s">
        <v>323</v>
      </c>
      <c r="I10" s="27" t="s">
        <v>315</v>
      </c>
      <c r="J10" s="27" t="s">
        <v>324</v>
      </c>
    </row>
    <row r="11" ht="33.75" customHeight="1" spans="1:10">
      <c r="A11" s="27" t="s">
        <v>286</v>
      </c>
      <c r="B11" s="27" t="s">
        <v>308</v>
      </c>
      <c r="C11" s="27" t="s">
        <v>309</v>
      </c>
      <c r="D11" s="27" t="s">
        <v>320</v>
      </c>
      <c r="E11" s="27" t="s">
        <v>325</v>
      </c>
      <c r="F11" s="27" t="s">
        <v>326</v>
      </c>
      <c r="G11" s="44" t="s">
        <v>327</v>
      </c>
      <c r="H11" s="27" t="s">
        <v>323</v>
      </c>
      <c r="I11" s="27" t="s">
        <v>315</v>
      </c>
      <c r="J11" s="27" t="s">
        <v>316</v>
      </c>
    </row>
    <row r="12" ht="33.75" customHeight="1" spans="1:10">
      <c r="A12" s="27" t="s">
        <v>286</v>
      </c>
      <c r="B12" s="27" t="s">
        <v>308</v>
      </c>
      <c r="C12" s="27" t="s">
        <v>328</v>
      </c>
      <c r="D12" s="27" t="s">
        <v>329</v>
      </c>
      <c r="E12" s="27" t="s">
        <v>330</v>
      </c>
      <c r="F12" s="27" t="s">
        <v>312</v>
      </c>
      <c r="G12" s="44" t="s">
        <v>331</v>
      </c>
      <c r="H12" s="27" t="s">
        <v>323</v>
      </c>
      <c r="I12" s="27" t="s">
        <v>315</v>
      </c>
      <c r="J12" s="27" t="s">
        <v>332</v>
      </c>
    </row>
    <row r="13" ht="35" customHeight="1" spans="1:10">
      <c r="A13" s="27" t="s">
        <v>286</v>
      </c>
      <c r="B13" s="27" t="s">
        <v>308</v>
      </c>
      <c r="C13" s="27" t="s">
        <v>328</v>
      </c>
      <c r="D13" s="27" t="s">
        <v>329</v>
      </c>
      <c r="E13" s="27" t="s">
        <v>333</v>
      </c>
      <c r="F13" s="27" t="s">
        <v>312</v>
      </c>
      <c r="G13" s="44" t="s">
        <v>334</v>
      </c>
      <c r="H13" s="27" t="s">
        <v>323</v>
      </c>
      <c r="I13" s="27" t="s">
        <v>315</v>
      </c>
      <c r="J13" s="27" t="s">
        <v>335</v>
      </c>
    </row>
    <row r="14" ht="39" customHeight="1" spans="1:10">
      <c r="A14" s="27" t="s">
        <v>286</v>
      </c>
      <c r="B14" s="27" t="s">
        <v>308</v>
      </c>
      <c r="C14" s="27" t="s">
        <v>336</v>
      </c>
      <c r="D14" s="27" t="s">
        <v>337</v>
      </c>
      <c r="E14" s="27" t="s">
        <v>338</v>
      </c>
      <c r="F14" s="27" t="s">
        <v>312</v>
      </c>
      <c r="G14" s="44" t="s">
        <v>331</v>
      </c>
      <c r="H14" s="27" t="s">
        <v>323</v>
      </c>
      <c r="I14" s="27" t="s">
        <v>315</v>
      </c>
      <c r="J14" s="27" t="s">
        <v>339</v>
      </c>
    </row>
    <row r="15" ht="33.75" customHeight="1" spans="1:10">
      <c r="A15" s="27" t="s">
        <v>280</v>
      </c>
      <c r="B15" s="27" t="s">
        <v>340</v>
      </c>
      <c r="C15" s="27" t="s">
        <v>309</v>
      </c>
      <c r="D15" s="27" t="s">
        <v>310</v>
      </c>
      <c r="E15" s="27" t="s">
        <v>341</v>
      </c>
      <c r="F15" s="27" t="s">
        <v>312</v>
      </c>
      <c r="G15" s="44" t="s">
        <v>342</v>
      </c>
      <c r="H15" s="27" t="s">
        <v>343</v>
      </c>
      <c r="I15" s="27" t="s">
        <v>315</v>
      </c>
      <c r="J15" s="27" t="s">
        <v>344</v>
      </c>
    </row>
    <row r="16" ht="45" customHeight="1" spans="1:10">
      <c r="A16" s="27" t="s">
        <v>280</v>
      </c>
      <c r="B16" s="27" t="s">
        <v>340</v>
      </c>
      <c r="C16" s="27" t="s">
        <v>309</v>
      </c>
      <c r="D16" s="27" t="s">
        <v>310</v>
      </c>
      <c r="E16" s="27" t="s">
        <v>345</v>
      </c>
      <c r="F16" s="27" t="s">
        <v>312</v>
      </c>
      <c r="G16" s="44" t="s">
        <v>346</v>
      </c>
      <c r="H16" s="27" t="s">
        <v>347</v>
      </c>
      <c r="I16" s="27" t="s">
        <v>315</v>
      </c>
      <c r="J16" s="27" t="s">
        <v>348</v>
      </c>
    </row>
    <row r="17" ht="42" customHeight="1" spans="1:10">
      <c r="A17" s="27" t="s">
        <v>280</v>
      </c>
      <c r="B17" s="27" t="s">
        <v>340</v>
      </c>
      <c r="C17" s="27" t="s">
        <v>309</v>
      </c>
      <c r="D17" s="27" t="s">
        <v>320</v>
      </c>
      <c r="E17" s="27" t="s">
        <v>349</v>
      </c>
      <c r="F17" s="27" t="s">
        <v>326</v>
      </c>
      <c r="G17" s="44" t="s">
        <v>327</v>
      </c>
      <c r="H17" s="27" t="s">
        <v>323</v>
      </c>
      <c r="I17" s="27" t="s">
        <v>315</v>
      </c>
      <c r="J17" s="27" t="s">
        <v>350</v>
      </c>
    </row>
    <row r="18" ht="42" customHeight="1" spans="1:10">
      <c r="A18" s="27" t="s">
        <v>280</v>
      </c>
      <c r="B18" s="27" t="s">
        <v>340</v>
      </c>
      <c r="C18" s="27" t="s">
        <v>328</v>
      </c>
      <c r="D18" s="27" t="s">
        <v>329</v>
      </c>
      <c r="E18" s="27" t="s">
        <v>351</v>
      </c>
      <c r="F18" s="27" t="s">
        <v>326</v>
      </c>
      <c r="G18" s="44" t="s">
        <v>352</v>
      </c>
      <c r="H18" s="27"/>
      <c r="I18" s="27" t="s">
        <v>353</v>
      </c>
      <c r="J18" s="27" t="s">
        <v>354</v>
      </c>
    </row>
    <row r="19" ht="76" customHeight="1" spans="1:10">
      <c r="A19" s="27" t="s">
        <v>280</v>
      </c>
      <c r="B19" s="27" t="s">
        <v>340</v>
      </c>
      <c r="C19" s="27" t="s">
        <v>328</v>
      </c>
      <c r="D19" s="27" t="s">
        <v>329</v>
      </c>
      <c r="E19" s="27" t="s">
        <v>355</v>
      </c>
      <c r="F19" s="27" t="s">
        <v>326</v>
      </c>
      <c r="G19" s="44" t="s">
        <v>356</v>
      </c>
      <c r="H19" s="27"/>
      <c r="I19" s="27" t="s">
        <v>353</v>
      </c>
      <c r="J19" s="27" t="s">
        <v>357</v>
      </c>
    </row>
    <row r="20" ht="63" customHeight="1" spans="1:10">
      <c r="A20" s="27" t="s">
        <v>280</v>
      </c>
      <c r="B20" s="27" t="s">
        <v>340</v>
      </c>
      <c r="C20" s="27" t="s">
        <v>328</v>
      </c>
      <c r="D20" s="27" t="s">
        <v>329</v>
      </c>
      <c r="E20" s="27" t="s">
        <v>358</v>
      </c>
      <c r="F20" s="27" t="s">
        <v>326</v>
      </c>
      <c r="G20" s="44" t="s">
        <v>327</v>
      </c>
      <c r="H20" s="27" t="s">
        <v>323</v>
      </c>
      <c r="I20" s="27" t="s">
        <v>315</v>
      </c>
      <c r="J20" s="27" t="s">
        <v>359</v>
      </c>
    </row>
    <row r="21" ht="57" customHeight="1" spans="1:10">
      <c r="A21" s="27" t="s">
        <v>280</v>
      </c>
      <c r="B21" s="27" t="s">
        <v>340</v>
      </c>
      <c r="C21" s="27" t="s">
        <v>336</v>
      </c>
      <c r="D21" s="27" t="s">
        <v>337</v>
      </c>
      <c r="E21" s="27" t="s">
        <v>360</v>
      </c>
      <c r="F21" s="27" t="s">
        <v>312</v>
      </c>
      <c r="G21" s="44" t="s">
        <v>331</v>
      </c>
      <c r="H21" s="27" t="s">
        <v>323</v>
      </c>
      <c r="I21" s="27" t="s">
        <v>315</v>
      </c>
      <c r="J21" s="27" t="s">
        <v>361</v>
      </c>
    </row>
    <row r="22" ht="54" customHeight="1" spans="1:10">
      <c r="A22" s="27" t="s">
        <v>280</v>
      </c>
      <c r="B22" s="27" t="s">
        <v>340</v>
      </c>
      <c r="C22" s="27" t="s">
        <v>336</v>
      </c>
      <c r="D22" s="27" t="s">
        <v>337</v>
      </c>
      <c r="E22" s="27" t="s">
        <v>362</v>
      </c>
      <c r="F22" s="27" t="s">
        <v>312</v>
      </c>
      <c r="G22" s="44" t="s">
        <v>331</v>
      </c>
      <c r="H22" s="27" t="s">
        <v>323</v>
      </c>
      <c r="I22" s="27" t="s">
        <v>315</v>
      </c>
      <c r="J22" s="27" t="s">
        <v>363</v>
      </c>
    </row>
    <row r="23" ht="33.75" customHeight="1" spans="1:10">
      <c r="A23" s="142" t="s">
        <v>67</v>
      </c>
      <c r="B23" s="27"/>
      <c r="C23" s="27"/>
      <c r="D23" s="27"/>
      <c r="E23" s="27"/>
      <c r="F23" s="27"/>
      <c r="G23" s="27"/>
      <c r="H23" s="27"/>
      <c r="I23" s="27"/>
      <c r="J23" s="27"/>
    </row>
    <row r="24" ht="33.75" customHeight="1" spans="1:10">
      <c r="A24" s="27" t="s">
        <v>290</v>
      </c>
      <c r="B24" s="27" t="s">
        <v>364</v>
      </c>
      <c r="C24" s="27" t="s">
        <v>309</v>
      </c>
      <c r="D24" s="27" t="s">
        <v>310</v>
      </c>
      <c r="E24" s="27" t="s">
        <v>365</v>
      </c>
      <c r="F24" s="27" t="s">
        <v>326</v>
      </c>
      <c r="G24" s="44" t="s">
        <v>366</v>
      </c>
      <c r="H24" s="27" t="s">
        <v>367</v>
      </c>
      <c r="I24" s="27" t="s">
        <v>315</v>
      </c>
      <c r="J24" s="27" t="s">
        <v>368</v>
      </c>
    </row>
    <row r="25" ht="48" customHeight="1" spans="1:10">
      <c r="A25" s="27" t="s">
        <v>290</v>
      </c>
      <c r="B25" s="27" t="s">
        <v>364</v>
      </c>
      <c r="C25" s="27" t="s">
        <v>309</v>
      </c>
      <c r="D25" s="27" t="s">
        <v>320</v>
      </c>
      <c r="E25" s="27" t="s">
        <v>369</v>
      </c>
      <c r="F25" s="27" t="s">
        <v>326</v>
      </c>
      <c r="G25" s="44" t="s">
        <v>327</v>
      </c>
      <c r="H25" s="27" t="s">
        <v>323</v>
      </c>
      <c r="I25" s="27" t="s">
        <v>315</v>
      </c>
      <c r="J25" s="27" t="s">
        <v>370</v>
      </c>
    </row>
    <row r="26" ht="45" customHeight="1" spans="1:10">
      <c r="A26" s="27" t="s">
        <v>290</v>
      </c>
      <c r="B26" s="27" t="s">
        <v>364</v>
      </c>
      <c r="C26" s="27" t="s">
        <v>328</v>
      </c>
      <c r="D26" s="27" t="s">
        <v>329</v>
      </c>
      <c r="E26" s="27" t="s">
        <v>371</v>
      </c>
      <c r="F26" s="27" t="s">
        <v>326</v>
      </c>
      <c r="G26" s="44" t="s">
        <v>327</v>
      </c>
      <c r="H26" s="27" t="s">
        <v>323</v>
      </c>
      <c r="I26" s="27" t="s">
        <v>315</v>
      </c>
      <c r="J26" s="27" t="s">
        <v>372</v>
      </c>
    </row>
    <row r="27" ht="33.75" customHeight="1" spans="1:10">
      <c r="A27" s="27" t="s">
        <v>290</v>
      </c>
      <c r="B27" s="27" t="s">
        <v>364</v>
      </c>
      <c r="C27" s="27" t="s">
        <v>328</v>
      </c>
      <c r="D27" s="27" t="s">
        <v>329</v>
      </c>
      <c r="E27" s="27" t="s">
        <v>373</v>
      </c>
      <c r="F27" s="27" t="s">
        <v>312</v>
      </c>
      <c r="G27" s="44" t="s">
        <v>322</v>
      </c>
      <c r="H27" s="27" t="s">
        <v>323</v>
      </c>
      <c r="I27" s="27" t="s">
        <v>315</v>
      </c>
      <c r="J27" s="27" t="s">
        <v>374</v>
      </c>
    </row>
    <row r="28" ht="39" customHeight="1" spans="1:10">
      <c r="A28" s="27" t="s">
        <v>290</v>
      </c>
      <c r="B28" s="27" t="s">
        <v>364</v>
      </c>
      <c r="C28" s="27" t="s">
        <v>336</v>
      </c>
      <c r="D28" s="27" t="s">
        <v>337</v>
      </c>
      <c r="E28" s="27" t="s">
        <v>375</v>
      </c>
      <c r="F28" s="27" t="s">
        <v>326</v>
      </c>
      <c r="G28" s="44" t="s">
        <v>327</v>
      </c>
      <c r="H28" s="27" t="s">
        <v>323</v>
      </c>
      <c r="I28" s="27" t="s">
        <v>315</v>
      </c>
      <c r="J28" s="27" t="s">
        <v>376</v>
      </c>
    </row>
    <row r="29" ht="33.75" customHeight="1" spans="1:10">
      <c r="A29" s="27" t="s">
        <v>288</v>
      </c>
      <c r="B29" s="27" t="s">
        <v>377</v>
      </c>
      <c r="C29" s="27" t="s">
        <v>309</v>
      </c>
      <c r="D29" s="27" t="s">
        <v>310</v>
      </c>
      <c r="E29" s="27" t="s">
        <v>378</v>
      </c>
      <c r="F29" s="27" t="s">
        <v>312</v>
      </c>
      <c r="G29" s="44" t="s">
        <v>379</v>
      </c>
      <c r="H29" s="27" t="s">
        <v>343</v>
      </c>
      <c r="I29" s="27" t="s">
        <v>315</v>
      </c>
      <c r="J29" s="27" t="s">
        <v>380</v>
      </c>
    </row>
    <row r="30" ht="33.75" customHeight="1" spans="1:10">
      <c r="A30" s="27" t="s">
        <v>288</v>
      </c>
      <c r="B30" s="27" t="s">
        <v>381</v>
      </c>
      <c r="C30" s="27" t="s">
        <v>309</v>
      </c>
      <c r="D30" s="27" t="s">
        <v>310</v>
      </c>
      <c r="E30" s="27" t="s">
        <v>382</v>
      </c>
      <c r="F30" s="27" t="s">
        <v>312</v>
      </c>
      <c r="G30" s="44" t="s">
        <v>383</v>
      </c>
      <c r="H30" s="27" t="s">
        <v>347</v>
      </c>
      <c r="I30" s="27" t="s">
        <v>315</v>
      </c>
      <c r="J30" s="27" t="s">
        <v>384</v>
      </c>
    </row>
    <row r="31" ht="33.75" customHeight="1" spans="1:10">
      <c r="A31" s="27" t="s">
        <v>288</v>
      </c>
      <c r="B31" s="27" t="s">
        <v>381</v>
      </c>
      <c r="C31" s="27" t="s">
        <v>309</v>
      </c>
      <c r="D31" s="27" t="s">
        <v>310</v>
      </c>
      <c r="E31" s="27" t="s">
        <v>385</v>
      </c>
      <c r="F31" s="27" t="s">
        <v>312</v>
      </c>
      <c r="G31" s="44" t="s">
        <v>386</v>
      </c>
      <c r="H31" s="27" t="s">
        <v>314</v>
      </c>
      <c r="I31" s="27" t="s">
        <v>315</v>
      </c>
      <c r="J31" s="27" t="s">
        <v>387</v>
      </c>
    </row>
    <row r="32" ht="33.75" customHeight="1" spans="1:10">
      <c r="A32" s="27" t="s">
        <v>288</v>
      </c>
      <c r="B32" s="27" t="s">
        <v>381</v>
      </c>
      <c r="C32" s="27" t="s">
        <v>328</v>
      </c>
      <c r="D32" s="27" t="s">
        <v>388</v>
      </c>
      <c r="E32" s="27" t="s">
        <v>389</v>
      </c>
      <c r="F32" s="27" t="s">
        <v>312</v>
      </c>
      <c r="G32" s="44" t="s">
        <v>59</v>
      </c>
      <c r="H32" s="27" t="s">
        <v>323</v>
      </c>
      <c r="I32" s="27" t="s">
        <v>315</v>
      </c>
      <c r="J32" s="27" t="s">
        <v>390</v>
      </c>
    </row>
    <row r="33" ht="33.75" customHeight="1" spans="1:10">
      <c r="A33" s="27" t="s">
        <v>288</v>
      </c>
      <c r="B33" s="27" t="s">
        <v>381</v>
      </c>
      <c r="C33" s="27" t="s">
        <v>328</v>
      </c>
      <c r="D33" s="27" t="s">
        <v>329</v>
      </c>
      <c r="E33" s="27" t="s">
        <v>389</v>
      </c>
      <c r="F33" s="27" t="s">
        <v>326</v>
      </c>
      <c r="G33" s="44" t="s">
        <v>391</v>
      </c>
      <c r="H33" s="27"/>
      <c r="I33" s="27" t="s">
        <v>353</v>
      </c>
      <c r="J33" s="27" t="s">
        <v>392</v>
      </c>
    </row>
    <row r="34" ht="57" customHeight="1" spans="1:10">
      <c r="A34" s="27" t="s">
        <v>288</v>
      </c>
      <c r="B34" s="27" t="s">
        <v>381</v>
      </c>
      <c r="C34" s="27" t="s">
        <v>336</v>
      </c>
      <c r="D34" s="27" t="s">
        <v>337</v>
      </c>
      <c r="E34" s="27" t="s">
        <v>393</v>
      </c>
      <c r="F34" s="27" t="s">
        <v>312</v>
      </c>
      <c r="G34" s="44" t="s">
        <v>322</v>
      </c>
      <c r="H34" s="27" t="s">
        <v>323</v>
      </c>
      <c r="I34" s="27" t="s">
        <v>315</v>
      </c>
      <c r="J34" s="27" t="s">
        <v>394</v>
      </c>
    </row>
  </sheetData>
  <mergeCells count="10">
    <mergeCell ref="A2:J2"/>
    <mergeCell ref="A3:H3"/>
    <mergeCell ref="A8:A14"/>
    <mergeCell ref="A15:A22"/>
    <mergeCell ref="A24:A28"/>
    <mergeCell ref="A29:A34"/>
    <mergeCell ref="B8:B14"/>
    <mergeCell ref="B15:B22"/>
    <mergeCell ref="B24:B28"/>
    <mergeCell ref="B29:B3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许丽红</cp:lastModifiedBy>
  <dcterms:created xsi:type="dcterms:W3CDTF">2026-01-26T02:00:00Z</dcterms:created>
  <dcterms:modified xsi:type="dcterms:W3CDTF">2026-02-02T08:40:32Z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F5FF36E53D994661A6FDBC24AC3490DB_12</vt:lpwstr>
  </property>
  <property fmtid="{D5CDD505-2E9C-101B-9397-08002B2CF9AE}" pid="3" name="KSOProductBuildVer">
    <vt:lpwstr>2052-12.1.0.18608</vt:lpwstr>
  </property>
</Properties>
</file>