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8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<sst xmlns="http://schemas.openxmlformats.org/spreadsheetml/2006/main" count="699" uniqueCount="331">
  <si>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</si>
  <si>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</si>
  <si>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</si>
  <si>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</si>
  <si>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</si>
  <si>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</si>
  <si>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</si>
  <si>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</si>
  <si>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</si>
  <si>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</si>
  <si>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</si>
  <si>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</si>
  <si>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</si>
  <si>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</si>
  <si>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</si>
  <si>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</si>
  <si>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</si>
  <si>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</si>
  <si>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</si>
  <si>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</si>
  <si>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</si>
  <si>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</si>
  <si>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</si>
  <si>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</si>
  <si>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</si>
  <si>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</si>
  <si>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</si>
  <si>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</si>
  <si>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</si>
  <si>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</si>
  <si>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</si>
  <si>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</si>
  <si>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</si>
  <si>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</si>
  <si>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</si>
  <si>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</si>
  <si>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</si>
  <si>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</si>
  <si>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</si>
  <si>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</si>
  <si>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</si>
  <si>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</si>
  <si>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</si>
  <si>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</si>
  <si>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</si>
  <si>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</si>
  <si>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</si>
  <si>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</si>
  <si>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</si>
  <si>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</si>
  <si>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</si>
  <si>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</si>
  <si>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</si>
  <si>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</si>
  <si>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</si>
  <si>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</si>
  <si>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</si>
  <si>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</si>
  <si>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</si>
  <si>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</si>
  <si>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</si>
  <si>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</si>
  <si>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</si>
  <si>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105016</t>
  </si>
  <si>
    <t>玉溪市教育科学研究所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</si>
  <si>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</si>
  <si>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</si>
  <si>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</si>
  <si>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</si>
  <si>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</si>
  <si>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</si>
  <si>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</si>
  <si>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</si>
  <si>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</si>
  <si>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</si>
  <si>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</si>
  <si>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</si>
  <si>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</si>
  <si>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</si>
  <si>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20501</t>
  </si>
  <si>
    <t>2050199</t>
  </si>
  <si>
    <t>208</t>
  </si>
  <si>
    <t>20805</t>
  </si>
  <si>
    <t>2080502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</si>
  <si>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</si>
  <si>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</si>
  <si>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</si>
  <si>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</si>
  <si>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</si>
  <si>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</si>
  <si>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</si>
  <si>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</si>
  <si>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</si>
  <si>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</si>
  <si>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</si>
  <si>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</si>
  <si>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</si>
  <si>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</si>
  <si>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</si>
  <si>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</si>
  <si>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</si>
  <si>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</si>
  <si>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</si>
  <si>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</si>
  <si>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</si>
  <si>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</si>
  <si>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</si>
  <si>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</si>
  <si>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</si>
  <si>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</si>
  <si>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</si>
  <si>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</si>
  <si>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</si>
  <si>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</si>
  <si>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</si>
  <si>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</si>
  <si>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</si>
  <si>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</si>
  <si>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</si>
  <si>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</si>
  <si>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</si>
  <si>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</si>
  <si>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</si>
  <si>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</si>
  <si>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</si>
  <si>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</si>
  <si>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</si>
  <si>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</si>
  <si>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</si>
  <si>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</si>
  <si>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</si>
  <si>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</si>
  <si>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</si>
  <si>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</si>
  <si>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</si>
  <si>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</si>
  <si>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</si>
  <si>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</si>
  <si>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</si>
  <si>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</si>
  <si>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</si>
  <si>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530400210000000630011</t>
  </si>
  <si>
    <t>事业人员工资支出</t>
  </si>
  <si>
    <t>其他教育管理事务支出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</si>
  <si>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</si>
  <si>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</si>
  <si>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</si>
  <si>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</si>
  <si>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</si>
  <si>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</si>
  <si>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</si>
  <si>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530400210000000630012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</si>
  <si>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</si>
  <si>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</si>
  <si>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</si>
  <si>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</si>
  <si>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</si>
  <si>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</si>
  <si>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</si>
  <si>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</si>
  <si>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</si>
  <si>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</si>
  <si>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</si>
  <si>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</si>
  <si>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</si>
  <si>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530400210000000630013</t>
  </si>
  <si>
    <t>住房公积金</t>
  </si>
  <si>
    <t>30113</t>
  </si>
  <si>
    <t>530400210000000630014</t>
  </si>
  <si>
    <t>对个人和家庭的补助</t>
  </si>
  <si>
    <t>事业单位离退休</t>
  </si>
  <si>
    <t>30305</t>
  </si>
  <si>
    <t>生活补助</t>
  </si>
  <si>
    <t>530400210000000630016</t>
  </si>
  <si>
    <t>公车购置及运维费</t>
  </si>
  <si>
    <t>30231</t>
  </si>
  <si>
    <t>公务用车运行维护费</t>
  </si>
  <si>
    <t>530400210000000630017</t>
  </si>
  <si>
    <t>工会经费</t>
  </si>
  <si>
    <t>30228</t>
  </si>
  <si>
    <t>530400210000000630020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</si>
  <si>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</si>
  <si>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</si>
  <si>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</si>
  <si>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</si>
  <si>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</si>
  <si>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</si>
  <si>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</si>
  <si>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</si>
  <si>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</si>
  <si>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530400221100000624734</t>
  </si>
  <si>
    <t>30217</t>
  </si>
  <si>
    <t>530400241100002389800</t>
  </si>
  <si>
    <t>业务经费</t>
  </si>
  <si>
    <t>30226</t>
  </si>
  <si>
    <t>劳务费</t>
  </si>
  <si>
    <t>530400241100002390474</t>
  </si>
  <si>
    <t>职业年金经费</t>
  </si>
  <si>
    <t>机关事业单位职业年金缴费支出</t>
  </si>
  <si>
    <t>30109</t>
  </si>
  <si>
    <t>职业年金缴费</t>
  </si>
  <si>
    <t>530400241100002440023</t>
  </si>
  <si>
    <t>奖励性绩效工资（高于部分）经费</t>
  </si>
  <si>
    <t>530400241100002440284</t>
  </si>
  <si>
    <t>奖励性绩效工资（工资部分）经费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</si>
  <si>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</si>
  <si>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</si>
  <si>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</si>
  <si>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</si>
  <si>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</si>
  <si>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</si>
  <si>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</si>
  <si>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非税收入之普通话测试专项经费</t>
  </si>
  <si>
    <t>专项业务类</t>
  </si>
  <si>
    <t>530400221100000197264</t>
  </si>
  <si>
    <t>玉溪市小初高一体化教学质量监测专项经费</t>
  </si>
  <si>
    <t>事业发展类</t>
  </si>
  <si>
    <t>530400251100004116167</t>
  </si>
  <si>
    <t>30227</t>
  </si>
  <si>
    <t>委托业务费</t>
  </si>
  <si>
    <t>学科基地和名师工作室建设专项经费</t>
  </si>
  <si>
    <t>530400251100004116995</t>
  </si>
  <si>
    <t>30216</t>
  </si>
  <si>
    <t>培训费</t>
  </si>
  <si>
    <t>玉溪市师资培训、小初高课程资源使用专项经费</t>
  </si>
  <si>
    <t>530400251100004129197</t>
  </si>
  <si>
    <t>30218</t>
  </si>
  <si>
    <t>专用材料费</t>
  </si>
  <si>
    <t>学科带头人专项经费</t>
  </si>
  <si>
    <t>530400251100004740313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</si>
  <si>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</si>
  <si>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</si>
  <si>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</si>
  <si>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</si>
  <si>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</si>
  <si>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</si>
  <si>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</si>
  <si>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</si>
  <si>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</si>
  <si>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</si>
  <si>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</si>
  <si>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</si>
  <si>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</si>
  <si>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具体目标：根据云南省教育厅的年度工作要求，玉溪市教育科学研究所统筹组织全市普通话水平测试，在各县（市、区）和市直学校设12个考点，具体实施测试工作。1-2月制定测试计划；3-7月集中进行报名、测试；8月统一集中收缴入市级国库；9-11月进行经费核拨使用及下一年度预算、12月进行年度工作总结。普通话测试经费属于非税收入直接缴入市级国库，根据工作情况进行核拨使用。预计组织测试6000人，合计收费150000元。按照学生25元/人次，其他人员50元/人次收取，具体以实际自愿报名数为准，在校贫困生执行免收测试费政策。
项目绩效目标：按照要求切实抓好玉溪市教师普通话水平达标工作，满足全市考试的测试需求，满足我市广大考生的测试需求，提高我市师生的普通话水平，提升城市文明程度，推进落实教师普通话水平达标，完成学校语言文字规范化达标工作，在少数民族地区推广普通话，助力乡村振兴。
项目支出目标明细15万元：预计组织测试6000人次。2026年度，普通话水平测试项目根据6000人预算非税收入资金15万元。支出明细为：上缴省测试中心37500元，支付软件使用费21000元，支付测试员初评费24000、复审费20000元，支付考务费47500元。</t>
  </si>
  <si>
    <t>产出指标</t>
  </si>
  <si>
    <t>数量指标</t>
  </si>
  <si>
    <t>普通话测试人数</t>
  </si>
  <si>
    <t>&gt;</t>
  </si>
  <si>
    <t>6000</t>
  </si>
  <si>
    <t>人</t>
  </si>
  <si>
    <t>定量指标</t>
  </si>
  <si>
    <t>实测试普通话人数</t>
  </si>
  <si>
    <t>质量指标</t>
  </si>
  <si>
    <t>普通话测试完成率</t>
  </si>
  <si>
    <t>=</t>
  </si>
  <si>
    <t>90</t>
  </si>
  <si>
    <t>%</t>
  </si>
  <si>
    <t>通过实际测试后统计</t>
  </si>
  <si>
    <t>效益指标</t>
  </si>
  <si>
    <t>社会效益</t>
  </si>
  <si>
    <t>普通话测试取证率</t>
  </si>
  <si>
    <t>根据测试数据统计三级甲等以上考生比例</t>
  </si>
  <si>
    <t>可持续影响</t>
  </si>
  <si>
    <t>全市教师普通话水平达标，持证上岗，学校语言文字规范化达标</t>
  </si>
  <si>
    <t>根据数据调查统计，参照云南省教育厅《云南省教育厅关于切实抓好教师普通话水平达标工作的通知》执行</t>
  </si>
  <si>
    <t>满意度指标</t>
  </si>
  <si>
    <t>服务对象满意度</t>
  </si>
  <si>
    <t>测试人员满意度</t>
  </si>
  <si>
    <t>&gt;=</t>
  </si>
  <si>
    <t>通过实际测试后满意度问卷调查</t>
  </si>
  <si>
    <t>预算06表</t>
  </si>
  <si>
    <t>2026年部门政府性基金预算支出预算表</t>
  </si>
  <si>
    <t>单位:元</t>
  </si>
  <si>
    <t>政府性基金预算支出</t>
  </si>
  <si>
    <t>注：2026年无预算，此表为空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</si>
  <si>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</si>
  <si>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</si>
  <si>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</si>
  <si>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</si>
  <si>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</si>
  <si>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</si>
  <si>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</si>
  <si>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</si>
  <si>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</si>
  <si>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</si>
  <si>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</si>
  <si>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</si>
  <si>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</si>
  <si>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</si>
  <si>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</si>
  <si>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</si>
  <si>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</si>
  <si>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</si>
  <si>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</si>
  <si>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</si>
  <si>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</si>
  <si>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</si>
  <si>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</si>
  <si>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</si>
  <si>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</si>
  <si>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</si>
  <si>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</si>
  <si>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</si>
  <si>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</si>
  <si>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</si>
  <si>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</si>
  <si>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</si>
  <si>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</si>
  <si>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</si>
  <si>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</si>
  <si>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</si>
  <si>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</si>
  <si>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</si>
  <si>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</si>
  <si>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</si>
  <si>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</si>
  <si>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</si>
  <si>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</si>
  <si>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A02021003 A4黑白打印机</t>
  </si>
  <si>
    <t>打印机</t>
  </si>
  <si>
    <t>台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</si>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</sst>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0" fontId="12" fillId="0" borderId="7">
      <alignment horizontal="right" vertical="center"/>
    </xf>
    <xf numFmtId="180" fontId="12" fillId="0" borderId="7">
      <alignment horizontal="right" vertical="center"/>
    </xf>
    <xf numFmtId="0" fontId="42" fillId="0" borderId="0">
      <alignment vertical="top"/>
      <protection locked="0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8" fillId="0" borderId="0" xfId="57" applyFont="1" applyFill="1" applyBorder="1" applyAlignment="1" applyProtection="1"/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>
      <alignment horizontal="left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7" xfId="50" applyNumberFormat="1" applyFont="1" applyBorder="1" applyAlignment="1">
      <alignment horizontal="righ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>
      <alignment horizontal="left" vertical="center" wrapText="1"/>
    </xf>
    <xf numFmtId="49" fontId="14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176" fontId="12" fillId="0" borderId="7" xfId="50" applyNumberFormat="1" applyFont="1" applyBorder="1" applyAlignment="1">
      <alignment horizontal="right" vertical="center" wrapText="1"/>
    </xf>
    <xf numFmtId="180" fontId="12" fillId="0" borderId="7" xfId="56" applyNumberFormat="1" applyFont="1" applyBorder="1" applyAlignment="1">
      <alignment horizontal="center" vertical="center" wrapText="1"/>
    </xf>
    <xf numFmtId="49" fontId="21" fillId="0" borderId="7" xfId="50" applyNumberFormat="1" applyFont="1" applyBorder="1" applyAlignment="1">
      <alignment horizontal="right" vertical="center" wrapText="1"/>
    </xf>
    <xf numFmtId="49" fontId="12" fillId="0" borderId="10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left" vertical="center" wrapText="1" indent="2"/>
    </xf>
    <xf numFmtId="49" fontId="12" fillId="0" borderId="7" xfId="50" applyNumberFormat="1" applyFont="1" applyBorder="1" applyAlignment="1">
      <alignment horizontal="left" vertical="center" wrapText="1" indent="4"/>
    </xf>
    <xf numFmtId="49" fontId="22" fillId="0" borderId="7" xfId="0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22" fillId="0" borderId="7" xfId="50" applyNumberFormat="1" applyFont="1" applyBorder="1">
      <alignment horizontal="left" vertical="center" wrapText="1"/>
    </xf>
    <xf numFmtId="176" fontId="12" fillId="0" borderId="7" xfId="0" applyNumberFormat="1" applyFont="1" applyBorder="1" applyAlignment="1">
      <alignment horizontal="right" vertical="center"/>
    </xf>
    <xf numFmtId="176" fontId="22" fillId="0" borderId="7" xfId="0" applyNumberFormat="1" applyFont="1" applyBorder="1" applyAlignment="1">
      <alignment horizontal="left" vertical="center"/>
    </xf>
    <xf numFmtId="176" fontId="12" fillId="0" borderId="7" xfId="51" applyNumberFormat="1" applyFont="1" applyBorder="1">
      <alignment horizontal="right" vertical="center"/>
    </xf>
    <xf numFmtId="176" fontId="12" fillId="0" borderId="7" xfId="0" applyNumberFormat="1" applyFont="1" applyBorder="1" applyAlignment="1">
      <alignment horizontal="left" vertical="center"/>
    </xf>
    <xf numFmtId="49" fontId="22" fillId="0" borderId="7" xfId="0" applyNumberFormat="1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D22" sqref="D22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8"/>
      <c r="C1" s="158"/>
      <c r="D1" s="158"/>
    </row>
    <row r="2" ht="28.5" customHeight="1" spans="1:4">
      <c r="A2" s="159" t="s">
        <v>1</v>
      </c>
      <c r="B2" s="159"/>
      <c r="C2" s="159"/>
      <c r="D2" s="159"/>
    </row>
    <row r="3" ht="18.75" customHeight="1" spans="1:4">
      <c r="A3" s="149" t="str">
        <f>"单位名称："&amp;"玉溪市教育科学研究所"</f>
        <v>单位名称：玉溪市教育科学研究所</v>
      </c>
      <c r="B3" s="149"/>
      <c r="C3" s="149"/>
      <c r="D3" s="147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ht="18.75" customHeight="1" spans="1:4">
      <c r="A6" s="149" t="s">
        <v>8</v>
      </c>
      <c r="B6" s="163">
        <v>10054279.04</v>
      </c>
      <c r="C6" s="164" t="str">
        <f>"一"&amp;"、"&amp;"教育支出"</f>
        <v>一、教育支出</v>
      </c>
      <c r="D6" s="163">
        <v>13003054.79</v>
      </c>
    </row>
    <row r="7" ht="18.75" customHeight="1" spans="1:4">
      <c r="A7" s="149" t="s">
        <v>9</v>
      </c>
      <c r="B7" s="163"/>
      <c r="C7" s="164" t="str">
        <f>"二"&amp;"、"&amp;"社会保障和就业支出"</f>
        <v>二、社会保障和就业支出</v>
      </c>
      <c r="D7" s="163">
        <v>2023424.64</v>
      </c>
    </row>
    <row r="8" ht="18.75" customHeight="1" spans="1:4">
      <c r="A8" s="149" t="s">
        <v>10</v>
      </c>
      <c r="B8" s="163"/>
      <c r="C8" s="164" t="str">
        <f>"三"&amp;"、"&amp;"卫生健康支出"</f>
        <v>三、卫生健康支出</v>
      </c>
      <c r="D8" s="163">
        <v>826590.99</v>
      </c>
    </row>
    <row r="9" ht="18.75" customHeight="1" spans="1:4">
      <c r="A9" s="149" t="s">
        <v>11</v>
      </c>
      <c r="B9" s="163"/>
      <c r="C9" s="164" t="str">
        <f>"四"&amp;"、"&amp;"住房保障支出"</f>
        <v>四、住房保障支出</v>
      </c>
      <c r="D9" s="163">
        <v>721212</v>
      </c>
    </row>
    <row r="10" ht="18.75" customHeight="1" spans="1:4">
      <c r="A10" s="149" t="s">
        <v>12</v>
      </c>
      <c r="B10" s="163"/>
      <c r="C10" s="149"/>
      <c r="D10" s="149"/>
    </row>
    <row r="11" ht="18.75" customHeight="1" spans="1:4">
      <c r="A11" s="149" t="s">
        <v>13</v>
      </c>
      <c r="B11" s="163"/>
      <c r="C11" s="149"/>
      <c r="D11" s="149"/>
    </row>
    <row r="12" ht="18.75" customHeight="1" spans="1:4">
      <c r="A12" s="149" t="s">
        <v>14</v>
      </c>
      <c r="B12" s="163"/>
      <c r="C12" s="149"/>
      <c r="D12" s="149"/>
    </row>
    <row r="13" ht="18.75" customHeight="1" spans="1:4">
      <c r="A13" s="149" t="s">
        <v>15</v>
      </c>
      <c r="B13" s="163"/>
      <c r="C13" s="149"/>
      <c r="D13" s="149"/>
    </row>
    <row r="14" ht="18.75" customHeight="1" spans="1:4">
      <c r="A14" s="149" t="s">
        <v>16</v>
      </c>
      <c r="B14" s="163"/>
      <c r="C14" s="149"/>
      <c r="D14" s="149"/>
    </row>
    <row r="15" ht="18.75" customHeight="1" spans="1:4">
      <c r="A15" s="149" t="s">
        <v>17</v>
      </c>
      <c r="B15" s="163"/>
      <c r="C15" s="149"/>
      <c r="D15" s="149"/>
    </row>
    <row r="16" ht="18.75" customHeight="1" spans="1:4">
      <c r="A16" s="165" t="s">
        <v>18</v>
      </c>
      <c r="B16" s="163">
        <v>10054279.04</v>
      </c>
      <c r="C16" s="165" t="s">
        <v>19</v>
      </c>
      <c r="D16" s="163">
        <v>16574282.42</v>
      </c>
    </row>
    <row r="17" ht="18.75" customHeight="1" spans="1:4">
      <c r="A17" s="160" t="s">
        <v>20</v>
      </c>
      <c r="B17" s="149"/>
      <c r="C17" s="160" t="s">
        <v>21</v>
      </c>
      <c r="D17" s="149"/>
    </row>
    <row r="18" ht="18.75" customHeight="1" spans="1:4">
      <c r="A18" s="60" t="s">
        <v>22</v>
      </c>
      <c r="B18" s="163">
        <v>6520003.38</v>
      </c>
      <c r="C18" s="60" t="s">
        <v>22</v>
      </c>
      <c r="D18" s="163"/>
    </row>
    <row r="19" ht="18.75" customHeight="1" spans="1:4">
      <c r="A19" s="60" t="s">
        <v>23</v>
      </c>
      <c r="B19" s="163"/>
      <c r="C19" s="60" t="s">
        <v>23</v>
      </c>
      <c r="D19" s="163"/>
    </row>
    <row r="20" ht="18.75" customHeight="1" spans="1:4">
      <c r="A20" s="165" t="s">
        <v>24</v>
      </c>
      <c r="B20" s="163">
        <v>16574282.42</v>
      </c>
      <c r="C20" s="165" t="s">
        <v>25</v>
      </c>
      <c r="D20" s="163">
        <v>16574282.42</v>
      </c>
    </row>
    <row r="21" ht="17" customHeight="1"/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1"/>
      <c r="F1" s="132" t="s">
        <v>270</v>
      </c>
    </row>
    <row r="2" ht="28.5" customHeight="1" spans="1:6">
      <c r="A2" s="32" t="s">
        <v>271</v>
      </c>
      <c r="B2" s="32"/>
      <c r="C2" s="32"/>
      <c r="D2" s="32"/>
      <c r="E2" s="32"/>
      <c r="F2" s="32"/>
    </row>
    <row r="3" ht="15" customHeight="1" spans="1:6">
      <c r="A3" s="133" t="str">
        <f>"单位名称："&amp;"玉溪市教育科学研究所"</f>
        <v>单位名称：玉溪市教育科学研究所</v>
      </c>
      <c r="B3" s="134"/>
      <c r="C3" s="134"/>
      <c r="D3" s="74"/>
      <c r="E3" s="74"/>
      <c r="F3" s="135" t="s">
        <v>272</v>
      </c>
    </row>
    <row r="4" ht="18.75" customHeight="1" spans="1:6">
      <c r="A4" s="34" t="s">
        <v>122</v>
      </c>
      <c r="B4" s="34" t="s">
        <v>67</v>
      </c>
      <c r="C4" s="34" t="s">
        <v>68</v>
      </c>
      <c r="D4" s="35" t="s">
        <v>273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6"/>
      <c r="F7" s="136"/>
    </row>
    <row r="8" ht="17.25" customHeight="1" spans="1:6">
      <c r="A8" s="137" t="s">
        <v>230</v>
      </c>
      <c r="B8" s="138"/>
      <c r="C8" s="138" t="s">
        <v>230</v>
      </c>
      <c r="D8" s="136"/>
      <c r="E8" s="136"/>
      <c r="F8" s="136"/>
    </row>
    <row r="9" customHeight="1" spans="1:1">
      <c r="A9" s="29" t="s">
        <v>274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275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276</v>
      </c>
      <c r="B2" s="32"/>
      <c r="C2" s="32"/>
      <c r="D2" s="32"/>
      <c r="E2" s="32"/>
      <c r="F2" s="32"/>
      <c r="G2" s="32"/>
      <c r="H2" s="32"/>
      <c r="I2" s="32"/>
      <c r="J2" s="32"/>
      <c r="K2" s="101"/>
      <c r="L2" s="32"/>
      <c r="M2" s="32"/>
      <c r="N2" s="32"/>
      <c r="O2" s="101"/>
      <c r="P2" s="101"/>
      <c r="Q2" s="32"/>
    </row>
    <row r="3" ht="18.75" customHeight="1" spans="1:17">
      <c r="A3" s="110" t="str">
        <f>"单位名称："&amp;"玉溪市教育科学研究所"</f>
        <v>单位名称：玉溪市教育科学研究所</v>
      </c>
      <c r="B3" s="7"/>
      <c r="C3" s="7"/>
      <c r="D3" s="7"/>
      <c r="E3" s="7"/>
      <c r="F3" s="7"/>
      <c r="G3" s="7"/>
      <c r="H3" s="7"/>
      <c r="I3" s="7"/>
      <c r="J3" s="7"/>
      <c r="O3" s="78"/>
      <c r="P3" s="78"/>
      <c r="Q3" s="129" t="s">
        <v>2</v>
      </c>
    </row>
    <row r="4" ht="15.75" customHeight="1" spans="1:17">
      <c r="A4" s="34" t="s">
        <v>277</v>
      </c>
      <c r="B4" s="111" t="s">
        <v>278</v>
      </c>
      <c r="C4" s="111" t="s">
        <v>279</v>
      </c>
      <c r="D4" s="111" t="s">
        <v>280</v>
      </c>
      <c r="E4" s="111" t="s">
        <v>281</v>
      </c>
      <c r="F4" s="111" t="s">
        <v>282</v>
      </c>
      <c r="G4" s="112" t="s">
        <v>129</v>
      </c>
      <c r="H4" s="112"/>
      <c r="I4" s="112"/>
      <c r="J4" s="112"/>
      <c r="K4" s="121"/>
      <c r="L4" s="112"/>
      <c r="M4" s="112"/>
      <c r="N4" s="112"/>
      <c r="O4" s="122"/>
      <c r="P4" s="121"/>
      <c r="Q4" s="130"/>
    </row>
    <row r="5" ht="17.25" customHeight="1" spans="1:17">
      <c r="A5" s="37"/>
      <c r="B5" s="113"/>
      <c r="C5" s="113"/>
      <c r="D5" s="113"/>
      <c r="E5" s="113"/>
      <c r="F5" s="113"/>
      <c r="G5" s="113" t="s">
        <v>30</v>
      </c>
      <c r="H5" s="113" t="s">
        <v>33</v>
      </c>
      <c r="I5" s="113" t="s">
        <v>283</v>
      </c>
      <c r="J5" s="113" t="s">
        <v>284</v>
      </c>
      <c r="K5" s="123" t="s">
        <v>285</v>
      </c>
      <c r="L5" s="124" t="s">
        <v>286</v>
      </c>
      <c r="M5" s="124"/>
      <c r="N5" s="124"/>
      <c r="O5" s="125"/>
      <c r="P5" s="126"/>
      <c r="Q5" s="114"/>
    </row>
    <row r="6" ht="54" customHeight="1" spans="1:17">
      <c r="A6" s="40"/>
      <c r="B6" s="114"/>
      <c r="C6" s="114"/>
      <c r="D6" s="114"/>
      <c r="E6" s="114"/>
      <c r="F6" s="114"/>
      <c r="G6" s="114"/>
      <c r="H6" s="114" t="s">
        <v>32</v>
      </c>
      <c r="I6" s="114"/>
      <c r="J6" s="114"/>
      <c r="K6" s="127"/>
      <c r="L6" s="114" t="s">
        <v>32</v>
      </c>
      <c r="M6" s="114" t="s">
        <v>39</v>
      </c>
      <c r="N6" s="114" t="s">
        <v>136</v>
      </c>
      <c r="O6" s="128" t="s">
        <v>41</v>
      </c>
      <c r="P6" s="127" t="s">
        <v>42</v>
      </c>
      <c r="Q6" s="114" t="s">
        <v>43</v>
      </c>
    </row>
    <row r="7" ht="15" customHeight="1" spans="1:17">
      <c r="A7" s="41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94"/>
      <c r="B8" s="95"/>
      <c r="C8" s="95"/>
      <c r="D8" s="95"/>
      <c r="E8" s="117"/>
      <c r="F8" s="11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4"/>
      <c r="B9" s="95"/>
      <c r="C9" s="95"/>
      <c r="D9" s="119"/>
      <c r="E9" s="120"/>
      <c r="F9" s="2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6" t="s">
        <v>230</v>
      </c>
      <c r="B10" s="97"/>
      <c r="C10" s="97"/>
      <c r="D10" s="97"/>
      <c r="E10" s="117"/>
      <c r="F10" s="11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customHeight="1" spans="1:1">
      <c r="A11" s="29" t="s">
        <v>274</v>
      </c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287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99"/>
      <c r="M1" s="80"/>
      <c r="N1" s="100"/>
    </row>
    <row r="2" ht="27.75" customHeight="1" spans="1:14">
      <c r="A2" s="72" t="s">
        <v>288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1"/>
      <c r="M2" s="82"/>
      <c r="N2" s="81"/>
    </row>
    <row r="3" ht="18.75" customHeight="1" spans="1:14">
      <c r="A3" s="73" t="str">
        <f>"单位名称："&amp;"玉溪市教育科学研究所"</f>
        <v>单位名称：玉溪市教育科学研究所</v>
      </c>
      <c r="B3" s="74"/>
      <c r="C3" s="74"/>
      <c r="D3" s="74"/>
      <c r="E3" s="74"/>
      <c r="F3" s="74"/>
      <c r="G3" s="74"/>
      <c r="H3" s="83"/>
      <c r="I3" s="76"/>
      <c r="J3" s="76"/>
      <c r="K3" s="76"/>
      <c r="L3" s="78"/>
      <c r="M3" s="102"/>
      <c r="N3" s="103" t="s">
        <v>2</v>
      </c>
    </row>
    <row r="4" ht="15.75" customHeight="1" spans="1:14">
      <c r="A4" s="84" t="s">
        <v>277</v>
      </c>
      <c r="B4" s="85" t="s">
        <v>289</v>
      </c>
      <c r="C4" s="85" t="s">
        <v>290</v>
      </c>
      <c r="D4" s="86" t="s">
        <v>129</v>
      </c>
      <c r="E4" s="86"/>
      <c r="F4" s="86"/>
      <c r="G4" s="86"/>
      <c r="H4" s="87"/>
      <c r="I4" s="86"/>
      <c r="J4" s="86"/>
      <c r="K4" s="86"/>
      <c r="L4" s="104"/>
      <c r="M4" s="87"/>
      <c r="N4" s="105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283</v>
      </c>
      <c r="G5" s="89" t="s">
        <v>284</v>
      </c>
      <c r="H5" s="90" t="s">
        <v>285</v>
      </c>
      <c r="I5" s="106" t="s">
        <v>286</v>
      </c>
      <c r="J5" s="106"/>
      <c r="K5" s="106"/>
      <c r="L5" s="107"/>
      <c r="M5" s="108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136</v>
      </c>
      <c r="L6" s="109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4"/>
      <c r="B9" s="95"/>
      <c r="C9" s="9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6" t="s">
        <v>230</v>
      </c>
      <c r="B10" s="97"/>
      <c r="C10" s="9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customHeight="1" spans="1:1">
      <c r="A11" s="29" t="s">
        <v>274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291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2" t="s">
        <v>292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3" t="str">
        <f>"单位名称："&amp;"玉溪市教育科学研究所"</f>
        <v>单位名称：玉溪市教育科学研究所</v>
      </c>
      <c r="B3" s="74"/>
      <c r="C3" s="74"/>
      <c r="D3" s="75"/>
      <c r="E3" s="76"/>
      <c r="F3" s="76"/>
      <c r="G3" s="76"/>
      <c r="H3" s="76"/>
      <c r="I3" s="76"/>
      <c r="N3" s="78" t="s">
        <v>2</v>
      </c>
    </row>
    <row r="4" ht="19.5" customHeight="1" spans="1:14">
      <c r="A4" s="35" t="s">
        <v>293</v>
      </c>
      <c r="B4" s="51" t="s">
        <v>129</v>
      </c>
      <c r="C4" s="52"/>
      <c r="D4" s="52"/>
      <c r="E4" s="51" t="s">
        <v>294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30</v>
      </c>
      <c r="C5" s="34" t="s">
        <v>33</v>
      </c>
      <c r="D5" s="77" t="s">
        <v>295</v>
      </c>
      <c r="E5" s="42" t="s">
        <v>296</v>
      </c>
      <c r="F5" s="42" t="s">
        <v>297</v>
      </c>
      <c r="G5" s="42" t="s">
        <v>298</v>
      </c>
      <c r="H5" s="42" t="s">
        <v>299</v>
      </c>
      <c r="I5" s="42" t="s">
        <v>300</v>
      </c>
      <c r="J5" s="42" t="s">
        <v>301</v>
      </c>
      <c r="K5" s="42" t="s">
        <v>302</v>
      </c>
      <c r="L5" s="42" t="s">
        <v>303</v>
      </c>
      <c r="M5" s="42" t="s">
        <v>304</v>
      </c>
      <c r="N5" s="42" t="s">
        <v>305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customHeight="1" spans="1:1">
      <c r="A10" s="29" t="s">
        <v>274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306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307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"单位名称："&amp;"玉溪市教育科学研究所"</f>
        <v>单位名称：玉溪市教育科学研究所</v>
      </c>
    </row>
    <row r="4" ht="14.25" customHeight="1" spans="1:10">
      <c r="A4" s="67" t="s">
        <v>233</v>
      </c>
      <c r="B4" s="67" t="s">
        <v>234</v>
      </c>
      <c r="C4" s="67" t="s">
        <v>235</v>
      </c>
      <c r="D4" s="67" t="s">
        <v>236</v>
      </c>
      <c r="E4" s="67" t="s">
        <v>237</v>
      </c>
      <c r="F4" s="54" t="s">
        <v>238</v>
      </c>
      <c r="G4" s="67" t="s">
        <v>239</v>
      </c>
      <c r="H4" s="54" t="s">
        <v>240</v>
      </c>
      <c r="I4" s="54" t="s">
        <v>241</v>
      </c>
      <c r="J4" s="67" t="s">
        <v>242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8" customHeight="1" spans="1:1">
      <c r="A8" s="29" t="s">
        <v>274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:H1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308</v>
      </c>
      <c r="B1" s="55"/>
      <c r="C1" s="55"/>
      <c r="D1" s="55"/>
      <c r="E1" s="55"/>
      <c r="F1" s="55"/>
      <c r="G1" s="55"/>
      <c r="H1" s="55" t="s">
        <v>308</v>
      </c>
    </row>
    <row r="2" ht="28.5" customHeight="1" spans="1:8">
      <c r="A2" s="56" t="s">
        <v>309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"单位名称："&amp;"玉溪市教育科学研究所"</f>
        <v>单位名称：玉溪市教育科学研究所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122</v>
      </c>
      <c r="B4" s="58" t="s">
        <v>310</v>
      </c>
      <c r="C4" s="58" t="s">
        <v>311</v>
      </c>
      <c r="D4" s="58" t="s">
        <v>312</v>
      </c>
      <c r="E4" s="58" t="s">
        <v>313</v>
      </c>
      <c r="F4" s="58" t="s">
        <v>314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281</v>
      </c>
      <c r="G5" s="58" t="s">
        <v>315</v>
      </c>
      <c r="H5" s="58" t="s">
        <v>316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 t="s">
        <v>64</v>
      </c>
      <c r="B7" s="60" t="s">
        <v>317</v>
      </c>
      <c r="C7" s="60" t="s">
        <v>318</v>
      </c>
      <c r="D7" s="60" t="s">
        <v>319</v>
      </c>
      <c r="E7" s="61" t="s">
        <v>320</v>
      </c>
      <c r="F7" s="62">
        <v>6</v>
      </c>
      <c r="G7" s="63">
        <v>1500</v>
      </c>
      <c r="H7" s="63">
        <v>9000</v>
      </c>
    </row>
    <row r="8" ht="18" customHeight="1" spans="1:8">
      <c r="A8" s="61" t="s">
        <v>30</v>
      </c>
      <c r="B8" s="61"/>
      <c r="C8" s="61"/>
      <c r="D8" s="61"/>
      <c r="E8" s="61"/>
      <c r="F8" s="62">
        <v>6</v>
      </c>
      <c r="G8" s="63"/>
      <c r="H8" s="63">
        <v>9000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321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322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"单位名称："&amp;"玉溪市教育科学研究所"</f>
        <v>单位名称：玉溪市教育科学研究所</v>
      </c>
      <c r="B3" s="6"/>
      <c r="C3" s="6"/>
      <c r="D3" s="6"/>
      <c r="E3" s="6"/>
      <c r="F3" s="6"/>
      <c r="G3" s="6"/>
      <c r="H3" s="7"/>
      <c r="I3" s="7"/>
      <c r="J3" s="7"/>
      <c r="K3" s="50" t="s">
        <v>2</v>
      </c>
    </row>
    <row r="4" ht="21.75" customHeight="1" spans="1:11">
      <c r="A4" s="33" t="s">
        <v>207</v>
      </c>
      <c r="B4" s="33" t="s">
        <v>124</v>
      </c>
      <c r="C4" s="33" t="s">
        <v>208</v>
      </c>
      <c r="D4" s="34" t="s">
        <v>125</v>
      </c>
      <c r="E4" s="34" t="s">
        <v>126</v>
      </c>
      <c r="F4" s="34" t="s">
        <v>127</v>
      </c>
      <c r="G4" s="34" t="s">
        <v>128</v>
      </c>
      <c r="H4" s="35" t="s">
        <v>30</v>
      </c>
      <c r="I4" s="51" t="s">
        <v>323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230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1" customHeight="1" spans="1:1">
      <c r="A11" s="29" t="s">
        <v>274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324</v>
      </c>
      <c r="B1" s="1"/>
      <c r="C1" s="1"/>
      <c r="D1" s="2"/>
      <c r="E1" s="1"/>
      <c r="F1" s="1"/>
      <c r="G1" s="3"/>
    </row>
    <row r="2" ht="27.75" customHeight="1" spans="1:7">
      <c r="A2" s="4" t="s">
        <v>325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"单位名称："&amp;"玉溪市教育科学研究所"</f>
        <v>单位名称：玉溪市教育科学研究所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208</v>
      </c>
      <c r="B4" s="9" t="s">
        <v>207</v>
      </c>
      <c r="C4" s="9" t="s">
        <v>124</v>
      </c>
      <c r="D4" s="10" t="s">
        <v>326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327</v>
      </c>
      <c r="F5" s="10" t="s">
        <v>328</v>
      </c>
      <c r="G5" s="10" t="s">
        <v>329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330</v>
      </c>
      <c r="C10" s="27"/>
      <c r="D10" s="28"/>
      <c r="E10" s="24"/>
      <c r="F10" s="24"/>
      <c r="G10" s="24"/>
    </row>
    <row r="11" customHeight="1" spans="1:1">
      <c r="A11" s="29" t="s">
        <v>274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14" sqref="B14"/>
    </sheetView>
  </sheetViews>
  <sheetFormatPr defaultColWidth="8.85" defaultRowHeight="15" customHeight="1"/>
  <cols>
    <col min="1" max="1" width="9.75" customWidth="1"/>
    <col min="2" max="2" width="16.875" customWidth="1"/>
    <col min="3" max="3" width="16.2833333333333" customWidth="1"/>
    <col min="4" max="4" width="16.4166666666667" customWidth="1"/>
    <col min="5" max="5" width="16.2833333333333" customWidth="1"/>
    <col min="6" max="8" width="7.125" customWidth="1"/>
    <col min="9" max="14" width="9.625" customWidth="1"/>
    <col min="15" max="19" width="11" customWidth="1"/>
  </cols>
  <sheetData>
    <row r="1" customHeight="1" spans="1:19">
      <c r="A1" s="154" t="s">
        <v>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ht="28.5" customHeight="1" spans="1:19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tr">
        <f>"单位名称："&amp;"玉溪市教育科学研究所"</f>
        <v>单位名称：玉溪市教育科学研究所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5"/>
      <c r="M3" s="155"/>
      <c r="N3" s="155"/>
      <c r="O3" s="155"/>
      <c r="P3" s="155"/>
      <c r="Q3" s="155"/>
      <c r="R3" s="155"/>
      <c r="S3" s="155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</row>
    <row r="8" ht="20.25" customHeight="1" spans="1:19">
      <c r="A8" s="149" t="s">
        <v>63</v>
      </c>
      <c r="B8" s="149" t="s">
        <v>64</v>
      </c>
      <c r="C8" s="152">
        <v>16574282.42</v>
      </c>
      <c r="D8" s="152">
        <v>10054279.04</v>
      </c>
      <c r="E8" s="63">
        <v>10054279.04</v>
      </c>
      <c r="F8" s="63"/>
      <c r="G8" s="63"/>
      <c r="H8" s="63"/>
      <c r="I8" s="63"/>
      <c r="J8" s="63"/>
      <c r="K8" s="63"/>
      <c r="L8" s="63"/>
      <c r="M8" s="63"/>
      <c r="N8" s="63"/>
      <c r="O8" s="152">
        <v>6520003.38</v>
      </c>
      <c r="P8" s="152">
        <v>6520003.38</v>
      </c>
      <c r="Q8" s="152"/>
      <c r="R8" s="152"/>
      <c r="S8" s="152"/>
    </row>
    <row r="9" ht="20.25" customHeight="1" spans="1:19">
      <c r="A9" s="151" t="s">
        <v>30</v>
      </c>
      <c r="B9" s="149"/>
      <c r="C9" s="152">
        <v>16574282.42</v>
      </c>
      <c r="D9" s="152">
        <v>10054279.04</v>
      </c>
      <c r="E9" s="152">
        <v>10054279.04</v>
      </c>
      <c r="F9" s="152"/>
      <c r="G9" s="152"/>
      <c r="H9" s="152"/>
      <c r="I9" s="152"/>
      <c r="J9" s="152"/>
      <c r="K9" s="152"/>
      <c r="L9" s="152"/>
      <c r="M9" s="152"/>
      <c r="N9" s="152"/>
      <c r="O9" s="152">
        <v>6520003.38</v>
      </c>
      <c r="P9" s="152">
        <v>6520003.38</v>
      </c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3" workbookViewId="0">
      <selection activeCell="D29" sqref="D29"/>
    </sheetView>
  </sheetViews>
  <sheetFormatPr defaultColWidth="8.85" defaultRowHeight="15" customHeight="1"/>
  <cols>
    <col min="1" max="1" width="17.8416666666667" customWidth="1"/>
    <col min="2" max="2" width="42" customWidth="1"/>
    <col min="3" max="6" width="15.1333333333333" customWidth="1"/>
    <col min="7" max="15" width="9.375" customWidth="1"/>
  </cols>
  <sheetData>
    <row r="1" customHeight="1" spans="1:15">
      <c r="A1" s="154" t="s">
        <v>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8.5" customHeight="1" spans="1:15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tr">
        <f>"单位名称："&amp;"玉溪市教育科学研究所"</f>
        <v>单位名称：玉溪市教育科学研究所</v>
      </c>
      <c r="B3" s="149"/>
      <c r="C3" s="149"/>
      <c r="D3" s="149"/>
      <c r="E3" s="149"/>
      <c r="F3" s="149"/>
      <c r="G3" s="149"/>
      <c r="H3" s="149"/>
      <c r="I3" s="149"/>
      <c r="J3" s="155"/>
      <c r="K3" s="155"/>
      <c r="L3" s="155"/>
      <c r="M3" s="155"/>
      <c r="N3" s="155"/>
      <c r="O3" s="155" t="s">
        <v>2</v>
      </c>
    </row>
    <row r="4" ht="27" customHeight="1" spans="1:15">
      <c r="A4" s="150" t="s">
        <v>67</v>
      </c>
      <c r="B4" s="150" t="s">
        <v>68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69</v>
      </c>
      <c r="J4" s="150" t="s">
        <v>70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71</v>
      </c>
      <c r="F5" s="150" t="s">
        <v>72</v>
      </c>
      <c r="G5" s="150"/>
      <c r="H5" s="150"/>
      <c r="I5" s="150"/>
      <c r="J5" s="150" t="s">
        <v>32</v>
      </c>
      <c r="K5" s="150" t="s">
        <v>73</v>
      </c>
      <c r="L5" s="150" t="s">
        <v>74</v>
      </c>
      <c r="M5" s="150" t="s">
        <v>75</v>
      </c>
      <c r="N5" s="150" t="s">
        <v>76</v>
      </c>
      <c r="O5" s="150" t="s">
        <v>77</v>
      </c>
    </row>
    <row r="6" ht="20.25" customHeight="1" spans="1:15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 t="s">
        <v>50</v>
      </c>
      <c r="H6" s="153" t="s">
        <v>51</v>
      </c>
      <c r="I6" s="153" t="s">
        <v>52</v>
      </c>
      <c r="J6" s="153" t="s">
        <v>53</v>
      </c>
      <c r="K6" s="153" t="s">
        <v>54</v>
      </c>
      <c r="L6" s="153" t="s">
        <v>55</v>
      </c>
      <c r="M6" s="153" t="s">
        <v>56</v>
      </c>
      <c r="N6" s="153" t="s">
        <v>57</v>
      </c>
      <c r="O6" s="153" t="s">
        <v>58</v>
      </c>
    </row>
    <row r="7" ht="20.25" customHeight="1" spans="1:15">
      <c r="A7" s="149" t="s">
        <v>78</v>
      </c>
      <c r="B7" s="149" t="str">
        <f>"        "&amp;"教育支出"</f>
        <v>        教育支出</v>
      </c>
      <c r="C7" s="63">
        <v>13003054.79</v>
      </c>
      <c r="D7" s="63">
        <v>13003054.79</v>
      </c>
      <c r="E7" s="63">
        <v>6333051.41</v>
      </c>
      <c r="F7" s="63">
        <v>6670003.38</v>
      </c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6" t="s">
        <v>79</v>
      </c>
      <c r="B8" s="156" t="str">
        <f>"        "&amp;"教育管理事务"</f>
        <v>        教育管理事务</v>
      </c>
      <c r="C8" s="63">
        <v>13003054.79</v>
      </c>
      <c r="D8" s="63">
        <v>13003054.79</v>
      </c>
      <c r="E8" s="63">
        <v>6333051.41</v>
      </c>
      <c r="F8" s="63">
        <v>6670003.38</v>
      </c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80</v>
      </c>
      <c r="B9" s="157" t="str">
        <f>"        "&amp;"其他教育管理事务支出"</f>
        <v>        其他教育管理事务支出</v>
      </c>
      <c r="C9" s="63">
        <v>13003054.79</v>
      </c>
      <c r="D9" s="63">
        <v>13003054.79</v>
      </c>
      <c r="E9" s="63">
        <v>6333051.41</v>
      </c>
      <c r="F9" s="63">
        <v>6670003.38</v>
      </c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49" t="s">
        <v>81</v>
      </c>
      <c r="B10" s="149" t="str">
        <f>"        "&amp;"社会保障和就业支出"</f>
        <v>        社会保障和就业支出</v>
      </c>
      <c r="C10" s="63">
        <v>2023424.64</v>
      </c>
      <c r="D10" s="63">
        <v>2023424.64</v>
      </c>
      <c r="E10" s="63">
        <v>2023424.64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6" t="s">
        <v>82</v>
      </c>
      <c r="B11" s="156" t="str">
        <f>"        "&amp;"行政事业单位养老支出"</f>
        <v>        行政事业单位养老支出</v>
      </c>
      <c r="C11" s="63">
        <v>2023424.64</v>
      </c>
      <c r="D11" s="63">
        <v>2023424.64</v>
      </c>
      <c r="E11" s="63">
        <v>2023424.64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7" t="s">
        <v>83</v>
      </c>
      <c r="B12" s="157" t="str">
        <f>"        "&amp;"事业单位离退休"</f>
        <v>        事业单位离退休</v>
      </c>
      <c r="C12" s="63">
        <v>864000</v>
      </c>
      <c r="D12" s="63">
        <v>864000</v>
      </c>
      <c r="E12" s="63">
        <v>864000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7" t="s">
        <v>84</v>
      </c>
      <c r="B13" s="157" t="str">
        <f>"        "&amp;"机关事业单位基本养老保险缴费支出"</f>
        <v>        机关事业单位基本养老保险缴费支出</v>
      </c>
      <c r="C13" s="63">
        <v>799424.64</v>
      </c>
      <c r="D13" s="63">
        <v>799424.64</v>
      </c>
      <c r="E13" s="63">
        <v>799424.64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7" t="s">
        <v>85</v>
      </c>
      <c r="B14" s="157" t="str">
        <f>"        "&amp;"机关事业单位职业年金缴费支出"</f>
        <v>        机关事业单位职业年金缴费支出</v>
      </c>
      <c r="C14" s="63">
        <v>360000</v>
      </c>
      <c r="D14" s="63">
        <v>360000</v>
      </c>
      <c r="E14" s="63">
        <v>360000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49" t="s">
        <v>86</v>
      </c>
      <c r="B15" s="149" t="str">
        <f>"        "&amp;"卫生健康支出"</f>
        <v>        卫生健康支出</v>
      </c>
      <c r="C15" s="63">
        <v>826590.99</v>
      </c>
      <c r="D15" s="63">
        <v>826590.99</v>
      </c>
      <c r="E15" s="63">
        <v>826590.99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6" t="s">
        <v>87</v>
      </c>
      <c r="B16" s="156" t="str">
        <f>"        "&amp;"行政事业单位医疗"</f>
        <v>        行政事业单位医疗</v>
      </c>
      <c r="C16" s="63">
        <v>826590.99</v>
      </c>
      <c r="D16" s="63">
        <v>826590.99</v>
      </c>
      <c r="E16" s="63">
        <v>826590.99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7" t="s">
        <v>88</v>
      </c>
      <c r="B17" s="157" t="str">
        <f>"        "&amp;"行政单位医疗"</f>
        <v>        行政单位医疗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7" t="s">
        <v>89</v>
      </c>
      <c r="B18" s="157" t="str">
        <f>"        "&amp;"事业单位医疗"</f>
        <v>        事业单位医疗</v>
      </c>
      <c r="C18" s="63">
        <v>414701.53</v>
      </c>
      <c r="D18" s="63">
        <v>414701.53</v>
      </c>
      <c r="E18" s="63">
        <v>414701.53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7" t="s">
        <v>90</v>
      </c>
      <c r="B19" s="157" t="str">
        <f>"        "&amp;"公务员医疗补助"</f>
        <v>        公务员医疗补助</v>
      </c>
      <c r="C19" s="63">
        <v>365020.2</v>
      </c>
      <c r="D19" s="63">
        <v>365020.2</v>
      </c>
      <c r="E19" s="63">
        <v>365020.2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7" t="s">
        <v>91</v>
      </c>
      <c r="B20" s="157" t="str">
        <f>"        "&amp;"其他行政事业单位医疗支出"</f>
        <v>        其他行政事业单位医疗支出</v>
      </c>
      <c r="C20" s="63">
        <v>46869.26</v>
      </c>
      <c r="D20" s="63">
        <v>46869.26</v>
      </c>
      <c r="E20" s="63">
        <v>46869.26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49" t="s">
        <v>92</v>
      </c>
      <c r="B21" s="149" t="str">
        <f>"        "&amp;"住房保障支出"</f>
        <v>        住房保障支出</v>
      </c>
      <c r="C21" s="63">
        <v>721212</v>
      </c>
      <c r="D21" s="63">
        <v>721212</v>
      </c>
      <c r="E21" s="63">
        <v>721212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6" t="s">
        <v>93</v>
      </c>
      <c r="B22" s="156" t="str">
        <f>"        "&amp;"住房改革支出"</f>
        <v>        住房改革支出</v>
      </c>
      <c r="C22" s="63">
        <v>721212</v>
      </c>
      <c r="D22" s="63">
        <v>721212</v>
      </c>
      <c r="E22" s="63">
        <v>721212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7" t="s">
        <v>94</v>
      </c>
      <c r="B23" s="157" t="str">
        <f>"        "&amp;"住房公积金"</f>
        <v>        住房公积金</v>
      </c>
      <c r="C23" s="63">
        <v>634932</v>
      </c>
      <c r="D23" s="63">
        <v>634932</v>
      </c>
      <c r="E23" s="63">
        <v>634932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7" t="s">
        <v>95</v>
      </c>
      <c r="B24" s="157" t="str">
        <f>"        "&amp;"购房补贴"</f>
        <v>        购房补贴</v>
      </c>
      <c r="C24" s="63">
        <v>86280</v>
      </c>
      <c r="D24" s="63">
        <v>86280</v>
      </c>
      <c r="E24" s="63">
        <v>86280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1" t="s">
        <v>30</v>
      </c>
      <c r="B25" s="149"/>
      <c r="C25" s="152">
        <v>16574282.42</v>
      </c>
      <c r="D25" s="152">
        <v>16574282.42</v>
      </c>
      <c r="E25" s="152">
        <v>9904279.04</v>
      </c>
      <c r="F25" s="152">
        <v>6670003.38</v>
      </c>
      <c r="G25" s="152"/>
      <c r="H25" s="152"/>
      <c r="I25" s="152"/>
      <c r="J25" s="152"/>
      <c r="K25" s="152"/>
      <c r="L25" s="152"/>
      <c r="M25" s="152"/>
      <c r="N25" s="152"/>
      <c r="O25" s="152"/>
    </row>
  </sheetData>
  <mergeCells count="12">
    <mergeCell ref="A1:O1"/>
    <mergeCell ref="A2:O2"/>
    <mergeCell ref="A3:N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C12" sqref="C12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96</v>
      </c>
      <c r="B1" s="158"/>
      <c r="C1" s="158"/>
      <c r="D1" s="158"/>
    </row>
    <row r="2" ht="28.5" customHeight="1" spans="1:4">
      <c r="A2" s="159" t="s">
        <v>97</v>
      </c>
      <c r="B2" s="159"/>
      <c r="C2" s="159"/>
      <c r="D2" s="159"/>
    </row>
    <row r="3" ht="18.75" customHeight="1" spans="1:4">
      <c r="A3" s="149" t="str">
        <f>"单位名称："&amp;"玉溪市教育科学研究所"</f>
        <v>单位名称：玉溪市教育科学研究所</v>
      </c>
      <c r="B3" s="149"/>
      <c r="C3" s="149"/>
      <c r="D3" s="147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98</v>
      </c>
      <c r="D5" s="58" t="s">
        <v>6</v>
      </c>
    </row>
    <row r="6" ht="18.75" customHeight="1" spans="1:4">
      <c r="A6" s="160" t="s">
        <v>99</v>
      </c>
      <c r="B6" s="161"/>
      <c r="C6" s="162" t="s">
        <v>100</v>
      </c>
      <c r="D6" s="161"/>
    </row>
    <row r="7" ht="18.75" customHeight="1" spans="1:4">
      <c r="A7" s="149" t="s">
        <v>101</v>
      </c>
      <c r="B7" s="163">
        <v>10054279.04</v>
      </c>
      <c r="C7" s="164" t="str">
        <f>"（一）"&amp;"教育支出"</f>
        <v>（一）教育支出</v>
      </c>
      <c r="D7" s="163">
        <v>13003054.79</v>
      </c>
    </row>
    <row r="8" ht="18.75" customHeight="1" spans="1:4">
      <c r="A8" s="149" t="s">
        <v>102</v>
      </c>
      <c r="B8" s="163"/>
      <c r="C8" s="164" t="str">
        <f>"（二）"&amp;"社会保障和就业支出"</f>
        <v>（二）社会保障和就业支出</v>
      </c>
      <c r="D8" s="163">
        <v>2023424.64</v>
      </c>
    </row>
    <row r="9" ht="18.75" customHeight="1" spans="1:4">
      <c r="A9" s="149" t="s">
        <v>103</v>
      </c>
      <c r="B9" s="163"/>
      <c r="C9" s="164" t="str">
        <f>"（三）"&amp;"卫生健康支出"</f>
        <v>（三）卫生健康支出</v>
      </c>
      <c r="D9" s="163">
        <v>826590.99</v>
      </c>
    </row>
    <row r="10" ht="18.75" customHeight="1" spans="1:4">
      <c r="A10" s="149" t="s">
        <v>104</v>
      </c>
      <c r="B10" s="163"/>
      <c r="C10" s="164" t="str">
        <f>"（四）"&amp;"住房保障支出"</f>
        <v>（四）住房保障支出</v>
      </c>
      <c r="D10" s="163">
        <v>721212</v>
      </c>
    </row>
    <row r="11" ht="18.75" customHeight="1" spans="1:4">
      <c r="A11" s="60" t="s">
        <v>101</v>
      </c>
      <c r="B11" s="163">
        <v>6520003.38</v>
      </c>
      <c r="C11" s="149"/>
      <c r="D11" s="149"/>
    </row>
    <row r="12" ht="18.75" customHeight="1" spans="1:4">
      <c r="A12" s="60" t="s">
        <v>102</v>
      </c>
      <c r="B12" s="163"/>
      <c r="C12" s="149"/>
      <c r="D12" s="149"/>
    </row>
    <row r="13" ht="18.75" customHeight="1" spans="1:4">
      <c r="A13" s="60" t="s">
        <v>103</v>
      </c>
      <c r="B13" s="163"/>
      <c r="C13" s="149"/>
      <c r="D13" s="149"/>
    </row>
    <row r="14" ht="18.75" customHeight="1" spans="1:4">
      <c r="A14" s="149"/>
      <c r="B14" s="149"/>
      <c r="C14" s="149" t="s">
        <v>105</v>
      </c>
      <c r="D14" s="149"/>
    </row>
    <row r="15" ht="18.75" customHeight="1" spans="1:4">
      <c r="A15" s="165" t="s">
        <v>24</v>
      </c>
      <c r="B15" s="163">
        <v>16574282.42</v>
      </c>
      <c r="C15" s="165" t="s">
        <v>25</v>
      </c>
      <c r="D15" s="163">
        <v>16574282.42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D26" sqref="D26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4" t="s">
        <v>106</v>
      </c>
      <c r="B1" s="154"/>
      <c r="C1" s="154"/>
      <c r="D1" s="154"/>
      <c r="E1" s="154"/>
      <c r="F1" s="154"/>
      <c r="G1" s="154"/>
    </row>
    <row r="2" ht="28.5" customHeight="1" spans="1:7">
      <c r="A2" s="148" t="s">
        <v>107</v>
      </c>
      <c r="B2" s="148"/>
      <c r="C2" s="148"/>
      <c r="D2" s="148"/>
      <c r="E2" s="148"/>
      <c r="F2" s="148"/>
      <c r="G2" s="148"/>
    </row>
    <row r="3" ht="20.25" customHeight="1" spans="1:7">
      <c r="A3" s="149" t="str">
        <f>"单位名称："&amp;"玉溪市教育科学研究所"</f>
        <v>单位名称：玉溪市教育科学研究所</v>
      </c>
      <c r="B3" s="149"/>
      <c r="C3" s="149"/>
      <c r="D3" s="149"/>
      <c r="E3" s="149"/>
      <c r="F3" s="149"/>
      <c r="G3" s="155" t="s">
        <v>2</v>
      </c>
    </row>
    <row r="4" ht="27" customHeight="1" spans="1:7">
      <c r="A4" s="150" t="s">
        <v>108</v>
      </c>
      <c r="B4" s="150"/>
      <c r="C4" s="150" t="s">
        <v>30</v>
      </c>
      <c r="D4" s="150" t="s">
        <v>33</v>
      </c>
      <c r="E4" s="150"/>
      <c r="F4" s="150"/>
      <c r="G4" s="150" t="s">
        <v>72</v>
      </c>
    </row>
    <row r="5" ht="27" customHeight="1" spans="1:7">
      <c r="A5" s="150" t="s">
        <v>67</v>
      </c>
      <c r="B5" s="150" t="s">
        <v>68</v>
      </c>
      <c r="C5" s="150"/>
      <c r="D5" s="150" t="s">
        <v>32</v>
      </c>
      <c r="E5" s="150" t="s">
        <v>109</v>
      </c>
      <c r="F5" s="150" t="s">
        <v>110</v>
      </c>
      <c r="G5" s="150"/>
    </row>
    <row r="6" ht="20.25" customHeight="1" spans="1:7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>
        <v>7</v>
      </c>
    </row>
    <row r="7" ht="20.25" customHeight="1" spans="1:7">
      <c r="A7" s="149" t="s">
        <v>78</v>
      </c>
      <c r="B7" s="149" t="str">
        <f>"        "&amp;"教育支出"</f>
        <v>        教育支出</v>
      </c>
      <c r="C7" s="63">
        <v>13003054.79</v>
      </c>
      <c r="D7" s="152">
        <v>6333051.41</v>
      </c>
      <c r="E7" s="63">
        <v>5764872.69</v>
      </c>
      <c r="F7" s="63">
        <v>568178.72</v>
      </c>
      <c r="G7" s="63">
        <v>6670003.38</v>
      </c>
    </row>
    <row r="8" ht="20.25" customHeight="1" spans="1:7">
      <c r="A8" s="156" t="s">
        <v>79</v>
      </c>
      <c r="B8" s="156" t="str">
        <f>"        "&amp;"教育管理事务"</f>
        <v>        教育管理事务</v>
      </c>
      <c r="C8" s="63">
        <v>13003054.79</v>
      </c>
      <c r="D8" s="152">
        <v>6333051.41</v>
      </c>
      <c r="E8" s="63">
        <v>5764872.69</v>
      </c>
      <c r="F8" s="63">
        <v>568178.72</v>
      </c>
      <c r="G8" s="63">
        <v>6670003.38</v>
      </c>
    </row>
    <row r="9" ht="20.25" customHeight="1" spans="1:7">
      <c r="A9" s="157" t="s">
        <v>80</v>
      </c>
      <c r="B9" s="157" t="str">
        <f>"        "&amp;"其他教育管理事务支出"</f>
        <v>        其他教育管理事务支出</v>
      </c>
      <c r="C9" s="63">
        <v>13003054.79</v>
      </c>
      <c r="D9" s="152">
        <v>6333051.41</v>
      </c>
      <c r="E9" s="63">
        <v>5764872.69</v>
      </c>
      <c r="F9" s="63">
        <v>568178.72</v>
      </c>
      <c r="G9" s="63">
        <v>6670003.38</v>
      </c>
    </row>
    <row r="10" ht="20.25" customHeight="1" spans="1:7">
      <c r="A10" s="149" t="s">
        <v>81</v>
      </c>
      <c r="B10" s="149" t="str">
        <f>"        "&amp;"社会保障和就业支出"</f>
        <v>        社会保障和就业支出</v>
      </c>
      <c r="C10" s="63">
        <v>2023424.64</v>
      </c>
      <c r="D10" s="152">
        <v>2023424.64</v>
      </c>
      <c r="E10" s="63">
        <v>2004224.64</v>
      </c>
      <c r="F10" s="63">
        <v>19200</v>
      </c>
      <c r="G10" s="63"/>
    </row>
    <row r="11" ht="20.25" customHeight="1" spans="1:7">
      <c r="A11" s="156" t="s">
        <v>82</v>
      </c>
      <c r="B11" s="156" t="str">
        <f>"        "&amp;"行政事业单位养老支出"</f>
        <v>        行政事业单位养老支出</v>
      </c>
      <c r="C11" s="63">
        <v>2023424.64</v>
      </c>
      <c r="D11" s="152">
        <v>2023424.64</v>
      </c>
      <c r="E11" s="63">
        <v>2004224.64</v>
      </c>
      <c r="F11" s="63">
        <v>19200</v>
      </c>
      <c r="G11" s="63"/>
    </row>
    <row r="12" ht="20.25" customHeight="1" spans="1:7">
      <c r="A12" s="157" t="s">
        <v>83</v>
      </c>
      <c r="B12" s="157" t="str">
        <f>"        "&amp;"事业单位离退休"</f>
        <v>        事业单位离退休</v>
      </c>
      <c r="C12" s="63">
        <v>864000</v>
      </c>
      <c r="D12" s="152">
        <v>864000</v>
      </c>
      <c r="E12" s="63">
        <v>844800</v>
      </c>
      <c r="F12" s="63">
        <v>19200</v>
      </c>
      <c r="G12" s="63"/>
    </row>
    <row r="13" ht="20.25" customHeight="1" spans="1:7">
      <c r="A13" s="157" t="s">
        <v>84</v>
      </c>
      <c r="B13" s="157" t="str">
        <f>"        "&amp;"机关事业单位基本养老保险缴费支出"</f>
        <v>        机关事业单位基本养老保险缴费支出</v>
      </c>
      <c r="C13" s="63">
        <v>799424.64</v>
      </c>
      <c r="D13" s="152">
        <v>799424.64</v>
      </c>
      <c r="E13" s="63">
        <v>799424.64</v>
      </c>
      <c r="F13" s="63"/>
      <c r="G13" s="63"/>
    </row>
    <row r="14" ht="20.25" customHeight="1" spans="1:7">
      <c r="A14" s="157" t="s">
        <v>85</v>
      </c>
      <c r="B14" s="157" t="str">
        <f>"        "&amp;"机关事业单位职业年金缴费支出"</f>
        <v>        机关事业单位职业年金缴费支出</v>
      </c>
      <c r="C14" s="63">
        <v>360000</v>
      </c>
      <c r="D14" s="152">
        <v>360000</v>
      </c>
      <c r="E14" s="63">
        <v>360000</v>
      </c>
      <c r="F14" s="63"/>
      <c r="G14" s="63"/>
    </row>
    <row r="15" ht="20.25" customHeight="1" spans="1:7">
      <c r="A15" s="149" t="s">
        <v>86</v>
      </c>
      <c r="B15" s="149" t="str">
        <f>"        "&amp;"卫生健康支出"</f>
        <v>        卫生健康支出</v>
      </c>
      <c r="C15" s="63">
        <v>826590.99</v>
      </c>
      <c r="D15" s="152">
        <v>826590.99</v>
      </c>
      <c r="E15" s="63">
        <v>826590.99</v>
      </c>
      <c r="F15" s="63"/>
      <c r="G15" s="63"/>
    </row>
    <row r="16" ht="20.25" customHeight="1" spans="1:7">
      <c r="A16" s="156" t="s">
        <v>87</v>
      </c>
      <c r="B16" s="156" t="str">
        <f>"        "&amp;"行政事业单位医疗"</f>
        <v>        行政事业单位医疗</v>
      </c>
      <c r="C16" s="63">
        <v>826590.99</v>
      </c>
      <c r="D16" s="152">
        <v>826590.99</v>
      </c>
      <c r="E16" s="63">
        <v>826590.99</v>
      </c>
      <c r="F16" s="63"/>
      <c r="G16" s="63"/>
    </row>
    <row r="17" ht="20.25" customHeight="1" spans="1:7">
      <c r="A17" s="157" t="s">
        <v>89</v>
      </c>
      <c r="B17" s="157" t="str">
        <f>"        "&amp;"事业单位医疗"</f>
        <v>        事业单位医疗</v>
      </c>
      <c r="C17" s="63">
        <v>414701.53</v>
      </c>
      <c r="D17" s="152">
        <v>414701.53</v>
      </c>
      <c r="E17" s="63">
        <v>414701.53</v>
      </c>
      <c r="F17" s="63"/>
      <c r="G17" s="63"/>
    </row>
    <row r="18" ht="20.25" customHeight="1" spans="1:7">
      <c r="A18" s="157" t="s">
        <v>90</v>
      </c>
      <c r="B18" s="157" t="str">
        <f>"        "&amp;"公务员医疗补助"</f>
        <v>        公务员医疗补助</v>
      </c>
      <c r="C18" s="63">
        <v>365020.2</v>
      </c>
      <c r="D18" s="152">
        <v>365020.2</v>
      </c>
      <c r="E18" s="63">
        <v>365020.2</v>
      </c>
      <c r="F18" s="63"/>
      <c r="G18" s="63"/>
    </row>
    <row r="19" ht="20.25" customHeight="1" spans="1:7">
      <c r="A19" s="157" t="s">
        <v>91</v>
      </c>
      <c r="B19" s="157" t="str">
        <f>"        "&amp;"其他行政事业单位医疗支出"</f>
        <v>        其他行政事业单位医疗支出</v>
      </c>
      <c r="C19" s="63">
        <v>46869.26</v>
      </c>
      <c r="D19" s="152">
        <v>46869.26</v>
      </c>
      <c r="E19" s="63">
        <v>46869.26</v>
      </c>
      <c r="F19" s="63"/>
      <c r="G19" s="63"/>
    </row>
    <row r="20" ht="20.25" customHeight="1" spans="1:7">
      <c r="A20" s="149" t="s">
        <v>92</v>
      </c>
      <c r="B20" s="149" t="str">
        <f>"        "&amp;"住房保障支出"</f>
        <v>        住房保障支出</v>
      </c>
      <c r="C20" s="63">
        <v>721212</v>
      </c>
      <c r="D20" s="152">
        <v>721212</v>
      </c>
      <c r="E20" s="63">
        <v>721212</v>
      </c>
      <c r="F20" s="63"/>
      <c r="G20" s="63"/>
    </row>
    <row r="21" ht="20.25" customHeight="1" spans="1:7">
      <c r="A21" s="156" t="s">
        <v>93</v>
      </c>
      <c r="B21" s="156" t="str">
        <f>"        "&amp;"住房改革支出"</f>
        <v>        住房改革支出</v>
      </c>
      <c r="C21" s="63">
        <v>721212</v>
      </c>
      <c r="D21" s="152">
        <v>721212</v>
      </c>
      <c r="E21" s="63">
        <v>721212</v>
      </c>
      <c r="F21" s="63"/>
      <c r="G21" s="63"/>
    </row>
    <row r="22" ht="20.25" customHeight="1" spans="1:7">
      <c r="A22" s="157" t="s">
        <v>94</v>
      </c>
      <c r="B22" s="157" t="str">
        <f>"        "&amp;"住房公积金"</f>
        <v>        住房公积金</v>
      </c>
      <c r="C22" s="63">
        <v>634932</v>
      </c>
      <c r="D22" s="152">
        <v>634932</v>
      </c>
      <c r="E22" s="63">
        <v>634932</v>
      </c>
      <c r="F22" s="63"/>
      <c r="G22" s="63"/>
    </row>
    <row r="23" ht="20.25" customHeight="1" spans="1:7">
      <c r="A23" s="157" t="s">
        <v>95</v>
      </c>
      <c r="B23" s="157" t="str">
        <f>"        "&amp;"购房补贴"</f>
        <v>        购房补贴</v>
      </c>
      <c r="C23" s="63">
        <v>86280</v>
      </c>
      <c r="D23" s="152">
        <v>86280</v>
      </c>
      <c r="E23" s="63">
        <v>86280</v>
      </c>
      <c r="F23" s="63"/>
      <c r="G23" s="63"/>
    </row>
    <row r="24" ht="20.25" customHeight="1" spans="1:7">
      <c r="A24" s="151" t="s">
        <v>30</v>
      </c>
      <c r="B24" s="149"/>
      <c r="C24" s="152">
        <v>16574282.42</v>
      </c>
      <c r="D24" s="152">
        <v>9904279.04</v>
      </c>
      <c r="E24" s="152">
        <v>9316900.32</v>
      </c>
      <c r="F24" s="152">
        <v>587378.72</v>
      </c>
      <c r="G24" s="152">
        <v>6670003.38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7" t="s">
        <v>111</v>
      </c>
      <c r="B1" s="147"/>
      <c r="C1" s="147"/>
      <c r="D1" s="147"/>
      <c r="E1" s="147"/>
      <c r="F1" s="147"/>
    </row>
    <row r="2" ht="28.5" customHeight="1" spans="1:6">
      <c r="A2" s="148" t="s">
        <v>112</v>
      </c>
      <c r="B2" s="148"/>
      <c r="C2" s="148"/>
      <c r="D2" s="148"/>
      <c r="E2" s="148"/>
      <c r="F2" s="148"/>
    </row>
    <row r="3" ht="20.25" customHeight="1" spans="1:6">
      <c r="A3" s="149" t="str">
        <f>"单位名称："&amp;"玉溪市教育科学研究所"</f>
        <v>单位名称：玉溪市教育科学研究所</v>
      </c>
      <c r="B3" s="149"/>
      <c r="C3" s="149"/>
      <c r="D3" s="149"/>
      <c r="E3" s="149"/>
      <c r="F3" s="147" t="s">
        <v>2</v>
      </c>
    </row>
    <row r="4" ht="20.25" customHeight="1" spans="1:6">
      <c r="A4" s="150" t="s">
        <v>113</v>
      </c>
      <c r="B4" s="150" t="s">
        <v>114</v>
      </c>
      <c r="C4" s="150" t="s">
        <v>115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116</v>
      </c>
      <c r="E5" s="150" t="s">
        <v>117</v>
      </c>
      <c r="F5" s="150" t="s">
        <v>118</v>
      </c>
    </row>
    <row r="6" ht="20.25" customHeight="1" spans="1:6">
      <c r="A6" s="153" t="s">
        <v>44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3">
        <v>31000</v>
      </c>
      <c r="B7" s="63"/>
      <c r="C7" s="63">
        <v>26000</v>
      </c>
      <c r="D7" s="63"/>
      <c r="E7" s="152">
        <v>26000</v>
      </c>
      <c r="F7" s="63">
        <v>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topLeftCell="A6" workbookViewId="0">
      <selection activeCell="M6" sqref="M$1:W$1048576"/>
    </sheetView>
  </sheetViews>
  <sheetFormatPr defaultColWidth="8.85" defaultRowHeight="15" customHeight="1"/>
  <cols>
    <col min="1" max="1" width="27.275" customWidth="1"/>
    <col min="2" max="2" width="18.25" customWidth="1"/>
    <col min="3" max="3" width="25.75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0" width="16.2833333333333" customWidth="1"/>
    <col min="11" max="11" width="10.25" customWidth="1"/>
    <col min="12" max="12" width="16.2833333333333" customWidth="1"/>
    <col min="13" max="23" width="10.25" customWidth="1"/>
  </cols>
  <sheetData>
    <row r="1" customHeight="1" spans="1:23">
      <c r="A1" s="147" t="s">
        <v>119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120</v>
      </c>
      <c r="B2" s="148"/>
      <c r="C2" s="148" t="s">
        <v>121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tr">
        <f>"单位名称："&amp;"玉溪市教育科学研究所"</f>
        <v>单位名称：玉溪市教育科学研究所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2</v>
      </c>
    </row>
    <row r="4" ht="19.5" customHeight="1" spans="1:23">
      <c r="A4" s="150" t="s">
        <v>122</v>
      </c>
      <c r="B4" s="150" t="s">
        <v>123</v>
      </c>
      <c r="C4" s="150" t="s">
        <v>124</v>
      </c>
      <c r="D4" s="150" t="s">
        <v>125</v>
      </c>
      <c r="E4" s="150" t="s">
        <v>126</v>
      </c>
      <c r="F4" s="150" t="s">
        <v>127</v>
      </c>
      <c r="G4" s="150" t="s">
        <v>128</v>
      </c>
      <c r="H4" s="150" t="s">
        <v>129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130</v>
      </c>
      <c r="O5" s="150"/>
      <c r="P5" s="150"/>
      <c r="Q5" s="150" t="s">
        <v>36</v>
      </c>
      <c r="R5" s="150" t="s">
        <v>70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131</v>
      </c>
      <c r="J6" s="150" t="s">
        <v>132</v>
      </c>
      <c r="K6" s="150" t="s">
        <v>133</v>
      </c>
      <c r="L6" s="150" t="s">
        <v>134</v>
      </c>
      <c r="M6" s="150" t="s">
        <v>135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136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137</v>
      </c>
      <c r="U7" s="151" t="s">
        <v>138</v>
      </c>
      <c r="V7" s="151" t="s">
        <v>139</v>
      </c>
      <c r="W7" s="151" t="s">
        <v>140</v>
      </c>
    </row>
    <row r="8" ht="20.25" customHeight="1" spans="1:23">
      <c r="A8" t="s">
        <v>64</v>
      </c>
      <c r="C8" s="149"/>
      <c r="D8" s="149"/>
      <c r="E8" s="149"/>
      <c r="G8" s="149"/>
      <c r="H8" s="152">
        <v>9904279.04</v>
      </c>
      <c r="I8" s="63">
        <v>9904279.04</v>
      </c>
      <c r="J8" s="63">
        <v>1991773.08</v>
      </c>
      <c r="K8" s="63"/>
      <c r="L8" s="63">
        <v>7912505.96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tr">
        <f t="shared" ref="A9:A31" si="0">"       "&amp;"玉溪市教育科学研究所"</f>
        <v>       玉溪市教育科学研究所</v>
      </c>
      <c r="B9" s="149" t="s">
        <v>141</v>
      </c>
      <c r="C9" s="149" t="s">
        <v>142</v>
      </c>
      <c r="D9" s="149" t="s">
        <v>80</v>
      </c>
      <c r="E9" s="149" t="s">
        <v>143</v>
      </c>
      <c r="F9" s="149" t="s">
        <v>144</v>
      </c>
      <c r="G9" s="149" t="s">
        <v>145</v>
      </c>
      <c r="H9" s="152">
        <v>2375760</v>
      </c>
      <c r="I9" s="63">
        <v>2375760</v>
      </c>
      <c r="J9" s="63">
        <v>593940</v>
      </c>
      <c r="K9" s="63"/>
      <c r="L9" s="63">
        <v>1781820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49" t="str">
        <f t="shared" si="0"/>
        <v>       玉溪市教育科学研究所</v>
      </c>
      <c r="B10" s="149" t="s">
        <v>141</v>
      </c>
      <c r="C10" s="149" t="s">
        <v>142</v>
      </c>
      <c r="D10" s="149" t="s">
        <v>80</v>
      </c>
      <c r="E10" s="149" t="s">
        <v>143</v>
      </c>
      <c r="F10" s="149" t="s">
        <v>146</v>
      </c>
      <c r="G10" s="149" t="s">
        <v>147</v>
      </c>
      <c r="H10" s="152">
        <v>252</v>
      </c>
      <c r="I10" s="63">
        <v>252</v>
      </c>
      <c r="J10" s="63">
        <v>63</v>
      </c>
      <c r="K10" s="149"/>
      <c r="L10" s="63">
        <v>189</v>
      </c>
      <c r="M10" s="149"/>
      <c r="N10" s="63"/>
      <c r="O10" s="63"/>
      <c r="P10" s="149"/>
      <c r="Q10" s="63"/>
      <c r="R10" s="63"/>
      <c r="S10" s="63"/>
      <c r="T10" s="63"/>
      <c r="U10" s="63"/>
      <c r="V10" s="63"/>
      <c r="W10" s="63"/>
    </row>
    <row r="11" ht="20.25" customHeight="1" spans="1:23">
      <c r="A11" s="149" t="str">
        <f t="shared" si="0"/>
        <v>       玉溪市教育科学研究所</v>
      </c>
      <c r="B11" s="149" t="s">
        <v>141</v>
      </c>
      <c r="C11" s="149" t="s">
        <v>142</v>
      </c>
      <c r="D11" s="149" t="s">
        <v>80</v>
      </c>
      <c r="E11" s="149" t="s">
        <v>143</v>
      </c>
      <c r="F11" s="149" t="s">
        <v>148</v>
      </c>
      <c r="G11" s="149" t="s">
        <v>149</v>
      </c>
      <c r="H11" s="152">
        <v>626100</v>
      </c>
      <c r="I11" s="63">
        <v>626100</v>
      </c>
      <c r="J11" s="63">
        <v>156525</v>
      </c>
      <c r="K11" s="149"/>
      <c r="L11" s="63">
        <v>469575</v>
      </c>
      <c r="M11" s="149"/>
      <c r="N11" s="63"/>
      <c r="O11" s="63"/>
      <c r="P11" s="149"/>
      <c r="Q11" s="63"/>
      <c r="R11" s="63"/>
      <c r="S11" s="63"/>
      <c r="T11" s="63"/>
      <c r="U11" s="63"/>
      <c r="V11" s="63"/>
      <c r="W11" s="63"/>
    </row>
    <row r="12" ht="20.25" customHeight="1" spans="1:23">
      <c r="A12" s="149" t="str">
        <f t="shared" si="0"/>
        <v>       玉溪市教育科学研究所</v>
      </c>
      <c r="B12" s="149" t="s">
        <v>141</v>
      </c>
      <c r="C12" s="149" t="s">
        <v>142</v>
      </c>
      <c r="D12" s="149" t="s">
        <v>95</v>
      </c>
      <c r="E12" s="149" t="s">
        <v>150</v>
      </c>
      <c r="F12" s="149" t="s">
        <v>146</v>
      </c>
      <c r="G12" s="149" t="s">
        <v>147</v>
      </c>
      <c r="H12" s="152">
        <v>86280</v>
      </c>
      <c r="I12" s="63">
        <v>86280</v>
      </c>
      <c r="J12" s="63">
        <v>21570</v>
      </c>
      <c r="K12" s="149"/>
      <c r="L12" s="63">
        <v>64710</v>
      </c>
      <c r="M12" s="149"/>
      <c r="N12" s="63"/>
      <c r="O12" s="63"/>
      <c r="P12" s="149"/>
      <c r="Q12" s="63"/>
      <c r="R12" s="63"/>
      <c r="S12" s="63"/>
      <c r="T12" s="63"/>
      <c r="U12" s="63"/>
      <c r="V12" s="63"/>
      <c r="W12" s="63"/>
    </row>
    <row r="13" ht="20.25" customHeight="1" spans="1:23">
      <c r="A13" s="149" t="str">
        <f t="shared" si="0"/>
        <v>       玉溪市教育科学研究所</v>
      </c>
      <c r="B13" s="149" t="s">
        <v>151</v>
      </c>
      <c r="C13" s="149" t="s">
        <v>152</v>
      </c>
      <c r="D13" s="149" t="s">
        <v>80</v>
      </c>
      <c r="E13" s="149" t="s">
        <v>143</v>
      </c>
      <c r="F13" s="149" t="s">
        <v>153</v>
      </c>
      <c r="G13" s="149" t="s">
        <v>154</v>
      </c>
      <c r="H13" s="152">
        <v>36360.69</v>
      </c>
      <c r="I13" s="63">
        <v>36360.69</v>
      </c>
      <c r="J13" s="63">
        <v>9090.17</v>
      </c>
      <c r="K13" s="149"/>
      <c r="L13" s="63">
        <v>27270.52</v>
      </c>
      <c r="M13" s="149"/>
      <c r="N13" s="63"/>
      <c r="O13" s="63"/>
      <c r="P13" s="149"/>
      <c r="Q13" s="63"/>
      <c r="R13" s="63"/>
      <c r="S13" s="63"/>
      <c r="T13" s="63"/>
      <c r="U13" s="63"/>
      <c r="V13" s="63"/>
      <c r="W13" s="63"/>
    </row>
    <row r="14" ht="20.25" customHeight="1" spans="1:23">
      <c r="A14" s="149" t="str">
        <f t="shared" si="0"/>
        <v>       玉溪市教育科学研究所</v>
      </c>
      <c r="B14" s="149" t="s">
        <v>151</v>
      </c>
      <c r="C14" s="149" t="s">
        <v>152</v>
      </c>
      <c r="D14" s="149" t="s">
        <v>84</v>
      </c>
      <c r="E14" s="149" t="s">
        <v>155</v>
      </c>
      <c r="F14" s="149" t="s">
        <v>156</v>
      </c>
      <c r="G14" s="149" t="s">
        <v>157</v>
      </c>
      <c r="H14" s="152">
        <v>799424.64</v>
      </c>
      <c r="I14" s="63">
        <v>799424.64</v>
      </c>
      <c r="J14" s="63">
        <v>199856.16</v>
      </c>
      <c r="K14" s="149"/>
      <c r="L14" s="63">
        <v>599568.48</v>
      </c>
      <c r="M14" s="149"/>
      <c r="N14" s="63"/>
      <c r="O14" s="63"/>
      <c r="P14" s="149"/>
      <c r="Q14" s="63"/>
      <c r="R14" s="63"/>
      <c r="S14" s="63"/>
      <c r="T14" s="63"/>
      <c r="U14" s="63"/>
      <c r="V14" s="63"/>
      <c r="W14" s="63"/>
    </row>
    <row r="15" ht="20.25" customHeight="1" spans="1:23">
      <c r="A15" s="149" t="str">
        <f t="shared" si="0"/>
        <v>       玉溪市教育科学研究所</v>
      </c>
      <c r="B15" s="149" t="s">
        <v>151</v>
      </c>
      <c r="C15" s="149" t="s">
        <v>152</v>
      </c>
      <c r="D15" s="149" t="s">
        <v>89</v>
      </c>
      <c r="E15" s="149" t="s">
        <v>158</v>
      </c>
      <c r="F15" s="149" t="s">
        <v>159</v>
      </c>
      <c r="G15" s="149" t="s">
        <v>160</v>
      </c>
      <c r="H15" s="152">
        <v>414701.53</v>
      </c>
      <c r="I15" s="63">
        <v>414701.53</v>
      </c>
      <c r="J15" s="63">
        <v>103675.38</v>
      </c>
      <c r="K15" s="149"/>
      <c r="L15" s="63">
        <v>311026.15</v>
      </c>
      <c r="M15" s="149"/>
      <c r="N15" s="63"/>
      <c r="O15" s="63"/>
      <c r="P15" s="149"/>
      <c r="Q15" s="63"/>
      <c r="R15" s="63"/>
      <c r="S15" s="63"/>
      <c r="T15" s="63"/>
      <c r="U15" s="63"/>
      <c r="V15" s="63"/>
      <c r="W15" s="63"/>
    </row>
    <row r="16" ht="20.25" customHeight="1" spans="1:23">
      <c r="A16" s="149" t="str">
        <f t="shared" si="0"/>
        <v>       玉溪市教育科学研究所</v>
      </c>
      <c r="B16" s="149" t="s">
        <v>151</v>
      </c>
      <c r="C16" s="149" t="s">
        <v>152</v>
      </c>
      <c r="D16" s="149" t="s">
        <v>90</v>
      </c>
      <c r="E16" s="149" t="s">
        <v>161</v>
      </c>
      <c r="F16" s="149" t="s">
        <v>162</v>
      </c>
      <c r="G16" s="149" t="s">
        <v>163</v>
      </c>
      <c r="H16" s="152">
        <v>365020.2</v>
      </c>
      <c r="I16" s="63">
        <v>365020.2</v>
      </c>
      <c r="J16" s="63">
        <v>91255.05</v>
      </c>
      <c r="K16" s="149"/>
      <c r="L16" s="63">
        <v>273765.15</v>
      </c>
      <c r="M16" s="149"/>
      <c r="N16" s="63"/>
      <c r="O16" s="63"/>
      <c r="P16" s="149"/>
      <c r="Q16" s="63"/>
      <c r="R16" s="63"/>
      <c r="S16" s="63"/>
      <c r="T16" s="63"/>
      <c r="U16" s="63"/>
      <c r="V16" s="63"/>
      <c r="W16" s="63"/>
    </row>
    <row r="17" ht="20.25" customHeight="1" spans="1:23">
      <c r="A17" s="149" t="str">
        <f t="shared" si="0"/>
        <v>       玉溪市教育科学研究所</v>
      </c>
      <c r="B17" s="149" t="s">
        <v>151</v>
      </c>
      <c r="C17" s="149" t="s">
        <v>152</v>
      </c>
      <c r="D17" s="149" t="s">
        <v>91</v>
      </c>
      <c r="E17" s="149" t="s">
        <v>164</v>
      </c>
      <c r="F17" s="149" t="s">
        <v>153</v>
      </c>
      <c r="G17" s="149" t="s">
        <v>154</v>
      </c>
      <c r="H17" s="152">
        <v>46869.26</v>
      </c>
      <c r="I17" s="63">
        <v>46869.26</v>
      </c>
      <c r="J17" s="63">
        <v>31505.32</v>
      </c>
      <c r="K17" s="149"/>
      <c r="L17" s="63">
        <v>15363.94</v>
      </c>
      <c r="M17" s="149"/>
      <c r="N17" s="63"/>
      <c r="O17" s="63"/>
      <c r="P17" s="149"/>
      <c r="Q17" s="63"/>
      <c r="R17" s="63"/>
      <c r="S17" s="63"/>
      <c r="T17" s="63"/>
      <c r="U17" s="63"/>
      <c r="V17" s="63"/>
      <c r="W17" s="63"/>
    </row>
    <row r="18" ht="20.25" customHeight="1" spans="1:23">
      <c r="A18" s="149" t="str">
        <f t="shared" si="0"/>
        <v>       玉溪市教育科学研究所</v>
      </c>
      <c r="B18" s="149" t="s">
        <v>165</v>
      </c>
      <c r="C18" s="149" t="s">
        <v>166</v>
      </c>
      <c r="D18" s="149" t="s">
        <v>94</v>
      </c>
      <c r="E18" s="149" t="s">
        <v>166</v>
      </c>
      <c r="F18" s="149" t="s">
        <v>167</v>
      </c>
      <c r="G18" s="149" t="s">
        <v>166</v>
      </c>
      <c r="H18" s="152">
        <v>634932</v>
      </c>
      <c r="I18" s="63">
        <v>634932</v>
      </c>
      <c r="J18" s="63">
        <v>158733</v>
      </c>
      <c r="K18" s="149"/>
      <c r="L18" s="63">
        <v>476199</v>
      </c>
      <c r="M18" s="149"/>
      <c r="N18" s="63"/>
      <c r="O18" s="63"/>
      <c r="P18" s="149"/>
      <c r="Q18" s="63"/>
      <c r="R18" s="63"/>
      <c r="S18" s="63"/>
      <c r="T18" s="63"/>
      <c r="U18" s="63"/>
      <c r="V18" s="63"/>
      <c r="W18" s="63"/>
    </row>
    <row r="19" ht="20.25" customHeight="1" spans="1:23">
      <c r="A19" s="149" t="str">
        <f t="shared" si="0"/>
        <v>       玉溪市教育科学研究所</v>
      </c>
      <c r="B19" s="149" t="s">
        <v>168</v>
      </c>
      <c r="C19" s="149" t="s">
        <v>169</v>
      </c>
      <c r="D19" s="149" t="s">
        <v>83</v>
      </c>
      <c r="E19" s="149" t="s">
        <v>170</v>
      </c>
      <c r="F19" s="149" t="s">
        <v>171</v>
      </c>
      <c r="G19" s="149" t="s">
        <v>172</v>
      </c>
      <c r="H19" s="152">
        <v>844800</v>
      </c>
      <c r="I19" s="63">
        <v>844800</v>
      </c>
      <c r="J19" s="63">
        <v>168960</v>
      </c>
      <c r="K19" s="149"/>
      <c r="L19" s="63">
        <v>675840</v>
      </c>
      <c r="M19" s="149"/>
      <c r="N19" s="63"/>
      <c r="O19" s="63"/>
      <c r="P19" s="149"/>
      <c r="Q19" s="63"/>
      <c r="R19" s="63"/>
      <c r="S19" s="63"/>
      <c r="T19" s="63"/>
      <c r="U19" s="63"/>
      <c r="V19" s="63"/>
      <c r="W19" s="63"/>
    </row>
    <row r="20" ht="20.25" customHeight="1" spans="1:23">
      <c r="A20" s="149" t="str">
        <f t="shared" si="0"/>
        <v>       玉溪市教育科学研究所</v>
      </c>
      <c r="B20" s="149" t="s">
        <v>173</v>
      </c>
      <c r="C20" s="149" t="s">
        <v>174</v>
      </c>
      <c r="D20" s="149" t="s">
        <v>80</v>
      </c>
      <c r="E20" s="149" t="s">
        <v>143</v>
      </c>
      <c r="F20" s="149" t="s">
        <v>175</v>
      </c>
      <c r="G20" s="149" t="s">
        <v>176</v>
      </c>
      <c r="H20" s="152">
        <v>26000</v>
      </c>
      <c r="I20" s="63">
        <v>26000</v>
      </c>
      <c r="J20" s="63"/>
      <c r="K20" s="149"/>
      <c r="L20" s="63">
        <v>26000</v>
      </c>
      <c r="M20" s="149"/>
      <c r="N20" s="63"/>
      <c r="O20" s="63"/>
      <c r="P20" s="149"/>
      <c r="Q20" s="63"/>
      <c r="R20" s="63"/>
      <c r="S20" s="63"/>
      <c r="T20" s="63"/>
      <c r="U20" s="63"/>
      <c r="V20" s="63"/>
      <c r="W20" s="63"/>
    </row>
    <row r="21" ht="20.25" customHeight="1" spans="1:23">
      <c r="A21" s="149" t="str">
        <f t="shared" si="0"/>
        <v>       玉溪市教育科学研究所</v>
      </c>
      <c r="B21" s="149" t="s">
        <v>177</v>
      </c>
      <c r="C21" s="149" t="s">
        <v>178</v>
      </c>
      <c r="D21" s="149" t="s">
        <v>80</v>
      </c>
      <c r="E21" s="149" t="s">
        <v>143</v>
      </c>
      <c r="F21" s="149" t="s">
        <v>179</v>
      </c>
      <c r="G21" s="149" t="s">
        <v>178</v>
      </c>
      <c r="H21" s="152">
        <v>84378.72</v>
      </c>
      <c r="I21" s="63">
        <v>84378.72</v>
      </c>
      <c r="J21" s="63"/>
      <c r="K21" s="149"/>
      <c r="L21" s="63">
        <v>84378.72</v>
      </c>
      <c r="M21" s="149"/>
      <c r="N21" s="63"/>
      <c r="O21" s="63"/>
      <c r="P21" s="149"/>
      <c r="Q21" s="63"/>
      <c r="R21" s="63"/>
      <c r="S21" s="63"/>
      <c r="T21" s="63"/>
      <c r="U21" s="63"/>
      <c r="V21" s="63"/>
      <c r="W21" s="63"/>
    </row>
    <row r="22" ht="20.25" customHeight="1" spans="1:23">
      <c r="A22" s="149" t="str">
        <f t="shared" si="0"/>
        <v>       玉溪市教育科学研究所</v>
      </c>
      <c r="B22" s="149" t="s">
        <v>180</v>
      </c>
      <c r="C22" s="149" t="s">
        <v>181</v>
      </c>
      <c r="D22" s="149" t="s">
        <v>80</v>
      </c>
      <c r="E22" s="149" t="s">
        <v>143</v>
      </c>
      <c r="F22" s="149" t="s">
        <v>182</v>
      </c>
      <c r="G22" s="149" t="s">
        <v>183</v>
      </c>
      <c r="H22" s="152">
        <v>140100</v>
      </c>
      <c r="I22" s="63">
        <v>140100</v>
      </c>
      <c r="J22" s="63"/>
      <c r="K22" s="149"/>
      <c r="L22" s="63">
        <v>140100</v>
      </c>
      <c r="M22" s="149"/>
      <c r="N22" s="63"/>
      <c r="O22" s="63"/>
      <c r="P22" s="149"/>
      <c r="Q22" s="63"/>
      <c r="R22" s="63"/>
      <c r="S22" s="63"/>
      <c r="T22" s="63"/>
      <c r="U22" s="63"/>
      <c r="V22" s="63"/>
      <c r="W22" s="63"/>
    </row>
    <row r="23" ht="20.25" customHeight="1" spans="1:23">
      <c r="A23" s="149" t="str">
        <f t="shared" si="0"/>
        <v>       玉溪市教育科学研究所</v>
      </c>
      <c r="B23" s="149" t="s">
        <v>180</v>
      </c>
      <c r="C23" s="149" t="s">
        <v>181</v>
      </c>
      <c r="D23" s="149" t="s">
        <v>80</v>
      </c>
      <c r="E23" s="149" t="s">
        <v>143</v>
      </c>
      <c r="F23" s="149" t="s">
        <v>184</v>
      </c>
      <c r="G23" s="149" t="s">
        <v>185</v>
      </c>
      <c r="H23" s="152">
        <v>10000</v>
      </c>
      <c r="I23" s="63">
        <v>10000</v>
      </c>
      <c r="J23" s="63"/>
      <c r="K23" s="149"/>
      <c r="L23" s="63">
        <v>10000</v>
      </c>
      <c r="M23" s="149"/>
      <c r="N23" s="63"/>
      <c r="O23" s="63"/>
      <c r="P23" s="149"/>
      <c r="Q23" s="63"/>
      <c r="R23" s="63"/>
      <c r="S23" s="63"/>
      <c r="T23" s="63"/>
      <c r="U23" s="63"/>
      <c r="V23" s="63"/>
      <c r="W23" s="63"/>
    </row>
    <row r="24" ht="20.25" customHeight="1" spans="1:23">
      <c r="A24" s="149" t="str">
        <f t="shared" si="0"/>
        <v>       玉溪市教育科学研究所</v>
      </c>
      <c r="B24" s="149" t="s">
        <v>180</v>
      </c>
      <c r="C24" s="149" t="s">
        <v>181</v>
      </c>
      <c r="D24" s="149" t="s">
        <v>80</v>
      </c>
      <c r="E24" s="149" t="s">
        <v>143</v>
      </c>
      <c r="F24" s="149" t="s">
        <v>186</v>
      </c>
      <c r="G24" s="149" t="s">
        <v>187</v>
      </c>
      <c r="H24" s="152">
        <v>170000</v>
      </c>
      <c r="I24" s="63">
        <v>170000</v>
      </c>
      <c r="J24" s="63"/>
      <c r="K24" s="149"/>
      <c r="L24" s="63">
        <v>170000</v>
      </c>
      <c r="M24" s="149"/>
      <c r="N24" s="63"/>
      <c r="O24" s="63"/>
      <c r="P24" s="149"/>
      <c r="Q24" s="63"/>
      <c r="R24" s="63"/>
      <c r="S24" s="63"/>
      <c r="T24" s="63"/>
      <c r="U24" s="63"/>
      <c r="V24" s="63"/>
      <c r="W24" s="63"/>
    </row>
    <row r="25" ht="20.25" customHeight="1" spans="1:23">
      <c r="A25" s="149" t="str">
        <f t="shared" si="0"/>
        <v>       玉溪市教育科学研究所</v>
      </c>
      <c r="B25" s="149" t="s">
        <v>180</v>
      </c>
      <c r="C25" s="149" t="s">
        <v>181</v>
      </c>
      <c r="D25" s="149" t="s">
        <v>80</v>
      </c>
      <c r="E25" s="149" t="s">
        <v>143</v>
      </c>
      <c r="F25" s="149" t="s">
        <v>188</v>
      </c>
      <c r="G25" s="149" t="s">
        <v>189</v>
      </c>
      <c r="H25" s="152">
        <v>76000</v>
      </c>
      <c r="I25" s="63">
        <v>76000</v>
      </c>
      <c r="J25" s="63"/>
      <c r="K25" s="149"/>
      <c r="L25" s="63">
        <v>76000</v>
      </c>
      <c r="M25" s="149"/>
      <c r="N25" s="63"/>
      <c r="O25" s="63"/>
      <c r="P25" s="149"/>
      <c r="Q25" s="63"/>
      <c r="R25" s="63"/>
      <c r="S25" s="63"/>
      <c r="T25" s="63"/>
      <c r="U25" s="63"/>
      <c r="V25" s="63"/>
      <c r="W25" s="63"/>
    </row>
    <row r="26" ht="20.25" customHeight="1" spans="1:23">
      <c r="A26" s="149" t="str">
        <f t="shared" si="0"/>
        <v>       玉溪市教育科学研究所</v>
      </c>
      <c r="B26" s="149" t="s">
        <v>180</v>
      </c>
      <c r="C26" s="149" t="s">
        <v>181</v>
      </c>
      <c r="D26" s="149" t="s">
        <v>83</v>
      </c>
      <c r="E26" s="149" t="s">
        <v>170</v>
      </c>
      <c r="F26" s="149" t="s">
        <v>188</v>
      </c>
      <c r="G26" s="149" t="s">
        <v>189</v>
      </c>
      <c r="H26" s="152">
        <v>19200</v>
      </c>
      <c r="I26" s="63">
        <v>19200</v>
      </c>
      <c r="J26" s="63"/>
      <c r="K26" s="149"/>
      <c r="L26" s="63">
        <v>19200</v>
      </c>
      <c r="M26" s="149"/>
      <c r="N26" s="63"/>
      <c r="O26" s="63"/>
      <c r="P26" s="149"/>
      <c r="Q26" s="63"/>
      <c r="R26" s="63"/>
      <c r="S26" s="63"/>
      <c r="T26" s="63"/>
      <c r="U26" s="63"/>
      <c r="V26" s="63"/>
      <c r="W26" s="63"/>
    </row>
    <row r="27" ht="20.25" customHeight="1" spans="1:23">
      <c r="A27" s="149" t="str">
        <f t="shared" si="0"/>
        <v>       玉溪市教育科学研究所</v>
      </c>
      <c r="B27" s="149" t="s">
        <v>190</v>
      </c>
      <c r="C27" s="149" t="s">
        <v>118</v>
      </c>
      <c r="D27" s="149" t="s">
        <v>80</v>
      </c>
      <c r="E27" s="149" t="s">
        <v>143</v>
      </c>
      <c r="F27" s="149" t="s">
        <v>191</v>
      </c>
      <c r="G27" s="149" t="s">
        <v>118</v>
      </c>
      <c r="H27" s="152">
        <v>5000</v>
      </c>
      <c r="I27" s="63">
        <v>5000</v>
      </c>
      <c r="J27" s="63"/>
      <c r="K27" s="149"/>
      <c r="L27" s="63">
        <v>5000</v>
      </c>
      <c r="M27" s="149"/>
      <c r="N27" s="63"/>
      <c r="O27" s="63"/>
      <c r="P27" s="149"/>
      <c r="Q27" s="63"/>
      <c r="R27" s="63"/>
      <c r="S27" s="63"/>
      <c r="T27" s="63"/>
      <c r="U27" s="63"/>
      <c r="V27" s="63"/>
      <c r="W27" s="63"/>
    </row>
    <row r="28" ht="20.25" customHeight="1" spans="1:23">
      <c r="A28" s="149" t="str">
        <f t="shared" si="0"/>
        <v>       玉溪市教育科学研究所</v>
      </c>
      <c r="B28" s="149" t="s">
        <v>192</v>
      </c>
      <c r="C28" s="149" t="s">
        <v>193</v>
      </c>
      <c r="D28" s="149" t="s">
        <v>80</v>
      </c>
      <c r="E28" s="149" t="s">
        <v>143</v>
      </c>
      <c r="F28" s="149" t="s">
        <v>194</v>
      </c>
      <c r="G28" s="149" t="s">
        <v>195</v>
      </c>
      <c r="H28" s="152">
        <v>56700</v>
      </c>
      <c r="I28" s="63">
        <v>56700</v>
      </c>
      <c r="J28" s="63"/>
      <c r="K28" s="149"/>
      <c r="L28" s="63">
        <v>56700</v>
      </c>
      <c r="M28" s="149"/>
      <c r="N28" s="63"/>
      <c r="O28" s="63"/>
      <c r="P28" s="149"/>
      <c r="Q28" s="63"/>
      <c r="R28" s="63"/>
      <c r="S28" s="63"/>
      <c r="T28" s="63"/>
      <c r="U28" s="63"/>
      <c r="V28" s="63"/>
      <c r="W28" s="63"/>
    </row>
    <row r="29" ht="20.25" customHeight="1" spans="1:23">
      <c r="A29" s="149" t="str">
        <f t="shared" si="0"/>
        <v>       玉溪市教育科学研究所</v>
      </c>
      <c r="B29" s="149" t="s">
        <v>196</v>
      </c>
      <c r="C29" s="149" t="s">
        <v>197</v>
      </c>
      <c r="D29" s="149" t="s">
        <v>85</v>
      </c>
      <c r="E29" s="149" t="s">
        <v>198</v>
      </c>
      <c r="F29" s="149" t="s">
        <v>199</v>
      </c>
      <c r="G29" s="149" t="s">
        <v>200</v>
      </c>
      <c r="H29" s="152">
        <v>360000</v>
      </c>
      <c r="I29" s="63">
        <v>360000</v>
      </c>
      <c r="J29" s="63"/>
      <c r="K29" s="149"/>
      <c r="L29" s="63">
        <v>360000</v>
      </c>
      <c r="M29" s="149"/>
      <c r="N29" s="63"/>
      <c r="O29" s="63"/>
      <c r="P29" s="149"/>
      <c r="Q29" s="63"/>
      <c r="R29" s="63"/>
      <c r="S29" s="63"/>
      <c r="T29" s="63"/>
      <c r="U29" s="63"/>
      <c r="V29" s="63"/>
      <c r="W29" s="63"/>
    </row>
    <row r="30" ht="20.25" customHeight="1" spans="1:23">
      <c r="A30" s="149" t="str">
        <f t="shared" si="0"/>
        <v>       玉溪市教育科学研究所</v>
      </c>
      <c r="B30" s="149" t="s">
        <v>201</v>
      </c>
      <c r="C30" s="149" t="s">
        <v>202</v>
      </c>
      <c r="D30" s="149" t="s">
        <v>80</v>
      </c>
      <c r="E30" s="149" t="s">
        <v>143</v>
      </c>
      <c r="F30" s="149" t="s">
        <v>148</v>
      </c>
      <c r="G30" s="149" t="s">
        <v>149</v>
      </c>
      <c r="H30" s="152">
        <v>900000</v>
      </c>
      <c r="I30" s="63">
        <v>900000</v>
      </c>
      <c r="J30" s="63"/>
      <c r="K30" s="149"/>
      <c r="L30" s="63">
        <v>900000</v>
      </c>
      <c r="M30" s="149"/>
      <c r="N30" s="63"/>
      <c r="O30" s="63"/>
      <c r="P30" s="149"/>
      <c r="Q30" s="63"/>
      <c r="R30" s="63"/>
      <c r="S30" s="63"/>
      <c r="T30" s="63"/>
      <c r="U30" s="63"/>
      <c r="V30" s="63"/>
      <c r="W30" s="63"/>
    </row>
    <row r="31" ht="20.25" customHeight="1" spans="1:23">
      <c r="A31" s="149" t="str">
        <f t="shared" si="0"/>
        <v>       玉溪市教育科学研究所</v>
      </c>
      <c r="B31" s="149" t="s">
        <v>203</v>
      </c>
      <c r="C31" s="149" t="s">
        <v>204</v>
      </c>
      <c r="D31" s="149" t="s">
        <v>80</v>
      </c>
      <c r="E31" s="149" t="s">
        <v>143</v>
      </c>
      <c r="F31" s="149" t="s">
        <v>148</v>
      </c>
      <c r="G31" s="149" t="s">
        <v>149</v>
      </c>
      <c r="H31" s="152">
        <v>1826400</v>
      </c>
      <c r="I31" s="63">
        <v>1826400</v>
      </c>
      <c r="J31" s="63">
        <v>456600</v>
      </c>
      <c r="K31" s="149"/>
      <c r="L31" s="63">
        <v>1369800</v>
      </c>
      <c r="M31" s="149"/>
      <c r="N31" s="63"/>
      <c r="O31" s="63"/>
      <c r="P31" s="149"/>
      <c r="Q31" s="63"/>
      <c r="R31" s="63"/>
      <c r="S31" s="63"/>
      <c r="T31" s="63"/>
      <c r="U31" s="63"/>
      <c r="V31" s="63"/>
      <c r="W31" s="63"/>
    </row>
    <row r="32" ht="20.25" customHeight="1" spans="1:23">
      <c r="A32" s="151" t="s">
        <v>30</v>
      </c>
      <c r="B32" s="151"/>
      <c r="C32" s="151"/>
      <c r="D32" s="151"/>
      <c r="E32" s="151"/>
      <c r="F32" s="151"/>
      <c r="G32" s="151"/>
      <c r="H32" s="63">
        <v>9904279.04</v>
      </c>
      <c r="I32" s="63">
        <v>9904279.04</v>
      </c>
      <c r="J32" s="63">
        <v>1991773.08</v>
      </c>
      <c r="K32" s="63"/>
      <c r="L32" s="63">
        <v>7912505.96</v>
      </c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2:G32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A3" workbookViewId="0">
      <selection activeCell="I18" sqref="I11 I12 I15 I18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1"/>
      <c r="E1" s="141"/>
      <c r="F1" s="141"/>
      <c r="G1" s="141"/>
      <c r="H1" s="141"/>
      <c r="K1" s="131"/>
      <c r="N1" s="131"/>
      <c r="O1" s="131"/>
      <c r="P1" s="131"/>
      <c r="U1" s="146"/>
      <c r="W1" s="132" t="s">
        <v>205</v>
      </c>
    </row>
    <row r="2" ht="27.75" customHeight="1" spans="1:23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"单位名称："&amp;"玉溪市教育科学研究所"</f>
        <v>单位名称：玉溪市教育科学研究所</v>
      </c>
      <c r="B3" s="142" t="str">
        <f>"单位名称："&amp;"玉溪市教育科学研究所"</f>
        <v>单位名称：玉溪市教育科学研究所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6"/>
      <c r="W3" s="135" t="s">
        <v>2</v>
      </c>
    </row>
    <row r="4" ht="21.75" customHeight="1" spans="1:23">
      <c r="A4" s="9" t="s">
        <v>207</v>
      </c>
      <c r="B4" s="9" t="s">
        <v>123</v>
      </c>
      <c r="C4" s="9" t="s">
        <v>124</v>
      </c>
      <c r="D4" s="9" t="s">
        <v>208</v>
      </c>
      <c r="E4" s="10" t="s">
        <v>125</v>
      </c>
      <c r="F4" s="10" t="s">
        <v>126</v>
      </c>
      <c r="G4" s="10" t="s">
        <v>127</v>
      </c>
      <c r="H4" s="10" t="s">
        <v>128</v>
      </c>
      <c r="I4" s="20" t="s">
        <v>30</v>
      </c>
      <c r="J4" s="20" t="s">
        <v>209</v>
      </c>
      <c r="K4" s="20"/>
      <c r="L4" s="20"/>
      <c r="M4" s="20"/>
      <c r="N4" s="20" t="s">
        <v>130</v>
      </c>
      <c r="O4" s="20"/>
      <c r="P4" s="20"/>
      <c r="Q4" s="10" t="s">
        <v>36</v>
      </c>
      <c r="R4" s="11" t="s">
        <v>210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5" t="s">
        <v>33</v>
      </c>
      <c r="K5" s="145"/>
      <c r="L5" s="145" t="s">
        <v>34</v>
      </c>
      <c r="M5" s="145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136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5" t="s">
        <v>32</v>
      </c>
      <c r="K6" s="145" t="s">
        <v>211</v>
      </c>
      <c r="L6" s="145"/>
      <c r="M6" s="14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68"/>
      <c r="B8" s="144"/>
      <c r="C8" s="68" t="s">
        <v>212</v>
      </c>
      <c r="D8" s="68"/>
      <c r="E8" s="68"/>
      <c r="F8" s="68"/>
      <c r="G8" s="68"/>
      <c r="H8" s="68"/>
      <c r="I8" s="45">
        <v>150000</v>
      </c>
      <c r="J8" s="45">
        <v>150000</v>
      </c>
      <c r="K8" s="45">
        <v>150000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8" t="s">
        <v>213</v>
      </c>
      <c r="B9" s="144" t="s">
        <v>214</v>
      </c>
      <c r="C9" s="68" t="s">
        <v>212</v>
      </c>
      <c r="D9" s="68" t="s">
        <v>64</v>
      </c>
      <c r="E9" s="68" t="s">
        <v>80</v>
      </c>
      <c r="F9" s="68" t="s">
        <v>143</v>
      </c>
      <c r="G9" s="68" t="s">
        <v>194</v>
      </c>
      <c r="H9" s="68" t="s">
        <v>195</v>
      </c>
      <c r="I9" s="45">
        <v>150000</v>
      </c>
      <c r="J9" s="45">
        <v>150000</v>
      </c>
      <c r="K9" s="45">
        <v>150000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32.9" customHeight="1" spans="1:23">
      <c r="A10" s="68"/>
      <c r="B10" s="68"/>
      <c r="C10" s="68" t="s">
        <v>215</v>
      </c>
      <c r="D10" s="68"/>
      <c r="E10" s="68"/>
      <c r="F10" s="68"/>
      <c r="G10" s="68"/>
      <c r="H10" s="68"/>
      <c r="I10" s="45">
        <v>2000000</v>
      </c>
      <c r="J10" s="45"/>
      <c r="K10" s="45"/>
      <c r="L10" s="45"/>
      <c r="M10" s="45"/>
      <c r="N10" s="45">
        <v>2000000</v>
      </c>
      <c r="O10" s="45"/>
      <c r="P10" s="45"/>
      <c r="Q10" s="45"/>
      <c r="R10" s="45"/>
      <c r="S10" s="45"/>
      <c r="T10" s="45"/>
      <c r="U10" s="45"/>
      <c r="V10" s="45"/>
      <c r="W10" s="45"/>
    </row>
    <row r="11" ht="32.9" customHeight="1" spans="1:23">
      <c r="A11" s="68" t="s">
        <v>216</v>
      </c>
      <c r="B11" s="144" t="s">
        <v>217</v>
      </c>
      <c r="C11" s="68" t="s">
        <v>215</v>
      </c>
      <c r="D11" s="68" t="s">
        <v>64</v>
      </c>
      <c r="E11" s="68" t="s">
        <v>80</v>
      </c>
      <c r="F11" s="68" t="s">
        <v>143</v>
      </c>
      <c r="G11" s="68" t="s">
        <v>218</v>
      </c>
      <c r="H11" s="68" t="s">
        <v>219</v>
      </c>
      <c r="I11" s="45">
        <v>2000000</v>
      </c>
      <c r="J11" s="45"/>
      <c r="K11" s="45"/>
      <c r="L11" s="45"/>
      <c r="M11" s="45"/>
      <c r="N11" s="45">
        <v>2000000</v>
      </c>
      <c r="O11" s="45"/>
      <c r="P11" s="45"/>
      <c r="Q11" s="45"/>
      <c r="R11" s="45"/>
      <c r="S11" s="45"/>
      <c r="T11" s="45"/>
      <c r="U11" s="45"/>
      <c r="V11" s="45"/>
      <c r="W11" s="45"/>
    </row>
    <row r="12" ht="32.9" customHeight="1" spans="1:23">
      <c r="A12" s="68"/>
      <c r="B12" s="68"/>
      <c r="C12" s="68" t="s">
        <v>220</v>
      </c>
      <c r="D12" s="68"/>
      <c r="E12" s="68"/>
      <c r="F12" s="68"/>
      <c r="G12" s="68"/>
      <c r="H12" s="68"/>
      <c r="I12" s="45">
        <v>2440368.38</v>
      </c>
      <c r="J12" s="45"/>
      <c r="K12" s="45"/>
      <c r="L12" s="45"/>
      <c r="M12" s="45"/>
      <c r="N12" s="45">
        <v>2440368.38</v>
      </c>
      <c r="O12" s="45"/>
      <c r="P12" s="45"/>
      <c r="Q12" s="45"/>
      <c r="R12" s="45"/>
      <c r="S12" s="45"/>
      <c r="T12" s="45"/>
      <c r="U12" s="45"/>
      <c r="V12" s="45"/>
      <c r="W12" s="45"/>
    </row>
    <row r="13" ht="32.9" customHeight="1" spans="1:23">
      <c r="A13" s="68" t="s">
        <v>216</v>
      </c>
      <c r="B13" s="144" t="s">
        <v>221</v>
      </c>
      <c r="C13" s="68" t="s">
        <v>220</v>
      </c>
      <c r="D13" s="68" t="s">
        <v>64</v>
      </c>
      <c r="E13" s="68" t="s">
        <v>80</v>
      </c>
      <c r="F13" s="68" t="s">
        <v>143</v>
      </c>
      <c r="G13" s="68" t="s">
        <v>222</v>
      </c>
      <c r="H13" s="68" t="s">
        <v>223</v>
      </c>
      <c r="I13" s="45">
        <v>818052.38</v>
      </c>
      <c r="J13" s="45"/>
      <c r="K13" s="45"/>
      <c r="L13" s="45"/>
      <c r="M13" s="45"/>
      <c r="N13" s="45">
        <v>818052.38</v>
      </c>
      <c r="O13" s="45"/>
      <c r="P13" s="45"/>
      <c r="Q13" s="45"/>
      <c r="R13" s="45"/>
      <c r="S13" s="45"/>
      <c r="T13" s="45"/>
      <c r="U13" s="45"/>
      <c r="V13" s="45"/>
      <c r="W13" s="45"/>
    </row>
    <row r="14" ht="32.9" customHeight="1" spans="1:23">
      <c r="A14" s="68" t="s">
        <v>216</v>
      </c>
      <c r="B14" s="144" t="s">
        <v>221</v>
      </c>
      <c r="C14" s="68" t="s">
        <v>220</v>
      </c>
      <c r="D14" s="68" t="s">
        <v>64</v>
      </c>
      <c r="E14" s="68" t="s">
        <v>80</v>
      </c>
      <c r="F14" s="68" t="s">
        <v>143</v>
      </c>
      <c r="G14" s="68" t="s">
        <v>218</v>
      </c>
      <c r="H14" s="68" t="s">
        <v>219</v>
      </c>
      <c r="I14" s="45">
        <v>1622316</v>
      </c>
      <c r="J14" s="45"/>
      <c r="K14" s="45"/>
      <c r="L14" s="45"/>
      <c r="M14" s="45"/>
      <c r="N14" s="45">
        <v>1622316</v>
      </c>
      <c r="O14" s="45"/>
      <c r="P14" s="45"/>
      <c r="Q14" s="45"/>
      <c r="R14" s="45"/>
      <c r="S14" s="45"/>
      <c r="T14" s="45"/>
      <c r="U14" s="45"/>
      <c r="V14" s="45"/>
      <c r="W14" s="45"/>
    </row>
    <row r="15" ht="32.9" customHeight="1" spans="1:23">
      <c r="A15" s="68"/>
      <c r="B15" s="68"/>
      <c r="C15" s="68" t="s">
        <v>224</v>
      </c>
      <c r="D15" s="68"/>
      <c r="E15" s="68"/>
      <c r="F15" s="68"/>
      <c r="G15" s="68"/>
      <c r="H15" s="68"/>
      <c r="I15" s="45">
        <v>2000000</v>
      </c>
      <c r="J15" s="45"/>
      <c r="K15" s="45"/>
      <c r="L15" s="45"/>
      <c r="M15" s="45"/>
      <c r="N15" s="45">
        <v>2000000</v>
      </c>
      <c r="O15" s="45"/>
      <c r="P15" s="45"/>
      <c r="Q15" s="45"/>
      <c r="R15" s="45"/>
      <c r="S15" s="45"/>
      <c r="T15" s="45"/>
      <c r="U15" s="45"/>
      <c r="V15" s="45"/>
      <c r="W15" s="45"/>
    </row>
    <row r="16" ht="32.9" customHeight="1" spans="1:23">
      <c r="A16" s="68" t="s">
        <v>216</v>
      </c>
      <c r="B16" s="144" t="s">
        <v>225</v>
      </c>
      <c r="C16" s="68" t="s">
        <v>224</v>
      </c>
      <c r="D16" s="68" t="s">
        <v>64</v>
      </c>
      <c r="E16" s="68" t="s">
        <v>80</v>
      </c>
      <c r="F16" s="68" t="s">
        <v>143</v>
      </c>
      <c r="G16" s="68" t="s">
        <v>222</v>
      </c>
      <c r="H16" s="68" t="s">
        <v>223</v>
      </c>
      <c r="I16" s="45">
        <v>1839300</v>
      </c>
      <c r="J16" s="45"/>
      <c r="K16" s="45"/>
      <c r="L16" s="45"/>
      <c r="M16" s="45"/>
      <c r="N16" s="45">
        <v>1839300</v>
      </c>
      <c r="O16" s="45"/>
      <c r="P16" s="45"/>
      <c r="Q16" s="45"/>
      <c r="R16" s="45"/>
      <c r="S16" s="45"/>
      <c r="T16" s="45"/>
      <c r="U16" s="45"/>
      <c r="V16" s="45"/>
      <c r="W16" s="45"/>
    </row>
    <row r="17" ht="32.9" customHeight="1" spans="1:23">
      <c r="A17" s="68" t="s">
        <v>216</v>
      </c>
      <c r="B17" s="144" t="s">
        <v>225</v>
      </c>
      <c r="C17" s="68" t="s">
        <v>224</v>
      </c>
      <c r="D17" s="68" t="s">
        <v>64</v>
      </c>
      <c r="E17" s="68" t="s">
        <v>80</v>
      </c>
      <c r="F17" s="68" t="s">
        <v>143</v>
      </c>
      <c r="G17" s="68" t="s">
        <v>226</v>
      </c>
      <c r="H17" s="68" t="s">
        <v>227</v>
      </c>
      <c r="I17" s="45">
        <v>160700</v>
      </c>
      <c r="J17" s="45"/>
      <c r="K17" s="45"/>
      <c r="L17" s="45"/>
      <c r="M17" s="45"/>
      <c r="N17" s="45">
        <v>160700</v>
      </c>
      <c r="O17" s="45"/>
      <c r="P17" s="45"/>
      <c r="Q17" s="45"/>
      <c r="R17" s="45"/>
      <c r="S17" s="45"/>
      <c r="T17" s="45"/>
      <c r="U17" s="45"/>
      <c r="V17" s="45"/>
      <c r="W17" s="45"/>
    </row>
    <row r="18" ht="32.9" customHeight="1" spans="1:23">
      <c r="A18" s="68"/>
      <c r="B18" s="68"/>
      <c r="C18" s="68" t="s">
        <v>228</v>
      </c>
      <c r="D18" s="68"/>
      <c r="E18" s="68"/>
      <c r="F18" s="68"/>
      <c r="G18" s="68"/>
      <c r="H18" s="68"/>
      <c r="I18" s="45">
        <v>79635</v>
      </c>
      <c r="J18" s="45"/>
      <c r="K18" s="45"/>
      <c r="L18" s="45"/>
      <c r="M18" s="45"/>
      <c r="N18" s="45">
        <v>79635</v>
      </c>
      <c r="O18" s="45"/>
      <c r="P18" s="45"/>
      <c r="Q18" s="45"/>
      <c r="R18" s="45"/>
      <c r="S18" s="45"/>
      <c r="T18" s="45"/>
      <c r="U18" s="45"/>
      <c r="V18" s="45"/>
      <c r="W18" s="45"/>
    </row>
    <row r="19" ht="32.9" customHeight="1" spans="1:23">
      <c r="A19" s="68" t="s">
        <v>213</v>
      </c>
      <c r="B19" s="144" t="s">
        <v>229</v>
      </c>
      <c r="C19" s="68" t="s">
        <v>228</v>
      </c>
      <c r="D19" s="68" t="s">
        <v>64</v>
      </c>
      <c r="E19" s="68" t="s">
        <v>80</v>
      </c>
      <c r="F19" s="68" t="s">
        <v>143</v>
      </c>
      <c r="G19" s="68" t="s">
        <v>194</v>
      </c>
      <c r="H19" s="68" t="s">
        <v>195</v>
      </c>
      <c r="I19" s="45">
        <v>79635</v>
      </c>
      <c r="J19" s="45"/>
      <c r="K19" s="45"/>
      <c r="L19" s="45"/>
      <c r="M19" s="45"/>
      <c r="N19" s="45">
        <v>79635</v>
      </c>
      <c r="O19" s="45"/>
      <c r="P19" s="45"/>
      <c r="Q19" s="45"/>
      <c r="R19" s="45"/>
      <c r="S19" s="45"/>
      <c r="T19" s="45"/>
      <c r="U19" s="45"/>
      <c r="V19" s="45"/>
      <c r="W19" s="45"/>
    </row>
    <row r="20" ht="18.75" customHeight="1" spans="1:23">
      <c r="A20" s="46" t="s">
        <v>230</v>
      </c>
      <c r="B20" s="47"/>
      <c r="C20" s="47"/>
      <c r="D20" s="47"/>
      <c r="E20" s="47"/>
      <c r="F20" s="47"/>
      <c r="G20" s="47"/>
      <c r="H20" s="48"/>
      <c r="I20" s="45">
        <v>6670003.38</v>
      </c>
      <c r="J20" s="45">
        <v>150000</v>
      </c>
      <c r="K20" s="45">
        <v>150000</v>
      </c>
      <c r="L20" s="45"/>
      <c r="M20" s="45"/>
      <c r="N20" s="45">
        <v>6520003.38</v>
      </c>
      <c r="O20" s="45"/>
      <c r="P20" s="45"/>
      <c r="Q20" s="45"/>
      <c r="R20" s="45"/>
      <c r="S20" s="45"/>
      <c r="T20" s="45"/>
      <c r="U20" s="45"/>
      <c r="V20" s="45"/>
      <c r="W20" s="45"/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0" t="s">
        <v>231</v>
      </c>
    </row>
    <row r="2" ht="28.5" customHeight="1" spans="1:10">
      <c r="A2" s="139" t="s">
        <v>232</v>
      </c>
      <c r="B2" s="32"/>
      <c r="C2" s="32"/>
      <c r="D2" s="32"/>
      <c r="E2" s="32"/>
      <c r="F2" s="101"/>
      <c r="G2" s="32"/>
      <c r="H2" s="101"/>
      <c r="I2" s="101"/>
      <c r="J2" s="32"/>
    </row>
    <row r="3" ht="15" customHeight="1" spans="1:1">
      <c r="A3" s="5" t="str">
        <f>"单位名称："&amp;"玉溪市教育科学研究所"</f>
        <v>单位名称：玉溪市教育科学研究所</v>
      </c>
    </row>
    <row r="4" ht="14.25" customHeight="1" spans="1:10">
      <c r="A4" s="67" t="s">
        <v>233</v>
      </c>
      <c r="B4" s="67" t="s">
        <v>234</v>
      </c>
      <c r="C4" s="67" t="s">
        <v>235</v>
      </c>
      <c r="D4" s="67" t="s">
        <v>236</v>
      </c>
      <c r="E4" s="67" t="s">
        <v>237</v>
      </c>
      <c r="F4" s="54" t="s">
        <v>238</v>
      </c>
      <c r="G4" s="67" t="s">
        <v>239</v>
      </c>
      <c r="H4" s="54" t="s">
        <v>240</v>
      </c>
      <c r="I4" s="54" t="s">
        <v>241</v>
      </c>
      <c r="J4" s="67" t="s">
        <v>242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 t="s">
        <v>212</v>
      </c>
      <c r="B7" s="68" t="s">
        <v>243</v>
      </c>
      <c r="C7" s="68" t="s">
        <v>244</v>
      </c>
      <c r="D7" s="68" t="s">
        <v>245</v>
      </c>
      <c r="E7" s="68" t="s">
        <v>246</v>
      </c>
      <c r="F7" s="68" t="s">
        <v>247</v>
      </c>
      <c r="G7" s="43" t="s">
        <v>248</v>
      </c>
      <c r="H7" s="68" t="s">
        <v>249</v>
      </c>
      <c r="I7" s="68" t="s">
        <v>250</v>
      </c>
      <c r="J7" s="68" t="s">
        <v>251</v>
      </c>
    </row>
    <row r="8" ht="33.75" customHeight="1" spans="1:10">
      <c r="A8" s="68" t="s">
        <v>212</v>
      </c>
      <c r="B8" s="68" t="s">
        <v>243</v>
      </c>
      <c r="C8" s="68" t="s">
        <v>244</v>
      </c>
      <c r="D8" s="68" t="s">
        <v>252</v>
      </c>
      <c r="E8" s="68" t="s">
        <v>253</v>
      </c>
      <c r="F8" s="68" t="s">
        <v>254</v>
      </c>
      <c r="G8" s="43" t="s">
        <v>255</v>
      </c>
      <c r="H8" s="68" t="s">
        <v>256</v>
      </c>
      <c r="I8" s="68" t="s">
        <v>250</v>
      </c>
      <c r="J8" s="68" t="s">
        <v>257</v>
      </c>
    </row>
    <row r="9" ht="33.75" customHeight="1" spans="1:10">
      <c r="A9" s="68" t="s">
        <v>212</v>
      </c>
      <c r="B9" s="68" t="s">
        <v>243</v>
      </c>
      <c r="C9" s="68" t="s">
        <v>258</v>
      </c>
      <c r="D9" s="68" t="s">
        <v>259</v>
      </c>
      <c r="E9" s="68" t="s">
        <v>260</v>
      </c>
      <c r="F9" s="68" t="s">
        <v>254</v>
      </c>
      <c r="G9" s="43" t="s">
        <v>255</v>
      </c>
      <c r="H9" s="68" t="s">
        <v>256</v>
      </c>
      <c r="I9" s="68" t="s">
        <v>250</v>
      </c>
      <c r="J9" s="68" t="s">
        <v>261</v>
      </c>
    </row>
    <row r="10" ht="33.75" customHeight="1" spans="1:10">
      <c r="A10" s="68" t="s">
        <v>212</v>
      </c>
      <c r="B10" s="68" t="s">
        <v>243</v>
      </c>
      <c r="C10" s="68" t="s">
        <v>258</v>
      </c>
      <c r="D10" s="68" t="s">
        <v>262</v>
      </c>
      <c r="E10" s="68" t="s">
        <v>263</v>
      </c>
      <c r="F10" s="68" t="s">
        <v>254</v>
      </c>
      <c r="G10" s="43" t="s">
        <v>255</v>
      </c>
      <c r="H10" s="68" t="s">
        <v>256</v>
      </c>
      <c r="I10" s="68" t="s">
        <v>250</v>
      </c>
      <c r="J10" s="68" t="s">
        <v>264</v>
      </c>
    </row>
    <row r="11" ht="33.75" customHeight="1" spans="1:10">
      <c r="A11" s="68" t="s">
        <v>212</v>
      </c>
      <c r="B11" s="68" t="s">
        <v>243</v>
      </c>
      <c r="C11" s="68" t="s">
        <v>265</v>
      </c>
      <c r="D11" s="68" t="s">
        <v>266</v>
      </c>
      <c r="E11" s="68" t="s">
        <v>267</v>
      </c>
      <c r="F11" s="68" t="s">
        <v>268</v>
      </c>
      <c r="G11" s="43" t="s">
        <v>255</v>
      </c>
      <c r="H11" s="68" t="s">
        <v>256</v>
      </c>
      <c r="I11" s="68" t="s">
        <v>250</v>
      </c>
      <c r="J11" s="68" t="s">
        <v>269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阿当</cp:lastModifiedBy>
  <dcterms:created xsi:type="dcterms:W3CDTF">2026-01-29T00:54:40Z</dcterms:created>
  <dcterms:modified xsi:type="dcterms:W3CDTF">2026-01-29T03:46:09Z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22773148D2624A39BEF7030B909909D7_12</vt:lpwstr>
  </property>
  <property fmtid="{D5CDD505-2E9C-101B-9397-08002B2CF9AE}" pid="3" name="KSOProductBuildVer">
    <vt:lpwstr>2052-12.1.0.22215</vt:lpwstr>
  </property>
</Properties>
</file>