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730" windowHeight="9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25725"/>
</workbook>
</file>

<file path=xl/calcChain.xml><?xml version="1.0" encoding="utf-8"?>
<calcChain xmlns="http://schemas.openxmlformats.org/spreadsheetml/2006/main">
  <c r="A3" i="17"/>
  <c r="A3" i="16"/>
  <c r="A3" i="15"/>
  <c r="A3" i="14"/>
  <c r="A3" i="13"/>
  <c r="A3" i="12"/>
  <c r="C21" i="11"/>
  <c r="A21"/>
  <c r="C20"/>
  <c r="A20"/>
  <c r="C19"/>
  <c r="A19"/>
  <c r="C18"/>
  <c r="A18"/>
  <c r="C17"/>
  <c r="A17"/>
  <c r="C16"/>
  <c r="A16"/>
  <c r="C15"/>
  <c r="A15"/>
  <c r="C14"/>
  <c r="A14"/>
  <c r="C13"/>
  <c r="A13"/>
  <c r="C12"/>
  <c r="A12"/>
  <c r="C11"/>
  <c r="A11"/>
  <c r="C10"/>
  <c r="A10"/>
  <c r="C9"/>
  <c r="A9"/>
  <c r="A3"/>
  <c r="A3" i="10"/>
  <c r="A3" i="9"/>
  <c r="B3" i="8"/>
  <c r="A3"/>
  <c r="A31" i="7"/>
  <c r="A30"/>
  <c r="A29"/>
  <c r="A28"/>
  <c r="A27"/>
  <c r="A26"/>
  <c r="A25"/>
  <c r="A24"/>
  <c r="A23"/>
  <c r="A22"/>
  <c r="A21"/>
  <c r="A20"/>
  <c r="A19"/>
  <c r="A18"/>
  <c r="A17"/>
  <c r="A16"/>
  <c r="A15"/>
  <c r="A14"/>
  <c r="A13"/>
  <c r="A12"/>
  <c r="A11"/>
  <c r="A10"/>
  <c r="A9"/>
  <c r="A3"/>
  <c r="A3" i="6"/>
  <c r="B25" i="5"/>
  <c r="B24"/>
  <c r="B23"/>
  <c r="B22"/>
  <c r="B21"/>
  <c r="B20"/>
  <c r="B19"/>
  <c r="B18"/>
  <c r="B17"/>
  <c r="B16"/>
  <c r="B15"/>
  <c r="B14"/>
  <c r="B13"/>
  <c r="B12"/>
  <c r="B11"/>
  <c r="B10"/>
  <c r="B9"/>
  <c r="B8"/>
  <c r="B7"/>
  <c r="A3"/>
  <c r="C10" i="4"/>
  <c r="C9"/>
  <c r="C8"/>
  <c r="C7"/>
  <c r="A3"/>
  <c r="B26" i="3"/>
  <c r="B25"/>
  <c r="B24"/>
  <c r="B23"/>
  <c r="B22"/>
  <c r="B21"/>
  <c r="B20"/>
  <c r="B19"/>
  <c r="B18"/>
  <c r="B17"/>
  <c r="B16"/>
  <c r="B15"/>
  <c r="B14"/>
  <c r="B13"/>
  <c r="B12"/>
  <c r="B11"/>
  <c r="B10"/>
  <c r="B9"/>
  <c r="B8"/>
  <c r="B7"/>
  <c r="A3"/>
  <c r="A3" i="2"/>
  <c r="C9" i="1"/>
  <c r="C8"/>
  <c r="C7"/>
  <c r="C6"/>
  <c r="A3"/>
</calcChain>
</file>

<file path=xl/sharedStrings.xml><?xml version="1.0" encoding="utf-8"?>
<sst xmlns="http://schemas.openxmlformats.org/spreadsheetml/2006/main" count="1272" uniqueCount="458">
  <si>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</si>
  <si>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</si>
  <si>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</si>
  <si>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</si>
  <si>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</si>
  <si>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</si>
  <si>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</si>
  <si>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</si>
  <si>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</si>
  <si>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</si>
  <si>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</si>
  <si>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</si>
  <si>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</si>
  <si>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</si>
  <si>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</si>
  <si>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</si>
  <si>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</si>
  <si>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</si>
  <si>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</si>
  <si>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</si>
  <si>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</si>
  <si>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</si>
  <si>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</si>
  <si>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</si>
  <si>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</si>
  <si>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</si>
  <si>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</si>
  <si>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</si>
  <si>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</si>
  <si>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</si>
  <si>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</si>
  <si>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</si>
  <si>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</si>
  <si>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</si>
  <si>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</si>
  <si>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</si>
  <si>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</si>
  <si>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</si>
  <si>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</si>
  <si>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</si>
  <si>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</si>
  <si>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</si>
  <si>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</si>
  <si>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</si>
  <si>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</si>
  <si>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</si>
  <si>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</si>
  <si>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</si>
  <si>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</si>
  <si>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</si>
  <si>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</si>
  <si>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</si>
  <si>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</si>
  <si>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</si>
  <si>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</si>
  <si>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</si>
  <si>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</si>
  <si>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</si>
  <si>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</si>
  <si>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</si>
  <si>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</si>
  <si>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</si>
  <si>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</si>
  <si>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105015</t>
  </si>
  <si>
    <t>玉溪市第二幼儿园</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</si>
  <si>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</si>
  <si>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</si>
  <si>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</si>
  <si>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</si>
  <si>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</si>
  <si>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</si>
  <si>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</si>
  <si>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</si>
  <si>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</si>
  <si>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</si>
  <si>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</si>
  <si>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</si>
  <si>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</si>
  <si>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205</t>
  </si>
  <si>
    <t>20502</t>
  </si>
  <si>
    <t>2050201</t>
  </si>
  <si>
    <t>208</t>
  </si>
  <si>
    <t>20805</t>
  </si>
  <si>
    <t>2080502</t>
  </si>
  <si>
    <t>2080505</t>
  </si>
  <si>
    <t>2080506</t>
  </si>
  <si>
    <t>20808</t>
  </si>
  <si>
    <t>2080801</t>
  </si>
  <si>
    <t>210</t>
  </si>
  <si>
    <t>21011</t>
  </si>
  <si>
    <t>2101101</t>
  </si>
  <si>
    <t>2101102</t>
  </si>
  <si>
    <t>2101103</t>
  </si>
  <si>
    <t>2101199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</si>
  <si>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</si>
  <si>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</si>
  <si>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</si>
  <si>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</si>
  <si>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</si>
  <si>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</si>
  <si>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</si>
  <si>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</si>
  <si>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</si>
  <si>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</si>
  <si>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</si>
  <si>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</si>
  <si>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</si>
  <si>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</si>
  <si>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</si>
  <si>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</si>
  <si>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</si>
  <si>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</si>
  <si>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</si>
  <si>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</si>
  <si>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</si>
  <si>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</si>
  <si>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</si>
  <si>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</si>
  <si>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</si>
  <si>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</si>
  <si>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</si>
  <si>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</si>
  <si>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</si>
  <si>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</si>
  <si>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</si>
  <si>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</si>
  <si>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</si>
  <si>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</si>
  <si>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</si>
  <si>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</si>
  <si>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</si>
  <si>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</si>
  <si>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</si>
  <si>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</si>
  <si>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</si>
  <si>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</si>
  <si>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</si>
  <si>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</si>
  <si>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</si>
  <si>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</si>
  <si>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</si>
  <si>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</si>
  <si>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</si>
  <si>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530400210000000630677</t>
  </si>
  <si>
    <t>事业人员工资支出</t>
  </si>
  <si>
    <t>学前教育</t>
  </si>
  <si>
    <t>30101</t>
  </si>
  <si>
    <t>基本工资</t>
  </si>
  <si>
    <t>30102</t>
  </si>
  <si>
    <t>津贴补贴</t>
  </si>
  <si>
    <t>30107</t>
  </si>
  <si>
    <t>绩效工资</t>
  </si>
  <si>
    <t>购房补贴</t>
  </si>
  <si>
    <t>530400210000000630678</t>
  </si>
  <si>
    <t>社会保障缴费</t>
  </si>
  <si>
    <t>30112</t>
  </si>
  <si>
    <t>其他社会保障缴费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</si>
  <si>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</si>
  <si>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</si>
  <si>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</si>
  <si>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</si>
  <si>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</si>
  <si>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</si>
  <si>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</si>
  <si>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</si>
  <si>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</si>
  <si>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</si>
  <si>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530400210000000630679</t>
  </si>
  <si>
    <t>住房公积金</t>
  </si>
  <si>
    <t>30113</t>
  </si>
  <si>
    <t>530400210000000630680</t>
  </si>
  <si>
    <t>对个人和家庭的补助</t>
  </si>
  <si>
    <t>事业单位离退休</t>
  </si>
  <si>
    <t>30305</t>
  </si>
  <si>
    <t>生活补助</t>
  </si>
  <si>
    <t>530400210000000630682</t>
  </si>
  <si>
    <t>一般公用经费</t>
  </si>
  <si>
    <t>30201</t>
  </si>
  <si>
    <t>办公费</t>
  </si>
  <si>
    <t>30205</t>
  </si>
  <si>
    <t>水费</t>
  </si>
  <si>
    <t>30206</t>
  </si>
  <si>
    <t>电费</t>
  </si>
  <si>
    <t>30299</t>
  </si>
  <si>
    <t>其他商品和服务支出</t>
  </si>
  <si>
    <t>31002</t>
  </si>
  <si>
    <t>办公设备购置</t>
  </si>
  <si>
    <t>530400221100000320516</t>
  </si>
  <si>
    <t>公车购置及运维费</t>
  </si>
  <si>
    <t>30231</t>
  </si>
  <si>
    <t>公务用车运行维护费</t>
  </si>
  <si>
    <t>530400221100000320517</t>
  </si>
  <si>
    <t>工会经费</t>
  </si>
  <si>
    <t>30228</t>
  </si>
  <si>
    <t>530400221100000320534</t>
  </si>
  <si>
    <t>30217</t>
  </si>
  <si>
    <t>530400241100002092441</t>
  </si>
  <si>
    <t>校长职级补贴项目经费</t>
  </si>
  <si>
    <t>30199</t>
  </si>
  <si>
    <t>其他工资福利支出</t>
  </si>
  <si>
    <t>530400241100002093820</t>
  </si>
  <si>
    <t>奖励性绩效工资（正常部分)项目经费</t>
  </si>
  <si>
    <t>530400241100002142291</t>
  </si>
  <si>
    <t>奖励性绩效工资（高于部分）项目经费</t>
  </si>
  <si>
    <t>530400241100002980070</t>
  </si>
  <si>
    <t>退休职工职业年金</t>
  </si>
  <si>
    <t>机关事业单位职业年金缴费支出</t>
  </si>
  <si>
    <t>30109</t>
  </si>
  <si>
    <t>职业年金缴费</t>
  </si>
  <si>
    <t>预算05-1表</t>
  </si>
  <si>
    <t>2026年部门项目支出预算表</t>
  </si>
  <si>
    <t>项目分类</t>
  </si>
  <si>
    <t>项目单位</t>
  </si>
  <si>
    <t>本年拨款</t>
  </si>
  <si>
    <t>单位资金</t>
  </si>
  <si>
    <t>其中：本次下达</t>
  </si>
  <si>
    <t>云南省基础教育综合奖补资金</t>
  </si>
  <si>
    <t>事业发展类</t>
  </si>
  <si>
    <t>530400241100002770519</t>
  </si>
  <si>
    <t>30227</t>
  </si>
  <si>
    <t>委托业务费</t>
  </si>
  <si>
    <t>31003</t>
  </si>
  <si>
    <t>专用设备购置</t>
  </si>
  <si>
    <t>31006</t>
  </si>
  <si>
    <t>大型修缮</t>
  </si>
  <si>
    <t>死亡职工遗属生活补助专项经费</t>
  </si>
  <si>
    <t>民生类</t>
  </si>
  <si>
    <t>530400241100002808937</t>
  </si>
  <si>
    <t>死亡抚恤</t>
  </si>
  <si>
    <t>市二幼办园运转经费</t>
  </si>
  <si>
    <t>530400251100003553325</t>
  </si>
  <si>
    <t>30211</t>
  </si>
  <si>
    <t>差旅费</t>
  </si>
  <si>
    <t>30214</t>
  </si>
  <si>
    <t>租赁费</t>
  </si>
  <si>
    <t>30226</t>
  </si>
  <si>
    <t>劳务费</t>
  </si>
  <si>
    <t>学前教育免保教费补助项目经费</t>
  </si>
  <si>
    <t>530400251100004624964</t>
  </si>
  <si>
    <t>学前教育省级学科带头人工作室专项资金</t>
  </si>
  <si>
    <t>530400251100004760786</t>
  </si>
  <si>
    <t>30216</t>
  </si>
  <si>
    <t>培训费</t>
  </si>
  <si>
    <t>园区提升改造省级专项资金</t>
  </si>
  <si>
    <t>530400251100004763091</t>
  </si>
  <si>
    <t>530400261100004879316</t>
  </si>
  <si>
    <t>30209</t>
  </si>
  <si>
    <t>物业管理费</t>
  </si>
  <si>
    <t>幼儿园食堂专项经费</t>
  </si>
  <si>
    <t>530400261100004881153</t>
  </si>
  <si>
    <t>30218</t>
  </si>
  <si>
    <t>专用材料费</t>
  </si>
  <si>
    <t>其他专项资金</t>
  </si>
  <si>
    <t>530400261100004882562</t>
  </si>
  <si>
    <t>30213</t>
  </si>
  <si>
    <t>维修（护）费</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</si>
  <si>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</si>
  <si>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</si>
  <si>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</si>
  <si>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</si>
  <si>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</si>
  <si>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</si>
  <si>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</si>
  <si>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</si>
  <si>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</si>
  <si>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</si>
  <si>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</si>
  <si>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</si>
  <si>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</si>
  <si>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1.2026年全面免除公办幼儿园学前一年在园儿童保育教育费。
2.2026年幼儿园学前一年在园儿童数免除率=100%。
3.2026年确保免保教费政策知晓率&gt;=90%。
4.2026年免保育教育费资金使用合规率=100%，确保资金按时、足额到位；补助资金到位、足额使用完成率&gt;=90%。
5.完成年度设施设备购置计划&gt;=90%，园舍维修维护验收通过率&gt;=90%，夯实保教服务硬件基础。
6.家长对幼儿园办学满意度达90%及以上，做好项目政策的宣传、咨询等工作，满足学前教育发展需求，办人民满意的优质幼儿园。</t>
  </si>
  <si>
    <t>产出指标</t>
  </si>
  <si>
    <t>数量指标</t>
  </si>
  <si>
    <t>购置计划完成率</t>
  </si>
  <si>
    <t>=</t>
  </si>
  <si>
    <t>100</t>
  </si>
  <si>
    <t>%</t>
  </si>
  <si>
    <t>定量指标</t>
  </si>
  <si>
    <t>反映幼儿园学前一年在园儿童免保教费政策全覆盖情况，确保符合条件幼儿应享尽享。</t>
  </si>
  <si>
    <t>政策覆盖率</t>
  </si>
  <si>
    <t>&gt;=</t>
  </si>
  <si>
    <t>90</t>
  </si>
  <si>
    <t>反映幼儿园设施设备购置计划执行情况，保障保教活动物资供应的及时性与完整性。</t>
  </si>
  <si>
    <t>质量指标</t>
  </si>
  <si>
    <t>验收通过率</t>
  </si>
  <si>
    <t>反映对园舍维修维护的质量，保障师幼活动环境安全合规。</t>
  </si>
  <si>
    <t>政策执行率</t>
  </si>
  <si>
    <t>反映项目资金使用规范程度，杜绝违规挪用、乱支行为。</t>
  </si>
  <si>
    <t>时效指标</t>
  </si>
  <si>
    <t>资金拨付及时率</t>
  </si>
  <si>
    <t>反映项目资金拨付及时性，保障园所正常运转及项目推进。</t>
  </si>
  <si>
    <t>资金支付率</t>
  </si>
  <si>
    <t>反映项目资金的使用进度与配置效率的情况。</t>
  </si>
  <si>
    <t>效益指标</t>
  </si>
  <si>
    <t>社会效益</t>
  </si>
  <si>
    <t>安全事故发生次数</t>
  </si>
  <si>
    <t>反映政策宣传成效，确保家长了解免保教费的情况。</t>
  </si>
  <si>
    <t>运转保障率</t>
  </si>
  <si>
    <t>反映项目资金对幼儿园核心运转的支撑情况，保障水电、安保等基础服务稳定。</t>
  </si>
  <si>
    <t>满意度指标</t>
  </si>
  <si>
    <t>服务对象满意度</t>
  </si>
  <si>
    <t>家长满意度</t>
  </si>
  <si>
    <t>反映家长对幼儿园政策落实、保教服务、环境设施、安全管理等方面的整体评价。</t>
  </si>
  <si>
    <t>教职工满意度</t>
  </si>
  <si>
    <t>反映教职工对项目资金保障、物资支持、工作环境、职业发展等方面的评价。</t>
  </si>
  <si>
    <t>成本指标</t>
  </si>
  <si>
    <t>经济成本指标</t>
  </si>
  <si>
    <t>免保教费财政投入率</t>
  </si>
  <si>
    <t>&lt;=</t>
  </si>
  <si>
    <t>30</t>
  </si>
  <si>
    <t>反映设备购置经费管控情况，保障保教核心经费。</t>
  </si>
  <si>
    <t>该项目资金为红塔烟草（集团）有限责任公司玉溪卷烟厂等企业捐赠、其他补助及其他的专项资金，主要用于改善幼儿园办学条件，涵盖幼儿园教学设施购置、园舍维护修缮及校园环境创设等项目，助力幼儿园优质发展。年度内完成设施设备购置，可大幅度改善幼儿园设施设备硬件条件，提高幼儿园办园水准，实现校园“硬件软件”协同适配。以此保障全园师生的在园安全，维护幼儿正常教育教学秩序，持续提高我园的教育质量、办园水平和办学效益。通过提高幼儿设备配备标准，科学规划幼儿园布局，进一步优化办园条件，推动幼儿园高质量发展。</t>
  </si>
  <si>
    <t>购置设施设备数量</t>
  </si>
  <si>
    <t>批次</t>
  </si>
  <si>
    <t>反映购置设施设备数量完成情况。</t>
  </si>
  <si>
    <t>园舍维修改造数量</t>
  </si>
  <si>
    <t>批</t>
  </si>
  <si>
    <t>反映设施设备购置的产品质量情况。</t>
  </si>
  <si>
    <t>购置安装完成及时率</t>
  </si>
  <si>
    <t>反映购置设施设备安装调试完成及时情况。</t>
  </si>
  <si>
    <t>幼儿受益率</t>
  </si>
  <si>
    <t>反映设施设备购置使用情况。</t>
  </si>
  <si>
    <t>反映服务对象购置设施设备的整体满意情况。</t>
  </si>
  <si>
    <t>园舍维修改造成本节约率</t>
  </si>
  <si>
    <t>反映园舍维修改造项目实际成本相较于预算成本的节约程度的情况。</t>
  </si>
  <si>
    <t>1、2026年非税收入按幼儿人数917人，收费标准为600.00元/月.生进行预算编制，实现收取保育费550.20万元的绩效目标，缴入国库率100%。
2、2026年保证幼儿园正常运转，健全学前教育经费保障体系，进一步提高办园质量，促进学前教育事业健康快速发展，幼儿受益人数≥800人。
3、2026年购置设施设备，实现计划完成率达80%及以上，验收通过率达90%及以上。
4、2026年实现幼儿受益人数≥800人，资助人数100%覆盖在园幼儿人数，体现学前教育的公益性和惠普性。
5、2026年实现累计支出进度≥90%，确保资金按时、足额到位；资助资金到位、足额使用完成率≥90%。
6、2026年实现家长对幼儿园办学满意度≥90%，做好项目政策的宣传、咨询等工作，满足学前教育发展需求，办人民满意的优质幼儿园。</t>
  </si>
  <si>
    <t>购置设备计划完成率</t>
  </si>
  <si>
    <t>227.592</t>
  </si>
  <si>
    <t>万元</t>
  </si>
  <si>
    <t>反映编外人员工资全年发放的完成情况。</t>
  </si>
  <si>
    <t>在园幼儿人数</t>
  </si>
  <si>
    <t>700</t>
  </si>
  <si>
    <t>人</t>
  </si>
  <si>
    <t>反映实际在园幼儿人数。</t>
  </si>
  <si>
    <t>反映校园安防设施、零星修缮质量达标情况。</t>
  </si>
  <si>
    <t>幼儿园非税收入缴入国库率</t>
  </si>
  <si>
    <t>反映每年收取非税收入缴入国库数。</t>
  </si>
  <si>
    <t>零星修缮（维修）及时率</t>
  </si>
  <si>
    <t>反映零星修缮（维修）及时的情况。</t>
  </si>
  <si>
    <t>反映使用项目资金的进度情况。</t>
  </si>
  <si>
    <t>次</t>
  </si>
  <si>
    <t>反映安全事故发生的次数情况。</t>
  </si>
  <si>
    <t>保教保育质量</t>
  </si>
  <si>
    <t>反映编外人员工资及服务费按时发放的完成情况。</t>
  </si>
  <si>
    <t>设备使用人员满意度</t>
  </si>
  <si>
    <t>反映家长对幼儿园服务的整体满意情况。</t>
  </si>
  <si>
    <t>受益幼儿家长满意度</t>
  </si>
  <si>
    <t>反映教职工对幼儿园的满意程度。</t>
  </si>
  <si>
    <t>1.2026年食材采购成本偏差控制在+（-）5%以内，无资金浪费情况。
2.2026年食品安全事故发生率维持基本为0，食材验收合格率稳定在95%及以上。
3.2026年幼长对膳食营养、管理的满意度均达90%及以上。
4.建立完整的采购、经费台账，经费全年公示12次。</t>
  </si>
  <si>
    <t>全年食材供应种类数量</t>
  </si>
  <si>
    <t>反映在园就餐幼儿人数的保障情况。</t>
  </si>
  <si>
    <t>经费公示次数</t>
  </si>
  <si>
    <t>种</t>
  </si>
  <si>
    <t>反映每月采购食材种类的情况。</t>
  </si>
  <si>
    <t>食材安全达标率</t>
  </si>
  <si>
    <t>反映采购食材符合国家食品安全标准的质量情况。</t>
  </si>
  <si>
    <t>食材安全事故发生次数</t>
  </si>
  <si>
    <t>反映食堂食品安全管理水平的情况。</t>
  </si>
  <si>
    <t>幼儿营养达标率</t>
  </si>
  <si>
    <t>反映幼儿身高、体重达标的情况。</t>
  </si>
  <si>
    <t>食堂规范化运营水平率</t>
  </si>
  <si>
    <t>反映食堂规范化运营的提升效果的情况。</t>
  </si>
  <si>
    <t>反映家长对幼儿餐食服务的整体评价。</t>
  </si>
  <si>
    <t>反映教职工对教职工餐食的整体评价。</t>
  </si>
  <si>
    <t>根据《玉溪市民政局玉溪市财政局关于提高城乡居民最低生活保障特困人员救助供养孤儿基本生活保障标准的通知》文件精神，2026年度为我园已故职工程辛的母徐美云按月足额发放遗属生活困难补助906.00元/人.月，全年发放金额共计10872.00元，实现补助资金发放准确率100%，及时率100%，保障其基本生活需求，政策落实合规率100%。</t>
  </si>
  <si>
    <t>获补对象数</t>
  </si>
  <si>
    <t>人次</t>
  </si>
  <si>
    <t>反映获补助人员的按月发放的情况。</t>
  </si>
  <si>
    <t>获补对象准确率</t>
  </si>
  <si>
    <t>95</t>
  </si>
  <si>
    <t>反映获补助对象认定的准确性情况。
获补对象准确率=符合标准的补助对象数/实际补助对象数*100%</t>
  </si>
  <si>
    <t>发放及时率</t>
  </si>
  <si>
    <t xml:space="preserve">反映发放单位及时发放补助资金的情况。
</t>
  </si>
  <si>
    <t>生活状况改善</t>
  </si>
  <si>
    <t>反映受助对象了解补助政策的情况。</t>
  </si>
  <si>
    <t>受益对象满意度</t>
  </si>
  <si>
    <t>反映获补助受益对象的满意程度。</t>
  </si>
  <si>
    <t>预算06表</t>
  </si>
  <si>
    <t>2026年部门政府性基金预算支出预算表</t>
  </si>
  <si>
    <t>单位:元</t>
  </si>
  <si>
    <t>政府性基金预算支出</t>
  </si>
  <si>
    <t>备注：本单位无政府性基金预算，此表为空。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</si>
  <si>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</si>
  <si>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</si>
  <si>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</si>
  <si>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</si>
  <si>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</si>
  <si>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</si>
  <si>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</si>
  <si>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</si>
  <si>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</si>
  <si>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</si>
  <si>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</si>
  <si>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</si>
  <si>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公务用车保险费</t>
  </si>
  <si>
    <t>项</t>
  </si>
  <si>
    <t>公务用车加油、维修和保养</t>
  </si>
  <si>
    <t>伸缩门</t>
  </si>
  <si>
    <t>视频监控设备</t>
  </si>
  <si>
    <t>安保服务</t>
  </si>
  <si>
    <t>绿化保洁服务</t>
  </si>
  <si>
    <t>设施设备购置</t>
  </si>
  <si>
    <t>办公桌椅</t>
  </si>
  <si>
    <t>套</t>
  </si>
  <si>
    <t>碎纸机</t>
  </si>
  <si>
    <t>电脑</t>
  </si>
  <si>
    <t>编外人员工资</t>
  </si>
  <si>
    <t>幼儿食堂食材支出</t>
  </si>
  <si>
    <t>职工食堂食材支出</t>
  </si>
  <si>
    <t>预算08表</t>
  </si>
  <si>
    <t>2026年部门政府购买服务预算表</t>
  </si>
  <si>
    <t>政府购买服务项目</t>
  </si>
  <si>
    <t>政府购买服务目录</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</si>
  <si>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</si>
  <si>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</si>
  <si>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</si>
  <si>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</si>
  <si>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</si>
  <si>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</si>
  <si>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</si>
  <si>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</si>
  <si>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</si>
  <si>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</si>
  <si>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</si>
  <si>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</si>
  <si>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</si>
  <si>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</si>
  <si>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</si>
  <si>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备注：本单位无对下转移支付预算，此表为空。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</si>
  <si>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</si>
  <si>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</si>
  <si>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</si>
  <si>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</si>
  <si>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</si>
  <si>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</si>
  <si>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</si>
  <si>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</si>
  <si>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</si>
  <si>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</si>
  <si>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</si>
  <si>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</si>
  <si>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A02091107 视频监控设备</t>
  </si>
  <si>
    <t>视频监控</t>
  </si>
  <si>
    <t>A02059900 其他机械设备</t>
  </si>
  <si>
    <t>电动伸缩门</t>
  </si>
  <si>
    <t>预算11表</t>
  </si>
  <si>
    <t>2026年上级补助项目支出预算表</t>
  </si>
  <si>
    <t>上级补助</t>
  </si>
  <si>
    <t>备注：本单位无上级补助项目支出预算，此表为空。</t>
  </si>
  <si>
    <t>预算12表</t>
  </si>
  <si>
    <t>2026年部门项目支出中期规划预算表</t>
  </si>
  <si>
    <t>项目级次</t>
  </si>
  <si>
    <t>2026年</t>
  </si>
  <si>
    <t>2027年</t>
  </si>
  <si>
    <t>2028年</t>
  </si>
  <si>
    <t>312 民生类</t>
  </si>
  <si>
    <t>本级</t>
  </si>
  <si>
    <t/>
  </si>
  <si>
    <t>备注：本单位无政府购买服务预算，此表为空。</t>
    <phoneticPr fontId="19" type="noConversion"/>
  </si>
</sst>
</file>

<file path=xl/styles.xml><?xml version="1.0" encoding="utf-8"?>
<styleSheet xmlns="http://schemas.openxmlformats.org/spreadsheetml/2006/main">
  <numFmts count="5">
    <numFmt numFmtId="176" formatCode="#,##0.00;\-#,##0.00;;@"/>
    <numFmt numFmtId="177" formatCode="#,##0;\-#,##0;;@"/>
    <numFmt numFmtId="179" formatCode="yyyy/mm/dd\ hh:mm:ss"/>
    <numFmt numFmtId="181" formatCode="yyyy/mm/dd"/>
    <numFmt numFmtId="182" formatCode="hh:mm:ss"/>
  </numFmts>
  <fonts count="21">
    <font>
      <sz val="11"/>
      <color rgb="FF000000"/>
      <name val="宋体"/>
      <charset val="134"/>
      <scheme val="minor"/>
    </font>
    <font>
      <sz val="9"/>
      <color rgb="FF000000"/>
      <name val="宋体"/>
      <charset val="134"/>
      <scheme val="minor"/>
    </font>
    <font>
      <sz val="9.75"/>
      <color rgb="FF000000"/>
      <name val="SimSun"/>
      <charset val="134"/>
    </font>
    <font>
      <b/>
      <sz val="22"/>
      <color rgb="FF000000"/>
      <name val="宋体"/>
      <charset val="134"/>
    </font>
    <font>
      <sz val="9"/>
      <color rgb="FF000000"/>
      <name val="宋体"/>
      <charset val="134"/>
    </font>
    <font>
      <sz val="9"/>
      <color rgb="FF000000"/>
      <name val="SimSun"/>
      <charset val="134"/>
    </font>
    <font>
      <sz val="9"/>
      <color theme="1"/>
      <name val="宋体"/>
      <charset val="134"/>
    </font>
    <font>
      <sz val="9"/>
      <name val="宋体"/>
      <charset val="134"/>
    </font>
    <font>
      <b/>
      <sz val="22"/>
      <name val="宋体"/>
      <charset val="134"/>
    </font>
    <font>
      <sz val="9"/>
      <name val="SimSun"/>
      <charset val="134"/>
    </font>
    <font>
      <b/>
      <sz val="23"/>
      <color rgb="FF000000"/>
      <name val="宋体"/>
      <charset val="134"/>
    </font>
    <font>
      <sz val="8.25"/>
      <color rgb="FF000000"/>
      <name val="宋体"/>
      <charset val="134"/>
    </font>
    <font>
      <sz val="11"/>
      <color theme="1"/>
      <name val="宋体"/>
      <charset val="134"/>
      <scheme val="minor"/>
    </font>
    <font>
      <sz val="10"/>
      <color rgb="FF000000"/>
      <name val="宋体"/>
      <charset val="134"/>
    </font>
    <font>
      <sz val="9.75"/>
      <color rgb="FF000000"/>
      <name val="宋体"/>
      <charset val="134"/>
    </font>
    <font>
      <sz val="9"/>
      <color rgb="FF000000"/>
      <name val="宋体"/>
      <charset val="134"/>
      <scheme val="major"/>
    </font>
    <font>
      <sz val="9"/>
      <name val="宋体"/>
      <charset val="134"/>
      <scheme val="major"/>
    </font>
    <font>
      <b/>
      <sz val="9"/>
      <name val="宋体"/>
      <charset val="134"/>
    </font>
    <font>
      <sz val="11.25"/>
      <name val="Microsoft YaHei UI"/>
      <family val="1"/>
    </font>
    <font>
      <sz val="9"/>
      <name val="宋体"/>
      <family val="3"/>
      <charset val="134"/>
      <scheme val="minor"/>
    </font>
    <font>
      <sz val="9"/>
      <name val="宋体"/>
      <family val="3"/>
      <charset val="134"/>
    </font>
  </fonts>
  <fills count="2">
    <fill>
      <patternFill patternType="none"/>
    </fill>
    <fill>
      <patternFill patternType="gray125"/>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s>
  <cellStyleXfs count="10">
    <xf numFmtId="0" fontId="0" fillId="0" borderId="0">
      <alignment vertical="top"/>
    </xf>
    <xf numFmtId="179" fontId="7" fillId="0" borderId="7">
      <alignment horizontal="right" vertical="center"/>
    </xf>
    <xf numFmtId="181" fontId="7" fillId="0" borderId="7">
      <alignment horizontal="right" vertical="center"/>
    </xf>
    <xf numFmtId="10" fontId="7" fillId="0" borderId="7">
      <alignment horizontal="righ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82" fontId="7" fillId="0" borderId="7">
      <alignment horizontal="right" vertical="center"/>
    </xf>
    <xf numFmtId="177" fontId="7" fillId="0" borderId="7">
      <alignment horizontal="right" vertical="center"/>
    </xf>
    <xf numFmtId="0" fontId="18" fillId="0" borderId="0">
      <alignment vertical="top"/>
      <protection locked="0"/>
    </xf>
  </cellStyleXfs>
  <cellXfs count="199">
    <xf numFmtId="0" fontId="0" fillId="0" borderId="0" xfId="0" applyFont="1">
      <alignment vertical="top"/>
    </xf>
    <xf numFmtId="0" fontId="1" fillId="0" borderId="0" xfId="0" applyFont="1">
      <alignment vertical="top"/>
    </xf>
    <xf numFmtId="0" fontId="4" fillId="0" borderId="0" xfId="0" applyFont="1" applyBorder="1" applyAlignment="1"/>
    <xf numFmtId="0" fontId="5" fillId="0" borderId="0" xfId="0" applyFont="1" applyBorder="1" applyAlignment="1" applyProtection="1">
      <alignment horizontal="right"/>
      <protection locked="0"/>
    </xf>
    <xf numFmtId="0" fontId="5" fillId="0" borderId="7" xfId="0" applyFont="1" applyBorder="1" applyAlignment="1">
      <alignment horizontal="center" vertical="center"/>
    </xf>
    <xf numFmtId="0" fontId="5"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protection locked="0"/>
    </xf>
    <xf numFmtId="49" fontId="5" fillId="0" borderId="7" xfId="5" applyNumberFormat="1" applyFont="1" applyBorder="1">
      <alignment horizontal="left" vertical="center" wrapText="1"/>
    </xf>
    <xf numFmtId="176" fontId="6" fillId="0" borderId="7" xfId="0" applyNumberFormat="1" applyFont="1" applyBorder="1" applyAlignment="1">
      <alignment horizontal="right" vertical="center"/>
    </xf>
    <xf numFmtId="49" fontId="5" fillId="0" borderId="7" xfId="0" applyNumberFormat="1" applyFont="1" applyBorder="1" applyAlignment="1">
      <alignment horizontal="center" vertical="center" wrapText="1"/>
    </xf>
    <xf numFmtId="49" fontId="6" fillId="0" borderId="7" xfId="5" applyNumberFormat="1" applyFont="1" applyBorder="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6" fontId="6" fillId="0" borderId="7" xfId="0" applyNumberFormat="1" applyFont="1" applyBorder="1" applyAlignment="1">
      <alignment horizontal="right" vertical="center" wrapText="1"/>
    </xf>
    <xf numFmtId="0" fontId="7" fillId="0" borderId="0" xfId="9" applyFont="1" applyFill="1" applyBorder="1" applyAlignment="1" applyProtection="1"/>
    <xf numFmtId="0" fontId="4"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7" xfId="0" applyFont="1" applyBorder="1" applyAlignment="1" applyProtection="1">
      <alignment horizontal="center" vertical="center"/>
      <protection locked="0"/>
    </xf>
    <xf numFmtId="49" fontId="7"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7" fillId="0" borderId="7" xfId="0" applyNumberFormat="1" applyFont="1" applyBorder="1" applyAlignment="1">
      <alignment horizontal="left" vertical="center" wrapText="1"/>
    </xf>
    <xf numFmtId="177" fontId="7" fillId="0" borderId="7"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0" xfId="0" applyFont="1" applyBorder="1" applyAlignment="1">
      <alignment wrapText="1"/>
    </xf>
    <xf numFmtId="0" fontId="4" fillId="0" borderId="0" xfId="0" applyFont="1" applyBorder="1" applyAlignment="1">
      <alignment horizontal="right" wrapText="1"/>
    </xf>
    <xf numFmtId="0" fontId="4"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pplyProtection="1">
      <alignment vertical="top"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pplyProtection="1">
      <alignment horizontal="right" wrapText="1"/>
      <protection locked="0"/>
    </xf>
    <xf numFmtId="0" fontId="4" fillId="0" borderId="7"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4" fillId="0" borderId="13" xfId="0" applyFont="1" applyBorder="1" applyAlignment="1">
      <alignment horizontal="right" vertical="center"/>
    </xf>
    <xf numFmtId="176" fontId="4" fillId="0" borderId="7" xfId="0" applyNumberFormat="1" applyFont="1" applyBorder="1" applyAlignment="1">
      <alignment horizontal="right" vertical="center"/>
    </xf>
    <xf numFmtId="177" fontId="6" fillId="0" borderId="7" xfId="8" applyNumberFormat="1" applyFont="1" applyBorder="1" applyAlignment="1">
      <alignment horizontal="center" vertical="center" wrapText="1"/>
    </xf>
    <xf numFmtId="0" fontId="4" fillId="0" borderId="0" xfId="0" applyFont="1" applyBorder="1" applyAlignment="1">
      <alignment horizontal="right"/>
    </xf>
    <xf numFmtId="0" fontId="12" fillId="0" borderId="0" xfId="0" applyFont="1" applyBorder="1" applyAlignment="1"/>
    <xf numFmtId="0" fontId="13" fillId="0" borderId="0" xfId="0" applyFont="1" applyBorder="1" applyAlignment="1">
      <alignment horizontal="right" vertical="center"/>
    </xf>
    <xf numFmtId="176" fontId="6" fillId="0" borderId="7" xfId="6" applyNumberFormat="1" applyFont="1" applyBorder="1">
      <alignment horizontal="right" vertical="center"/>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4" fillId="0" borderId="0" xfId="0" applyFont="1" applyBorder="1" applyAlignment="1" applyProtection="1">
      <alignment horizontal="right" vertical="center"/>
      <protection locked="0"/>
    </xf>
    <xf numFmtId="0" fontId="0" fillId="0" borderId="0" xfId="0" applyFont="1" applyBorder="1">
      <alignment vertical="top"/>
    </xf>
    <xf numFmtId="49" fontId="13" fillId="0" borderId="0" xfId="0" applyNumberFormat="1" applyFont="1" applyBorder="1" applyAlignment="1"/>
    <xf numFmtId="0" fontId="5" fillId="0" borderId="8" xfId="0" applyFont="1" applyBorder="1" applyAlignment="1">
      <alignment horizontal="center" vertical="center" wrapText="1"/>
    </xf>
    <xf numFmtId="49" fontId="6" fillId="0" borderId="7" xfId="0" applyNumberFormat="1" applyFont="1" applyBorder="1" applyAlignment="1">
      <alignment horizontal="left" vertical="center" wrapText="1"/>
    </xf>
    <xf numFmtId="0" fontId="13" fillId="0" borderId="0" xfId="0" applyFont="1" applyBorder="1">
      <alignment vertical="top"/>
    </xf>
    <xf numFmtId="0" fontId="1" fillId="0" borderId="0" xfId="0" applyFont="1" applyBorder="1">
      <alignment vertical="top"/>
    </xf>
    <xf numFmtId="0" fontId="4" fillId="0" borderId="0" xfId="0" applyFont="1" applyBorder="1">
      <alignment vertical="top"/>
    </xf>
    <xf numFmtId="0" fontId="15" fillId="0" borderId="0" xfId="0" applyFont="1">
      <alignment vertical="top"/>
    </xf>
    <xf numFmtId="49" fontId="7" fillId="0" borderId="0" xfId="5" applyNumberFormat="1" applyFont="1" applyBorder="1" applyAlignment="1">
      <alignment horizontal="right" vertical="center" wrapText="1"/>
    </xf>
    <xf numFmtId="49" fontId="16" fillId="0" borderId="8" xfId="5" applyNumberFormat="1" applyFont="1" applyBorder="1" applyAlignment="1">
      <alignment horizontal="center" vertical="center" wrapText="1"/>
    </xf>
    <xf numFmtId="49" fontId="16" fillId="0" borderId="5" xfId="5" applyNumberFormat="1" applyFont="1" applyBorder="1" applyAlignment="1">
      <alignment horizontal="center" vertical="center" wrapText="1"/>
    </xf>
    <xf numFmtId="49" fontId="16" fillId="0" borderId="6" xfId="5" applyNumberFormat="1" applyFont="1" applyBorder="1" applyAlignment="1">
      <alignment horizontal="center" vertical="center" wrapText="1"/>
    </xf>
    <xf numFmtId="0" fontId="15" fillId="0" borderId="8" xfId="0" applyFont="1" applyBorder="1">
      <alignment vertical="top"/>
    </xf>
    <xf numFmtId="49" fontId="16" fillId="0" borderId="7" xfId="5" applyNumberFormat="1" applyFont="1" applyBorder="1">
      <alignment horizontal="left" vertical="center" wrapText="1"/>
    </xf>
    <xf numFmtId="176" fontId="16" fillId="0" borderId="7" xfId="5" applyNumberFormat="1" applyFont="1" applyBorder="1" applyAlignment="1">
      <alignment horizontal="right" vertical="center" wrapText="1"/>
    </xf>
    <xf numFmtId="49" fontId="16" fillId="0" borderId="4" xfId="5" applyNumberFormat="1" applyFont="1" applyBorder="1">
      <alignment horizontal="left" vertical="center" wrapText="1"/>
    </xf>
    <xf numFmtId="49" fontId="16" fillId="0" borderId="6" xfId="5" applyNumberFormat="1" applyFont="1" applyBorder="1">
      <alignment horizontal="left" vertical="center" wrapText="1"/>
    </xf>
    <xf numFmtId="176" fontId="16" fillId="0" borderId="7" xfId="0" applyNumberFormat="1" applyFont="1" applyBorder="1" applyAlignment="1">
      <alignment horizontal="right" vertical="center" wrapText="1"/>
    </xf>
    <xf numFmtId="49" fontId="16" fillId="0" borderId="0" xfId="5" applyNumberFormat="1" applyFont="1" applyBorder="1" applyAlignment="1">
      <alignment horizontal="right" vertical="center" wrapText="1"/>
    </xf>
    <xf numFmtId="49" fontId="7" fillId="0" borderId="8" xfId="5" applyNumberFormat="1" applyFont="1" applyBorder="1" applyAlignment="1">
      <alignment horizontal="center" vertical="center" wrapText="1"/>
    </xf>
    <xf numFmtId="177" fontId="7" fillId="0" borderId="6" xfId="8" applyNumberFormat="1" applyFont="1" applyBorder="1" applyAlignment="1">
      <alignment horizontal="center" vertical="center" wrapText="1"/>
    </xf>
    <xf numFmtId="176" fontId="7" fillId="0" borderId="7" xfId="5" applyNumberFormat="1" applyFont="1" applyBorder="1" applyAlignment="1">
      <alignment horizontal="right" vertical="center" wrapText="1"/>
    </xf>
    <xf numFmtId="0" fontId="1" fillId="0" borderId="0" xfId="0" applyFont="1" applyBorder="1">
      <alignment vertical="top"/>
    </xf>
    <xf numFmtId="49" fontId="7" fillId="0" borderId="0" xfId="5" applyNumberFormat="1" applyFont="1" applyBorder="1" applyAlignment="1">
      <alignment horizontal="right" vertical="center" wrapText="1"/>
    </xf>
    <xf numFmtId="177" fontId="7" fillId="0" borderId="8" xfId="8" applyNumberFormat="1" applyFont="1" applyBorder="1" applyAlignment="1">
      <alignment horizontal="center" vertical="center" wrapText="1"/>
    </xf>
    <xf numFmtId="49" fontId="7" fillId="0" borderId="8" xfId="5" applyNumberFormat="1" applyFont="1" applyBorder="1">
      <alignment horizontal="left" vertical="center" wrapText="1"/>
    </xf>
    <xf numFmtId="176" fontId="7" fillId="0" borderId="8" xfId="0" applyNumberFormat="1" applyFont="1" applyBorder="1" applyAlignment="1">
      <alignment horizontal="right" vertical="center" wrapText="1"/>
    </xf>
    <xf numFmtId="176" fontId="7" fillId="0" borderId="8" xfId="5" applyNumberFormat="1" applyFont="1" applyBorder="1" applyAlignment="1">
      <alignment horizontal="right" vertical="center" wrapText="1"/>
    </xf>
    <xf numFmtId="49" fontId="7" fillId="0" borderId="8" xfId="5" applyNumberFormat="1" applyFont="1" applyBorder="1" applyAlignment="1">
      <alignment horizontal="left" vertical="center" wrapText="1" indent="2"/>
    </xf>
    <xf numFmtId="49" fontId="7" fillId="0" borderId="8" xfId="5" applyNumberFormat="1" applyFont="1" applyBorder="1" applyAlignment="1">
      <alignment horizontal="left" vertical="center" wrapText="1" indent="4"/>
    </xf>
    <xf numFmtId="49" fontId="7" fillId="0" borderId="8" xfId="0" applyNumberFormat="1" applyFont="1" applyBorder="1" applyAlignment="1">
      <alignment horizontal="center" vertical="center" wrapText="1"/>
    </xf>
    <xf numFmtId="49" fontId="17" fillId="0" borderId="6" xfId="5" applyNumberFormat="1" applyFont="1" applyBorder="1">
      <alignment horizontal="left" vertical="center" wrapText="1"/>
    </xf>
    <xf numFmtId="176" fontId="7" fillId="0" borderId="6" xfId="0" applyNumberFormat="1" applyFont="1" applyBorder="1" applyAlignment="1">
      <alignment horizontal="right" vertical="center"/>
    </xf>
    <xf numFmtId="176" fontId="17" fillId="0" borderId="6" xfId="0" applyNumberFormat="1" applyFont="1" applyBorder="1" applyAlignment="1">
      <alignment horizontal="left" vertical="center"/>
    </xf>
    <xf numFmtId="49" fontId="7" fillId="0" borderId="7" xfId="5" applyNumberFormat="1" applyFont="1" applyBorder="1">
      <alignment horizontal="left" vertical="center" wrapText="1"/>
    </xf>
    <xf numFmtId="176" fontId="7" fillId="0" borderId="7" xfId="6" applyNumberFormat="1" applyFont="1" applyBorder="1">
      <alignment horizontal="right" vertical="center"/>
    </xf>
    <xf numFmtId="176" fontId="7" fillId="0" borderId="7" xfId="0" applyNumberFormat="1" applyFont="1" applyBorder="1" applyAlignment="1">
      <alignment horizontal="left" vertical="center"/>
    </xf>
    <xf numFmtId="49" fontId="17" fillId="0" borderId="7" xfId="0" applyNumberFormat="1" applyFont="1" applyBorder="1" applyAlignment="1">
      <alignment horizontal="center" vertical="center" wrapText="1"/>
    </xf>
    <xf numFmtId="49" fontId="7" fillId="0" borderId="7" xfId="5" applyNumberFormat="1" applyFont="1" applyBorder="1" applyAlignment="1">
      <alignment horizontal="left" vertical="center" wrapText="1" indent="2"/>
    </xf>
    <xf numFmtId="49" fontId="7" fillId="0" borderId="7" xfId="5" applyNumberFormat="1" applyFont="1" applyBorder="1" applyAlignment="1">
      <alignment horizontal="left" vertical="center" wrapText="1" indent="4"/>
    </xf>
    <xf numFmtId="49" fontId="7" fillId="0" borderId="0" xfId="5" applyNumberFormat="1" applyFont="1" applyBorder="1" applyAlignment="1">
      <alignment horizontal="right" vertical="center" wrapText="1"/>
    </xf>
    <xf numFmtId="49" fontId="7" fillId="0" borderId="0" xfId="5" applyNumberFormat="1" applyFont="1" applyBorder="1" applyAlignment="1">
      <alignment horizontal="right" vertical="center" wrapText="1"/>
    </xf>
    <xf numFmtId="49" fontId="7" fillId="0" borderId="6" xfId="5" applyNumberFormat="1" applyFont="1" applyBorder="1">
      <alignment horizontal="left" vertical="center" wrapText="1"/>
    </xf>
    <xf numFmtId="176" fontId="7" fillId="0" borderId="6" xfId="6" applyNumberFormat="1" applyFont="1" applyBorder="1">
      <alignment horizontal="right" vertical="center"/>
    </xf>
    <xf numFmtId="176" fontId="7" fillId="0" borderId="6" xfId="0" applyNumberFormat="1" applyFont="1" applyBorder="1" applyAlignment="1">
      <alignment horizontal="left" vertical="center"/>
    </xf>
    <xf numFmtId="49" fontId="17" fillId="0" borderId="7" xfId="5" applyNumberFormat="1" applyFont="1" applyBorder="1">
      <alignment horizontal="left" vertical="center" wrapText="1"/>
    </xf>
    <xf numFmtId="49" fontId="7" fillId="0" borderId="0" xfId="5" applyNumberFormat="1" applyFont="1" applyBorder="1" applyAlignment="1">
      <alignment horizontal="right" vertical="center" wrapText="1"/>
    </xf>
    <xf numFmtId="49" fontId="17" fillId="0" borderId="0" xfId="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7" fillId="0" borderId="0" xfId="5" applyNumberFormat="1" applyFont="1" applyBorder="1">
      <alignment horizontal="left" vertical="center" wrapText="1"/>
    </xf>
    <xf numFmtId="49" fontId="7" fillId="0" borderId="8" xfId="5" applyNumberFormat="1" applyFont="1" applyBorder="1" applyAlignment="1">
      <alignment horizontal="center" vertical="center" wrapText="1"/>
    </xf>
    <xf numFmtId="49" fontId="9" fillId="0" borderId="0" xfId="5" applyNumberFormat="1" applyFont="1" applyBorder="1" applyAlignment="1">
      <alignment horizontal="right" vertical="center" wrapText="1"/>
    </xf>
    <xf numFmtId="49" fontId="8" fillId="0" borderId="0" xfId="5" applyNumberFormat="1" applyFont="1" applyBorder="1" applyAlignment="1">
      <alignment horizontal="center" vertical="center" wrapText="1"/>
    </xf>
    <xf numFmtId="49" fontId="7" fillId="0" borderId="7" xfId="5" applyNumberFormat="1" applyFont="1" applyBorder="1" applyAlignment="1">
      <alignment horizontal="center" vertical="center" wrapText="1"/>
    </xf>
    <xf numFmtId="49" fontId="7" fillId="0" borderId="7" xfId="5" applyNumberFormat="1" applyFont="1" applyBorder="1">
      <alignment horizontal="left" vertical="center" wrapText="1"/>
    </xf>
    <xf numFmtId="49" fontId="7" fillId="0" borderId="8" xfId="0" applyNumberFormat="1" applyFont="1" applyBorder="1" applyAlignment="1">
      <alignment horizontal="center" vertical="center" wrapText="1"/>
    </xf>
    <xf numFmtId="49" fontId="7" fillId="0" borderId="8" xfId="5" applyNumberFormat="1" applyFont="1" applyBorder="1">
      <alignment horizontal="left" vertical="center" wrapText="1"/>
    </xf>
    <xf numFmtId="49" fontId="16" fillId="0" borderId="0" xfId="5" applyNumberFormat="1" applyFont="1" applyBorder="1">
      <alignment horizontal="left" vertical="center" wrapText="1"/>
    </xf>
    <xf numFmtId="49" fontId="16" fillId="0" borderId="0" xfId="5" applyNumberFormat="1" applyFont="1" applyBorder="1" applyAlignment="1">
      <alignment horizontal="right" vertical="center" wrapText="1"/>
    </xf>
    <xf numFmtId="49" fontId="16" fillId="0" borderId="8" xfId="5" applyNumberFormat="1" applyFont="1" applyBorder="1" applyAlignment="1">
      <alignment horizontal="center" vertical="center" wrapText="1"/>
    </xf>
    <xf numFmtId="49" fontId="16" fillId="0" borderId="7" xfId="5" applyNumberFormat="1"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8"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0" fillId="0" borderId="0" xfId="0" applyFont="1">
      <alignment vertical="top"/>
    </xf>
    <xf numFmtId="49" fontId="6" fillId="0" borderId="7" xfId="5" applyNumberFormat="1" applyFont="1" applyBorder="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5" fillId="0" borderId="0" xfId="0" applyFont="1" applyBorder="1" applyAlignment="1">
      <alignment horizontal="right" vertical="center"/>
    </xf>
    <xf numFmtId="0" fontId="5" fillId="0" borderId="0" xfId="0" applyFont="1" applyBorder="1" applyAlignment="1" applyProtection="1">
      <alignment horizontal="right"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left" vertical="center"/>
    </xf>
    <xf numFmtId="0" fontId="4" fillId="0" borderId="13" xfId="0" applyFont="1" applyBorder="1" applyAlignment="1">
      <alignment horizontal="righ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0" xfId="0" applyFont="1" applyBorder="1" applyAlignment="1">
      <alignment horizontal="right" vertical="center" wrapText="1"/>
    </xf>
    <xf numFmtId="0" fontId="11" fillId="0" borderId="0" xfId="0" applyFont="1" applyBorder="1" applyAlignment="1" applyProtection="1">
      <alignment horizontal="right" vertical="center" wrapText="1"/>
      <protection locked="0"/>
    </xf>
    <xf numFmtId="0" fontId="11" fillId="0" borderId="0" xfId="0" applyFont="1" applyBorder="1" applyAlignment="1" applyProtection="1">
      <alignment horizontal="right" vertical="center"/>
      <protection locked="0"/>
    </xf>
    <xf numFmtId="0" fontId="11" fillId="0" borderId="0" xfId="0" applyFont="1" applyBorder="1" applyAlignment="1">
      <alignment horizontal="right" vertical="center" wrapText="1"/>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4" fillId="0" borderId="13" xfId="0" applyFont="1" applyBorder="1" applyAlignment="1">
      <alignment horizontal="left" vertical="center"/>
    </xf>
    <xf numFmtId="0" fontId="4" fillId="0" borderId="0" xfId="0" applyFont="1" applyBorder="1" applyAlignment="1">
      <alignment horizontal="right"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 fillId="0" borderId="0" xfId="0" applyFont="1">
      <alignment vertical="top"/>
    </xf>
    <xf numFmtId="49" fontId="7" fillId="0" borderId="7" xfId="0" applyNumberFormat="1" applyFont="1" applyBorder="1" applyAlignment="1">
      <alignment horizontal="center" vertical="center" wrapText="1"/>
    </xf>
    <xf numFmtId="49" fontId="5" fillId="0" borderId="0" xfId="0" applyNumberFormat="1" applyFont="1" applyBorder="1" applyAlignment="1">
      <alignment horizontal="right" vertical="center"/>
    </xf>
    <xf numFmtId="0" fontId="4" fillId="0" borderId="4"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2" fillId="0" borderId="0" xfId="0" applyFont="1" applyBorder="1" applyAlignment="1">
      <alignment horizontal="right" vertical="center"/>
    </xf>
    <xf numFmtId="49" fontId="2" fillId="0" borderId="0" xfId="0" applyNumberFormat="1" applyFont="1" applyBorder="1" applyAlignment="1">
      <alignment horizontal="right" vertical="center"/>
    </xf>
    <xf numFmtId="0" fontId="2" fillId="0" borderId="0" xfId="0" applyFont="1" applyBorder="1" applyAlignment="1" applyProtection="1">
      <alignment horizontal="right"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20" fillId="0" borderId="0" xfId="9" applyFont="1" applyFill="1" applyBorder="1" applyAlignment="1" applyProtection="1"/>
  </cellXfs>
  <cellStyles count="10">
    <cellStyle name="DateStyle" xfId="2"/>
    <cellStyle name="DateTimeStyle" xfId="1"/>
    <cellStyle name="IntegralNumberStyle" xfId="8"/>
    <cellStyle name="MoneyStyle" xfId="6"/>
    <cellStyle name="Normal" xfId="9"/>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20"/>
  <sheetViews>
    <sheetView showZeros="0" tabSelected="1" workbookViewId="0">
      <selection activeCell="B10" sqref="B10"/>
    </sheetView>
  </sheetViews>
  <sheetFormatPr defaultColWidth="8.875" defaultRowHeight="15" customHeight="1"/>
  <cols>
    <col min="1" max="2" width="28.625" customWidth="1"/>
    <col min="3" max="3" width="35.75" customWidth="1"/>
    <col min="4" max="4" width="28.625" customWidth="1"/>
  </cols>
  <sheetData>
    <row r="1" spans="1:4" ht="18.75" customHeight="1">
      <c r="A1" s="102" t="s">
        <v>0</v>
      </c>
      <c r="B1" s="103"/>
      <c r="C1" s="103"/>
      <c r="D1" s="103"/>
    </row>
    <row r="2" spans="1:4" ht="28.5" customHeight="1">
      <c r="A2" s="104" t="s">
        <v>1</v>
      </c>
      <c r="B2" s="104"/>
      <c r="C2" s="104"/>
      <c r="D2" s="104"/>
    </row>
    <row r="3" spans="1:4" s="1" customFormat="1" ht="18.75" customHeight="1">
      <c r="A3" s="105" t="str">
        <f>"单位名称："&amp;"玉溪市第二幼儿园"</f>
        <v>单位名称：玉溪市第二幼儿园</v>
      </c>
      <c r="B3" s="105"/>
      <c r="C3" s="105"/>
      <c r="D3" s="97" t="s">
        <v>2</v>
      </c>
    </row>
    <row r="4" spans="1:4" s="1" customFormat="1" ht="18.75" customHeight="1">
      <c r="A4" s="106" t="s">
        <v>3</v>
      </c>
      <c r="B4" s="106"/>
      <c r="C4" s="106" t="s">
        <v>4</v>
      </c>
      <c r="D4" s="106"/>
    </row>
    <row r="5" spans="1:4" s="1" customFormat="1" ht="18.75" customHeight="1">
      <c r="A5" s="75" t="s">
        <v>5</v>
      </c>
      <c r="B5" s="75" t="s">
        <v>6</v>
      </c>
      <c r="C5" s="75" t="s">
        <v>7</v>
      </c>
      <c r="D5" s="75" t="s">
        <v>6</v>
      </c>
    </row>
    <row r="6" spans="1:4" s="1" customFormat="1" ht="18.75" customHeight="1">
      <c r="A6" s="98" t="s">
        <v>8</v>
      </c>
      <c r="B6" s="99">
        <v>26331081.039999999</v>
      </c>
      <c r="C6" s="100" t="str">
        <f>"一"&amp;"、"&amp;"教育支出"</f>
        <v>一、教育支出</v>
      </c>
      <c r="D6" s="99">
        <v>25064804.890000001</v>
      </c>
    </row>
    <row r="7" spans="1:4" s="1" customFormat="1" ht="18.75" customHeight="1">
      <c r="A7" s="90" t="s">
        <v>9</v>
      </c>
      <c r="B7" s="91"/>
      <c r="C7" s="92" t="str">
        <f>"二"&amp;"、"&amp;"社会保障和就业支出"</f>
        <v>二、社会保障和就业支出</v>
      </c>
      <c r="D7" s="91">
        <v>3834402.88</v>
      </c>
    </row>
    <row r="8" spans="1:4" s="1" customFormat="1" ht="18.75" customHeight="1">
      <c r="A8" s="90" t="s">
        <v>10</v>
      </c>
      <c r="B8" s="91"/>
      <c r="C8" s="92" t="str">
        <f>"三"&amp;"、"&amp;"卫生健康支出"</f>
        <v>三、卫生健康支出</v>
      </c>
      <c r="D8" s="91">
        <v>2042991.02</v>
      </c>
    </row>
    <row r="9" spans="1:4" s="1" customFormat="1" ht="18.75" customHeight="1">
      <c r="A9" s="90" t="s">
        <v>11</v>
      </c>
      <c r="B9" s="91"/>
      <c r="C9" s="92" t="str">
        <f>"四"&amp;"、"&amp;"住房保障支出"</f>
        <v>四、住房保障支出</v>
      </c>
      <c r="D9" s="91">
        <v>1882968</v>
      </c>
    </row>
    <row r="10" spans="1:4" s="1" customFormat="1" ht="18.75" customHeight="1">
      <c r="A10" s="90" t="s">
        <v>12</v>
      </c>
      <c r="B10" s="91">
        <v>4054300</v>
      </c>
      <c r="C10" s="90"/>
      <c r="D10" s="90"/>
    </row>
    <row r="11" spans="1:4" s="1" customFormat="1" ht="18.75" customHeight="1">
      <c r="A11" s="90" t="s">
        <v>13</v>
      </c>
      <c r="B11" s="91"/>
      <c r="C11" s="90"/>
      <c r="D11" s="90"/>
    </row>
    <row r="12" spans="1:4" s="1" customFormat="1" ht="18.75" customHeight="1">
      <c r="A12" s="90" t="s">
        <v>14</v>
      </c>
      <c r="B12" s="91"/>
      <c r="C12" s="90"/>
      <c r="D12" s="90"/>
    </row>
    <row r="13" spans="1:4" s="1" customFormat="1" ht="18.75" customHeight="1">
      <c r="A13" s="90" t="s">
        <v>15</v>
      </c>
      <c r="B13" s="91"/>
      <c r="C13" s="90"/>
      <c r="D13" s="90"/>
    </row>
    <row r="14" spans="1:4" s="1" customFormat="1" ht="18.75" customHeight="1">
      <c r="A14" s="90" t="s">
        <v>16</v>
      </c>
      <c r="B14" s="91"/>
      <c r="C14" s="90"/>
      <c r="D14" s="90"/>
    </row>
    <row r="15" spans="1:4" s="1" customFormat="1" ht="18.75" customHeight="1">
      <c r="A15" s="90" t="s">
        <v>17</v>
      </c>
      <c r="B15" s="91">
        <v>4054300</v>
      </c>
      <c r="C15" s="90"/>
      <c r="D15" s="90"/>
    </row>
    <row r="16" spans="1:4" s="1" customFormat="1" ht="18.75" customHeight="1">
      <c r="A16" s="93" t="s">
        <v>18</v>
      </c>
      <c r="B16" s="91">
        <v>30385381.039999999</v>
      </c>
      <c r="C16" s="93" t="s">
        <v>19</v>
      </c>
      <c r="D16" s="91">
        <v>32825166.789999999</v>
      </c>
    </row>
    <row r="17" spans="1:4" s="1" customFormat="1" ht="18.75" customHeight="1">
      <c r="A17" s="101" t="s">
        <v>20</v>
      </c>
      <c r="B17" s="90"/>
      <c r="C17" s="101" t="s">
        <v>21</v>
      </c>
      <c r="D17" s="90"/>
    </row>
    <row r="18" spans="1:4" s="1" customFormat="1" ht="18.75" customHeight="1">
      <c r="A18" s="26" t="s">
        <v>22</v>
      </c>
      <c r="B18" s="91">
        <v>2439785.75</v>
      </c>
      <c r="C18" s="26" t="s">
        <v>22</v>
      </c>
      <c r="D18" s="91"/>
    </row>
    <row r="19" spans="1:4" s="1" customFormat="1" ht="18.75" customHeight="1">
      <c r="A19" s="26" t="s">
        <v>23</v>
      </c>
      <c r="B19" s="91"/>
      <c r="C19" s="26" t="s">
        <v>23</v>
      </c>
      <c r="D19" s="91"/>
    </row>
    <row r="20" spans="1:4" s="1" customFormat="1" ht="18.75" customHeight="1">
      <c r="A20" s="93" t="s">
        <v>24</v>
      </c>
      <c r="B20" s="91">
        <v>32825166.789999999</v>
      </c>
      <c r="C20" s="93" t="s">
        <v>25</v>
      </c>
      <c r="D20" s="91">
        <v>32825166.789999999</v>
      </c>
    </row>
  </sheetData>
  <mergeCells count="5">
    <mergeCell ref="A1:D1"/>
    <mergeCell ref="A2:D2"/>
    <mergeCell ref="A3:C3"/>
    <mergeCell ref="A4:B4"/>
    <mergeCell ref="C4:D4"/>
  </mergeCells>
  <phoneticPr fontId="19" type="noConversion"/>
  <printOptions horizontalCentered="1"/>
  <pageMargins left="0.75138888888888899" right="0.75138888888888899" top="1" bottom="1" header="0.5" footer="0.5"/>
  <pageSetup pageOrder="overThenDown" orientation="landscape"/>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9"/>
  <sheetViews>
    <sheetView showZeros="0" workbookViewId="0">
      <selection activeCell="A9" sqref="A9"/>
    </sheetView>
  </sheetViews>
  <sheetFormatPr defaultColWidth="9.125" defaultRowHeight="14.25" customHeight="1"/>
  <cols>
    <col min="1" max="1" width="29" customWidth="1"/>
    <col min="2" max="2" width="28.625" customWidth="1"/>
    <col min="3" max="3" width="27.375" customWidth="1"/>
    <col min="4" max="4" width="28" customWidth="1"/>
    <col min="5" max="5" width="27.5" customWidth="1"/>
    <col min="6" max="6" width="27" customWidth="1"/>
  </cols>
  <sheetData>
    <row r="1" spans="1:6" ht="15.75" customHeight="1">
      <c r="B1" s="50"/>
      <c r="F1" s="51" t="s">
        <v>376</v>
      </c>
    </row>
    <row r="2" spans="1:6" ht="28.5" customHeight="1">
      <c r="A2" s="117" t="s">
        <v>377</v>
      </c>
      <c r="B2" s="117"/>
      <c r="C2" s="117"/>
      <c r="D2" s="117"/>
      <c r="E2" s="117"/>
      <c r="F2" s="117"/>
    </row>
    <row r="3" spans="1:6" s="1" customFormat="1" ht="15" customHeight="1">
      <c r="A3" s="130" t="str">
        <f>"单位名称："&amp;"玉溪市第二幼儿园"</f>
        <v>单位名称：玉溪市第二幼儿园</v>
      </c>
      <c r="B3" s="131"/>
      <c r="C3" s="131"/>
      <c r="D3" s="132"/>
      <c r="E3" s="132"/>
      <c r="F3" s="49" t="s">
        <v>378</v>
      </c>
    </row>
    <row r="4" spans="1:6" s="1" customFormat="1" ht="18.75" customHeight="1">
      <c r="A4" s="137" t="s">
        <v>124</v>
      </c>
      <c r="B4" s="137" t="s">
        <v>67</v>
      </c>
      <c r="C4" s="137" t="s">
        <v>68</v>
      </c>
      <c r="D4" s="133" t="s">
        <v>379</v>
      </c>
      <c r="E4" s="134"/>
      <c r="F4" s="134"/>
    </row>
    <row r="5" spans="1:6" s="1" customFormat="1" ht="30" customHeight="1">
      <c r="A5" s="138"/>
      <c r="B5" s="138"/>
      <c r="C5" s="138"/>
      <c r="D5" s="12" t="s">
        <v>30</v>
      </c>
      <c r="E5" s="16" t="s">
        <v>71</v>
      </c>
      <c r="F5" s="16" t="s">
        <v>72</v>
      </c>
    </row>
    <row r="6" spans="1:6" s="1" customFormat="1" ht="16.5" customHeight="1">
      <c r="A6" s="16">
        <v>1</v>
      </c>
      <c r="B6" s="16">
        <v>2</v>
      </c>
      <c r="C6" s="16">
        <v>3</v>
      </c>
      <c r="D6" s="16">
        <v>4</v>
      </c>
      <c r="E6" s="16">
        <v>5</v>
      </c>
      <c r="F6" s="16">
        <v>6</v>
      </c>
    </row>
    <row r="7" spans="1:6" s="1" customFormat="1" ht="20.25" customHeight="1">
      <c r="A7" s="17"/>
      <c r="B7" s="17"/>
      <c r="C7" s="17"/>
      <c r="D7" s="8"/>
      <c r="E7" s="52"/>
      <c r="F7" s="52"/>
    </row>
    <row r="8" spans="1:6" s="1" customFormat="1" ht="17.25" customHeight="1">
      <c r="A8" s="135" t="s">
        <v>256</v>
      </c>
      <c r="B8" s="136"/>
      <c r="C8" s="136" t="s">
        <v>256</v>
      </c>
      <c r="D8" s="52"/>
      <c r="E8" s="52"/>
      <c r="F8" s="52"/>
    </row>
    <row r="9" spans="1:6" s="1" customFormat="1" ht="14.25" customHeight="1">
      <c r="A9" s="20" t="s">
        <v>380</v>
      </c>
    </row>
  </sheetData>
  <mergeCells count="7">
    <mergeCell ref="A2:F2"/>
    <mergeCell ref="A3:E3"/>
    <mergeCell ref="D4:F4"/>
    <mergeCell ref="A8:C8"/>
    <mergeCell ref="A4:A5"/>
    <mergeCell ref="B4:B5"/>
    <mergeCell ref="C4:C5"/>
  </mergeCells>
  <phoneticPr fontId="19" type="noConversion"/>
  <printOptions horizontalCentered="1"/>
  <pageMargins left="0.75138888888888899" right="0.75138888888888899" top="1" bottom="1" header="0.5" footer="0.5"/>
  <pageSetup paperSize="9" scale="79" orientation="landscape" r:id="rId1"/>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22"/>
  <sheetViews>
    <sheetView showZeros="0" topLeftCell="A4" workbookViewId="0">
      <selection activeCell="A3" sqref="A3:XFD22"/>
    </sheetView>
  </sheetViews>
  <sheetFormatPr defaultColWidth="9.125" defaultRowHeight="14.25" customHeight="1"/>
  <cols>
    <col min="1" max="1" width="29.625" customWidth="1"/>
    <col min="2" max="2" width="21.75" customWidth="1"/>
    <col min="3" max="3" width="23.125" customWidth="1"/>
    <col min="4" max="4" width="5.75" customWidth="1"/>
    <col min="5" max="5" width="6.375" customWidth="1"/>
    <col min="6" max="6" width="14.875" customWidth="1"/>
    <col min="7" max="7" width="14.125" customWidth="1"/>
    <col min="8" max="8" width="14.75" customWidth="1"/>
    <col min="9" max="11" width="7.5" customWidth="1"/>
    <col min="12" max="12" width="12.625" customWidth="1"/>
    <col min="13" max="16" width="7.125" customWidth="1"/>
    <col min="17" max="17" width="13.5" customWidth="1"/>
  </cols>
  <sheetData>
    <row r="1" spans="1:17" ht="13.5" customHeight="1">
      <c r="A1" s="139" t="s">
        <v>381</v>
      </c>
      <c r="B1" s="139"/>
      <c r="C1" s="139"/>
      <c r="D1" s="139"/>
      <c r="E1" s="139"/>
      <c r="F1" s="139"/>
      <c r="G1" s="139"/>
      <c r="H1" s="139"/>
      <c r="I1" s="139"/>
      <c r="J1" s="139"/>
      <c r="K1" s="139"/>
      <c r="L1" s="139"/>
      <c r="M1" s="139"/>
      <c r="N1" s="139"/>
      <c r="O1" s="140"/>
      <c r="P1" s="140"/>
      <c r="Q1" s="139"/>
    </row>
    <row r="2" spans="1:17" ht="27.75" customHeight="1">
      <c r="A2" s="141" t="s">
        <v>382</v>
      </c>
      <c r="B2" s="117"/>
      <c r="C2" s="117"/>
      <c r="D2" s="117"/>
      <c r="E2" s="117"/>
      <c r="F2" s="117"/>
      <c r="G2" s="117"/>
      <c r="H2" s="117"/>
      <c r="I2" s="117"/>
      <c r="J2" s="117"/>
      <c r="K2" s="142"/>
      <c r="L2" s="117"/>
      <c r="M2" s="117"/>
      <c r="N2" s="117"/>
      <c r="O2" s="142"/>
      <c r="P2" s="142"/>
      <c r="Q2" s="117"/>
    </row>
    <row r="3" spans="1:17" s="1" customFormat="1" ht="18.75" customHeight="1">
      <c r="A3" s="143" t="str">
        <f>"单位名称："&amp;"玉溪市第二幼儿园"</f>
        <v>单位名称：玉溪市第二幼儿园</v>
      </c>
      <c r="B3" s="144"/>
      <c r="C3" s="144"/>
      <c r="D3" s="144"/>
      <c r="E3" s="144"/>
      <c r="F3" s="2"/>
      <c r="G3" s="2"/>
      <c r="H3" s="2"/>
      <c r="I3" s="2"/>
      <c r="J3" s="2"/>
      <c r="O3" s="21"/>
      <c r="P3" s="21"/>
      <c r="Q3" s="49" t="s">
        <v>2</v>
      </c>
    </row>
    <row r="4" spans="1:17" s="1" customFormat="1" ht="15.75" customHeight="1">
      <c r="A4" s="137" t="s">
        <v>383</v>
      </c>
      <c r="B4" s="158" t="s">
        <v>384</v>
      </c>
      <c r="C4" s="158" t="s">
        <v>385</v>
      </c>
      <c r="D4" s="158" t="s">
        <v>386</v>
      </c>
      <c r="E4" s="158" t="s">
        <v>387</v>
      </c>
      <c r="F4" s="158" t="s">
        <v>388</v>
      </c>
      <c r="G4" s="145" t="s">
        <v>131</v>
      </c>
      <c r="H4" s="145"/>
      <c r="I4" s="145"/>
      <c r="J4" s="145"/>
      <c r="K4" s="146"/>
      <c r="L4" s="145"/>
      <c r="M4" s="145"/>
      <c r="N4" s="145"/>
      <c r="O4" s="147"/>
      <c r="P4" s="146"/>
      <c r="Q4" s="148"/>
    </row>
    <row r="5" spans="1:17" s="1" customFormat="1" ht="17.25" customHeight="1">
      <c r="A5" s="156"/>
      <c r="B5" s="159"/>
      <c r="C5" s="159"/>
      <c r="D5" s="159"/>
      <c r="E5" s="159"/>
      <c r="F5" s="159"/>
      <c r="G5" s="159" t="s">
        <v>30</v>
      </c>
      <c r="H5" s="159" t="s">
        <v>33</v>
      </c>
      <c r="I5" s="159" t="s">
        <v>389</v>
      </c>
      <c r="J5" s="159" t="s">
        <v>390</v>
      </c>
      <c r="K5" s="160" t="s">
        <v>391</v>
      </c>
      <c r="L5" s="149" t="s">
        <v>392</v>
      </c>
      <c r="M5" s="149"/>
      <c r="N5" s="149"/>
      <c r="O5" s="150"/>
      <c r="P5" s="151"/>
      <c r="Q5" s="152"/>
    </row>
    <row r="6" spans="1:17" s="1" customFormat="1" ht="54" customHeight="1">
      <c r="A6" s="157"/>
      <c r="B6" s="152"/>
      <c r="C6" s="152"/>
      <c r="D6" s="152"/>
      <c r="E6" s="152"/>
      <c r="F6" s="152"/>
      <c r="G6" s="152"/>
      <c r="H6" s="152" t="s">
        <v>32</v>
      </c>
      <c r="I6" s="152"/>
      <c r="J6" s="152"/>
      <c r="K6" s="161"/>
      <c r="L6" s="38" t="s">
        <v>32</v>
      </c>
      <c r="M6" s="38" t="s">
        <v>39</v>
      </c>
      <c r="N6" s="38" t="s">
        <v>138</v>
      </c>
      <c r="O6" s="43" t="s">
        <v>41</v>
      </c>
      <c r="P6" s="39" t="s">
        <v>42</v>
      </c>
      <c r="Q6" s="38" t="s">
        <v>43</v>
      </c>
    </row>
    <row r="7" spans="1:17" s="1" customFormat="1" ht="15" customHeight="1">
      <c r="A7" s="15">
        <v>1</v>
      </c>
      <c r="B7" s="44">
        <v>2</v>
      </c>
      <c r="C7" s="44">
        <v>3</v>
      </c>
      <c r="D7" s="44">
        <v>4</v>
      </c>
      <c r="E7" s="44">
        <v>5</v>
      </c>
      <c r="F7" s="44">
        <v>6</v>
      </c>
      <c r="G7" s="45">
        <v>7</v>
      </c>
      <c r="H7" s="45">
        <v>8</v>
      </c>
      <c r="I7" s="45">
        <v>9</v>
      </c>
      <c r="J7" s="45">
        <v>10</v>
      </c>
      <c r="K7" s="45">
        <v>11</v>
      </c>
      <c r="L7" s="45">
        <v>12</v>
      </c>
      <c r="M7" s="45">
        <v>13</v>
      </c>
      <c r="N7" s="45">
        <v>14</v>
      </c>
      <c r="O7" s="45">
        <v>15</v>
      </c>
      <c r="P7" s="45">
        <v>16</v>
      </c>
      <c r="Q7" s="45">
        <v>17</v>
      </c>
    </row>
    <row r="8" spans="1:17" s="1" customFormat="1" ht="21" customHeight="1">
      <c r="A8" s="40" t="s">
        <v>64</v>
      </c>
      <c r="B8" s="41"/>
      <c r="C8" s="41"/>
      <c r="D8" s="41"/>
      <c r="E8" s="46"/>
      <c r="F8" s="47">
        <v>1327500</v>
      </c>
      <c r="G8" s="19">
        <v>6729720</v>
      </c>
      <c r="H8" s="19">
        <v>3169920</v>
      </c>
      <c r="I8" s="19"/>
      <c r="J8" s="19"/>
      <c r="K8" s="19"/>
      <c r="L8" s="19">
        <v>3559800</v>
      </c>
      <c r="M8" s="19"/>
      <c r="N8" s="19"/>
      <c r="O8" s="19"/>
      <c r="P8" s="19"/>
      <c r="Q8" s="19">
        <v>3559800</v>
      </c>
    </row>
    <row r="9" spans="1:17" s="1" customFormat="1" ht="21" customHeight="1">
      <c r="A9" s="40" t="str">
        <f>"      "&amp;"公车购置及运维费"</f>
        <v>公车购置及运维费</v>
      </c>
      <c r="B9" s="41" t="s">
        <v>393</v>
      </c>
      <c r="C9" s="41" t="str">
        <f>"C18000000"&amp;"  "&amp;"金融服务"</f>
        <v>C18000000  金融服务</v>
      </c>
      <c r="D9" s="38" t="s">
        <v>394</v>
      </c>
      <c r="E9" s="48">
        <v>1</v>
      </c>
      <c r="F9" s="8">
        <v>10000</v>
      </c>
      <c r="G9" s="19">
        <v>10000</v>
      </c>
      <c r="H9" s="19">
        <v>10000</v>
      </c>
      <c r="I9" s="19"/>
      <c r="J9" s="19"/>
      <c r="K9" s="19"/>
      <c r="L9" s="19"/>
      <c r="M9" s="19"/>
      <c r="N9" s="19"/>
      <c r="O9" s="19"/>
      <c r="P9" s="19"/>
      <c r="Q9" s="19"/>
    </row>
    <row r="10" spans="1:17" s="1" customFormat="1" ht="21" customHeight="1">
      <c r="A10" s="40" t="str">
        <f>"      "&amp;"公车购置及运维费"</f>
        <v>公车购置及运维费</v>
      </c>
      <c r="B10" s="41" t="s">
        <v>395</v>
      </c>
      <c r="C10" s="41" t="str">
        <f>"C23000000"&amp;"  "&amp;"商务服务"</f>
        <v>C23000000  商务服务</v>
      </c>
      <c r="D10" s="38" t="s">
        <v>394</v>
      </c>
      <c r="E10" s="48">
        <v>1</v>
      </c>
      <c r="F10" s="8">
        <v>18000</v>
      </c>
      <c r="G10" s="19">
        <v>18000</v>
      </c>
      <c r="H10" s="19">
        <v>18000</v>
      </c>
      <c r="I10" s="19"/>
      <c r="J10" s="19"/>
      <c r="K10" s="19"/>
      <c r="L10" s="19"/>
      <c r="M10" s="19"/>
      <c r="N10" s="19"/>
      <c r="O10" s="19"/>
      <c r="P10" s="19"/>
      <c r="Q10" s="19"/>
    </row>
    <row r="11" spans="1:17" s="1" customFormat="1" ht="21" customHeight="1">
      <c r="A11" s="40" t="str">
        <f>"      "&amp;"学前教育免保教费补助项目经费"</f>
        <v>学前教育免保教费补助项目经费</v>
      </c>
      <c r="B11" s="41" t="s">
        <v>396</v>
      </c>
      <c r="C11" s="41" t="str">
        <f>"A07000000"&amp;"  "&amp;"物资"</f>
        <v>A07000000  物资</v>
      </c>
      <c r="D11" s="38" t="s">
        <v>394</v>
      </c>
      <c r="E11" s="48">
        <v>1</v>
      </c>
      <c r="F11" s="8">
        <v>50000</v>
      </c>
      <c r="G11" s="19">
        <v>50000</v>
      </c>
      <c r="H11" s="19">
        <v>50000</v>
      </c>
      <c r="I11" s="19"/>
      <c r="J11" s="19"/>
      <c r="K11" s="19"/>
      <c r="L11" s="19"/>
      <c r="M11" s="19"/>
      <c r="N11" s="19"/>
      <c r="O11" s="19"/>
      <c r="P11" s="19"/>
      <c r="Q11" s="19"/>
    </row>
    <row r="12" spans="1:17" s="1" customFormat="1" ht="21" customHeight="1">
      <c r="A12" s="40" t="str">
        <f>"      "&amp;"学前教育免保教费补助项目经费"</f>
        <v>学前教育免保教费补助项目经费</v>
      </c>
      <c r="B12" s="41" t="s">
        <v>397</v>
      </c>
      <c r="C12" s="41" t="str">
        <f>"A02000000"&amp;"  "&amp;"设备"</f>
        <v>A02000000  设备</v>
      </c>
      <c r="D12" s="38" t="s">
        <v>394</v>
      </c>
      <c r="E12" s="48">
        <v>1</v>
      </c>
      <c r="F12" s="8">
        <v>150000</v>
      </c>
      <c r="G12" s="19">
        <v>150000</v>
      </c>
      <c r="H12" s="19">
        <v>150000</v>
      </c>
      <c r="I12" s="19"/>
      <c r="J12" s="19"/>
      <c r="K12" s="19"/>
      <c r="L12" s="19"/>
      <c r="M12" s="19"/>
      <c r="N12" s="19"/>
      <c r="O12" s="19"/>
      <c r="P12" s="19"/>
      <c r="Q12" s="19"/>
    </row>
    <row r="13" spans="1:17" s="1" customFormat="1" ht="21" customHeight="1">
      <c r="A13" s="40" t="str">
        <f>"      "&amp;"学前教育免保教费补助项目经费"</f>
        <v>学前教育免保教费补助项目经费</v>
      </c>
      <c r="B13" s="41" t="s">
        <v>398</v>
      </c>
      <c r="C13" s="41" t="str">
        <f>"C21040000"&amp;"  "&amp;"物业管理服务"</f>
        <v>C21040000  物业管理服务</v>
      </c>
      <c r="D13" s="38" t="s">
        <v>394</v>
      </c>
      <c r="E13" s="48">
        <v>1</v>
      </c>
      <c r="F13" s="8">
        <v>336000</v>
      </c>
      <c r="G13" s="19">
        <v>336000</v>
      </c>
      <c r="H13" s="19">
        <v>336000</v>
      </c>
      <c r="I13" s="19"/>
      <c r="J13" s="19"/>
      <c r="K13" s="19"/>
      <c r="L13" s="19"/>
      <c r="M13" s="19"/>
      <c r="N13" s="19"/>
      <c r="O13" s="19"/>
      <c r="P13" s="19"/>
      <c r="Q13" s="19"/>
    </row>
    <row r="14" spans="1:17" s="1" customFormat="1" ht="21" customHeight="1">
      <c r="A14" s="40" t="str">
        <f>"      "&amp;"学前教育免保教费补助项目经费"</f>
        <v>学前教育免保教费补助项目经费</v>
      </c>
      <c r="B14" s="41" t="s">
        <v>399</v>
      </c>
      <c r="C14" s="41" t="str">
        <f>"C21040000"&amp;"  "&amp;"物业管理服务"</f>
        <v>C21040000  物业管理服务</v>
      </c>
      <c r="D14" s="38" t="s">
        <v>394</v>
      </c>
      <c r="E14" s="48">
        <v>1</v>
      </c>
      <c r="F14" s="8">
        <v>320000</v>
      </c>
      <c r="G14" s="19">
        <v>320000</v>
      </c>
      <c r="H14" s="19">
        <v>320000</v>
      </c>
      <c r="I14" s="19"/>
      <c r="J14" s="19"/>
      <c r="K14" s="19"/>
      <c r="L14" s="19"/>
      <c r="M14" s="19"/>
      <c r="N14" s="19"/>
      <c r="O14" s="19"/>
      <c r="P14" s="19"/>
      <c r="Q14" s="19"/>
    </row>
    <row r="15" spans="1:17" s="1" customFormat="1" ht="21" customHeight="1">
      <c r="A15" s="40" t="str">
        <f>"      "&amp;"其他专项资金"</f>
        <v>其他专项资金</v>
      </c>
      <c r="B15" s="41" t="s">
        <v>400</v>
      </c>
      <c r="C15" s="41" t="str">
        <f>"A02000000"&amp;"  "&amp;"设备"</f>
        <v>A02000000  设备</v>
      </c>
      <c r="D15" s="38" t="s">
        <v>394</v>
      </c>
      <c r="E15" s="48">
        <v>1</v>
      </c>
      <c r="F15" s="8">
        <v>200000</v>
      </c>
      <c r="G15" s="19">
        <v>200000</v>
      </c>
      <c r="H15" s="19"/>
      <c r="I15" s="19"/>
      <c r="J15" s="19"/>
      <c r="K15" s="19"/>
      <c r="L15" s="19">
        <v>200000</v>
      </c>
      <c r="M15" s="19"/>
      <c r="N15" s="19"/>
      <c r="O15" s="19"/>
      <c r="P15" s="19"/>
      <c r="Q15" s="19">
        <v>200000</v>
      </c>
    </row>
    <row r="16" spans="1:17" s="1" customFormat="1" ht="21" customHeight="1">
      <c r="A16" s="40" t="str">
        <f>"      "&amp;"一般公用经费"</f>
        <v>一般公用经费</v>
      </c>
      <c r="B16" s="41" t="s">
        <v>401</v>
      </c>
      <c r="C16" s="41" t="str">
        <f>"A05000000"&amp;"  "&amp;"家具和用具"</f>
        <v>A05000000  家具和用具</v>
      </c>
      <c r="D16" s="38" t="s">
        <v>402</v>
      </c>
      <c r="E16" s="48">
        <v>1</v>
      </c>
      <c r="F16" s="8">
        <v>2500</v>
      </c>
      <c r="G16" s="19">
        <v>2500</v>
      </c>
      <c r="H16" s="19">
        <v>2500</v>
      </c>
      <c r="I16" s="19"/>
      <c r="J16" s="19"/>
      <c r="K16" s="19"/>
      <c r="L16" s="19"/>
      <c r="M16" s="19"/>
      <c r="N16" s="19"/>
      <c r="O16" s="19"/>
      <c r="P16" s="19"/>
      <c r="Q16" s="19"/>
    </row>
    <row r="17" spans="1:17" s="1" customFormat="1" ht="21" customHeight="1">
      <c r="A17" s="40" t="str">
        <f>"      "&amp;"一般公用经费"</f>
        <v>一般公用经费</v>
      </c>
      <c r="B17" s="41" t="s">
        <v>403</v>
      </c>
      <c r="C17" s="41" t="str">
        <f>"A02000000"&amp;"  "&amp;"设备"</f>
        <v>A02000000  设备</v>
      </c>
      <c r="D17" s="38" t="s">
        <v>394</v>
      </c>
      <c r="E17" s="48">
        <v>1</v>
      </c>
      <c r="F17" s="8">
        <v>2000</v>
      </c>
      <c r="G17" s="19">
        <v>2000</v>
      </c>
      <c r="H17" s="19">
        <v>2000</v>
      </c>
      <c r="I17" s="19"/>
      <c r="J17" s="19"/>
      <c r="K17" s="19"/>
      <c r="L17" s="19"/>
      <c r="M17" s="19"/>
      <c r="N17" s="19"/>
      <c r="O17" s="19"/>
      <c r="P17" s="19"/>
      <c r="Q17" s="19"/>
    </row>
    <row r="18" spans="1:17" s="1" customFormat="1" ht="21" customHeight="1">
      <c r="A18" s="40" t="str">
        <f>"      "&amp;"一般公用经费"</f>
        <v>一般公用经费</v>
      </c>
      <c r="B18" s="41" t="s">
        <v>404</v>
      </c>
      <c r="C18" s="41" t="str">
        <f>"A02000000"&amp;"  "&amp;"设备"</f>
        <v>A02000000  设备</v>
      </c>
      <c r="D18" s="38" t="s">
        <v>402</v>
      </c>
      <c r="E18" s="48">
        <v>1</v>
      </c>
      <c r="F18" s="8">
        <v>5500</v>
      </c>
      <c r="G18" s="19">
        <v>5500</v>
      </c>
      <c r="H18" s="19">
        <v>5500</v>
      </c>
      <c r="I18" s="19"/>
      <c r="J18" s="19"/>
      <c r="K18" s="19"/>
      <c r="L18" s="19"/>
      <c r="M18" s="19"/>
      <c r="N18" s="19"/>
      <c r="O18" s="19"/>
      <c r="P18" s="19"/>
      <c r="Q18" s="19"/>
    </row>
    <row r="19" spans="1:17" s="1" customFormat="1" ht="21" customHeight="1">
      <c r="A19" s="40" t="str">
        <f>"      "&amp;"市二幼办园运转经费"</f>
        <v>市二幼办园运转经费</v>
      </c>
      <c r="B19" s="41" t="s">
        <v>405</v>
      </c>
      <c r="C19" s="41" t="str">
        <f>"C02990000"&amp;"  "&amp;"其他教育服务"</f>
        <v>C02990000  其他教育服务</v>
      </c>
      <c r="D19" s="38" t="s">
        <v>394</v>
      </c>
      <c r="E19" s="48">
        <v>1</v>
      </c>
      <c r="F19" s="8"/>
      <c r="G19" s="19">
        <v>2275920</v>
      </c>
      <c r="H19" s="19">
        <v>2275920</v>
      </c>
      <c r="I19" s="19"/>
      <c r="J19" s="19"/>
      <c r="K19" s="19"/>
      <c r="L19" s="19"/>
      <c r="M19" s="19"/>
      <c r="N19" s="19"/>
      <c r="O19" s="19"/>
      <c r="P19" s="19"/>
      <c r="Q19" s="19"/>
    </row>
    <row r="20" spans="1:17" s="1" customFormat="1" ht="21" customHeight="1">
      <c r="A20" s="40" t="str">
        <f>"      "&amp;"幼儿园食堂专项经费"</f>
        <v>幼儿园食堂专项经费</v>
      </c>
      <c r="B20" s="41" t="s">
        <v>406</v>
      </c>
      <c r="C20" s="41" t="str">
        <f>"A07000000"&amp;"  "&amp;"物资"</f>
        <v>A07000000  物资</v>
      </c>
      <c r="D20" s="38" t="s">
        <v>394</v>
      </c>
      <c r="E20" s="48">
        <v>1</v>
      </c>
      <c r="F20" s="8"/>
      <c r="G20" s="19">
        <v>3126300</v>
      </c>
      <c r="H20" s="19"/>
      <c r="I20" s="19"/>
      <c r="J20" s="19"/>
      <c r="K20" s="19"/>
      <c r="L20" s="19">
        <v>3126300</v>
      </c>
      <c r="M20" s="19"/>
      <c r="N20" s="19"/>
      <c r="O20" s="19"/>
      <c r="P20" s="19"/>
      <c r="Q20" s="19">
        <v>3126300</v>
      </c>
    </row>
    <row r="21" spans="1:17" s="1" customFormat="1" ht="21" customHeight="1">
      <c r="A21" s="40" t="str">
        <f>"      "&amp;"幼儿园食堂专项经费"</f>
        <v>幼儿园食堂专项经费</v>
      </c>
      <c r="B21" s="41" t="s">
        <v>407</v>
      </c>
      <c r="C21" s="41" t="str">
        <f>"A07000000"&amp;"  "&amp;"物资"</f>
        <v>A07000000  物资</v>
      </c>
      <c r="D21" s="38" t="s">
        <v>394</v>
      </c>
      <c r="E21" s="48">
        <v>1</v>
      </c>
      <c r="F21" s="8">
        <v>233500</v>
      </c>
      <c r="G21" s="19">
        <v>233500</v>
      </c>
      <c r="H21" s="19"/>
      <c r="I21" s="19"/>
      <c r="J21" s="19"/>
      <c r="K21" s="19"/>
      <c r="L21" s="19">
        <v>233500</v>
      </c>
      <c r="M21" s="19"/>
      <c r="N21" s="19"/>
      <c r="O21" s="19"/>
      <c r="P21" s="19"/>
      <c r="Q21" s="19">
        <v>233500</v>
      </c>
    </row>
    <row r="22" spans="1:17" s="1" customFormat="1" ht="21" customHeight="1">
      <c r="A22" s="153" t="s">
        <v>256</v>
      </c>
      <c r="B22" s="154"/>
      <c r="C22" s="154"/>
      <c r="D22" s="154"/>
      <c r="E22" s="155"/>
      <c r="F22" s="47">
        <v>1327500</v>
      </c>
      <c r="G22" s="19">
        <v>6729720</v>
      </c>
      <c r="H22" s="19">
        <v>3169920</v>
      </c>
      <c r="I22" s="19"/>
      <c r="J22" s="19"/>
      <c r="K22" s="19"/>
      <c r="L22" s="19">
        <v>3559800</v>
      </c>
      <c r="M22" s="19"/>
      <c r="N22" s="19"/>
      <c r="O22" s="19"/>
      <c r="P22" s="19"/>
      <c r="Q22" s="19">
        <v>3559800</v>
      </c>
    </row>
  </sheetData>
  <mergeCells count="17">
    <mergeCell ref="A22:E22"/>
    <mergeCell ref="A4:A6"/>
    <mergeCell ref="B4:B6"/>
    <mergeCell ref="C4:C6"/>
    <mergeCell ref="D4:D6"/>
    <mergeCell ref="E4:E6"/>
    <mergeCell ref="A1:Q1"/>
    <mergeCell ref="A2:Q2"/>
    <mergeCell ref="A3:E3"/>
    <mergeCell ref="G4:Q4"/>
    <mergeCell ref="L5:Q5"/>
    <mergeCell ref="F4:F6"/>
    <mergeCell ref="G5:G6"/>
    <mergeCell ref="H5:H6"/>
    <mergeCell ref="I5:I6"/>
    <mergeCell ref="J5:J6"/>
    <mergeCell ref="K5:K6"/>
  </mergeCells>
  <phoneticPr fontId="19" type="noConversion"/>
  <printOptions horizontalCentered="1"/>
  <pageMargins left="0.75138888888888899" right="0.75138888888888899" top="1" bottom="1" header="0.5" footer="0.5"/>
  <pageSetup paperSize="9" scale="64" orientation="landscape"/>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1"/>
  <sheetViews>
    <sheetView showZeros="0" workbookViewId="0">
      <selection activeCell="A13" sqref="A13"/>
    </sheetView>
  </sheetViews>
  <sheetFormatPr defaultColWidth="9.125" defaultRowHeight="14.25" customHeight="1"/>
  <cols>
    <col min="1" max="1" width="25.125" customWidth="1"/>
    <col min="2" max="2" width="19.25" customWidth="1"/>
    <col min="3" max="3" width="19.5" customWidth="1"/>
    <col min="4" max="14" width="12.625" customWidth="1"/>
  </cols>
  <sheetData>
    <row r="1" spans="1:14" ht="13.5" customHeight="1">
      <c r="A1" s="162" t="s">
        <v>408</v>
      </c>
      <c r="B1" s="162"/>
      <c r="C1" s="162"/>
      <c r="D1" s="162"/>
      <c r="E1" s="162"/>
      <c r="F1" s="162"/>
      <c r="G1" s="162"/>
      <c r="H1" s="163"/>
      <c r="I1" s="162"/>
      <c r="J1" s="162"/>
      <c r="K1" s="162"/>
      <c r="L1" s="164"/>
      <c r="M1" s="163"/>
      <c r="N1" s="165"/>
    </row>
    <row r="2" spans="1:14" ht="27.75" customHeight="1">
      <c r="A2" s="141" t="s">
        <v>409</v>
      </c>
      <c r="B2" s="166"/>
      <c r="C2" s="166"/>
      <c r="D2" s="166"/>
      <c r="E2" s="166"/>
      <c r="F2" s="166"/>
      <c r="G2" s="166"/>
      <c r="H2" s="167"/>
      <c r="I2" s="166"/>
      <c r="J2" s="166"/>
      <c r="K2" s="166"/>
      <c r="L2" s="127"/>
      <c r="M2" s="167"/>
      <c r="N2" s="166"/>
    </row>
    <row r="3" spans="1:14" s="1" customFormat="1" ht="18.75" customHeight="1">
      <c r="A3" s="131" t="str">
        <f>"单位名称："&amp;"玉溪市第二幼儿园"</f>
        <v>单位名称：玉溪市第二幼儿园</v>
      </c>
      <c r="B3" s="132"/>
      <c r="C3" s="132"/>
      <c r="D3" s="31"/>
      <c r="E3" s="31"/>
      <c r="F3" s="31"/>
      <c r="G3" s="31"/>
      <c r="H3" s="37"/>
      <c r="I3" s="31"/>
      <c r="J3" s="31"/>
      <c r="K3" s="31"/>
      <c r="L3" s="21"/>
      <c r="M3" s="42"/>
      <c r="N3" s="32" t="s">
        <v>2</v>
      </c>
    </row>
    <row r="4" spans="1:14" s="1" customFormat="1" ht="15.75" customHeight="1">
      <c r="A4" s="137" t="s">
        <v>383</v>
      </c>
      <c r="B4" s="158" t="s">
        <v>410</v>
      </c>
      <c r="C4" s="158" t="s">
        <v>411</v>
      </c>
      <c r="D4" s="145" t="s">
        <v>131</v>
      </c>
      <c r="E4" s="145"/>
      <c r="F4" s="145"/>
      <c r="G4" s="145"/>
      <c r="H4" s="146"/>
      <c r="I4" s="145"/>
      <c r="J4" s="145"/>
      <c r="K4" s="145"/>
      <c r="L4" s="147"/>
      <c r="M4" s="146"/>
      <c r="N4" s="148"/>
    </row>
    <row r="5" spans="1:14" s="1" customFormat="1" ht="17.25" customHeight="1">
      <c r="A5" s="156"/>
      <c r="B5" s="159"/>
      <c r="C5" s="159"/>
      <c r="D5" s="159" t="s">
        <v>30</v>
      </c>
      <c r="E5" s="159" t="s">
        <v>33</v>
      </c>
      <c r="F5" s="159" t="s">
        <v>389</v>
      </c>
      <c r="G5" s="159" t="s">
        <v>390</v>
      </c>
      <c r="H5" s="160" t="s">
        <v>391</v>
      </c>
      <c r="I5" s="149" t="s">
        <v>392</v>
      </c>
      <c r="J5" s="149"/>
      <c r="K5" s="149"/>
      <c r="L5" s="150"/>
      <c r="M5" s="151"/>
      <c r="N5" s="152"/>
    </row>
    <row r="6" spans="1:14" s="1" customFormat="1" ht="54" customHeight="1">
      <c r="A6" s="157"/>
      <c r="B6" s="152"/>
      <c r="C6" s="152"/>
      <c r="D6" s="152"/>
      <c r="E6" s="152"/>
      <c r="F6" s="152"/>
      <c r="G6" s="152"/>
      <c r="H6" s="161"/>
      <c r="I6" s="38" t="s">
        <v>32</v>
      </c>
      <c r="J6" s="38" t="s">
        <v>39</v>
      </c>
      <c r="K6" s="38" t="s">
        <v>138</v>
      </c>
      <c r="L6" s="43" t="s">
        <v>41</v>
      </c>
      <c r="M6" s="39" t="s">
        <v>42</v>
      </c>
      <c r="N6" s="38" t="s">
        <v>43</v>
      </c>
    </row>
    <row r="7" spans="1:14" s="1" customFormat="1" ht="15" customHeight="1">
      <c r="A7" s="14">
        <v>1</v>
      </c>
      <c r="B7" s="38">
        <v>2</v>
      </c>
      <c r="C7" s="38">
        <v>3</v>
      </c>
      <c r="D7" s="39">
        <v>4</v>
      </c>
      <c r="E7" s="39">
        <v>5</v>
      </c>
      <c r="F7" s="39">
        <v>6</v>
      </c>
      <c r="G7" s="39">
        <v>7</v>
      </c>
      <c r="H7" s="39">
        <v>8</v>
      </c>
      <c r="I7" s="39">
        <v>9</v>
      </c>
      <c r="J7" s="39">
        <v>10</v>
      </c>
      <c r="K7" s="39">
        <v>11</v>
      </c>
      <c r="L7" s="39">
        <v>12</v>
      </c>
      <c r="M7" s="39">
        <v>13</v>
      </c>
      <c r="N7" s="39">
        <v>14</v>
      </c>
    </row>
    <row r="8" spans="1:14" s="1" customFormat="1" ht="21" customHeight="1">
      <c r="A8" s="40"/>
      <c r="B8" s="41"/>
      <c r="C8" s="41"/>
      <c r="D8" s="19"/>
      <c r="E8" s="19"/>
      <c r="F8" s="19"/>
      <c r="G8" s="19"/>
      <c r="H8" s="19"/>
      <c r="I8" s="19"/>
      <c r="J8" s="19"/>
      <c r="K8" s="19"/>
      <c r="L8" s="19"/>
      <c r="M8" s="19"/>
      <c r="N8" s="19"/>
    </row>
    <row r="9" spans="1:14" s="1" customFormat="1" ht="21" customHeight="1">
      <c r="A9" s="40"/>
      <c r="B9" s="41"/>
      <c r="C9" s="41"/>
      <c r="D9" s="19"/>
      <c r="E9" s="19"/>
      <c r="F9" s="19"/>
      <c r="G9" s="19"/>
      <c r="H9" s="19"/>
      <c r="I9" s="19"/>
      <c r="J9" s="19"/>
      <c r="K9" s="19"/>
      <c r="L9" s="19"/>
      <c r="M9" s="19"/>
      <c r="N9" s="19"/>
    </row>
    <row r="10" spans="1:14" s="1" customFormat="1" ht="21" customHeight="1">
      <c r="A10" s="153" t="s">
        <v>256</v>
      </c>
      <c r="B10" s="154"/>
      <c r="C10" s="168"/>
      <c r="D10" s="19"/>
      <c r="E10" s="19"/>
      <c r="F10" s="19"/>
      <c r="G10" s="19"/>
      <c r="H10" s="19"/>
      <c r="I10" s="19"/>
      <c r="J10" s="19"/>
      <c r="K10" s="19"/>
      <c r="L10" s="19"/>
      <c r="M10" s="19"/>
      <c r="N10" s="19"/>
    </row>
    <row r="11" spans="1:14" ht="14.25" customHeight="1">
      <c r="A11" s="198" t="s">
        <v>457</v>
      </c>
    </row>
  </sheetData>
  <mergeCells count="14">
    <mergeCell ref="A10:C10"/>
    <mergeCell ref="A4:A6"/>
    <mergeCell ref="B4:B6"/>
    <mergeCell ref="C4:C6"/>
    <mergeCell ref="D5:D6"/>
    <mergeCell ref="A1:N1"/>
    <mergeCell ref="A2:N2"/>
    <mergeCell ref="A3:C3"/>
    <mergeCell ref="D4:N4"/>
    <mergeCell ref="I5:N5"/>
    <mergeCell ref="E5:E6"/>
    <mergeCell ref="F5:F6"/>
    <mergeCell ref="G5:G6"/>
    <mergeCell ref="H5:H6"/>
  </mergeCells>
  <phoneticPr fontId="19" type="noConversion"/>
  <printOptions horizontalCentered="1"/>
  <pageMargins left="0.75138888888888899" right="0.75138888888888899" top="1" bottom="1" header="0.5" footer="0.5"/>
  <pageSetup paperSize="9" scale="65" orientation="landscape"/>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N10"/>
  <sheetViews>
    <sheetView showZeros="0" workbookViewId="0">
      <selection activeCell="E4" sqref="E4:N5"/>
    </sheetView>
  </sheetViews>
  <sheetFormatPr defaultColWidth="9.125" defaultRowHeight="14.25" customHeight="1"/>
  <cols>
    <col min="1" max="1" width="23.75" customWidth="1"/>
    <col min="2" max="14" width="8.375" customWidth="1"/>
  </cols>
  <sheetData>
    <row r="1" spans="1:14" ht="13.5" customHeight="1">
      <c r="A1" s="139" t="s">
        <v>412</v>
      </c>
      <c r="B1" s="139"/>
      <c r="C1" s="139"/>
      <c r="D1" s="139"/>
      <c r="E1" s="139"/>
      <c r="F1" s="139"/>
      <c r="G1" s="139"/>
      <c r="H1" s="139"/>
      <c r="I1" s="139"/>
      <c r="J1" s="139"/>
      <c r="K1" s="139"/>
      <c r="L1" s="139"/>
      <c r="M1" s="139"/>
      <c r="N1" s="140"/>
    </row>
    <row r="2" spans="1:14" ht="27.75" customHeight="1">
      <c r="A2" s="141" t="s">
        <v>413</v>
      </c>
      <c r="B2" s="126"/>
      <c r="C2" s="126"/>
      <c r="D2" s="126"/>
      <c r="E2" s="126"/>
      <c r="F2" s="126"/>
      <c r="G2" s="126"/>
      <c r="H2" s="126"/>
      <c r="I2" s="126"/>
      <c r="J2" s="126"/>
      <c r="K2" s="126"/>
      <c r="L2" s="126"/>
      <c r="M2" s="126"/>
      <c r="N2" s="126"/>
    </row>
    <row r="3" spans="1:14" s="1" customFormat="1" ht="18" customHeight="1">
      <c r="A3" s="131" t="str">
        <f>"单位名称："&amp;"玉溪市第二幼儿园"</f>
        <v>单位名称：玉溪市第二幼儿园</v>
      </c>
      <c r="B3" s="132"/>
      <c r="C3" s="132"/>
      <c r="D3" s="169"/>
      <c r="E3" s="132"/>
      <c r="F3" s="132"/>
      <c r="G3" s="132"/>
      <c r="H3" s="132"/>
      <c r="I3" s="132"/>
      <c r="N3" s="21" t="s">
        <v>2</v>
      </c>
    </row>
    <row r="4" spans="1:14" s="1" customFormat="1" ht="19.5" customHeight="1">
      <c r="A4" s="133" t="s">
        <v>414</v>
      </c>
      <c r="B4" s="170" t="s">
        <v>131</v>
      </c>
      <c r="C4" s="171"/>
      <c r="D4" s="171"/>
      <c r="E4" s="172" t="s">
        <v>415</v>
      </c>
      <c r="F4" s="172"/>
      <c r="G4" s="172"/>
      <c r="H4" s="172"/>
      <c r="I4" s="172"/>
      <c r="J4" s="172"/>
      <c r="K4" s="172"/>
      <c r="L4" s="172"/>
      <c r="M4" s="172"/>
      <c r="N4" s="172"/>
    </row>
    <row r="5" spans="1:14" s="1" customFormat="1" ht="40.5" customHeight="1">
      <c r="A5" s="138"/>
      <c r="B5" s="13" t="s">
        <v>30</v>
      </c>
      <c r="C5" s="11" t="s">
        <v>33</v>
      </c>
      <c r="D5" s="34" t="s">
        <v>416</v>
      </c>
      <c r="E5" s="33" t="s">
        <v>417</v>
      </c>
      <c r="F5" s="33" t="s">
        <v>418</v>
      </c>
      <c r="G5" s="33" t="s">
        <v>419</v>
      </c>
      <c r="H5" s="33" t="s">
        <v>420</v>
      </c>
      <c r="I5" s="33" t="s">
        <v>421</v>
      </c>
      <c r="J5" s="33" t="s">
        <v>422</v>
      </c>
      <c r="K5" s="33" t="s">
        <v>423</v>
      </c>
      <c r="L5" s="33" t="s">
        <v>424</v>
      </c>
      <c r="M5" s="33" t="s">
        <v>425</v>
      </c>
      <c r="N5" s="33" t="s">
        <v>426</v>
      </c>
    </row>
    <row r="6" spans="1:14" s="1" customFormat="1" ht="19.5" customHeight="1">
      <c r="A6" s="16">
        <v>1</v>
      </c>
      <c r="B6" s="16">
        <v>2</v>
      </c>
      <c r="C6" s="16">
        <v>3</v>
      </c>
      <c r="D6" s="22">
        <v>4</v>
      </c>
      <c r="E6" s="35">
        <v>5</v>
      </c>
      <c r="F6" s="35">
        <v>6</v>
      </c>
      <c r="G6" s="35">
        <v>7</v>
      </c>
      <c r="H6" s="36">
        <v>8</v>
      </c>
      <c r="I6" s="35">
        <v>9</v>
      </c>
      <c r="J6" s="35">
        <v>10</v>
      </c>
      <c r="K6" s="35">
        <v>11</v>
      </c>
      <c r="L6" s="36">
        <v>12</v>
      </c>
      <c r="M6" s="35">
        <v>13</v>
      </c>
      <c r="N6" s="35">
        <v>14</v>
      </c>
    </row>
    <row r="7" spans="1:14" s="1" customFormat="1" ht="20.25" customHeight="1">
      <c r="A7" s="17"/>
      <c r="B7" s="19"/>
      <c r="C7" s="19"/>
      <c r="D7" s="19"/>
      <c r="E7" s="19"/>
      <c r="F7" s="19"/>
      <c r="G7" s="19"/>
      <c r="H7" s="19"/>
      <c r="I7" s="19"/>
      <c r="J7" s="19"/>
      <c r="K7" s="19"/>
      <c r="L7" s="19"/>
      <c r="M7" s="19"/>
      <c r="N7" s="19"/>
    </row>
    <row r="8" spans="1:14" s="1" customFormat="1" ht="20.25" customHeight="1">
      <c r="A8" s="17"/>
      <c r="B8" s="19"/>
      <c r="C8" s="19"/>
      <c r="D8" s="19"/>
      <c r="E8" s="19"/>
      <c r="F8" s="19"/>
      <c r="G8" s="19"/>
      <c r="H8" s="19"/>
      <c r="I8" s="19"/>
      <c r="J8" s="19"/>
      <c r="K8" s="19"/>
      <c r="L8" s="19"/>
      <c r="M8" s="19"/>
      <c r="N8" s="19"/>
    </row>
    <row r="9" spans="1:14" s="1" customFormat="1" ht="20.25" customHeight="1">
      <c r="A9" s="29" t="s">
        <v>30</v>
      </c>
      <c r="B9" s="19"/>
      <c r="C9" s="19"/>
      <c r="D9" s="19"/>
      <c r="E9" s="19"/>
      <c r="F9" s="19"/>
      <c r="G9" s="19"/>
      <c r="H9" s="19"/>
      <c r="I9" s="19"/>
      <c r="J9" s="19"/>
      <c r="K9" s="19"/>
      <c r="L9" s="19"/>
      <c r="M9" s="19"/>
      <c r="N9" s="19"/>
    </row>
    <row r="10" spans="1:14" s="1" customFormat="1" ht="14.25" customHeight="1">
      <c r="A10" s="20" t="s">
        <v>427</v>
      </c>
    </row>
  </sheetData>
  <mergeCells count="6">
    <mergeCell ref="A1:N1"/>
    <mergeCell ref="A2:N2"/>
    <mergeCell ref="A3:I3"/>
    <mergeCell ref="B4:D4"/>
    <mergeCell ref="E4:N4"/>
    <mergeCell ref="A4:A5"/>
  </mergeCells>
  <phoneticPr fontId="19" type="noConversion"/>
  <printOptions horizontalCentered="1"/>
  <pageMargins left="0.75138888888888899" right="0.75138888888888899" top="1" bottom="1" header="0.5" footer="0.5"/>
  <pageSetup paperSize="9" orientation="landscape"/>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8"/>
  <sheetViews>
    <sheetView showZeros="0" workbookViewId="0">
      <selection activeCell="E10" sqref="E10"/>
    </sheetView>
  </sheetViews>
  <sheetFormatPr defaultColWidth="9.125" defaultRowHeight="12" customHeight="1"/>
  <cols>
    <col min="1" max="1" width="24.25" customWidth="1"/>
    <col min="2" max="2" width="20.75" customWidth="1"/>
    <col min="3" max="3" width="17.125" customWidth="1"/>
    <col min="4" max="4" width="21" customWidth="1"/>
    <col min="5" max="5" width="17.375" customWidth="1"/>
    <col min="6" max="6" width="11.25" customWidth="1"/>
    <col min="7" max="7" width="10.375" customWidth="1"/>
    <col min="8" max="8" width="9.375" customWidth="1"/>
    <col min="9" max="9" width="13.375" customWidth="1"/>
    <col min="10" max="10" width="17.125" customWidth="1"/>
  </cols>
  <sheetData>
    <row r="1" spans="1:10" ht="12" customHeight="1">
      <c r="A1" s="139" t="s">
        <v>428</v>
      </c>
      <c r="B1" s="139"/>
      <c r="C1" s="139"/>
      <c r="D1" s="139"/>
      <c r="E1" s="139"/>
      <c r="F1" s="139"/>
      <c r="G1" s="139"/>
      <c r="H1" s="139"/>
      <c r="I1" s="139"/>
      <c r="J1" s="140"/>
    </row>
    <row r="2" spans="1:10" ht="28.5" customHeight="1">
      <c r="A2" s="117" t="s">
        <v>429</v>
      </c>
      <c r="B2" s="117"/>
      <c r="C2" s="117"/>
      <c r="D2" s="117"/>
      <c r="E2" s="117"/>
      <c r="F2" s="142"/>
      <c r="G2" s="117"/>
      <c r="H2" s="142"/>
      <c r="I2" s="142"/>
      <c r="J2" s="117"/>
    </row>
    <row r="3" spans="1:10" s="1" customFormat="1" ht="15" customHeight="1">
      <c r="A3" s="118" t="str">
        <f>"单位名称："&amp;"玉溪市第二幼儿园"</f>
        <v>单位名称：玉溪市第二幼儿园</v>
      </c>
      <c r="B3" s="173"/>
      <c r="C3" s="173"/>
      <c r="D3" s="173"/>
      <c r="E3" s="173"/>
      <c r="F3" s="173"/>
      <c r="G3" s="173"/>
      <c r="H3" s="173"/>
    </row>
    <row r="4" spans="1:10" s="1" customFormat="1" ht="14.25" customHeight="1">
      <c r="A4" s="29" t="s">
        <v>259</v>
      </c>
      <c r="B4" s="29" t="s">
        <v>260</v>
      </c>
      <c r="C4" s="29" t="s">
        <v>261</v>
      </c>
      <c r="D4" s="29" t="s">
        <v>262</v>
      </c>
      <c r="E4" s="29" t="s">
        <v>263</v>
      </c>
      <c r="F4" s="23" t="s">
        <v>264</v>
      </c>
      <c r="G4" s="29" t="s">
        <v>265</v>
      </c>
      <c r="H4" s="23" t="s">
        <v>266</v>
      </c>
      <c r="I4" s="23" t="s">
        <v>267</v>
      </c>
      <c r="J4" s="29" t="s">
        <v>268</v>
      </c>
    </row>
    <row r="5" spans="1:10" s="1" customFormat="1" ht="14.25" customHeight="1">
      <c r="A5" s="29">
        <v>1</v>
      </c>
      <c r="B5" s="29">
        <v>2</v>
      </c>
      <c r="C5" s="29">
        <v>3</v>
      </c>
      <c r="D5" s="29">
        <v>4</v>
      </c>
      <c r="E5" s="29">
        <v>5</v>
      </c>
      <c r="F5" s="23">
        <v>6</v>
      </c>
      <c r="G5" s="29">
        <v>7</v>
      </c>
      <c r="H5" s="23">
        <v>8</v>
      </c>
      <c r="I5" s="23">
        <v>9</v>
      </c>
      <c r="J5" s="29">
        <v>10</v>
      </c>
    </row>
    <row r="6" spans="1:10" s="1" customFormat="1" ht="15" customHeight="1">
      <c r="A6" s="10"/>
      <c r="B6" s="30"/>
      <c r="C6" s="30"/>
      <c r="D6" s="30"/>
      <c r="E6" s="29"/>
      <c r="F6" s="23"/>
      <c r="G6" s="29"/>
      <c r="H6" s="23"/>
      <c r="I6" s="23"/>
      <c r="J6" s="29"/>
    </row>
    <row r="7" spans="1:10" s="1" customFormat="1" ht="33.75" customHeight="1">
      <c r="A7" s="10"/>
      <c r="B7" s="10"/>
      <c r="C7" s="10"/>
      <c r="D7" s="10"/>
      <c r="E7" s="10"/>
      <c r="F7" s="10"/>
      <c r="G7" s="17"/>
      <c r="H7" s="10"/>
      <c r="I7" s="10"/>
      <c r="J7" s="10"/>
    </row>
    <row r="8" spans="1:10" s="1" customFormat="1" ht="12" customHeight="1">
      <c r="A8" s="20" t="s">
        <v>427</v>
      </c>
    </row>
  </sheetData>
  <mergeCells count="3">
    <mergeCell ref="A1:J1"/>
    <mergeCell ref="A2:J2"/>
    <mergeCell ref="A3:H3"/>
  </mergeCells>
  <phoneticPr fontId="19" type="noConversion"/>
  <printOptions horizontalCentered="1"/>
  <pageMargins left="0.75138888888888899" right="0.75138888888888899" top="1" bottom="1" header="0.5" footer="0.5"/>
  <pageSetup paperSize="9" scale="81" orientation="landscape"/>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H9"/>
  <sheetViews>
    <sheetView showZeros="0" workbookViewId="0">
      <selection activeCell="E12" sqref="E12"/>
    </sheetView>
  </sheetViews>
  <sheetFormatPr defaultColWidth="8.875" defaultRowHeight="15" customHeight="1"/>
  <cols>
    <col min="1" max="1" width="24.125" customWidth="1"/>
    <col min="2" max="2" width="13.75" customWidth="1"/>
    <col min="3" max="3" width="23" customWidth="1"/>
    <col min="4" max="4" width="21.375" customWidth="1"/>
    <col min="5" max="6" width="9" customWidth="1"/>
    <col min="7" max="8" width="15.125" customWidth="1"/>
  </cols>
  <sheetData>
    <row r="1" spans="1:8" ht="18.75" customHeight="1">
      <c r="A1" s="102" t="s">
        <v>430</v>
      </c>
      <c r="B1" s="102"/>
      <c r="C1" s="102"/>
      <c r="D1" s="102"/>
      <c r="E1" s="102"/>
      <c r="F1" s="102"/>
      <c r="G1" s="102"/>
      <c r="H1" s="102" t="s">
        <v>430</v>
      </c>
    </row>
    <row r="2" spans="1:8" ht="28.5" customHeight="1">
      <c r="A2" s="108" t="s">
        <v>431</v>
      </c>
      <c r="B2" s="108"/>
      <c r="C2" s="108"/>
      <c r="D2" s="108"/>
      <c r="E2" s="108"/>
      <c r="F2" s="108"/>
      <c r="G2" s="108"/>
      <c r="H2" s="108"/>
    </row>
    <row r="3" spans="1:8" s="1" customFormat="1" ht="18.75" customHeight="1">
      <c r="A3" s="105" t="str">
        <f>"单位名称："&amp;"玉溪市第二幼儿园"</f>
        <v>单位名称：玉溪市第二幼儿园</v>
      </c>
      <c r="B3" s="105"/>
      <c r="C3" s="105"/>
      <c r="D3" s="105"/>
      <c r="E3" s="105"/>
      <c r="F3" s="105"/>
      <c r="G3" s="105"/>
      <c r="H3" s="105"/>
    </row>
    <row r="4" spans="1:8" s="1" customFormat="1" ht="18.75" customHeight="1">
      <c r="A4" s="174" t="s">
        <v>124</v>
      </c>
      <c r="B4" s="174" t="s">
        <v>432</v>
      </c>
      <c r="C4" s="174" t="s">
        <v>433</v>
      </c>
      <c r="D4" s="174" t="s">
        <v>434</v>
      </c>
      <c r="E4" s="174" t="s">
        <v>435</v>
      </c>
      <c r="F4" s="174" t="s">
        <v>436</v>
      </c>
      <c r="G4" s="174"/>
      <c r="H4" s="174"/>
    </row>
    <row r="5" spans="1:8" s="1" customFormat="1" ht="18.75" customHeight="1">
      <c r="A5" s="174"/>
      <c r="B5" s="174"/>
      <c r="C5" s="174"/>
      <c r="D5" s="174"/>
      <c r="E5" s="174"/>
      <c r="F5" s="24" t="s">
        <v>387</v>
      </c>
      <c r="G5" s="24" t="s">
        <v>437</v>
      </c>
      <c r="H5" s="24" t="s">
        <v>438</v>
      </c>
    </row>
    <row r="6" spans="1:8" s="1" customFormat="1" ht="18.75" customHeight="1">
      <c r="A6" s="25" t="s">
        <v>44</v>
      </c>
      <c r="B6" s="25" t="s">
        <v>45</v>
      </c>
      <c r="C6" s="25" t="s">
        <v>46</v>
      </c>
      <c r="D6" s="25" t="s">
        <v>47</v>
      </c>
      <c r="E6" s="25" t="s">
        <v>48</v>
      </c>
      <c r="F6" s="25" t="s">
        <v>49</v>
      </c>
      <c r="G6" s="25" t="s">
        <v>50</v>
      </c>
      <c r="H6" s="25" t="s">
        <v>51</v>
      </c>
    </row>
    <row r="7" spans="1:8" s="1" customFormat="1" ht="18" customHeight="1">
      <c r="A7" s="26" t="s">
        <v>64</v>
      </c>
      <c r="B7" s="26" t="s">
        <v>439</v>
      </c>
      <c r="C7" s="26" t="s">
        <v>440</v>
      </c>
      <c r="D7" s="26" t="s">
        <v>441</v>
      </c>
      <c r="E7" s="24" t="s">
        <v>402</v>
      </c>
      <c r="F7" s="27">
        <v>1</v>
      </c>
      <c r="G7" s="28">
        <v>150000</v>
      </c>
      <c r="H7" s="28">
        <v>150000</v>
      </c>
    </row>
    <row r="8" spans="1:8" s="1" customFormat="1" ht="18" customHeight="1">
      <c r="A8" s="26" t="s">
        <v>64</v>
      </c>
      <c r="B8" s="26" t="s">
        <v>439</v>
      </c>
      <c r="C8" s="26" t="s">
        <v>442</v>
      </c>
      <c r="D8" s="26" t="s">
        <v>443</v>
      </c>
      <c r="E8" s="24" t="s">
        <v>402</v>
      </c>
      <c r="F8" s="27">
        <v>1</v>
      </c>
      <c r="G8" s="28">
        <v>50000</v>
      </c>
      <c r="H8" s="28">
        <v>50000</v>
      </c>
    </row>
    <row r="9" spans="1:8" s="1" customFormat="1" ht="18" customHeight="1">
      <c r="A9" s="174" t="s">
        <v>30</v>
      </c>
      <c r="B9" s="174"/>
      <c r="C9" s="174"/>
      <c r="D9" s="174"/>
      <c r="E9" s="174"/>
      <c r="F9" s="27">
        <v>2</v>
      </c>
      <c r="G9" s="28"/>
      <c r="H9" s="28">
        <v>200000</v>
      </c>
    </row>
  </sheetData>
  <mergeCells count="10">
    <mergeCell ref="A1:H1"/>
    <mergeCell ref="A2:H2"/>
    <mergeCell ref="A3:H3"/>
    <mergeCell ref="F4:H4"/>
    <mergeCell ref="A9:E9"/>
    <mergeCell ref="A4:A5"/>
    <mergeCell ref="B4:B5"/>
    <mergeCell ref="C4:C5"/>
    <mergeCell ref="D4:D5"/>
    <mergeCell ref="E4:E5"/>
  </mergeCells>
  <phoneticPr fontId="19" type="noConversion"/>
  <printOptions horizontalCentered="1"/>
  <pageMargins left="0.75138888888888899" right="0.75138888888888899" top="1" bottom="1" header="0.5" footer="0.5"/>
  <pageSetup scale="94" pageOrder="overThenDown" orientation="landscape"/>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1"/>
  <sheetViews>
    <sheetView showZeros="0" workbookViewId="0">
      <selection activeCell="A15" sqref="A15"/>
    </sheetView>
  </sheetViews>
  <sheetFormatPr defaultColWidth="9.125" defaultRowHeight="14.25" customHeight="1"/>
  <cols>
    <col min="1" max="1" width="16.375" customWidth="1"/>
    <col min="2" max="2" width="22.125" customWidth="1"/>
    <col min="3" max="3" width="17.5" customWidth="1"/>
    <col min="4" max="11" width="15.875" customWidth="1"/>
  </cols>
  <sheetData>
    <row r="1" spans="1:11" ht="13.5" customHeight="1">
      <c r="A1" s="139" t="s">
        <v>444</v>
      </c>
      <c r="B1" s="139"/>
      <c r="C1" s="139"/>
      <c r="D1" s="175"/>
      <c r="E1" s="175"/>
      <c r="F1" s="175"/>
      <c r="G1" s="175"/>
      <c r="H1" s="139"/>
      <c r="I1" s="139"/>
      <c r="J1" s="139"/>
      <c r="K1" s="140"/>
    </row>
    <row r="2" spans="1:11" ht="28.5" customHeight="1">
      <c r="A2" s="117" t="s">
        <v>445</v>
      </c>
      <c r="B2" s="117"/>
      <c r="C2" s="117"/>
      <c r="D2" s="117"/>
      <c r="E2" s="117"/>
      <c r="F2" s="117"/>
      <c r="G2" s="117"/>
      <c r="H2" s="117"/>
      <c r="I2" s="117"/>
      <c r="J2" s="117"/>
      <c r="K2" s="117"/>
    </row>
    <row r="3" spans="1:11" s="1" customFormat="1" ht="13.5" customHeight="1">
      <c r="A3" s="118" t="str">
        <f>"单位名称："&amp;"玉溪市第二幼儿园"</f>
        <v>单位名称：玉溪市第二幼儿园</v>
      </c>
      <c r="B3" s="143"/>
      <c r="C3" s="143"/>
      <c r="D3" s="143"/>
      <c r="E3" s="143"/>
      <c r="F3" s="143"/>
      <c r="G3" s="143"/>
      <c r="H3" s="2"/>
      <c r="I3" s="2"/>
      <c r="J3" s="2"/>
      <c r="K3" s="21" t="s">
        <v>2</v>
      </c>
    </row>
    <row r="4" spans="1:11" s="1" customFormat="1" ht="21.75" customHeight="1">
      <c r="A4" s="177" t="s">
        <v>211</v>
      </c>
      <c r="B4" s="177" t="s">
        <v>126</v>
      </c>
      <c r="C4" s="177" t="s">
        <v>212</v>
      </c>
      <c r="D4" s="137" t="s">
        <v>127</v>
      </c>
      <c r="E4" s="137" t="s">
        <v>128</v>
      </c>
      <c r="F4" s="137" t="s">
        <v>129</v>
      </c>
      <c r="G4" s="137" t="s">
        <v>130</v>
      </c>
      <c r="H4" s="133" t="s">
        <v>30</v>
      </c>
      <c r="I4" s="170" t="s">
        <v>446</v>
      </c>
      <c r="J4" s="171"/>
      <c r="K4" s="176"/>
    </row>
    <row r="5" spans="1:11" s="1" customFormat="1" ht="21.75" customHeight="1">
      <c r="A5" s="178"/>
      <c r="B5" s="178"/>
      <c r="C5" s="178"/>
      <c r="D5" s="156"/>
      <c r="E5" s="156"/>
      <c r="F5" s="156"/>
      <c r="G5" s="156"/>
      <c r="H5" s="180"/>
      <c r="I5" s="137" t="s">
        <v>33</v>
      </c>
      <c r="J5" s="137" t="s">
        <v>34</v>
      </c>
      <c r="K5" s="137" t="s">
        <v>35</v>
      </c>
    </row>
    <row r="6" spans="1:11" s="1" customFormat="1" ht="40.5" customHeight="1">
      <c r="A6" s="179"/>
      <c r="B6" s="179"/>
      <c r="C6" s="179"/>
      <c r="D6" s="157"/>
      <c r="E6" s="157"/>
      <c r="F6" s="157"/>
      <c r="G6" s="157"/>
      <c r="H6" s="138"/>
      <c r="I6" s="157" t="s">
        <v>32</v>
      </c>
      <c r="J6" s="157"/>
      <c r="K6" s="157"/>
    </row>
    <row r="7" spans="1:11" s="1" customFormat="1" ht="15" customHeight="1">
      <c r="A7" s="16">
        <v>1</v>
      </c>
      <c r="B7" s="16">
        <v>2</v>
      </c>
      <c r="C7" s="16">
        <v>3</v>
      </c>
      <c r="D7" s="16">
        <v>4</v>
      </c>
      <c r="E7" s="16">
        <v>5</v>
      </c>
      <c r="F7" s="16">
        <v>6</v>
      </c>
      <c r="G7" s="16">
        <v>7</v>
      </c>
      <c r="H7" s="16">
        <v>8</v>
      </c>
      <c r="I7" s="16">
        <v>9</v>
      </c>
      <c r="J7" s="23">
        <v>10</v>
      </c>
      <c r="K7" s="23">
        <v>11</v>
      </c>
    </row>
    <row r="8" spans="1:11" s="1" customFormat="1" ht="30.6" customHeight="1">
      <c r="A8" s="17"/>
      <c r="B8" s="18"/>
      <c r="C8" s="17"/>
      <c r="D8" s="17"/>
      <c r="E8" s="17"/>
      <c r="F8" s="17"/>
      <c r="G8" s="17"/>
      <c r="H8" s="19"/>
      <c r="I8" s="19"/>
      <c r="J8" s="19"/>
      <c r="K8" s="19"/>
    </row>
    <row r="9" spans="1:11" s="1" customFormat="1" ht="30.6" customHeight="1">
      <c r="A9" s="18"/>
      <c r="B9" s="18"/>
      <c r="C9" s="18"/>
      <c r="D9" s="18"/>
      <c r="E9" s="18"/>
      <c r="F9" s="18"/>
      <c r="G9" s="18"/>
      <c r="H9" s="19"/>
      <c r="I9" s="19"/>
      <c r="J9" s="19"/>
      <c r="K9" s="19"/>
    </row>
    <row r="10" spans="1:11" s="1" customFormat="1" ht="18.75" customHeight="1">
      <c r="A10" s="122" t="s">
        <v>256</v>
      </c>
      <c r="B10" s="123"/>
      <c r="C10" s="123"/>
      <c r="D10" s="123"/>
      <c r="E10" s="123"/>
      <c r="F10" s="123"/>
      <c r="G10" s="124"/>
      <c r="H10" s="19"/>
      <c r="I10" s="19"/>
      <c r="J10" s="19"/>
      <c r="K10" s="19"/>
    </row>
    <row r="11" spans="1:11" s="1" customFormat="1" ht="14.25" customHeight="1">
      <c r="A11" s="20" t="s">
        <v>447</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9" type="noConversion"/>
  <printOptions horizontalCentered="1"/>
  <pageMargins left="0.75138888888888899" right="0.75138888888888899" top="1" bottom="1" header="0.5" footer="0.5"/>
  <pageSetup paperSize="9" scale="72" orientation="landscape"/>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1"/>
  <sheetViews>
    <sheetView showZeros="0" workbookViewId="0">
      <selection activeCell="A12" sqref="A12"/>
    </sheetView>
  </sheetViews>
  <sheetFormatPr defaultColWidth="9.125" defaultRowHeight="14.25" customHeight="1"/>
  <cols>
    <col min="1" max="1" width="19.375" customWidth="1"/>
    <col min="2" max="2" width="15.625" customWidth="1"/>
    <col min="3" max="3" width="27.5" customWidth="1"/>
    <col min="4" max="4" width="9.75" customWidth="1"/>
    <col min="5" max="7" width="19.875" customWidth="1"/>
  </cols>
  <sheetData>
    <row r="1" spans="1:7" ht="13.5" customHeight="1">
      <c r="A1" s="181" t="s">
        <v>448</v>
      </c>
      <c r="B1" s="181"/>
      <c r="C1" s="181"/>
      <c r="D1" s="182"/>
      <c r="E1" s="181"/>
      <c r="F1" s="181"/>
      <c r="G1" s="183"/>
    </row>
    <row r="2" spans="1:7" ht="27.75" customHeight="1">
      <c r="A2" s="117" t="s">
        <v>449</v>
      </c>
      <c r="B2" s="117"/>
      <c r="C2" s="117"/>
      <c r="D2" s="117"/>
      <c r="E2" s="117"/>
      <c r="F2" s="117"/>
      <c r="G2" s="117"/>
    </row>
    <row r="3" spans="1:7" s="1" customFormat="1" ht="13.5" customHeight="1">
      <c r="A3" s="118" t="str">
        <f>"单位名称："&amp;"玉溪市第二幼儿园"</f>
        <v>单位名称：玉溪市第二幼儿园</v>
      </c>
      <c r="B3" s="143"/>
      <c r="C3" s="143"/>
      <c r="D3" s="143"/>
      <c r="E3" s="2"/>
      <c r="F3" s="2"/>
      <c r="G3" s="3" t="s">
        <v>2</v>
      </c>
    </row>
    <row r="4" spans="1:7" s="1" customFormat="1" ht="21.75" customHeight="1">
      <c r="A4" s="190" t="s">
        <v>212</v>
      </c>
      <c r="B4" s="190" t="s">
        <v>211</v>
      </c>
      <c r="C4" s="190" t="s">
        <v>126</v>
      </c>
      <c r="D4" s="193" t="s">
        <v>450</v>
      </c>
      <c r="E4" s="184" t="s">
        <v>33</v>
      </c>
      <c r="F4" s="185"/>
      <c r="G4" s="186"/>
    </row>
    <row r="5" spans="1:7" s="1" customFormat="1" ht="21.75" customHeight="1">
      <c r="A5" s="191"/>
      <c r="B5" s="191"/>
      <c r="C5" s="191"/>
      <c r="D5" s="194"/>
      <c r="E5" s="196" t="s">
        <v>451</v>
      </c>
      <c r="F5" s="193" t="s">
        <v>452</v>
      </c>
      <c r="G5" s="193" t="s">
        <v>453</v>
      </c>
    </row>
    <row r="6" spans="1:7" s="1" customFormat="1" ht="40.5" customHeight="1">
      <c r="A6" s="192"/>
      <c r="B6" s="192"/>
      <c r="C6" s="192"/>
      <c r="D6" s="195"/>
      <c r="E6" s="197"/>
      <c r="F6" s="195" t="s">
        <v>32</v>
      </c>
      <c r="G6" s="195"/>
    </row>
    <row r="7" spans="1:7" s="1" customFormat="1" ht="15" customHeight="1">
      <c r="A7" s="4">
        <v>1</v>
      </c>
      <c r="B7" s="4">
        <v>2</v>
      </c>
      <c r="C7" s="4">
        <v>3</v>
      </c>
      <c r="D7" s="4">
        <v>4</v>
      </c>
      <c r="E7" s="4">
        <v>5</v>
      </c>
      <c r="F7" s="4">
        <v>6</v>
      </c>
      <c r="G7" s="4">
        <v>7</v>
      </c>
    </row>
    <row r="8" spans="1:7" s="1" customFormat="1" ht="21" customHeight="1">
      <c r="A8" s="5" t="s">
        <v>64</v>
      </c>
      <c r="B8" s="6"/>
      <c r="C8" s="6"/>
      <c r="D8" s="7"/>
      <c r="E8" s="8">
        <v>123192</v>
      </c>
      <c r="F8" s="8">
        <v>123192</v>
      </c>
      <c r="G8" s="8">
        <v>123192</v>
      </c>
    </row>
    <row r="9" spans="1:7" s="1" customFormat="1" ht="21" customHeight="1">
      <c r="A9" s="5"/>
      <c r="B9" s="5" t="s">
        <v>454</v>
      </c>
      <c r="C9" s="5" t="s">
        <v>237</v>
      </c>
      <c r="D9" s="9" t="s">
        <v>455</v>
      </c>
      <c r="E9" s="8">
        <v>112320</v>
      </c>
      <c r="F9" s="8">
        <v>112320</v>
      </c>
      <c r="G9" s="8">
        <v>112320</v>
      </c>
    </row>
    <row r="10" spans="1:7" s="1" customFormat="1" ht="21" customHeight="1">
      <c r="A10" s="10"/>
      <c r="B10" s="5" t="s">
        <v>454</v>
      </c>
      <c r="C10" s="5" t="s">
        <v>225</v>
      </c>
      <c r="D10" s="9" t="s">
        <v>455</v>
      </c>
      <c r="E10" s="8">
        <v>10872</v>
      </c>
      <c r="F10" s="8">
        <v>10872</v>
      </c>
      <c r="G10" s="8">
        <v>10872</v>
      </c>
    </row>
    <row r="11" spans="1:7" s="1" customFormat="1" ht="21" customHeight="1">
      <c r="A11" s="187" t="s">
        <v>30</v>
      </c>
      <c r="B11" s="188" t="s">
        <v>456</v>
      </c>
      <c r="C11" s="188"/>
      <c r="D11" s="189"/>
      <c r="E11" s="8">
        <v>123192</v>
      </c>
      <c r="F11" s="8">
        <v>123192</v>
      </c>
      <c r="G11" s="8">
        <v>123192</v>
      </c>
    </row>
  </sheetData>
  <mergeCells count="12">
    <mergeCell ref="A1:G1"/>
    <mergeCell ref="A2:G2"/>
    <mergeCell ref="A3:D3"/>
    <mergeCell ref="E4:G4"/>
    <mergeCell ref="A11:D11"/>
    <mergeCell ref="A4:A6"/>
    <mergeCell ref="B4:B6"/>
    <mergeCell ref="C4:C6"/>
    <mergeCell ref="D4:D6"/>
    <mergeCell ref="E5:E6"/>
    <mergeCell ref="F5:F6"/>
    <mergeCell ref="G5:G6"/>
  </mergeCells>
  <phoneticPr fontId="19" type="noConversion"/>
  <printOptions horizontalCentered="1"/>
  <pageMargins left="0.75138888888888899" right="0.75138888888888899" top="1" bottom="1" header="0.5" footer="0.5"/>
  <pageSetup paperSize="9" orientation="landscape" r:id="rId1"/>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9"/>
  <sheetViews>
    <sheetView showZeros="0" workbookViewId="0">
      <selection activeCell="A2" sqref="A2:S2"/>
    </sheetView>
  </sheetViews>
  <sheetFormatPr defaultColWidth="8.875" defaultRowHeight="15" customHeight="1"/>
  <cols>
    <col min="1" max="1" width="7.375" customWidth="1"/>
    <col min="2" max="2" width="15.375" customWidth="1"/>
    <col min="3" max="5" width="12.5" customWidth="1"/>
    <col min="6" max="8" width="8.5" customWidth="1"/>
    <col min="9" max="9" width="12.375" customWidth="1"/>
    <col min="10" max="13" width="8.5" customWidth="1"/>
    <col min="14" max="16" width="12" customWidth="1"/>
    <col min="17" max="19" width="8.25" customWidth="1"/>
  </cols>
  <sheetData>
    <row r="1" spans="1:19" ht="15" customHeight="1">
      <c r="A1" s="107" t="s">
        <v>26</v>
      </c>
      <c r="B1" s="107"/>
      <c r="C1" s="107"/>
      <c r="D1" s="107"/>
      <c r="E1" s="107"/>
      <c r="F1" s="107"/>
      <c r="G1" s="107"/>
      <c r="H1" s="107"/>
      <c r="I1" s="107"/>
      <c r="J1" s="107"/>
      <c r="K1" s="107"/>
      <c r="L1" s="107"/>
      <c r="M1" s="107"/>
      <c r="N1" s="107"/>
      <c r="O1" s="107"/>
      <c r="P1" s="107"/>
      <c r="Q1" s="107"/>
      <c r="R1" s="107"/>
      <c r="S1" s="107"/>
    </row>
    <row r="2" spans="1:19" ht="28.5" customHeight="1">
      <c r="A2" s="108" t="s">
        <v>27</v>
      </c>
      <c r="B2" s="108"/>
      <c r="C2" s="108"/>
      <c r="D2" s="108"/>
      <c r="E2" s="108"/>
      <c r="F2" s="108"/>
      <c r="G2" s="108"/>
      <c r="H2" s="108"/>
      <c r="I2" s="108"/>
      <c r="J2" s="108"/>
      <c r="K2" s="108"/>
      <c r="L2" s="108"/>
      <c r="M2" s="108"/>
      <c r="N2" s="108"/>
      <c r="O2" s="108"/>
      <c r="P2" s="108"/>
      <c r="Q2" s="108"/>
      <c r="R2" s="108"/>
      <c r="S2" s="108"/>
    </row>
    <row r="3" spans="1:19" s="1" customFormat="1" ht="20.25" customHeight="1">
      <c r="A3" s="105" t="str">
        <f>"单位名称："&amp;"玉溪市第二幼儿园"</f>
        <v>单位名称：玉溪市第二幼儿园</v>
      </c>
      <c r="B3" s="105"/>
      <c r="C3" s="105"/>
      <c r="D3" s="105"/>
      <c r="E3" s="105"/>
      <c r="F3" s="105"/>
      <c r="G3" s="105"/>
      <c r="H3" s="105"/>
      <c r="I3" s="105"/>
      <c r="J3" s="105"/>
      <c r="K3" s="105"/>
      <c r="L3" s="102"/>
      <c r="M3" s="102"/>
      <c r="N3" s="102"/>
      <c r="O3" s="102"/>
      <c r="P3" s="102"/>
      <c r="Q3" s="102"/>
      <c r="R3" s="102"/>
      <c r="S3" s="96" t="s">
        <v>2</v>
      </c>
    </row>
    <row r="4" spans="1:19" s="1" customFormat="1" ht="27" customHeight="1">
      <c r="A4" s="106" t="s">
        <v>28</v>
      </c>
      <c r="B4" s="106" t="s">
        <v>29</v>
      </c>
      <c r="C4" s="106" t="s">
        <v>30</v>
      </c>
      <c r="D4" s="106" t="s">
        <v>31</v>
      </c>
      <c r="E4" s="106"/>
      <c r="F4" s="106"/>
      <c r="G4" s="106"/>
      <c r="H4" s="106"/>
      <c r="I4" s="106"/>
      <c r="J4" s="106"/>
      <c r="K4" s="106"/>
      <c r="L4" s="106"/>
      <c r="M4" s="106"/>
      <c r="N4" s="106"/>
      <c r="O4" s="106" t="s">
        <v>20</v>
      </c>
      <c r="P4" s="106"/>
      <c r="Q4" s="106"/>
      <c r="R4" s="106"/>
      <c r="S4" s="106"/>
    </row>
    <row r="5" spans="1:19" s="1" customFormat="1" ht="27" customHeight="1">
      <c r="A5" s="106"/>
      <c r="B5" s="106"/>
      <c r="C5" s="106"/>
      <c r="D5" s="106" t="s">
        <v>32</v>
      </c>
      <c r="E5" s="106" t="s">
        <v>33</v>
      </c>
      <c r="F5" s="106" t="s">
        <v>34</v>
      </c>
      <c r="G5" s="106" t="s">
        <v>35</v>
      </c>
      <c r="H5" s="106" t="s">
        <v>36</v>
      </c>
      <c r="I5" s="106" t="s">
        <v>37</v>
      </c>
      <c r="J5" s="106"/>
      <c r="K5" s="106"/>
      <c r="L5" s="106"/>
      <c r="M5" s="106"/>
      <c r="N5" s="106"/>
      <c r="O5" s="106" t="s">
        <v>32</v>
      </c>
      <c r="P5" s="106" t="s">
        <v>33</v>
      </c>
      <c r="Q5" s="106" t="s">
        <v>34</v>
      </c>
      <c r="R5" s="106" t="s">
        <v>35</v>
      </c>
      <c r="S5" s="106" t="s">
        <v>38</v>
      </c>
    </row>
    <row r="6" spans="1:19" s="1" customFormat="1" ht="27" customHeight="1">
      <c r="A6" s="106"/>
      <c r="B6" s="106"/>
      <c r="C6" s="106"/>
      <c r="D6" s="106"/>
      <c r="E6" s="106"/>
      <c r="F6" s="106"/>
      <c r="G6" s="106"/>
      <c r="H6" s="106"/>
      <c r="I6" s="75" t="s">
        <v>32</v>
      </c>
      <c r="J6" s="75" t="s">
        <v>39</v>
      </c>
      <c r="K6" s="75" t="s">
        <v>40</v>
      </c>
      <c r="L6" s="75" t="s">
        <v>41</v>
      </c>
      <c r="M6" s="75" t="s">
        <v>42</v>
      </c>
      <c r="N6" s="75" t="s">
        <v>43</v>
      </c>
      <c r="O6" s="106"/>
      <c r="P6" s="106"/>
      <c r="Q6" s="106"/>
      <c r="R6" s="106"/>
      <c r="S6" s="106"/>
    </row>
    <row r="7" spans="1:19" s="1" customFormat="1" ht="20.25" customHeight="1">
      <c r="A7" s="76" t="s">
        <v>44</v>
      </c>
      <c r="B7" s="76" t="s">
        <v>45</v>
      </c>
      <c r="C7" s="76" t="s">
        <v>46</v>
      </c>
      <c r="D7" s="76" t="s">
        <v>47</v>
      </c>
      <c r="E7" s="76" t="s">
        <v>48</v>
      </c>
      <c r="F7" s="76" t="s">
        <v>49</v>
      </c>
      <c r="G7" s="76" t="s">
        <v>50</v>
      </c>
      <c r="H7" s="76" t="s">
        <v>51</v>
      </c>
      <c r="I7" s="76" t="s">
        <v>52</v>
      </c>
      <c r="J7" s="76" t="s">
        <v>53</v>
      </c>
      <c r="K7" s="76" t="s">
        <v>54</v>
      </c>
      <c r="L7" s="76" t="s">
        <v>55</v>
      </c>
      <c r="M7" s="76" t="s">
        <v>56</v>
      </c>
      <c r="N7" s="76" t="s">
        <v>57</v>
      </c>
      <c r="O7" s="76" t="s">
        <v>58</v>
      </c>
      <c r="P7" s="76" t="s">
        <v>59</v>
      </c>
      <c r="Q7" s="76" t="s">
        <v>60</v>
      </c>
      <c r="R7" s="76" t="s">
        <v>61</v>
      </c>
      <c r="S7" s="76" t="s">
        <v>62</v>
      </c>
    </row>
    <row r="8" spans="1:19" s="1" customFormat="1" ht="20.25" customHeight="1">
      <c r="A8" s="90" t="s">
        <v>63</v>
      </c>
      <c r="B8" s="90" t="s">
        <v>64</v>
      </c>
      <c r="C8" s="77">
        <v>32825166.789999999</v>
      </c>
      <c r="D8" s="77">
        <v>30385381.039999999</v>
      </c>
      <c r="E8" s="28">
        <v>26331081.039999999</v>
      </c>
      <c r="F8" s="28"/>
      <c r="G8" s="28"/>
      <c r="H8" s="28"/>
      <c r="I8" s="28">
        <v>4054300</v>
      </c>
      <c r="J8" s="28"/>
      <c r="K8" s="28"/>
      <c r="L8" s="28"/>
      <c r="M8" s="28"/>
      <c r="N8" s="28">
        <v>4054300</v>
      </c>
      <c r="O8" s="77">
        <v>2439785.75</v>
      </c>
      <c r="P8" s="77">
        <v>2439785.75</v>
      </c>
      <c r="Q8" s="77"/>
      <c r="R8" s="77"/>
      <c r="S8" s="77"/>
    </row>
    <row r="9" spans="1:19" s="1" customFormat="1" ht="20.25" customHeight="1">
      <c r="A9" s="109" t="s">
        <v>30</v>
      </c>
      <c r="B9" s="110"/>
      <c r="C9" s="77">
        <v>32825166.789999999</v>
      </c>
      <c r="D9" s="77">
        <v>30385381.039999999</v>
      </c>
      <c r="E9" s="77">
        <v>26331081.039999999</v>
      </c>
      <c r="F9" s="77"/>
      <c r="G9" s="77"/>
      <c r="H9" s="77"/>
      <c r="I9" s="77">
        <v>4054300</v>
      </c>
      <c r="J9" s="77"/>
      <c r="K9" s="77"/>
      <c r="L9" s="77"/>
      <c r="M9" s="77"/>
      <c r="N9" s="77">
        <v>4054300</v>
      </c>
      <c r="O9" s="77">
        <v>2439785.75</v>
      </c>
      <c r="P9" s="77">
        <v>2439785.75</v>
      </c>
      <c r="Q9" s="77"/>
      <c r="R9" s="77"/>
      <c r="S9" s="77"/>
    </row>
  </sheetData>
  <mergeCells count="20">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A1:S1"/>
    <mergeCell ref="A2:S2"/>
    <mergeCell ref="A3:R3"/>
    <mergeCell ref="D4:N4"/>
    <mergeCell ref="O4:S4"/>
  </mergeCells>
  <phoneticPr fontId="19" type="noConversion"/>
  <printOptions horizontalCentered="1"/>
  <pageMargins left="0.75138888888888899" right="0.75138888888888899" top="1" bottom="1" header="0.5" footer="0.5"/>
  <pageSetup scale="64" pageOrder="overThenDown" orientation="landscape"/>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7"/>
  <sheetViews>
    <sheetView showZeros="0" workbookViewId="0">
      <selection sqref="A1:O1"/>
    </sheetView>
  </sheetViews>
  <sheetFormatPr defaultColWidth="8.875" defaultRowHeight="15" customHeight="1"/>
  <cols>
    <col min="1" max="1" width="16.375" customWidth="1"/>
    <col min="2" max="2" width="26.875" customWidth="1"/>
    <col min="3" max="4" width="13.875" customWidth="1"/>
    <col min="5" max="5" width="12.875" customWidth="1"/>
    <col min="6" max="6" width="12.25" customWidth="1"/>
    <col min="7" max="9" width="6.25" customWidth="1"/>
    <col min="10" max="10" width="12" customWidth="1"/>
    <col min="11" max="14" width="7.5" customWidth="1"/>
    <col min="15" max="15" width="11.875" customWidth="1"/>
  </cols>
  <sheetData>
    <row r="1" spans="1:15" ht="15" customHeight="1">
      <c r="A1" s="107" t="s">
        <v>65</v>
      </c>
      <c r="B1" s="107"/>
      <c r="C1" s="107"/>
      <c r="D1" s="107"/>
      <c r="E1" s="107"/>
      <c r="F1" s="107"/>
      <c r="G1" s="107"/>
      <c r="H1" s="107"/>
      <c r="I1" s="107"/>
      <c r="J1" s="107"/>
      <c r="K1" s="107"/>
      <c r="L1" s="107"/>
      <c r="M1" s="107"/>
      <c r="N1" s="107"/>
      <c r="O1" s="107"/>
    </row>
    <row r="2" spans="1:15" ht="28.5" customHeight="1">
      <c r="A2" s="108" t="s">
        <v>66</v>
      </c>
      <c r="B2" s="108"/>
      <c r="C2" s="108"/>
      <c r="D2" s="108"/>
      <c r="E2" s="108"/>
      <c r="F2" s="108"/>
      <c r="G2" s="108"/>
      <c r="H2" s="108"/>
      <c r="I2" s="108"/>
      <c r="J2" s="108"/>
      <c r="K2" s="108"/>
      <c r="L2" s="108"/>
      <c r="M2" s="108"/>
      <c r="N2" s="108"/>
      <c r="O2" s="108"/>
    </row>
    <row r="3" spans="1:15" s="1" customFormat="1" ht="20.25" customHeight="1">
      <c r="A3" s="105" t="str">
        <f>"单位名称："&amp;"玉溪市第二幼儿园"</f>
        <v>单位名称：玉溪市第二幼儿园</v>
      </c>
      <c r="B3" s="105"/>
      <c r="C3" s="105"/>
      <c r="D3" s="105"/>
      <c r="E3" s="105"/>
      <c r="F3" s="105"/>
      <c r="G3" s="105"/>
      <c r="H3" s="105"/>
      <c r="I3" s="105"/>
      <c r="J3" s="102"/>
      <c r="K3" s="102"/>
      <c r="L3" s="102"/>
      <c r="M3" s="102"/>
      <c r="N3" s="102"/>
      <c r="O3" s="96" t="s">
        <v>2</v>
      </c>
    </row>
    <row r="4" spans="1:15" s="1" customFormat="1" ht="27" customHeight="1">
      <c r="A4" s="106" t="s">
        <v>67</v>
      </c>
      <c r="B4" s="106" t="s">
        <v>68</v>
      </c>
      <c r="C4" s="106" t="s">
        <v>30</v>
      </c>
      <c r="D4" s="106" t="s">
        <v>33</v>
      </c>
      <c r="E4" s="106"/>
      <c r="F4" s="106"/>
      <c r="G4" s="106" t="s">
        <v>34</v>
      </c>
      <c r="H4" s="106" t="s">
        <v>35</v>
      </c>
      <c r="I4" s="106" t="s">
        <v>69</v>
      </c>
      <c r="J4" s="106" t="s">
        <v>70</v>
      </c>
      <c r="K4" s="106"/>
      <c r="L4" s="106"/>
      <c r="M4" s="106"/>
      <c r="N4" s="106"/>
      <c r="O4" s="106"/>
    </row>
    <row r="5" spans="1:15" s="1" customFormat="1" ht="27" customHeight="1">
      <c r="A5" s="106"/>
      <c r="B5" s="106"/>
      <c r="C5" s="106"/>
      <c r="D5" s="75" t="s">
        <v>32</v>
      </c>
      <c r="E5" s="75" t="s">
        <v>71</v>
      </c>
      <c r="F5" s="75" t="s">
        <v>72</v>
      </c>
      <c r="G5" s="106"/>
      <c r="H5" s="106"/>
      <c r="I5" s="106"/>
      <c r="J5" s="75" t="s">
        <v>32</v>
      </c>
      <c r="K5" s="75" t="s">
        <v>73</v>
      </c>
      <c r="L5" s="75" t="s">
        <v>74</v>
      </c>
      <c r="M5" s="75" t="s">
        <v>75</v>
      </c>
      <c r="N5" s="75" t="s">
        <v>76</v>
      </c>
      <c r="O5" s="75" t="s">
        <v>77</v>
      </c>
    </row>
    <row r="6" spans="1:15" s="1" customFormat="1" ht="20.25" customHeight="1">
      <c r="A6" s="76" t="s">
        <v>44</v>
      </c>
      <c r="B6" s="76" t="s">
        <v>45</v>
      </c>
      <c r="C6" s="76" t="s">
        <v>46</v>
      </c>
      <c r="D6" s="76" t="s">
        <v>47</v>
      </c>
      <c r="E6" s="76" t="s">
        <v>48</v>
      </c>
      <c r="F6" s="76" t="s">
        <v>49</v>
      </c>
      <c r="G6" s="76" t="s">
        <v>50</v>
      </c>
      <c r="H6" s="76" t="s">
        <v>51</v>
      </c>
      <c r="I6" s="76" t="s">
        <v>52</v>
      </c>
      <c r="J6" s="76" t="s">
        <v>53</v>
      </c>
      <c r="K6" s="76" t="s">
        <v>54</v>
      </c>
      <c r="L6" s="76" t="s">
        <v>55</v>
      </c>
      <c r="M6" s="76" t="s">
        <v>56</v>
      </c>
      <c r="N6" s="76" t="s">
        <v>57</v>
      </c>
      <c r="O6" s="76" t="s">
        <v>58</v>
      </c>
    </row>
    <row r="7" spans="1:15" s="1" customFormat="1" ht="20.25" customHeight="1">
      <c r="A7" s="90" t="s">
        <v>78</v>
      </c>
      <c r="B7" s="90" t="str">
        <f>"        "&amp;"教育支出"</f>
        <v>教育支出</v>
      </c>
      <c r="C7" s="28">
        <v>25064804.890000001</v>
      </c>
      <c r="D7" s="28">
        <v>21010504.890000001</v>
      </c>
      <c r="E7" s="28">
        <v>15873299.140000001</v>
      </c>
      <c r="F7" s="28">
        <v>5137205.75</v>
      </c>
      <c r="G7" s="28"/>
      <c r="H7" s="28"/>
      <c r="I7" s="28"/>
      <c r="J7" s="28">
        <v>4054300</v>
      </c>
      <c r="K7" s="28"/>
      <c r="L7" s="28"/>
      <c r="M7" s="28"/>
      <c r="N7" s="28"/>
      <c r="O7" s="28">
        <v>4054300</v>
      </c>
    </row>
    <row r="8" spans="1:15" s="1" customFormat="1" ht="20.25" customHeight="1">
      <c r="A8" s="94" t="s">
        <v>79</v>
      </c>
      <c r="B8" s="94" t="str">
        <f>"        "&amp;"普通教育"</f>
        <v>普通教育</v>
      </c>
      <c r="C8" s="28">
        <v>25064804.890000001</v>
      </c>
      <c r="D8" s="28">
        <v>21010504.890000001</v>
      </c>
      <c r="E8" s="28">
        <v>15873299.140000001</v>
      </c>
      <c r="F8" s="28">
        <v>5137205.75</v>
      </c>
      <c r="G8" s="28"/>
      <c r="H8" s="28"/>
      <c r="I8" s="28"/>
      <c r="J8" s="28">
        <v>4054300</v>
      </c>
      <c r="K8" s="28"/>
      <c r="L8" s="28"/>
      <c r="M8" s="28"/>
      <c r="N8" s="28"/>
      <c r="O8" s="28">
        <v>4054300</v>
      </c>
    </row>
    <row r="9" spans="1:15" s="1" customFormat="1" ht="20.25" customHeight="1">
      <c r="A9" s="95" t="s">
        <v>80</v>
      </c>
      <c r="B9" s="95" t="str">
        <f>"        "&amp;"学前教育"</f>
        <v>学前教育</v>
      </c>
      <c r="C9" s="28">
        <v>25064804.890000001</v>
      </c>
      <c r="D9" s="28">
        <v>21010504.890000001</v>
      </c>
      <c r="E9" s="28">
        <v>15873299.140000001</v>
      </c>
      <c r="F9" s="28">
        <v>5137205.75</v>
      </c>
      <c r="G9" s="28"/>
      <c r="H9" s="28"/>
      <c r="I9" s="28"/>
      <c r="J9" s="28">
        <v>4054300</v>
      </c>
      <c r="K9" s="28"/>
      <c r="L9" s="28"/>
      <c r="M9" s="28"/>
      <c r="N9" s="28"/>
      <c r="O9" s="28">
        <v>4054300</v>
      </c>
    </row>
    <row r="10" spans="1:15" s="1" customFormat="1" ht="20.25" customHeight="1">
      <c r="A10" s="90" t="s">
        <v>81</v>
      </c>
      <c r="B10" s="90" t="str">
        <f>"        "&amp;"社会保障和就业支出"</f>
        <v>社会保障和就业支出</v>
      </c>
      <c r="C10" s="28">
        <v>3834402.88</v>
      </c>
      <c r="D10" s="28">
        <v>3834402.88</v>
      </c>
      <c r="E10" s="28">
        <v>3823530.88</v>
      </c>
      <c r="F10" s="28">
        <v>10872</v>
      </c>
      <c r="G10" s="28"/>
      <c r="H10" s="28"/>
      <c r="I10" s="28"/>
      <c r="J10" s="28"/>
      <c r="K10" s="28"/>
      <c r="L10" s="28"/>
      <c r="M10" s="28"/>
      <c r="N10" s="28"/>
      <c r="O10" s="28"/>
    </row>
    <row r="11" spans="1:15" s="1" customFormat="1" ht="20.25" customHeight="1">
      <c r="A11" s="94" t="s">
        <v>82</v>
      </c>
      <c r="B11" s="94" t="str">
        <f>"        "&amp;"行政事业单位养老支出"</f>
        <v>行政事业单位养老支出</v>
      </c>
      <c r="C11" s="28">
        <v>3823530.88</v>
      </c>
      <c r="D11" s="28">
        <v>3823530.88</v>
      </c>
      <c r="E11" s="28">
        <v>3823530.88</v>
      </c>
      <c r="F11" s="28"/>
      <c r="G11" s="28"/>
      <c r="H11" s="28"/>
      <c r="I11" s="28"/>
      <c r="J11" s="28"/>
      <c r="K11" s="28"/>
      <c r="L11" s="28"/>
      <c r="M11" s="28"/>
      <c r="N11" s="28"/>
      <c r="O11" s="28"/>
    </row>
    <row r="12" spans="1:15" s="1" customFormat="1" ht="20.25" customHeight="1">
      <c r="A12" s="95" t="s">
        <v>83</v>
      </c>
      <c r="B12" s="95" t="str">
        <f>"        "&amp;"事业单位离退休"</f>
        <v>事业单位离退休</v>
      </c>
      <c r="C12" s="28">
        <v>1320000</v>
      </c>
      <c r="D12" s="28">
        <v>1320000</v>
      </c>
      <c r="E12" s="28">
        <v>1320000</v>
      </c>
      <c r="F12" s="28"/>
      <c r="G12" s="28"/>
      <c r="H12" s="28"/>
      <c r="I12" s="28"/>
      <c r="J12" s="28"/>
      <c r="K12" s="28"/>
      <c r="L12" s="28"/>
      <c r="M12" s="28"/>
      <c r="N12" s="28"/>
      <c r="O12" s="28"/>
    </row>
    <row r="13" spans="1:15" s="1" customFormat="1" ht="20.25" customHeight="1">
      <c r="A13" s="95" t="s">
        <v>84</v>
      </c>
      <c r="B13" s="95" t="str">
        <f>"        "&amp;"机关事业单位基本养老保险缴费支出"</f>
        <v>机关事业单位基本养老保险缴费支出</v>
      </c>
      <c r="C13" s="28">
        <v>2103530.88</v>
      </c>
      <c r="D13" s="28">
        <v>2103530.88</v>
      </c>
      <c r="E13" s="28">
        <v>2103530.88</v>
      </c>
      <c r="F13" s="28"/>
      <c r="G13" s="28"/>
      <c r="H13" s="28"/>
      <c r="I13" s="28"/>
      <c r="J13" s="28"/>
      <c r="K13" s="28"/>
      <c r="L13" s="28"/>
      <c r="M13" s="28"/>
      <c r="N13" s="28"/>
      <c r="O13" s="28"/>
    </row>
    <row r="14" spans="1:15" s="1" customFormat="1" ht="20.25" customHeight="1">
      <c r="A14" s="95" t="s">
        <v>85</v>
      </c>
      <c r="B14" s="95" t="str">
        <f>"        "&amp;"机关事业单位职业年金缴费支出"</f>
        <v>机关事业单位职业年金缴费支出</v>
      </c>
      <c r="C14" s="28">
        <v>400000</v>
      </c>
      <c r="D14" s="28">
        <v>400000</v>
      </c>
      <c r="E14" s="28">
        <v>400000</v>
      </c>
      <c r="F14" s="28"/>
      <c r="G14" s="28"/>
      <c r="H14" s="28"/>
      <c r="I14" s="28"/>
      <c r="J14" s="28"/>
      <c r="K14" s="28"/>
      <c r="L14" s="28"/>
      <c r="M14" s="28"/>
      <c r="N14" s="28"/>
      <c r="O14" s="28"/>
    </row>
    <row r="15" spans="1:15" s="1" customFormat="1" ht="20.25" customHeight="1">
      <c r="A15" s="94" t="s">
        <v>86</v>
      </c>
      <c r="B15" s="94" t="str">
        <f>"        "&amp;"抚恤"</f>
        <v>抚恤</v>
      </c>
      <c r="C15" s="28">
        <v>10872</v>
      </c>
      <c r="D15" s="28">
        <v>10872</v>
      </c>
      <c r="E15" s="28"/>
      <c r="F15" s="28">
        <v>10872</v>
      </c>
      <c r="G15" s="28"/>
      <c r="H15" s="28"/>
      <c r="I15" s="28"/>
      <c r="J15" s="28"/>
      <c r="K15" s="28"/>
      <c r="L15" s="28"/>
      <c r="M15" s="28"/>
      <c r="N15" s="28"/>
      <c r="O15" s="28"/>
    </row>
    <row r="16" spans="1:15" s="1" customFormat="1" ht="20.25" customHeight="1">
      <c r="A16" s="95" t="s">
        <v>87</v>
      </c>
      <c r="B16" s="95" t="str">
        <f>"        "&amp;"死亡抚恤"</f>
        <v>死亡抚恤</v>
      </c>
      <c r="C16" s="28">
        <v>10872</v>
      </c>
      <c r="D16" s="28">
        <v>10872</v>
      </c>
      <c r="E16" s="28"/>
      <c r="F16" s="28">
        <v>10872</v>
      </c>
      <c r="G16" s="28"/>
      <c r="H16" s="28"/>
      <c r="I16" s="28"/>
      <c r="J16" s="28"/>
      <c r="K16" s="28"/>
      <c r="L16" s="28"/>
      <c r="M16" s="28"/>
      <c r="N16" s="28"/>
      <c r="O16" s="28"/>
    </row>
    <row r="17" spans="1:15" s="1" customFormat="1" ht="20.25" customHeight="1">
      <c r="A17" s="90" t="s">
        <v>88</v>
      </c>
      <c r="B17" s="90" t="str">
        <f>"        "&amp;"卫生健康支出"</f>
        <v>卫生健康支出</v>
      </c>
      <c r="C17" s="28">
        <v>2042991.02</v>
      </c>
      <c r="D17" s="28">
        <v>2042991.02</v>
      </c>
      <c r="E17" s="28">
        <v>2042991.02</v>
      </c>
      <c r="F17" s="28"/>
      <c r="G17" s="28"/>
      <c r="H17" s="28"/>
      <c r="I17" s="28"/>
      <c r="J17" s="28"/>
      <c r="K17" s="28"/>
      <c r="L17" s="28"/>
      <c r="M17" s="28"/>
      <c r="N17" s="28"/>
      <c r="O17" s="28"/>
    </row>
    <row r="18" spans="1:15" s="1" customFormat="1" ht="20.25" customHeight="1">
      <c r="A18" s="94" t="s">
        <v>89</v>
      </c>
      <c r="B18" s="94" t="str">
        <f>"        "&amp;"行政事业单位医疗"</f>
        <v>行政事业单位医疗</v>
      </c>
      <c r="C18" s="28">
        <v>2042991.02</v>
      </c>
      <c r="D18" s="28">
        <v>2042991.02</v>
      </c>
      <c r="E18" s="28">
        <v>2042991.02</v>
      </c>
      <c r="F18" s="28"/>
      <c r="G18" s="28"/>
      <c r="H18" s="28"/>
      <c r="I18" s="28"/>
      <c r="J18" s="28"/>
      <c r="K18" s="28"/>
      <c r="L18" s="28"/>
      <c r="M18" s="28"/>
      <c r="N18" s="28"/>
      <c r="O18" s="28"/>
    </row>
    <row r="19" spans="1:15" s="1" customFormat="1" ht="20.25" customHeight="1">
      <c r="A19" s="95" t="s">
        <v>90</v>
      </c>
      <c r="B19" s="95" t="str">
        <f>"        "&amp;"行政单位医疗"</f>
        <v>行政单位医疗</v>
      </c>
      <c r="C19" s="28"/>
      <c r="D19" s="28"/>
      <c r="E19" s="28"/>
      <c r="F19" s="28"/>
      <c r="G19" s="28"/>
      <c r="H19" s="28"/>
      <c r="I19" s="28"/>
      <c r="J19" s="28"/>
      <c r="K19" s="28"/>
      <c r="L19" s="28"/>
      <c r="M19" s="28"/>
      <c r="N19" s="28"/>
      <c r="O19" s="28"/>
    </row>
    <row r="20" spans="1:15" s="1" customFormat="1" ht="20.25" customHeight="1">
      <c r="A20" s="95" t="s">
        <v>91</v>
      </c>
      <c r="B20" s="95" t="str">
        <f>"        "&amp;"事业单位医疗"</f>
        <v>事业单位医疗</v>
      </c>
      <c r="C20" s="28">
        <v>1091206.6399999999</v>
      </c>
      <c r="D20" s="28">
        <v>1091206.6399999999</v>
      </c>
      <c r="E20" s="28">
        <v>1091206.6399999999</v>
      </c>
      <c r="F20" s="28"/>
      <c r="G20" s="28"/>
      <c r="H20" s="28"/>
      <c r="I20" s="28"/>
      <c r="J20" s="28"/>
      <c r="K20" s="28"/>
      <c r="L20" s="28"/>
      <c r="M20" s="28"/>
      <c r="N20" s="28"/>
      <c r="O20" s="28"/>
    </row>
    <row r="21" spans="1:15" s="1" customFormat="1" ht="20.25" customHeight="1">
      <c r="A21" s="95" t="s">
        <v>92</v>
      </c>
      <c r="B21" s="95" t="str">
        <f>"        "&amp;"公务员医疗补助"</f>
        <v>公务员医疗补助</v>
      </c>
      <c r="C21" s="28">
        <v>837353.4</v>
      </c>
      <c r="D21" s="28">
        <v>837353.4</v>
      </c>
      <c r="E21" s="28">
        <v>837353.4</v>
      </c>
      <c r="F21" s="28"/>
      <c r="G21" s="28"/>
      <c r="H21" s="28"/>
      <c r="I21" s="28"/>
      <c r="J21" s="28"/>
      <c r="K21" s="28"/>
      <c r="L21" s="28"/>
      <c r="M21" s="28"/>
      <c r="N21" s="28"/>
      <c r="O21" s="28"/>
    </row>
    <row r="22" spans="1:15" s="1" customFormat="1" ht="20.25" customHeight="1">
      <c r="A22" s="95" t="s">
        <v>93</v>
      </c>
      <c r="B22" s="95" t="str">
        <f>"        "&amp;"其他行政事业单位医疗支出"</f>
        <v>其他行政事业单位医疗支出</v>
      </c>
      <c r="C22" s="28">
        <v>114430.98</v>
      </c>
      <c r="D22" s="28">
        <v>114430.98</v>
      </c>
      <c r="E22" s="28">
        <v>114430.98</v>
      </c>
      <c r="F22" s="28"/>
      <c r="G22" s="28"/>
      <c r="H22" s="28"/>
      <c r="I22" s="28"/>
      <c r="J22" s="28"/>
      <c r="K22" s="28"/>
      <c r="L22" s="28"/>
      <c r="M22" s="28"/>
      <c r="N22" s="28"/>
      <c r="O22" s="28"/>
    </row>
    <row r="23" spans="1:15" s="1" customFormat="1" ht="20.25" customHeight="1">
      <c r="A23" s="90" t="s">
        <v>94</v>
      </c>
      <c r="B23" s="90" t="str">
        <f>"        "&amp;"住房保障支出"</f>
        <v>住房保障支出</v>
      </c>
      <c r="C23" s="28">
        <v>1882968</v>
      </c>
      <c r="D23" s="28">
        <v>1882968</v>
      </c>
      <c r="E23" s="28">
        <v>1882968</v>
      </c>
      <c r="F23" s="28"/>
      <c r="G23" s="28"/>
      <c r="H23" s="28"/>
      <c r="I23" s="28"/>
      <c r="J23" s="28"/>
      <c r="K23" s="28"/>
      <c r="L23" s="28"/>
      <c r="M23" s="28"/>
      <c r="N23" s="28"/>
      <c r="O23" s="28"/>
    </row>
    <row r="24" spans="1:15" s="1" customFormat="1" ht="20.25" customHeight="1">
      <c r="A24" s="94" t="s">
        <v>95</v>
      </c>
      <c r="B24" s="94" t="str">
        <f>"        "&amp;"住房改革支出"</f>
        <v>住房改革支出</v>
      </c>
      <c r="C24" s="28">
        <v>1882968</v>
      </c>
      <c r="D24" s="28">
        <v>1882968</v>
      </c>
      <c r="E24" s="28">
        <v>1882968</v>
      </c>
      <c r="F24" s="28"/>
      <c r="G24" s="28"/>
      <c r="H24" s="28"/>
      <c r="I24" s="28"/>
      <c r="J24" s="28"/>
      <c r="K24" s="28"/>
      <c r="L24" s="28"/>
      <c r="M24" s="28"/>
      <c r="N24" s="28"/>
      <c r="O24" s="28"/>
    </row>
    <row r="25" spans="1:15" s="1" customFormat="1" ht="20.25" customHeight="1">
      <c r="A25" s="95" t="s">
        <v>96</v>
      </c>
      <c r="B25" s="95" t="str">
        <f>"        "&amp;"住房公积金"</f>
        <v>住房公积金</v>
      </c>
      <c r="C25" s="28">
        <v>1705392</v>
      </c>
      <c r="D25" s="28">
        <v>1705392</v>
      </c>
      <c r="E25" s="28">
        <v>1705392</v>
      </c>
      <c r="F25" s="28"/>
      <c r="G25" s="28"/>
      <c r="H25" s="28"/>
      <c r="I25" s="28"/>
      <c r="J25" s="28"/>
      <c r="K25" s="28"/>
      <c r="L25" s="28"/>
      <c r="M25" s="28"/>
      <c r="N25" s="28"/>
      <c r="O25" s="28"/>
    </row>
    <row r="26" spans="1:15" s="1" customFormat="1" ht="20.25" customHeight="1">
      <c r="A26" s="95" t="s">
        <v>97</v>
      </c>
      <c r="B26" s="95" t="str">
        <f>"        "&amp;"购房补贴"</f>
        <v>购房补贴</v>
      </c>
      <c r="C26" s="28">
        <v>177576</v>
      </c>
      <c r="D26" s="28">
        <v>177576</v>
      </c>
      <c r="E26" s="28">
        <v>177576</v>
      </c>
      <c r="F26" s="28"/>
      <c r="G26" s="28"/>
      <c r="H26" s="28"/>
      <c r="I26" s="28"/>
      <c r="J26" s="28"/>
      <c r="K26" s="28"/>
      <c r="L26" s="28"/>
      <c r="M26" s="28"/>
      <c r="N26" s="28"/>
      <c r="O26" s="28"/>
    </row>
    <row r="27" spans="1:15" s="1" customFormat="1" ht="20.25" customHeight="1">
      <c r="A27" s="109" t="s">
        <v>30</v>
      </c>
      <c r="B27" s="110"/>
      <c r="C27" s="77">
        <v>32825166.789999999</v>
      </c>
      <c r="D27" s="77">
        <v>28770866.789999999</v>
      </c>
      <c r="E27" s="77">
        <v>23622789.039999999</v>
      </c>
      <c r="F27" s="77">
        <v>5148077.75</v>
      </c>
      <c r="G27" s="77"/>
      <c r="H27" s="77"/>
      <c r="I27" s="77"/>
      <c r="J27" s="77">
        <v>4054300</v>
      </c>
      <c r="K27" s="77"/>
      <c r="L27" s="77"/>
      <c r="M27" s="77"/>
      <c r="N27" s="77"/>
      <c r="O27" s="77">
        <v>4054300</v>
      </c>
    </row>
  </sheetData>
  <mergeCells count="12">
    <mergeCell ref="A27:B27"/>
    <mergeCell ref="A4:A5"/>
    <mergeCell ref="B4:B5"/>
    <mergeCell ref="C4:C5"/>
    <mergeCell ref="G4:G5"/>
    <mergeCell ref="A1:O1"/>
    <mergeCell ref="A2:O2"/>
    <mergeCell ref="A3:N3"/>
    <mergeCell ref="D4:F4"/>
    <mergeCell ref="J4:O4"/>
    <mergeCell ref="H4:H5"/>
    <mergeCell ref="I4:I5"/>
  </mergeCells>
  <phoneticPr fontId="19" type="noConversion"/>
  <printOptions horizontalCentered="1"/>
  <pageMargins left="0.75138888888888899" right="0.75138888888888899" top="1" bottom="1" header="0.5" footer="0.5"/>
  <pageSetup scale="73" pageOrder="overThenDown" orientation="landscape"/>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15"/>
  <sheetViews>
    <sheetView showZeros="0" workbookViewId="0">
      <selection activeCell="A3" sqref="A3:XFD15"/>
    </sheetView>
  </sheetViews>
  <sheetFormatPr defaultColWidth="8.875" defaultRowHeight="15" customHeight="1"/>
  <cols>
    <col min="1" max="2" width="28.625" customWidth="1"/>
    <col min="3" max="3" width="35.75" customWidth="1"/>
    <col min="4" max="4" width="28.625" customWidth="1"/>
  </cols>
  <sheetData>
    <row r="1" spans="1:4" ht="18.75" customHeight="1">
      <c r="A1" s="102" t="s">
        <v>98</v>
      </c>
      <c r="B1" s="103"/>
      <c r="C1" s="103"/>
      <c r="D1" s="103"/>
    </row>
    <row r="2" spans="1:4" ht="28.5" customHeight="1">
      <c r="A2" s="104" t="s">
        <v>99</v>
      </c>
      <c r="B2" s="104"/>
      <c r="C2" s="104"/>
      <c r="D2" s="104"/>
    </row>
    <row r="3" spans="1:4" s="1" customFormat="1" ht="18.75" customHeight="1">
      <c r="A3" s="105" t="str">
        <f>"单位名称："&amp;"玉溪市第二幼儿园"</f>
        <v>单位名称：玉溪市第二幼儿园</v>
      </c>
      <c r="B3" s="105"/>
      <c r="C3" s="105"/>
      <c r="D3" s="64" t="s">
        <v>2</v>
      </c>
    </row>
    <row r="4" spans="1:4" s="1" customFormat="1" ht="18.75" customHeight="1">
      <c r="A4" s="111" t="s">
        <v>3</v>
      </c>
      <c r="B4" s="111"/>
      <c r="C4" s="111" t="s">
        <v>4</v>
      </c>
      <c r="D4" s="111"/>
    </row>
    <row r="5" spans="1:4" s="1" customFormat="1" ht="18.75" customHeight="1">
      <c r="A5" s="86" t="s">
        <v>5</v>
      </c>
      <c r="B5" s="86" t="s">
        <v>6</v>
      </c>
      <c r="C5" s="86" t="s">
        <v>100</v>
      </c>
      <c r="D5" s="86" t="s">
        <v>6</v>
      </c>
    </row>
    <row r="6" spans="1:4" s="1" customFormat="1" ht="18.75" customHeight="1">
      <c r="A6" s="87" t="s">
        <v>101</v>
      </c>
      <c r="B6" s="88"/>
      <c r="C6" s="89" t="s">
        <v>102</v>
      </c>
      <c r="D6" s="88"/>
    </row>
    <row r="7" spans="1:4" s="1" customFormat="1" ht="18.75" customHeight="1">
      <c r="A7" s="90" t="s">
        <v>103</v>
      </c>
      <c r="B7" s="91">
        <v>26331081.039999999</v>
      </c>
      <c r="C7" s="92" t="str">
        <f>"（一）"&amp;"教育支出"</f>
        <v>（一）教育支出</v>
      </c>
      <c r="D7" s="91">
        <v>21010504.890000001</v>
      </c>
    </row>
    <row r="8" spans="1:4" s="1" customFormat="1" ht="18.75" customHeight="1">
      <c r="A8" s="90" t="s">
        <v>104</v>
      </c>
      <c r="B8" s="91"/>
      <c r="C8" s="92" t="str">
        <f>"（二）"&amp;"社会保障和就业支出"</f>
        <v>（二）社会保障和就业支出</v>
      </c>
      <c r="D8" s="91">
        <v>3834402.88</v>
      </c>
    </row>
    <row r="9" spans="1:4" s="1" customFormat="1" ht="18.75" customHeight="1">
      <c r="A9" s="90" t="s">
        <v>105</v>
      </c>
      <c r="B9" s="91"/>
      <c r="C9" s="92" t="str">
        <f>"（三）"&amp;"卫生健康支出"</f>
        <v>（三）卫生健康支出</v>
      </c>
      <c r="D9" s="91">
        <v>2042991.02</v>
      </c>
    </row>
    <row r="10" spans="1:4" s="1" customFormat="1" ht="18.75" customHeight="1">
      <c r="A10" s="90" t="s">
        <v>106</v>
      </c>
      <c r="B10" s="91"/>
      <c r="C10" s="92" t="str">
        <f>"（四）"&amp;"住房保障支出"</f>
        <v>（四）住房保障支出</v>
      </c>
      <c r="D10" s="91">
        <v>1882968</v>
      </c>
    </row>
    <row r="11" spans="1:4" s="1" customFormat="1" ht="18.75" customHeight="1">
      <c r="A11" s="26" t="s">
        <v>103</v>
      </c>
      <c r="B11" s="91">
        <v>2439785.75</v>
      </c>
      <c r="C11" s="90"/>
      <c r="D11" s="90"/>
    </row>
    <row r="12" spans="1:4" s="1" customFormat="1" ht="18.75" customHeight="1">
      <c r="A12" s="26" t="s">
        <v>104</v>
      </c>
      <c r="B12" s="91"/>
      <c r="C12" s="90"/>
      <c r="D12" s="90"/>
    </row>
    <row r="13" spans="1:4" s="1" customFormat="1" ht="18.75" customHeight="1">
      <c r="A13" s="26" t="s">
        <v>105</v>
      </c>
      <c r="B13" s="91"/>
      <c r="C13" s="90"/>
      <c r="D13" s="90"/>
    </row>
    <row r="14" spans="1:4" s="1" customFormat="1" ht="18.75" customHeight="1">
      <c r="A14" s="90"/>
      <c r="B14" s="90"/>
      <c r="C14" s="90" t="s">
        <v>107</v>
      </c>
      <c r="D14" s="90"/>
    </row>
    <row r="15" spans="1:4" s="1" customFormat="1" ht="18.75" customHeight="1">
      <c r="A15" s="93" t="s">
        <v>24</v>
      </c>
      <c r="B15" s="91">
        <v>28770866.789999999</v>
      </c>
      <c r="C15" s="93" t="s">
        <v>25</v>
      </c>
      <c r="D15" s="91">
        <v>28770866.789999999</v>
      </c>
    </row>
  </sheetData>
  <mergeCells count="5">
    <mergeCell ref="A1:D1"/>
    <mergeCell ref="A2:D2"/>
    <mergeCell ref="A3:C3"/>
    <mergeCell ref="A4:B4"/>
    <mergeCell ref="C4:D4"/>
  </mergeCells>
  <phoneticPr fontId="19" type="noConversion"/>
  <printOptions horizontalCentered="1"/>
  <pageMargins left="0.75138888888888899" right="0.75138888888888899" top="1" bottom="1" header="0.5" footer="0.5"/>
  <pageSetup pageOrder="overThenDown" orientation="landscape"/>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6"/>
  <sheetViews>
    <sheetView showZeros="0" workbookViewId="0">
      <selection activeCell="B16" sqref="B16"/>
    </sheetView>
  </sheetViews>
  <sheetFormatPr defaultColWidth="8.875" defaultRowHeight="15" customHeight="1"/>
  <cols>
    <col min="1" max="1" width="16.125" style="56" customWidth="1"/>
    <col min="2" max="2" width="44.75" style="56" customWidth="1"/>
    <col min="3" max="3" width="17.25" style="56" customWidth="1"/>
    <col min="4" max="7" width="15.125" style="56" customWidth="1"/>
    <col min="8" max="16384" width="8.875" style="56"/>
  </cols>
  <sheetData>
    <row r="1" spans="1:7" ht="15" customHeight="1">
      <c r="A1" s="107" t="s">
        <v>108</v>
      </c>
      <c r="B1" s="107"/>
      <c r="C1" s="107"/>
      <c r="D1" s="107"/>
      <c r="E1" s="107"/>
      <c r="F1" s="107"/>
      <c r="G1" s="107"/>
    </row>
    <row r="2" spans="1:7" ht="28.5" customHeight="1">
      <c r="A2" s="108" t="s">
        <v>109</v>
      </c>
      <c r="B2" s="108"/>
      <c r="C2" s="108"/>
      <c r="D2" s="108"/>
      <c r="E2" s="108"/>
      <c r="F2" s="108"/>
      <c r="G2" s="108"/>
    </row>
    <row r="3" spans="1:7" s="78" customFormat="1" ht="20.25" customHeight="1">
      <c r="A3" s="105" t="str">
        <f>"单位名称："&amp;"玉溪市第二幼儿园"</f>
        <v>单位名称：玉溪市第二幼儿园</v>
      </c>
      <c r="B3" s="105"/>
      <c r="C3" s="105"/>
      <c r="D3" s="105"/>
      <c r="E3" s="105"/>
      <c r="F3" s="105"/>
      <c r="G3" s="79" t="s">
        <v>2</v>
      </c>
    </row>
    <row r="4" spans="1:7" s="78" customFormat="1" ht="27" customHeight="1">
      <c r="A4" s="106" t="s">
        <v>110</v>
      </c>
      <c r="B4" s="106"/>
      <c r="C4" s="106" t="s">
        <v>30</v>
      </c>
      <c r="D4" s="106" t="s">
        <v>33</v>
      </c>
      <c r="E4" s="106"/>
      <c r="F4" s="106"/>
      <c r="G4" s="106" t="s">
        <v>72</v>
      </c>
    </row>
    <row r="5" spans="1:7" s="78" customFormat="1" ht="27" customHeight="1">
      <c r="A5" s="75" t="s">
        <v>67</v>
      </c>
      <c r="B5" s="75" t="s">
        <v>68</v>
      </c>
      <c r="C5" s="106"/>
      <c r="D5" s="75" t="s">
        <v>32</v>
      </c>
      <c r="E5" s="75" t="s">
        <v>111</v>
      </c>
      <c r="F5" s="75" t="s">
        <v>112</v>
      </c>
      <c r="G5" s="106"/>
    </row>
    <row r="6" spans="1:7" s="78" customFormat="1" ht="20.25" customHeight="1">
      <c r="A6" s="80" t="s">
        <v>44</v>
      </c>
      <c r="B6" s="80" t="s">
        <v>45</v>
      </c>
      <c r="C6" s="80" t="s">
        <v>46</v>
      </c>
      <c r="D6" s="80" t="s">
        <v>47</v>
      </c>
      <c r="E6" s="80" t="s">
        <v>48</v>
      </c>
      <c r="F6" s="80" t="s">
        <v>49</v>
      </c>
      <c r="G6" s="80">
        <v>7</v>
      </c>
    </row>
    <row r="7" spans="1:7" s="78" customFormat="1" ht="20.25" customHeight="1">
      <c r="A7" s="81" t="s">
        <v>78</v>
      </c>
      <c r="B7" s="81" t="str">
        <f>"        "&amp;"教育支出"</f>
        <v>教育支出</v>
      </c>
      <c r="C7" s="82">
        <v>21010504.890000001</v>
      </c>
      <c r="D7" s="83">
        <v>15873299.140000001</v>
      </c>
      <c r="E7" s="82">
        <v>15323099.140000001</v>
      </c>
      <c r="F7" s="82">
        <v>550200</v>
      </c>
      <c r="G7" s="82">
        <v>5137205.75</v>
      </c>
    </row>
    <row r="8" spans="1:7" s="78" customFormat="1" ht="20.25" customHeight="1">
      <c r="A8" s="84" t="s">
        <v>79</v>
      </c>
      <c r="B8" s="84" t="str">
        <f>"        "&amp;"普通教育"</f>
        <v>普通教育</v>
      </c>
      <c r="C8" s="82">
        <v>21010504.890000001</v>
      </c>
      <c r="D8" s="83">
        <v>15873299.140000001</v>
      </c>
      <c r="E8" s="82">
        <v>15323099.140000001</v>
      </c>
      <c r="F8" s="82">
        <v>550200</v>
      </c>
      <c r="G8" s="82">
        <v>5137205.75</v>
      </c>
    </row>
    <row r="9" spans="1:7" s="78" customFormat="1" ht="20.25" customHeight="1">
      <c r="A9" s="85" t="s">
        <v>80</v>
      </c>
      <c r="B9" s="85" t="str">
        <f>"        "&amp;"学前教育"</f>
        <v>学前教育</v>
      </c>
      <c r="C9" s="82">
        <v>21010504.890000001</v>
      </c>
      <c r="D9" s="83">
        <v>15873299.140000001</v>
      </c>
      <c r="E9" s="82">
        <v>15323099.140000001</v>
      </c>
      <c r="F9" s="82">
        <v>550200</v>
      </c>
      <c r="G9" s="82">
        <v>5137205.75</v>
      </c>
    </row>
    <row r="10" spans="1:7" s="78" customFormat="1" ht="20.25" customHeight="1">
      <c r="A10" s="81" t="s">
        <v>81</v>
      </c>
      <c r="B10" s="81" t="str">
        <f>"        "&amp;"社会保障和就业支出"</f>
        <v>社会保障和就业支出</v>
      </c>
      <c r="C10" s="82">
        <v>3834402.88</v>
      </c>
      <c r="D10" s="83">
        <v>3823530.88</v>
      </c>
      <c r="E10" s="82">
        <v>3823530.88</v>
      </c>
      <c r="F10" s="82"/>
      <c r="G10" s="82">
        <v>10872</v>
      </c>
    </row>
    <row r="11" spans="1:7" s="78" customFormat="1" ht="20.25" customHeight="1">
      <c r="A11" s="84" t="s">
        <v>82</v>
      </c>
      <c r="B11" s="84" t="str">
        <f>"        "&amp;"行政事业单位养老支出"</f>
        <v>行政事业单位养老支出</v>
      </c>
      <c r="C11" s="82">
        <v>3823530.88</v>
      </c>
      <c r="D11" s="83">
        <v>3823530.88</v>
      </c>
      <c r="E11" s="82">
        <v>3823530.88</v>
      </c>
      <c r="F11" s="82"/>
      <c r="G11" s="82"/>
    </row>
    <row r="12" spans="1:7" s="78" customFormat="1" ht="20.25" customHeight="1">
      <c r="A12" s="85" t="s">
        <v>83</v>
      </c>
      <c r="B12" s="85" t="str">
        <f>"        "&amp;"事业单位离退休"</f>
        <v>事业单位离退休</v>
      </c>
      <c r="C12" s="82">
        <v>1320000</v>
      </c>
      <c r="D12" s="83">
        <v>1320000</v>
      </c>
      <c r="E12" s="82">
        <v>1320000</v>
      </c>
      <c r="F12" s="82"/>
      <c r="G12" s="82"/>
    </row>
    <row r="13" spans="1:7" s="78" customFormat="1" ht="20.25" customHeight="1">
      <c r="A13" s="85" t="s">
        <v>84</v>
      </c>
      <c r="B13" s="85" t="str">
        <f>"        "&amp;"机关事业单位基本养老保险缴费支出"</f>
        <v>机关事业单位基本养老保险缴费支出</v>
      </c>
      <c r="C13" s="82">
        <v>2103530.88</v>
      </c>
      <c r="D13" s="83">
        <v>2103530.88</v>
      </c>
      <c r="E13" s="82">
        <v>2103530.88</v>
      </c>
      <c r="F13" s="82"/>
      <c r="G13" s="82"/>
    </row>
    <row r="14" spans="1:7" s="78" customFormat="1" ht="20.25" customHeight="1">
      <c r="A14" s="85" t="s">
        <v>85</v>
      </c>
      <c r="B14" s="85" t="str">
        <f>"        "&amp;"机关事业单位职业年金缴费支出"</f>
        <v>机关事业单位职业年金缴费支出</v>
      </c>
      <c r="C14" s="82">
        <v>400000</v>
      </c>
      <c r="D14" s="83">
        <v>400000</v>
      </c>
      <c r="E14" s="82">
        <v>400000</v>
      </c>
      <c r="F14" s="82"/>
      <c r="G14" s="82"/>
    </row>
    <row r="15" spans="1:7" s="78" customFormat="1" ht="20.25" customHeight="1">
      <c r="A15" s="84" t="s">
        <v>86</v>
      </c>
      <c r="B15" s="84" t="str">
        <f>"        "&amp;"抚恤"</f>
        <v>抚恤</v>
      </c>
      <c r="C15" s="82">
        <v>10872</v>
      </c>
      <c r="D15" s="83"/>
      <c r="E15" s="82"/>
      <c r="F15" s="82"/>
      <c r="G15" s="82">
        <v>10872</v>
      </c>
    </row>
    <row r="16" spans="1:7" s="78" customFormat="1" ht="20.25" customHeight="1">
      <c r="A16" s="85" t="s">
        <v>87</v>
      </c>
      <c r="B16" s="85" t="str">
        <f>"        "&amp;"死亡抚恤"</f>
        <v>死亡抚恤</v>
      </c>
      <c r="C16" s="82">
        <v>10872</v>
      </c>
      <c r="D16" s="83"/>
      <c r="E16" s="82"/>
      <c r="F16" s="82"/>
      <c r="G16" s="82">
        <v>10872</v>
      </c>
    </row>
    <row r="17" spans="1:7" s="78" customFormat="1" ht="20.25" customHeight="1">
      <c r="A17" s="81" t="s">
        <v>88</v>
      </c>
      <c r="B17" s="81" t="str">
        <f>"        "&amp;"卫生健康支出"</f>
        <v>卫生健康支出</v>
      </c>
      <c r="C17" s="82">
        <v>2042991.02</v>
      </c>
      <c r="D17" s="83">
        <v>2042991.02</v>
      </c>
      <c r="E17" s="82">
        <v>2042991.02</v>
      </c>
      <c r="F17" s="82"/>
      <c r="G17" s="82"/>
    </row>
    <row r="18" spans="1:7" s="78" customFormat="1" ht="20.25" customHeight="1">
      <c r="A18" s="84" t="s">
        <v>89</v>
      </c>
      <c r="B18" s="84" t="str">
        <f>"        "&amp;"行政事业单位医疗"</f>
        <v>行政事业单位医疗</v>
      </c>
      <c r="C18" s="82">
        <v>2042991.02</v>
      </c>
      <c r="D18" s="83">
        <v>2042991.02</v>
      </c>
      <c r="E18" s="82">
        <v>2042991.02</v>
      </c>
      <c r="F18" s="82"/>
      <c r="G18" s="82"/>
    </row>
    <row r="19" spans="1:7" s="78" customFormat="1" ht="20.25" customHeight="1">
      <c r="A19" s="85" t="s">
        <v>91</v>
      </c>
      <c r="B19" s="85" t="str">
        <f>"        "&amp;"事业单位医疗"</f>
        <v>事业单位医疗</v>
      </c>
      <c r="C19" s="82">
        <v>1091206.6399999999</v>
      </c>
      <c r="D19" s="83">
        <v>1091206.6399999999</v>
      </c>
      <c r="E19" s="82">
        <v>1091206.6399999999</v>
      </c>
      <c r="F19" s="82"/>
      <c r="G19" s="82"/>
    </row>
    <row r="20" spans="1:7" s="78" customFormat="1" ht="20.25" customHeight="1">
      <c r="A20" s="85" t="s">
        <v>92</v>
      </c>
      <c r="B20" s="85" t="str">
        <f>"        "&amp;"公务员医疗补助"</f>
        <v>公务员医疗补助</v>
      </c>
      <c r="C20" s="82">
        <v>837353.4</v>
      </c>
      <c r="D20" s="83">
        <v>837353.4</v>
      </c>
      <c r="E20" s="82">
        <v>837353.4</v>
      </c>
      <c r="F20" s="82"/>
      <c r="G20" s="82"/>
    </row>
    <row r="21" spans="1:7" s="78" customFormat="1" ht="20.25" customHeight="1">
      <c r="A21" s="85" t="s">
        <v>93</v>
      </c>
      <c r="B21" s="85" t="str">
        <f>"        "&amp;"其他行政事业单位医疗支出"</f>
        <v>其他行政事业单位医疗支出</v>
      </c>
      <c r="C21" s="82">
        <v>114430.98</v>
      </c>
      <c r="D21" s="83">
        <v>114430.98</v>
      </c>
      <c r="E21" s="82">
        <v>114430.98</v>
      </c>
      <c r="F21" s="82"/>
      <c r="G21" s="82"/>
    </row>
    <row r="22" spans="1:7" s="78" customFormat="1" ht="20.25" customHeight="1">
      <c r="A22" s="81" t="s">
        <v>94</v>
      </c>
      <c r="B22" s="81" t="str">
        <f>"        "&amp;"住房保障支出"</f>
        <v>住房保障支出</v>
      </c>
      <c r="C22" s="82">
        <v>1882968</v>
      </c>
      <c r="D22" s="83">
        <v>1882968</v>
      </c>
      <c r="E22" s="82">
        <v>1882968</v>
      </c>
      <c r="F22" s="82"/>
      <c r="G22" s="82"/>
    </row>
    <row r="23" spans="1:7" s="78" customFormat="1" ht="20.25" customHeight="1">
      <c r="A23" s="84" t="s">
        <v>95</v>
      </c>
      <c r="B23" s="84" t="str">
        <f>"        "&amp;"住房改革支出"</f>
        <v>住房改革支出</v>
      </c>
      <c r="C23" s="82">
        <v>1882968</v>
      </c>
      <c r="D23" s="83">
        <v>1882968</v>
      </c>
      <c r="E23" s="82">
        <v>1882968</v>
      </c>
      <c r="F23" s="82"/>
      <c r="G23" s="82"/>
    </row>
    <row r="24" spans="1:7" s="78" customFormat="1" ht="20.25" customHeight="1">
      <c r="A24" s="85" t="s">
        <v>96</v>
      </c>
      <c r="B24" s="85" t="str">
        <f>"        "&amp;"住房公积金"</f>
        <v>住房公积金</v>
      </c>
      <c r="C24" s="82">
        <v>1705392</v>
      </c>
      <c r="D24" s="83">
        <v>1705392</v>
      </c>
      <c r="E24" s="82">
        <v>1705392</v>
      </c>
      <c r="F24" s="82"/>
      <c r="G24" s="82"/>
    </row>
    <row r="25" spans="1:7" s="78" customFormat="1" ht="20.25" customHeight="1">
      <c r="A25" s="85" t="s">
        <v>97</v>
      </c>
      <c r="B25" s="85" t="str">
        <f>"        "&amp;"购房补贴"</f>
        <v>购房补贴</v>
      </c>
      <c r="C25" s="82">
        <v>177576</v>
      </c>
      <c r="D25" s="83">
        <v>177576</v>
      </c>
      <c r="E25" s="82">
        <v>177576</v>
      </c>
      <c r="F25" s="82"/>
      <c r="G25" s="82"/>
    </row>
    <row r="26" spans="1:7" s="78" customFormat="1" ht="20.25" customHeight="1">
      <c r="A26" s="106" t="s">
        <v>30</v>
      </c>
      <c r="B26" s="112"/>
      <c r="C26" s="83">
        <v>28770866.789999999</v>
      </c>
      <c r="D26" s="83">
        <v>23622789.039999999</v>
      </c>
      <c r="E26" s="83">
        <v>23072589.039999999</v>
      </c>
      <c r="F26" s="83">
        <v>550200</v>
      </c>
      <c r="G26" s="83">
        <v>5148077.75</v>
      </c>
    </row>
  </sheetData>
  <mergeCells count="8">
    <mergeCell ref="A26:B26"/>
    <mergeCell ref="C4:C5"/>
    <mergeCell ref="G4:G5"/>
    <mergeCell ref="A1:G1"/>
    <mergeCell ref="A2:G2"/>
    <mergeCell ref="A3:F3"/>
    <mergeCell ref="A4:B4"/>
    <mergeCell ref="D4:F4"/>
  </mergeCells>
  <phoneticPr fontId="19" type="noConversion"/>
  <printOptions horizontalCentered="1"/>
  <pageMargins left="0.75138888888888899" right="0.75138888888888899" top="1" bottom="1" header="0.5" footer="0.5"/>
  <pageSetup scale="89" pageOrder="overThenDown" orientation="landscape"/>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workbookViewId="0">
      <selection activeCell="F19" sqref="F19"/>
    </sheetView>
  </sheetViews>
  <sheetFormatPr defaultColWidth="8.875" defaultRowHeight="15" customHeight="1"/>
  <cols>
    <col min="1" max="6" width="25.125" customWidth="1"/>
  </cols>
  <sheetData>
    <row r="1" spans="1:6" ht="15" customHeight="1">
      <c r="A1" s="102" t="s">
        <v>113</v>
      </c>
      <c r="B1" s="102"/>
      <c r="C1" s="102"/>
      <c r="D1" s="102"/>
      <c r="E1" s="102"/>
      <c r="F1" s="102"/>
    </row>
    <row r="2" spans="1:6" ht="28.5" customHeight="1">
      <c r="A2" s="108" t="s">
        <v>114</v>
      </c>
      <c r="B2" s="108"/>
      <c r="C2" s="108"/>
      <c r="D2" s="108"/>
      <c r="E2" s="108"/>
      <c r="F2" s="108"/>
    </row>
    <row r="3" spans="1:6" s="1" customFormat="1" ht="20.25" customHeight="1">
      <c r="A3" s="105" t="str">
        <f>"单位名称："&amp;"玉溪市第二幼儿园"</f>
        <v>单位名称：玉溪市第二幼儿园</v>
      </c>
      <c r="B3" s="105"/>
      <c r="C3" s="105"/>
      <c r="D3" s="105"/>
      <c r="E3" s="105"/>
      <c r="F3" s="64" t="s">
        <v>2</v>
      </c>
    </row>
    <row r="4" spans="1:6" s="1" customFormat="1" ht="20.25" customHeight="1">
      <c r="A4" s="106" t="s">
        <v>115</v>
      </c>
      <c r="B4" s="106" t="s">
        <v>116</v>
      </c>
      <c r="C4" s="106" t="s">
        <v>117</v>
      </c>
      <c r="D4" s="106"/>
      <c r="E4" s="106"/>
      <c r="F4" s="75"/>
    </row>
    <row r="5" spans="1:6" s="1" customFormat="1" ht="35.25" customHeight="1">
      <c r="A5" s="106"/>
      <c r="B5" s="106"/>
      <c r="C5" s="75" t="s">
        <v>32</v>
      </c>
      <c r="D5" s="75" t="s">
        <v>118</v>
      </c>
      <c r="E5" s="75" t="s">
        <v>119</v>
      </c>
      <c r="F5" s="75" t="s">
        <v>120</v>
      </c>
    </row>
    <row r="6" spans="1:6" s="1" customFormat="1" ht="20.25" customHeight="1">
      <c r="A6" s="76" t="s">
        <v>44</v>
      </c>
      <c r="B6" s="76">
        <v>2</v>
      </c>
      <c r="C6" s="76">
        <v>3</v>
      </c>
      <c r="D6" s="76">
        <v>4</v>
      </c>
      <c r="E6" s="76">
        <v>5</v>
      </c>
      <c r="F6" s="76">
        <v>6</v>
      </c>
    </row>
    <row r="7" spans="1:6" s="1" customFormat="1" ht="20.25" customHeight="1">
      <c r="A7" s="28">
        <v>40000</v>
      </c>
      <c r="B7" s="28"/>
      <c r="C7" s="28">
        <v>30000</v>
      </c>
      <c r="D7" s="28"/>
      <c r="E7" s="77">
        <v>30000</v>
      </c>
      <c r="F7" s="28">
        <v>10000</v>
      </c>
    </row>
  </sheetData>
  <mergeCells count="6">
    <mergeCell ref="A1:F1"/>
    <mergeCell ref="A2:F2"/>
    <mergeCell ref="A3:E3"/>
    <mergeCell ref="C4:E4"/>
    <mergeCell ref="A4:A5"/>
    <mergeCell ref="B4:B5"/>
  </mergeCells>
  <phoneticPr fontId="19" type="noConversion"/>
  <printOptions horizontalCentered="1"/>
  <pageMargins left="0.75138888888888899" right="0.75138888888888899" top="1" bottom="1" header="0.5" footer="0.5"/>
  <pageSetup scale="82" pageOrder="overThenDown" orientation="landscape"/>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32"/>
  <sheetViews>
    <sheetView showZeros="0" workbookViewId="0">
      <selection activeCell="E16" sqref="E16"/>
    </sheetView>
  </sheetViews>
  <sheetFormatPr defaultColWidth="8.875" defaultRowHeight="15" customHeight="1"/>
  <cols>
    <col min="1" max="1" width="22.125" customWidth="1"/>
    <col min="2" max="2" width="20.875" customWidth="1"/>
    <col min="3" max="3" width="16.625" customWidth="1"/>
    <col min="4" max="4" width="8.125" customWidth="1"/>
    <col min="5" max="5" width="14.375" customWidth="1"/>
    <col min="6" max="6" width="6.375" customWidth="1"/>
    <col min="7" max="8" width="12.5" customWidth="1"/>
    <col min="9" max="9" width="12.875" customWidth="1"/>
    <col min="10" max="10" width="11.5" customWidth="1"/>
    <col min="11" max="11" width="8" customWidth="1"/>
    <col min="12" max="12" width="13" customWidth="1"/>
    <col min="13" max="23" width="7.5" customWidth="1"/>
  </cols>
  <sheetData>
    <row r="1" spans="1:23" ht="15" customHeight="1">
      <c r="A1" s="102" t="s">
        <v>121</v>
      </c>
      <c r="B1" s="102"/>
      <c r="C1" s="102"/>
      <c r="D1" s="102"/>
      <c r="E1" s="102"/>
      <c r="F1" s="102"/>
      <c r="G1" s="102"/>
      <c r="H1" s="102"/>
      <c r="I1" s="102"/>
      <c r="J1" s="102"/>
      <c r="K1" s="102"/>
      <c r="L1" s="102"/>
      <c r="M1" s="102"/>
      <c r="N1" s="102"/>
      <c r="O1" s="102"/>
      <c r="P1" s="102"/>
      <c r="Q1" s="102"/>
      <c r="R1" s="102"/>
      <c r="S1" s="102"/>
      <c r="T1" s="102"/>
      <c r="U1" s="102"/>
      <c r="V1" s="102"/>
      <c r="W1" s="102"/>
    </row>
    <row r="2" spans="1:23" ht="28.5" customHeight="1">
      <c r="A2" s="108" t="s">
        <v>122</v>
      </c>
      <c r="B2" s="108"/>
      <c r="C2" s="108" t="s">
        <v>123</v>
      </c>
      <c r="D2" s="108"/>
      <c r="E2" s="108"/>
      <c r="F2" s="108"/>
      <c r="G2" s="108"/>
      <c r="H2" s="108"/>
      <c r="I2" s="108"/>
      <c r="J2" s="108"/>
      <c r="K2" s="108"/>
      <c r="L2" s="108"/>
      <c r="M2" s="108"/>
      <c r="N2" s="108"/>
      <c r="O2" s="108"/>
      <c r="P2" s="108"/>
      <c r="Q2" s="108"/>
      <c r="R2" s="108"/>
      <c r="S2" s="108"/>
      <c r="T2" s="108"/>
      <c r="U2" s="108"/>
      <c r="V2" s="108"/>
      <c r="W2" s="108"/>
    </row>
    <row r="3" spans="1:23" s="63" customFormat="1" ht="19.5" customHeight="1">
      <c r="A3" s="113" t="str">
        <f>"单位名称："&amp;"玉溪市第二幼儿园"</f>
        <v>单位名称：玉溪市第二幼儿园</v>
      </c>
      <c r="B3" s="113"/>
      <c r="C3" s="113"/>
      <c r="D3" s="113"/>
      <c r="E3" s="113"/>
      <c r="F3" s="113"/>
      <c r="G3" s="113"/>
      <c r="H3" s="113"/>
      <c r="I3" s="113"/>
      <c r="J3" s="113"/>
      <c r="K3" s="113"/>
      <c r="L3" s="113"/>
      <c r="M3" s="113"/>
      <c r="N3" s="113"/>
      <c r="O3" s="113"/>
      <c r="P3" s="113"/>
      <c r="Q3" s="113"/>
      <c r="R3" s="114"/>
      <c r="S3" s="114"/>
      <c r="T3" s="114"/>
      <c r="U3" s="114"/>
      <c r="V3" s="114"/>
      <c r="W3" s="74" t="s">
        <v>2</v>
      </c>
    </row>
    <row r="4" spans="1:23" s="63" customFormat="1" ht="19.5" customHeight="1">
      <c r="A4" s="115" t="s">
        <v>124</v>
      </c>
      <c r="B4" s="115" t="s">
        <v>125</v>
      </c>
      <c r="C4" s="115" t="s">
        <v>126</v>
      </c>
      <c r="D4" s="115" t="s">
        <v>127</v>
      </c>
      <c r="E4" s="115" t="s">
        <v>128</v>
      </c>
      <c r="F4" s="115" t="s">
        <v>129</v>
      </c>
      <c r="G4" s="115" t="s">
        <v>130</v>
      </c>
      <c r="H4" s="115" t="s">
        <v>131</v>
      </c>
      <c r="I4" s="115"/>
      <c r="J4" s="115"/>
      <c r="K4" s="115"/>
      <c r="L4" s="115"/>
      <c r="M4" s="115"/>
      <c r="N4" s="115"/>
      <c r="O4" s="115"/>
      <c r="P4" s="115"/>
      <c r="Q4" s="115"/>
      <c r="R4" s="115"/>
      <c r="S4" s="115"/>
      <c r="T4" s="115"/>
      <c r="U4" s="115"/>
      <c r="V4" s="115"/>
      <c r="W4" s="115"/>
    </row>
    <row r="5" spans="1:23" s="63" customFormat="1" ht="19.5" customHeight="1">
      <c r="A5" s="115"/>
      <c r="B5" s="115"/>
      <c r="C5" s="115"/>
      <c r="D5" s="115"/>
      <c r="E5" s="115"/>
      <c r="F5" s="115"/>
      <c r="G5" s="115"/>
      <c r="H5" s="115" t="s">
        <v>30</v>
      </c>
      <c r="I5" s="115" t="s">
        <v>33</v>
      </c>
      <c r="J5" s="115"/>
      <c r="K5" s="115"/>
      <c r="L5" s="115"/>
      <c r="M5" s="115"/>
      <c r="N5" s="115" t="s">
        <v>132</v>
      </c>
      <c r="O5" s="115"/>
      <c r="P5" s="115"/>
      <c r="Q5" s="115" t="s">
        <v>36</v>
      </c>
      <c r="R5" s="115" t="s">
        <v>70</v>
      </c>
      <c r="S5" s="115"/>
      <c r="T5" s="115"/>
      <c r="U5" s="115"/>
      <c r="V5" s="115"/>
      <c r="W5" s="115"/>
    </row>
    <row r="6" spans="1:23" s="63" customFormat="1" ht="41.25" customHeight="1">
      <c r="A6" s="115"/>
      <c r="B6" s="115"/>
      <c r="C6" s="115"/>
      <c r="D6" s="115"/>
      <c r="E6" s="115"/>
      <c r="F6" s="115"/>
      <c r="G6" s="115"/>
      <c r="H6" s="115"/>
      <c r="I6" s="65" t="s">
        <v>133</v>
      </c>
      <c r="J6" s="65" t="s">
        <v>134</v>
      </c>
      <c r="K6" s="65" t="s">
        <v>135</v>
      </c>
      <c r="L6" s="65" t="s">
        <v>136</v>
      </c>
      <c r="M6" s="65" t="s">
        <v>137</v>
      </c>
      <c r="N6" s="65" t="s">
        <v>33</v>
      </c>
      <c r="O6" s="65" t="s">
        <v>34</v>
      </c>
      <c r="P6" s="65" t="s">
        <v>35</v>
      </c>
      <c r="Q6" s="115"/>
      <c r="R6" s="65" t="s">
        <v>32</v>
      </c>
      <c r="S6" s="65" t="s">
        <v>39</v>
      </c>
      <c r="T6" s="65" t="s">
        <v>138</v>
      </c>
      <c r="U6" s="65" t="s">
        <v>41</v>
      </c>
      <c r="V6" s="65" t="s">
        <v>42</v>
      </c>
      <c r="W6" s="65" t="s">
        <v>43</v>
      </c>
    </row>
    <row r="7" spans="1:23" s="63" customFormat="1" ht="20.25" customHeight="1">
      <c r="A7" s="66" t="s">
        <v>44</v>
      </c>
      <c r="B7" s="67" t="s">
        <v>45</v>
      </c>
      <c r="C7" s="67" t="s">
        <v>46</v>
      </c>
      <c r="D7" s="67" t="s">
        <v>47</v>
      </c>
      <c r="E7" s="67" t="s">
        <v>48</v>
      </c>
      <c r="F7" s="67" t="s">
        <v>49</v>
      </c>
      <c r="G7" s="67" t="s">
        <v>50</v>
      </c>
      <c r="H7" s="67" t="s">
        <v>51</v>
      </c>
      <c r="I7" s="67" t="s">
        <v>52</v>
      </c>
      <c r="J7" s="67" t="s">
        <v>53</v>
      </c>
      <c r="K7" s="67" t="s">
        <v>54</v>
      </c>
      <c r="L7" s="67" t="s">
        <v>55</v>
      </c>
      <c r="M7" s="67" t="s">
        <v>56</v>
      </c>
      <c r="N7" s="67" t="s">
        <v>57</v>
      </c>
      <c r="O7" s="67" t="s">
        <v>58</v>
      </c>
      <c r="P7" s="67" t="s">
        <v>59</v>
      </c>
      <c r="Q7" s="67" t="s">
        <v>60</v>
      </c>
      <c r="R7" s="67" t="s">
        <v>61</v>
      </c>
      <c r="S7" s="67" t="s">
        <v>62</v>
      </c>
      <c r="T7" s="67" t="s">
        <v>139</v>
      </c>
      <c r="U7" s="67" t="s">
        <v>140</v>
      </c>
      <c r="V7" s="67" t="s">
        <v>141</v>
      </c>
      <c r="W7" s="67" t="s">
        <v>142</v>
      </c>
    </row>
    <row r="8" spans="1:23" s="63" customFormat="1" ht="20.25" customHeight="1">
      <c r="A8" s="68" t="s">
        <v>64</v>
      </c>
      <c r="C8" s="69"/>
      <c r="D8" s="69"/>
      <c r="E8" s="69"/>
      <c r="G8" s="69"/>
      <c r="H8" s="70">
        <v>23622789.039999999</v>
      </c>
      <c r="I8" s="73">
        <v>23622789.039999999</v>
      </c>
      <c r="J8" s="73">
        <v>4968243.2699999996</v>
      </c>
      <c r="K8" s="73"/>
      <c r="L8" s="73">
        <v>18654545.77</v>
      </c>
      <c r="M8" s="73"/>
      <c r="N8" s="73"/>
      <c r="O8" s="73"/>
      <c r="P8" s="73"/>
      <c r="Q8" s="73"/>
      <c r="R8" s="73"/>
      <c r="S8" s="73"/>
      <c r="T8" s="73"/>
      <c r="U8" s="73"/>
      <c r="V8" s="73"/>
      <c r="W8" s="73"/>
    </row>
    <row r="9" spans="1:23" s="63" customFormat="1" ht="20.25" customHeight="1">
      <c r="A9" s="68" t="str">
        <f t="shared" ref="A9:A31" si="0">"       "&amp;"玉溪市第二幼儿园"</f>
        <v>玉溪市第二幼儿园</v>
      </c>
      <c r="B9" s="71" t="s">
        <v>143</v>
      </c>
      <c r="C9" s="69" t="s">
        <v>144</v>
      </c>
      <c r="D9" s="69" t="s">
        <v>80</v>
      </c>
      <c r="E9" s="69" t="s">
        <v>145</v>
      </c>
      <c r="F9" s="69" t="s">
        <v>146</v>
      </c>
      <c r="G9" s="69" t="s">
        <v>147</v>
      </c>
      <c r="H9" s="70">
        <v>5529708</v>
      </c>
      <c r="I9" s="73">
        <v>5529708</v>
      </c>
      <c r="J9" s="73">
        <v>1382427</v>
      </c>
      <c r="K9" s="73"/>
      <c r="L9" s="73">
        <v>4147281</v>
      </c>
      <c r="M9" s="73"/>
      <c r="N9" s="73"/>
      <c r="O9" s="73"/>
      <c r="P9" s="73"/>
      <c r="Q9" s="73"/>
      <c r="R9" s="73"/>
      <c r="S9" s="73"/>
      <c r="T9" s="73"/>
      <c r="U9" s="73"/>
      <c r="V9" s="73"/>
      <c r="W9" s="73"/>
    </row>
    <row r="10" spans="1:23" s="63" customFormat="1" ht="20.25" customHeight="1">
      <c r="A10" s="72" t="str">
        <f t="shared" si="0"/>
        <v>玉溪市第二幼儿园</v>
      </c>
      <c r="B10" s="69" t="s">
        <v>143</v>
      </c>
      <c r="C10" s="69" t="s">
        <v>144</v>
      </c>
      <c r="D10" s="69" t="s">
        <v>80</v>
      </c>
      <c r="E10" s="69" t="s">
        <v>145</v>
      </c>
      <c r="F10" s="69" t="s">
        <v>148</v>
      </c>
      <c r="G10" s="69" t="s">
        <v>149</v>
      </c>
      <c r="H10" s="70">
        <v>6456</v>
      </c>
      <c r="I10" s="73">
        <v>6456</v>
      </c>
      <c r="J10" s="73">
        <v>1614</v>
      </c>
      <c r="K10" s="69"/>
      <c r="L10" s="73">
        <v>4842</v>
      </c>
      <c r="M10" s="69"/>
      <c r="N10" s="73"/>
      <c r="O10" s="73"/>
      <c r="P10" s="69"/>
      <c r="Q10" s="73"/>
      <c r="R10" s="73"/>
      <c r="S10" s="73"/>
      <c r="T10" s="73"/>
      <c r="U10" s="73"/>
      <c r="V10" s="73"/>
      <c r="W10" s="73"/>
    </row>
    <row r="11" spans="1:23" s="63" customFormat="1" ht="20.25" customHeight="1">
      <c r="A11" s="69" t="str">
        <f t="shared" si="0"/>
        <v>玉溪市第二幼儿园</v>
      </c>
      <c r="B11" s="69" t="s">
        <v>143</v>
      </c>
      <c r="C11" s="69" t="s">
        <v>144</v>
      </c>
      <c r="D11" s="69" t="s">
        <v>80</v>
      </c>
      <c r="E11" s="69" t="s">
        <v>145</v>
      </c>
      <c r="F11" s="69" t="s">
        <v>150</v>
      </c>
      <c r="G11" s="69" t="s">
        <v>151</v>
      </c>
      <c r="H11" s="70">
        <v>1738080</v>
      </c>
      <c r="I11" s="73">
        <v>1738080</v>
      </c>
      <c r="J11" s="73">
        <v>434520</v>
      </c>
      <c r="K11" s="69"/>
      <c r="L11" s="73">
        <v>1303560</v>
      </c>
      <c r="M11" s="69"/>
      <c r="N11" s="73"/>
      <c r="O11" s="73"/>
      <c r="P11" s="69"/>
      <c r="Q11" s="73"/>
      <c r="R11" s="73"/>
      <c r="S11" s="73"/>
      <c r="T11" s="73"/>
      <c r="U11" s="73"/>
      <c r="V11" s="73"/>
      <c r="W11" s="73"/>
    </row>
    <row r="12" spans="1:23" s="63" customFormat="1" ht="20.25" customHeight="1">
      <c r="A12" s="69" t="str">
        <f t="shared" si="0"/>
        <v>玉溪市第二幼儿园</v>
      </c>
      <c r="B12" s="69" t="s">
        <v>143</v>
      </c>
      <c r="C12" s="69" t="s">
        <v>144</v>
      </c>
      <c r="D12" s="69" t="s">
        <v>97</v>
      </c>
      <c r="E12" s="69" t="s">
        <v>152</v>
      </c>
      <c r="F12" s="69" t="s">
        <v>148</v>
      </c>
      <c r="G12" s="69" t="s">
        <v>149</v>
      </c>
      <c r="H12" s="70">
        <v>177576</v>
      </c>
      <c r="I12" s="73">
        <v>177576</v>
      </c>
      <c r="J12" s="73">
        <v>44394</v>
      </c>
      <c r="K12" s="69"/>
      <c r="L12" s="73">
        <v>133182</v>
      </c>
      <c r="M12" s="69"/>
      <c r="N12" s="73"/>
      <c r="O12" s="73"/>
      <c r="P12" s="69"/>
      <c r="Q12" s="73"/>
      <c r="R12" s="73"/>
      <c r="S12" s="73"/>
      <c r="T12" s="73"/>
      <c r="U12" s="73"/>
      <c r="V12" s="73"/>
      <c r="W12" s="73"/>
    </row>
    <row r="13" spans="1:23" s="63" customFormat="1" ht="20.25" customHeight="1">
      <c r="A13" s="69" t="str">
        <f t="shared" si="0"/>
        <v>玉溪市第二幼儿园</v>
      </c>
      <c r="B13" s="69" t="s">
        <v>153</v>
      </c>
      <c r="C13" s="69" t="s">
        <v>154</v>
      </c>
      <c r="D13" s="69" t="s">
        <v>80</v>
      </c>
      <c r="E13" s="69" t="s">
        <v>145</v>
      </c>
      <c r="F13" s="69" t="s">
        <v>155</v>
      </c>
      <c r="G13" s="69" t="s">
        <v>156</v>
      </c>
      <c r="H13" s="70">
        <v>95255.14</v>
      </c>
      <c r="I13" s="73">
        <v>95255.14</v>
      </c>
      <c r="J13" s="73">
        <v>23813.79</v>
      </c>
      <c r="K13" s="69"/>
      <c r="L13" s="73">
        <v>71441.350000000006</v>
      </c>
      <c r="M13" s="69"/>
      <c r="N13" s="73"/>
      <c r="O13" s="73"/>
      <c r="P13" s="69"/>
      <c r="Q13" s="73"/>
      <c r="R13" s="73"/>
      <c r="S13" s="73"/>
      <c r="T13" s="73"/>
      <c r="U13" s="73"/>
      <c r="V13" s="73"/>
      <c r="W13" s="73"/>
    </row>
    <row r="14" spans="1:23" s="63" customFormat="1" ht="20.25" customHeight="1">
      <c r="A14" s="69" t="str">
        <f t="shared" si="0"/>
        <v>玉溪市第二幼儿园</v>
      </c>
      <c r="B14" s="69" t="s">
        <v>153</v>
      </c>
      <c r="C14" s="69" t="s">
        <v>154</v>
      </c>
      <c r="D14" s="69" t="s">
        <v>84</v>
      </c>
      <c r="E14" s="69" t="s">
        <v>157</v>
      </c>
      <c r="F14" s="69" t="s">
        <v>158</v>
      </c>
      <c r="G14" s="69" t="s">
        <v>159</v>
      </c>
      <c r="H14" s="70">
        <v>2103530.88</v>
      </c>
      <c r="I14" s="73">
        <v>2103530.88</v>
      </c>
      <c r="J14" s="73">
        <v>525882.72</v>
      </c>
      <c r="K14" s="69"/>
      <c r="L14" s="73">
        <v>1577648.16</v>
      </c>
      <c r="M14" s="69"/>
      <c r="N14" s="73"/>
      <c r="O14" s="73"/>
      <c r="P14" s="69"/>
      <c r="Q14" s="73"/>
      <c r="R14" s="73"/>
      <c r="S14" s="73"/>
      <c r="T14" s="73"/>
      <c r="U14" s="73"/>
      <c r="V14" s="73"/>
      <c r="W14" s="73"/>
    </row>
    <row r="15" spans="1:23" s="63" customFormat="1" ht="20.25" customHeight="1">
      <c r="A15" s="69" t="str">
        <f t="shared" si="0"/>
        <v>玉溪市第二幼儿园</v>
      </c>
      <c r="B15" s="69" t="s">
        <v>153</v>
      </c>
      <c r="C15" s="69" t="s">
        <v>154</v>
      </c>
      <c r="D15" s="69" t="s">
        <v>91</v>
      </c>
      <c r="E15" s="69" t="s">
        <v>160</v>
      </c>
      <c r="F15" s="69" t="s">
        <v>161</v>
      </c>
      <c r="G15" s="69" t="s">
        <v>162</v>
      </c>
      <c r="H15" s="70">
        <v>1091206.6399999999</v>
      </c>
      <c r="I15" s="73">
        <v>1091206.6399999999</v>
      </c>
      <c r="J15" s="73">
        <v>272801.65999999997</v>
      </c>
      <c r="K15" s="69"/>
      <c r="L15" s="73">
        <v>818404.98</v>
      </c>
      <c r="M15" s="69"/>
      <c r="N15" s="73"/>
      <c r="O15" s="73"/>
      <c r="P15" s="69"/>
      <c r="Q15" s="73"/>
      <c r="R15" s="73"/>
      <c r="S15" s="73"/>
      <c r="T15" s="73"/>
      <c r="U15" s="73"/>
      <c r="V15" s="73"/>
      <c r="W15" s="73"/>
    </row>
    <row r="16" spans="1:23" s="63" customFormat="1" ht="20.25" customHeight="1">
      <c r="A16" s="69" t="str">
        <f t="shared" si="0"/>
        <v>玉溪市第二幼儿园</v>
      </c>
      <c r="B16" s="69" t="s">
        <v>153</v>
      </c>
      <c r="C16" s="69" t="s">
        <v>154</v>
      </c>
      <c r="D16" s="69" t="s">
        <v>92</v>
      </c>
      <c r="E16" s="69" t="s">
        <v>163</v>
      </c>
      <c r="F16" s="69" t="s">
        <v>164</v>
      </c>
      <c r="G16" s="69" t="s">
        <v>165</v>
      </c>
      <c r="H16" s="70">
        <v>837353.4</v>
      </c>
      <c r="I16" s="73">
        <v>837353.4</v>
      </c>
      <c r="J16" s="73">
        <v>209338.35</v>
      </c>
      <c r="K16" s="69"/>
      <c r="L16" s="73">
        <v>628015.05000000005</v>
      </c>
      <c r="M16" s="69"/>
      <c r="N16" s="73"/>
      <c r="O16" s="73"/>
      <c r="P16" s="69"/>
      <c r="Q16" s="73"/>
      <c r="R16" s="73"/>
      <c r="S16" s="73"/>
      <c r="T16" s="73"/>
      <c r="U16" s="73"/>
      <c r="V16" s="73"/>
      <c r="W16" s="73"/>
    </row>
    <row r="17" spans="1:23" s="63" customFormat="1" ht="20.25" customHeight="1">
      <c r="A17" s="69" t="str">
        <f t="shared" si="0"/>
        <v>玉溪市第二幼儿园</v>
      </c>
      <c r="B17" s="69" t="s">
        <v>153</v>
      </c>
      <c r="C17" s="69" t="s">
        <v>154</v>
      </c>
      <c r="D17" s="69" t="s">
        <v>93</v>
      </c>
      <c r="E17" s="69" t="s">
        <v>166</v>
      </c>
      <c r="F17" s="69" t="s">
        <v>155</v>
      </c>
      <c r="G17" s="69" t="s">
        <v>156</v>
      </c>
      <c r="H17" s="70">
        <v>114430.98</v>
      </c>
      <c r="I17" s="73">
        <v>114430.98</v>
      </c>
      <c r="J17" s="73">
        <v>74003.75</v>
      </c>
      <c r="K17" s="69"/>
      <c r="L17" s="73">
        <v>40427.230000000003</v>
      </c>
      <c r="M17" s="69"/>
      <c r="N17" s="73"/>
      <c r="O17" s="73"/>
      <c r="P17" s="69"/>
      <c r="Q17" s="73"/>
      <c r="R17" s="73"/>
      <c r="S17" s="73"/>
      <c r="T17" s="73"/>
      <c r="U17" s="73"/>
      <c r="V17" s="73"/>
      <c r="W17" s="73"/>
    </row>
    <row r="18" spans="1:23" s="63" customFormat="1" ht="20.25" customHeight="1">
      <c r="A18" s="69" t="str">
        <f t="shared" si="0"/>
        <v>玉溪市第二幼儿园</v>
      </c>
      <c r="B18" s="69" t="s">
        <v>167</v>
      </c>
      <c r="C18" s="69" t="s">
        <v>168</v>
      </c>
      <c r="D18" s="69" t="s">
        <v>96</v>
      </c>
      <c r="E18" s="69" t="s">
        <v>168</v>
      </c>
      <c r="F18" s="69" t="s">
        <v>169</v>
      </c>
      <c r="G18" s="69" t="s">
        <v>168</v>
      </c>
      <c r="H18" s="70">
        <v>1705392</v>
      </c>
      <c r="I18" s="73">
        <v>1705392</v>
      </c>
      <c r="J18" s="73">
        <v>426348</v>
      </c>
      <c r="K18" s="69"/>
      <c r="L18" s="73">
        <v>1279044</v>
      </c>
      <c r="M18" s="69"/>
      <c r="N18" s="73"/>
      <c r="O18" s="73"/>
      <c r="P18" s="69"/>
      <c r="Q18" s="73"/>
      <c r="R18" s="73"/>
      <c r="S18" s="73"/>
      <c r="T18" s="73"/>
      <c r="U18" s="73"/>
      <c r="V18" s="73"/>
      <c r="W18" s="73"/>
    </row>
    <row r="19" spans="1:23" s="63" customFormat="1" ht="20.25" customHeight="1">
      <c r="A19" s="69" t="str">
        <f t="shared" si="0"/>
        <v>玉溪市第二幼儿园</v>
      </c>
      <c r="B19" s="69" t="s">
        <v>170</v>
      </c>
      <c r="C19" s="69" t="s">
        <v>171</v>
      </c>
      <c r="D19" s="69" t="s">
        <v>83</v>
      </c>
      <c r="E19" s="69" t="s">
        <v>172</v>
      </c>
      <c r="F19" s="69" t="s">
        <v>173</v>
      </c>
      <c r="G19" s="69" t="s">
        <v>174</v>
      </c>
      <c r="H19" s="70">
        <v>1320000</v>
      </c>
      <c r="I19" s="73">
        <v>1320000</v>
      </c>
      <c r="J19" s="73">
        <v>264000</v>
      </c>
      <c r="K19" s="69"/>
      <c r="L19" s="73">
        <v>1056000</v>
      </c>
      <c r="M19" s="69"/>
      <c r="N19" s="73"/>
      <c r="O19" s="73"/>
      <c r="P19" s="69"/>
      <c r="Q19" s="73"/>
      <c r="R19" s="73"/>
      <c r="S19" s="73"/>
      <c r="T19" s="73"/>
      <c r="U19" s="73"/>
      <c r="V19" s="73"/>
      <c r="W19" s="73"/>
    </row>
    <row r="20" spans="1:23" s="63" customFormat="1" ht="20.25" customHeight="1">
      <c r="A20" s="69" t="str">
        <f t="shared" si="0"/>
        <v>玉溪市第二幼儿园</v>
      </c>
      <c r="B20" s="69" t="s">
        <v>175</v>
      </c>
      <c r="C20" s="69" t="s">
        <v>176</v>
      </c>
      <c r="D20" s="69" t="s">
        <v>80</v>
      </c>
      <c r="E20" s="69" t="s">
        <v>145</v>
      </c>
      <c r="F20" s="69" t="s">
        <v>177</v>
      </c>
      <c r="G20" s="69" t="s">
        <v>178</v>
      </c>
      <c r="H20" s="70">
        <v>23901</v>
      </c>
      <c r="I20" s="73">
        <v>23901</v>
      </c>
      <c r="J20" s="73"/>
      <c r="K20" s="69"/>
      <c r="L20" s="73">
        <v>23901</v>
      </c>
      <c r="M20" s="69"/>
      <c r="N20" s="73"/>
      <c r="O20" s="73"/>
      <c r="P20" s="69"/>
      <c r="Q20" s="73"/>
      <c r="R20" s="73"/>
      <c r="S20" s="73"/>
      <c r="T20" s="73"/>
      <c r="U20" s="73"/>
      <c r="V20" s="73"/>
      <c r="W20" s="73"/>
    </row>
    <row r="21" spans="1:23" s="63" customFormat="1" ht="20.25" customHeight="1">
      <c r="A21" s="69" t="str">
        <f t="shared" si="0"/>
        <v>玉溪市第二幼儿园</v>
      </c>
      <c r="B21" s="69" t="s">
        <v>175</v>
      </c>
      <c r="C21" s="69" t="s">
        <v>176</v>
      </c>
      <c r="D21" s="69" t="s">
        <v>80</v>
      </c>
      <c r="E21" s="69" t="s">
        <v>145</v>
      </c>
      <c r="F21" s="69" t="s">
        <v>179</v>
      </c>
      <c r="G21" s="69" t="s">
        <v>180</v>
      </c>
      <c r="H21" s="70">
        <v>15000</v>
      </c>
      <c r="I21" s="73">
        <v>15000</v>
      </c>
      <c r="J21" s="73"/>
      <c r="K21" s="69"/>
      <c r="L21" s="73">
        <v>15000</v>
      </c>
      <c r="M21" s="69"/>
      <c r="N21" s="73"/>
      <c r="O21" s="73"/>
      <c r="P21" s="69"/>
      <c r="Q21" s="73"/>
      <c r="R21" s="73"/>
      <c r="S21" s="73"/>
      <c r="T21" s="73"/>
      <c r="U21" s="73"/>
      <c r="V21" s="73"/>
      <c r="W21" s="73"/>
    </row>
    <row r="22" spans="1:23" s="63" customFormat="1" ht="20.25" customHeight="1">
      <c r="A22" s="69" t="str">
        <f t="shared" si="0"/>
        <v>玉溪市第二幼儿园</v>
      </c>
      <c r="B22" s="69" t="s">
        <v>175</v>
      </c>
      <c r="C22" s="69" t="s">
        <v>176</v>
      </c>
      <c r="D22" s="69" t="s">
        <v>80</v>
      </c>
      <c r="E22" s="69" t="s">
        <v>145</v>
      </c>
      <c r="F22" s="69" t="s">
        <v>181</v>
      </c>
      <c r="G22" s="69" t="s">
        <v>182</v>
      </c>
      <c r="H22" s="70">
        <v>30000</v>
      </c>
      <c r="I22" s="73">
        <v>30000</v>
      </c>
      <c r="J22" s="73"/>
      <c r="K22" s="69"/>
      <c r="L22" s="73">
        <v>30000</v>
      </c>
      <c r="M22" s="69"/>
      <c r="N22" s="73"/>
      <c r="O22" s="73"/>
      <c r="P22" s="69"/>
      <c r="Q22" s="73"/>
      <c r="R22" s="73"/>
      <c r="S22" s="73"/>
      <c r="T22" s="73"/>
      <c r="U22" s="73"/>
      <c r="V22" s="73"/>
      <c r="W22" s="73"/>
    </row>
    <row r="23" spans="1:23" s="63" customFormat="1" ht="20.25" customHeight="1">
      <c r="A23" s="69" t="str">
        <f t="shared" si="0"/>
        <v>玉溪市第二幼儿园</v>
      </c>
      <c r="B23" s="69" t="s">
        <v>175</v>
      </c>
      <c r="C23" s="69" t="s">
        <v>176</v>
      </c>
      <c r="D23" s="69" t="s">
        <v>80</v>
      </c>
      <c r="E23" s="69" t="s">
        <v>145</v>
      </c>
      <c r="F23" s="69" t="s">
        <v>183</v>
      </c>
      <c r="G23" s="69" t="s">
        <v>184</v>
      </c>
      <c r="H23" s="70">
        <v>194769</v>
      </c>
      <c r="I23" s="73">
        <v>194769</v>
      </c>
      <c r="J23" s="73"/>
      <c r="K23" s="69"/>
      <c r="L23" s="73">
        <v>194769</v>
      </c>
      <c r="M23" s="69"/>
      <c r="N23" s="73"/>
      <c r="O23" s="73"/>
      <c r="P23" s="69"/>
      <c r="Q23" s="73"/>
      <c r="R23" s="73"/>
      <c r="S23" s="73"/>
      <c r="T23" s="73"/>
      <c r="U23" s="73"/>
      <c r="V23" s="73"/>
      <c r="W23" s="73"/>
    </row>
    <row r="24" spans="1:23" s="63" customFormat="1" ht="20.25" customHeight="1">
      <c r="A24" s="69" t="str">
        <f t="shared" si="0"/>
        <v>玉溪市第二幼儿园</v>
      </c>
      <c r="B24" s="69" t="s">
        <v>175</v>
      </c>
      <c r="C24" s="69" t="s">
        <v>176</v>
      </c>
      <c r="D24" s="69" t="s">
        <v>80</v>
      </c>
      <c r="E24" s="69" t="s">
        <v>145</v>
      </c>
      <c r="F24" s="69" t="s">
        <v>185</v>
      </c>
      <c r="G24" s="69" t="s">
        <v>186</v>
      </c>
      <c r="H24" s="70">
        <v>10000</v>
      </c>
      <c r="I24" s="73">
        <v>10000</v>
      </c>
      <c r="J24" s="73"/>
      <c r="K24" s="69"/>
      <c r="L24" s="73">
        <v>10000</v>
      </c>
      <c r="M24" s="69"/>
      <c r="N24" s="73"/>
      <c r="O24" s="73"/>
      <c r="P24" s="69"/>
      <c r="Q24" s="73"/>
      <c r="R24" s="73"/>
      <c r="S24" s="73"/>
      <c r="T24" s="73"/>
      <c r="U24" s="73"/>
      <c r="V24" s="73"/>
      <c r="W24" s="73"/>
    </row>
    <row r="25" spans="1:23" s="63" customFormat="1" ht="20.25" customHeight="1">
      <c r="A25" s="69" t="str">
        <f t="shared" si="0"/>
        <v>玉溪市第二幼儿园</v>
      </c>
      <c r="B25" s="69" t="s">
        <v>187</v>
      </c>
      <c r="C25" s="69" t="s">
        <v>188</v>
      </c>
      <c r="D25" s="69" t="s">
        <v>80</v>
      </c>
      <c r="E25" s="69" t="s">
        <v>145</v>
      </c>
      <c r="F25" s="69" t="s">
        <v>189</v>
      </c>
      <c r="G25" s="69" t="s">
        <v>190</v>
      </c>
      <c r="H25" s="70">
        <v>30000</v>
      </c>
      <c r="I25" s="73">
        <v>30000</v>
      </c>
      <c r="J25" s="73"/>
      <c r="K25" s="69"/>
      <c r="L25" s="73">
        <v>30000</v>
      </c>
      <c r="M25" s="69"/>
      <c r="N25" s="73"/>
      <c r="O25" s="73"/>
      <c r="P25" s="69"/>
      <c r="Q25" s="73"/>
      <c r="R25" s="73"/>
      <c r="S25" s="73"/>
      <c r="T25" s="73"/>
      <c r="U25" s="73"/>
      <c r="V25" s="73"/>
      <c r="W25" s="73"/>
    </row>
    <row r="26" spans="1:23" s="63" customFormat="1" ht="20.25" customHeight="1">
      <c r="A26" s="69" t="str">
        <f t="shared" si="0"/>
        <v>玉溪市第二幼儿园</v>
      </c>
      <c r="B26" s="69" t="s">
        <v>191</v>
      </c>
      <c r="C26" s="69" t="s">
        <v>192</v>
      </c>
      <c r="D26" s="69" t="s">
        <v>80</v>
      </c>
      <c r="E26" s="69" t="s">
        <v>145</v>
      </c>
      <c r="F26" s="69" t="s">
        <v>193</v>
      </c>
      <c r="G26" s="69" t="s">
        <v>192</v>
      </c>
      <c r="H26" s="70">
        <v>236530</v>
      </c>
      <c r="I26" s="73">
        <v>236530</v>
      </c>
      <c r="J26" s="73"/>
      <c r="K26" s="69"/>
      <c r="L26" s="73">
        <v>236530</v>
      </c>
      <c r="M26" s="69"/>
      <c r="N26" s="73"/>
      <c r="O26" s="73"/>
      <c r="P26" s="69"/>
      <c r="Q26" s="73"/>
      <c r="R26" s="73"/>
      <c r="S26" s="73"/>
      <c r="T26" s="73"/>
      <c r="U26" s="73"/>
      <c r="V26" s="73"/>
      <c r="W26" s="73"/>
    </row>
    <row r="27" spans="1:23" s="63" customFormat="1" ht="20.25" customHeight="1">
      <c r="A27" s="69" t="str">
        <f t="shared" si="0"/>
        <v>玉溪市第二幼儿园</v>
      </c>
      <c r="B27" s="69" t="s">
        <v>194</v>
      </c>
      <c r="C27" s="69" t="s">
        <v>120</v>
      </c>
      <c r="D27" s="69" t="s">
        <v>80</v>
      </c>
      <c r="E27" s="69" t="s">
        <v>145</v>
      </c>
      <c r="F27" s="69" t="s">
        <v>195</v>
      </c>
      <c r="G27" s="69" t="s">
        <v>120</v>
      </c>
      <c r="H27" s="70">
        <v>10000</v>
      </c>
      <c r="I27" s="73">
        <v>10000</v>
      </c>
      <c r="J27" s="73"/>
      <c r="K27" s="69"/>
      <c r="L27" s="73">
        <v>10000</v>
      </c>
      <c r="M27" s="69"/>
      <c r="N27" s="73"/>
      <c r="O27" s="73"/>
      <c r="P27" s="69"/>
      <c r="Q27" s="73"/>
      <c r="R27" s="73"/>
      <c r="S27" s="73"/>
      <c r="T27" s="73"/>
      <c r="U27" s="73"/>
      <c r="V27" s="73"/>
      <c r="W27" s="73"/>
    </row>
    <row r="28" spans="1:23" s="63" customFormat="1" ht="20.25" customHeight="1">
      <c r="A28" s="69" t="str">
        <f t="shared" si="0"/>
        <v>玉溪市第二幼儿园</v>
      </c>
      <c r="B28" s="69" t="s">
        <v>196</v>
      </c>
      <c r="C28" s="69" t="s">
        <v>197</v>
      </c>
      <c r="D28" s="69" t="s">
        <v>80</v>
      </c>
      <c r="E28" s="69" t="s">
        <v>145</v>
      </c>
      <c r="F28" s="69" t="s">
        <v>198</v>
      </c>
      <c r="G28" s="69" t="s">
        <v>199</v>
      </c>
      <c r="H28" s="70">
        <v>67200</v>
      </c>
      <c r="I28" s="73">
        <v>67200</v>
      </c>
      <c r="J28" s="73"/>
      <c r="K28" s="69"/>
      <c r="L28" s="73">
        <v>67200</v>
      </c>
      <c r="M28" s="69"/>
      <c r="N28" s="73"/>
      <c r="O28" s="73"/>
      <c r="P28" s="69"/>
      <c r="Q28" s="73"/>
      <c r="R28" s="73"/>
      <c r="S28" s="73"/>
      <c r="T28" s="73"/>
      <c r="U28" s="73"/>
      <c r="V28" s="73"/>
      <c r="W28" s="73"/>
    </row>
    <row r="29" spans="1:23" s="63" customFormat="1" ht="20.25" customHeight="1">
      <c r="A29" s="69" t="str">
        <f t="shared" si="0"/>
        <v>玉溪市第二幼儿园</v>
      </c>
      <c r="B29" s="69" t="s">
        <v>200</v>
      </c>
      <c r="C29" s="69" t="s">
        <v>201</v>
      </c>
      <c r="D29" s="69" t="s">
        <v>80</v>
      </c>
      <c r="E29" s="69" t="s">
        <v>145</v>
      </c>
      <c r="F29" s="69" t="s">
        <v>150</v>
      </c>
      <c r="G29" s="69" t="s">
        <v>151</v>
      </c>
      <c r="H29" s="70">
        <v>5236400</v>
      </c>
      <c r="I29" s="73">
        <v>5236400</v>
      </c>
      <c r="J29" s="73">
        <v>1309100</v>
      </c>
      <c r="K29" s="69"/>
      <c r="L29" s="73">
        <v>3927300</v>
      </c>
      <c r="M29" s="69"/>
      <c r="N29" s="73"/>
      <c r="O29" s="73"/>
      <c r="P29" s="69"/>
      <c r="Q29" s="73"/>
      <c r="R29" s="73"/>
      <c r="S29" s="73"/>
      <c r="T29" s="73"/>
      <c r="U29" s="73"/>
      <c r="V29" s="73"/>
      <c r="W29" s="73"/>
    </row>
    <row r="30" spans="1:23" s="63" customFormat="1" ht="20.25" customHeight="1">
      <c r="A30" s="69" t="str">
        <f t="shared" si="0"/>
        <v>玉溪市第二幼儿园</v>
      </c>
      <c r="B30" s="69" t="s">
        <v>202</v>
      </c>
      <c r="C30" s="69" t="s">
        <v>203</v>
      </c>
      <c r="D30" s="69" t="s">
        <v>80</v>
      </c>
      <c r="E30" s="69" t="s">
        <v>145</v>
      </c>
      <c r="F30" s="69" t="s">
        <v>150</v>
      </c>
      <c r="G30" s="69" t="s">
        <v>151</v>
      </c>
      <c r="H30" s="70">
        <v>2650000</v>
      </c>
      <c r="I30" s="73">
        <v>2650000</v>
      </c>
      <c r="J30" s="73"/>
      <c r="K30" s="69"/>
      <c r="L30" s="73">
        <v>2650000</v>
      </c>
      <c r="M30" s="69"/>
      <c r="N30" s="73"/>
      <c r="O30" s="73"/>
      <c r="P30" s="69"/>
      <c r="Q30" s="73"/>
      <c r="R30" s="73"/>
      <c r="S30" s="73"/>
      <c r="T30" s="73"/>
      <c r="U30" s="73"/>
      <c r="V30" s="73"/>
      <c r="W30" s="73"/>
    </row>
    <row r="31" spans="1:23" s="63" customFormat="1" ht="20.25" customHeight="1">
      <c r="A31" s="69" t="str">
        <f t="shared" si="0"/>
        <v>玉溪市第二幼儿园</v>
      </c>
      <c r="B31" s="69" t="s">
        <v>204</v>
      </c>
      <c r="C31" s="69" t="s">
        <v>205</v>
      </c>
      <c r="D31" s="69" t="s">
        <v>85</v>
      </c>
      <c r="E31" s="69" t="s">
        <v>206</v>
      </c>
      <c r="F31" s="69" t="s">
        <v>207</v>
      </c>
      <c r="G31" s="69" t="s">
        <v>208</v>
      </c>
      <c r="H31" s="70">
        <v>400000</v>
      </c>
      <c r="I31" s="73">
        <v>400000</v>
      </c>
      <c r="J31" s="73"/>
      <c r="K31" s="69"/>
      <c r="L31" s="73">
        <v>400000</v>
      </c>
      <c r="M31" s="69"/>
      <c r="N31" s="73"/>
      <c r="O31" s="73"/>
      <c r="P31" s="69"/>
      <c r="Q31" s="73"/>
      <c r="R31" s="73"/>
      <c r="S31" s="73"/>
      <c r="T31" s="73"/>
      <c r="U31" s="73"/>
      <c r="V31" s="73"/>
      <c r="W31" s="73"/>
    </row>
    <row r="32" spans="1:23" s="63" customFormat="1" ht="20.25" customHeight="1">
      <c r="A32" s="116" t="s">
        <v>30</v>
      </c>
      <c r="B32" s="116"/>
      <c r="C32" s="116"/>
      <c r="D32" s="116"/>
      <c r="E32" s="116"/>
      <c r="F32" s="116"/>
      <c r="G32" s="116"/>
      <c r="H32" s="73">
        <v>23622789.039999999</v>
      </c>
      <c r="I32" s="73">
        <v>23622789.039999999</v>
      </c>
      <c r="J32" s="73">
        <v>4968243.2699999996</v>
      </c>
      <c r="K32" s="73"/>
      <c r="L32" s="73">
        <v>18654545.77</v>
      </c>
      <c r="M32" s="73"/>
      <c r="N32" s="73"/>
      <c r="O32" s="73"/>
      <c r="P32" s="73"/>
      <c r="Q32" s="73"/>
      <c r="R32" s="73"/>
      <c r="S32" s="73"/>
      <c r="T32" s="73"/>
      <c r="U32" s="73"/>
      <c r="V32" s="73"/>
      <c r="W32" s="73"/>
    </row>
  </sheetData>
  <mergeCells count="17">
    <mergeCell ref="A32:G32"/>
    <mergeCell ref="A4:A6"/>
    <mergeCell ref="B4:B6"/>
    <mergeCell ref="C4:C6"/>
    <mergeCell ref="D4:D6"/>
    <mergeCell ref="E4:E6"/>
    <mergeCell ref="F4:F6"/>
    <mergeCell ref="G4:G6"/>
    <mergeCell ref="A1:W1"/>
    <mergeCell ref="A2:W2"/>
    <mergeCell ref="A3:V3"/>
    <mergeCell ref="H4:W4"/>
    <mergeCell ref="I5:M5"/>
    <mergeCell ref="N5:P5"/>
    <mergeCell ref="R5:W5"/>
    <mergeCell ref="H5:H6"/>
    <mergeCell ref="Q5:Q6"/>
  </mergeCells>
  <phoneticPr fontId="19" type="noConversion"/>
  <printOptions horizontalCentered="1"/>
  <pageMargins left="0.75138888888888899" right="0.75138888888888899" top="1" bottom="1" header="0.5" footer="0.5"/>
  <pageSetup scale="51" pageOrder="overThenDown" orientation="landscape"/>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45"/>
  <sheetViews>
    <sheetView showZeros="0" workbookViewId="0">
      <selection activeCell="C4" sqref="C4:C6"/>
    </sheetView>
  </sheetViews>
  <sheetFormatPr defaultColWidth="9.125" defaultRowHeight="14.25" customHeight="1"/>
  <cols>
    <col min="1" max="1" width="10.5" customWidth="1"/>
    <col min="2" max="2" width="21" customWidth="1"/>
    <col min="3" max="3" width="32.125" customWidth="1"/>
    <col min="4" max="4" width="14.625" customWidth="1"/>
    <col min="5" max="5" width="7.25" customWidth="1"/>
    <col min="6" max="6" width="7.875" customWidth="1"/>
    <col min="7" max="7" width="5.5" customWidth="1"/>
    <col min="8" max="8" width="18.25" customWidth="1"/>
    <col min="9" max="9" width="12.5" customWidth="1"/>
    <col min="10" max="10" width="12.25" customWidth="1"/>
    <col min="11" max="11" width="12.5" customWidth="1"/>
    <col min="12" max="13" width="7.75" customWidth="1"/>
    <col min="14" max="14" width="11.5" customWidth="1"/>
    <col min="15" max="17" width="6.375" customWidth="1"/>
    <col min="18" max="18" width="12.25" customWidth="1"/>
    <col min="19" max="22" width="7" customWidth="1"/>
    <col min="23" max="23" width="11.75" customWidth="1"/>
  </cols>
  <sheetData>
    <row r="1" spans="1:23" ht="13.5" customHeight="1">
      <c r="A1" s="56"/>
      <c r="B1" s="50"/>
      <c r="C1" s="56"/>
      <c r="D1" s="56"/>
      <c r="E1" s="57"/>
      <c r="F1" s="57"/>
      <c r="G1" s="57"/>
      <c r="H1" s="57"/>
      <c r="I1" s="56"/>
      <c r="J1" s="56"/>
      <c r="K1" s="50"/>
      <c r="L1" s="56"/>
      <c r="M1" s="56"/>
      <c r="N1" s="50"/>
      <c r="O1" s="50"/>
      <c r="P1" s="50"/>
      <c r="Q1" s="56"/>
      <c r="R1" s="56"/>
      <c r="S1" s="56"/>
      <c r="T1" s="56"/>
      <c r="U1" s="60"/>
      <c r="V1" s="56"/>
      <c r="W1" s="51" t="s">
        <v>209</v>
      </c>
    </row>
    <row r="2" spans="1:23" ht="27.75" customHeight="1">
      <c r="A2" s="117" t="s">
        <v>210</v>
      </c>
      <c r="B2" s="117"/>
      <c r="C2" s="117"/>
      <c r="D2" s="117"/>
      <c r="E2" s="117"/>
      <c r="F2" s="117"/>
      <c r="G2" s="117"/>
      <c r="H2" s="117"/>
      <c r="I2" s="117"/>
      <c r="J2" s="117"/>
      <c r="K2" s="117"/>
      <c r="L2" s="117"/>
      <c r="M2" s="117"/>
      <c r="N2" s="117"/>
      <c r="O2" s="117"/>
      <c r="P2" s="117"/>
      <c r="Q2" s="117"/>
      <c r="R2" s="117"/>
      <c r="S2" s="117"/>
      <c r="T2" s="117"/>
      <c r="U2" s="117"/>
      <c r="V2" s="117"/>
      <c r="W2" s="117"/>
    </row>
    <row r="3" spans="1:23" s="1" customFormat="1" ht="13.5" customHeight="1">
      <c r="A3" s="118" t="str">
        <f>"单位名称："&amp;"玉溪市第二幼儿园"</f>
        <v>单位名称：玉溪市第二幼儿园</v>
      </c>
      <c r="B3" s="119" t="str">
        <f>"单位名称："&amp;"玉溪市第二幼儿园"</f>
        <v>单位名称：玉溪市第二幼儿园</v>
      </c>
      <c r="C3" s="119"/>
      <c r="D3" s="119"/>
      <c r="E3" s="119"/>
      <c r="F3" s="119"/>
      <c r="G3" s="119"/>
      <c r="H3" s="119"/>
      <c r="I3" s="119"/>
      <c r="J3" s="2"/>
      <c r="K3" s="2"/>
      <c r="L3" s="2"/>
      <c r="M3" s="2"/>
      <c r="N3" s="2"/>
      <c r="O3" s="2"/>
      <c r="P3" s="2"/>
      <c r="Q3" s="2"/>
      <c r="R3" s="61"/>
      <c r="S3" s="61"/>
      <c r="T3" s="61"/>
      <c r="U3" s="62"/>
      <c r="V3" s="61"/>
      <c r="W3" s="49" t="s">
        <v>2</v>
      </c>
    </row>
    <row r="4" spans="1:23" s="1" customFormat="1" ht="21.75" customHeight="1">
      <c r="A4" s="125" t="s">
        <v>211</v>
      </c>
      <c r="B4" s="125" t="s">
        <v>125</v>
      </c>
      <c r="C4" s="125" t="s">
        <v>126</v>
      </c>
      <c r="D4" s="125" t="s">
        <v>212</v>
      </c>
      <c r="E4" s="121" t="s">
        <v>127</v>
      </c>
      <c r="F4" s="121" t="s">
        <v>128</v>
      </c>
      <c r="G4" s="121" t="s">
        <v>129</v>
      </c>
      <c r="H4" s="121" t="s">
        <v>130</v>
      </c>
      <c r="I4" s="120" t="s">
        <v>30</v>
      </c>
      <c r="J4" s="120" t="s">
        <v>213</v>
      </c>
      <c r="K4" s="120"/>
      <c r="L4" s="120"/>
      <c r="M4" s="120"/>
      <c r="N4" s="120" t="s">
        <v>132</v>
      </c>
      <c r="O4" s="120"/>
      <c r="P4" s="120"/>
      <c r="Q4" s="121" t="s">
        <v>36</v>
      </c>
      <c r="R4" s="120" t="s">
        <v>214</v>
      </c>
      <c r="S4" s="120"/>
      <c r="T4" s="120"/>
      <c r="U4" s="120"/>
      <c r="V4" s="120"/>
      <c r="W4" s="120"/>
    </row>
    <row r="5" spans="1:23" s="1" customFormat="1" ht="21.75" customHeight="1">
      <c r="A5" s="125"/>
      <c r="B5" s="125"/>
      <c r="C5" s="125"/>
      <c r="D5" s="125"/>
      <c r="E5" s="121"/>
      <c r="F5" s="121"/>
      <c r="G5" s="121"/>
      <c r="H5" s="121"/>
      <c r="I5" s="120"/>
      <c r="J5" s="121" t="s">
        <v>33</v>
      </c>
      <c r="K5" s="121"/>
      <c r="L5" s="121" t="s">
        <v>34</v>
      </c>
      <c r="M5" s="121" t="s">
        <v>35</v>
      </c>
      <c r="N5" s="121" t="s">
        <v>33</v>
      </c>
      <c r="O5" s="121" t="s">
        <v>34</v>
      </c>
      <c r="P5" s="121" t="s">
        <v>35</v>
      </c>
      <c r="Q5" s="121"/>
      <c r="R5" s="121" t="s">
        <v>32</v>
      </c>
      <c r="S5" s="121" t="s">
        <v>39</v>
      </c>
      <c r="T5" s="121" t="s">
        <v>138</v>
      </c>
      <c r="U5" s="121" t="s">
        <v>41</v>
      </c>
      <c r="V5" s="121" t="s">
        <v>42</v>
      </c>
      <c r="W5" s="121" t="s">
        <v>43</v>
      </c>
    </row>
    <row r="6" spans="1:23" s="1" customFormat="1" ht="40.5" customHeight="1">
      <c r="A6" s="125"/>
      <c r="B6" s="125"/>
      <c r="C6" s="125"/>
      <c r="D6" s="125"/>
      <c r="E6" s="121"/>
      <c r="F6" s="121"/>
      <c r="G6" s="121"/>
      <c r="H6" s="121"/>
      <c r="I6" s="120"/>
      <c r="J6" s="58" t="s">
        <v>32</v>
      </c>
      <c r="K6" s="58" t="s">
        <v>215</v>
      </c>
      <c r="L6" s="121"/>
      <c r="M6" s="121"/>
      <c r="N6" s="121"/>
      <c r="O6" s="121"/>
      <c r="P6" s="121"/>
      <c r="Q6" s="121"/>
      <c r="R6" s="121"/>
      <c r="S6" s="121"/>
      <c r="T6" s="121"/>
      <c r="U6" s="120"/>
      <c r="V6" s="121"/>
      <c r="W6" s="121"/>
    </row>
    <row r="7" spans="1:23" s="1" customFormat="1" ht="15" customHeight="1">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35">
        <v>19</v>
      </c>
      <c r="T7" s="35">
        <v>20</v>
      </c>
      <c r="U7" s="35">
        <v>21</v>
      </c>
      <c r="V7" s="35">
        <v>22</v>
      </c>
      <c r="W7" s="35">
        <v>23</v>
      </c>
    </row>
    <row r="8" spans="1:23" s="1" customFormat="1" ht="21" customHeight="1">
      <c r="A8" s="10"/>
      <c r="B8" s="59"/>
      <c r="C8" s="10" t="s">
        <v>216</v>
      </c>
      <c r="D8" s="10"/>
      <c r="E8" s="10"/>
      <c r="F8" s="10"/>
      <c r="G8" s="10"/>
      <c r="H8" s="10"/>
      <c r="I8" s="19">
        <v>1000000</v>
      </c>
      <c r="J8" s="19"/>
      <c r="K8" s="19"/>
      <c r="L8" s="19"/>
      <c r="M8" s="19"/>
      <c r="N8" s="19">
        <v>1000000</v>
      </c>
      <c r="O8" s="19"/>
      <c r="P8" s="19"/>
      <c r="Q8" s="19"/>
      <c r="R8" s="19"/>
      <c r="S8" s="19"/>
      <c r="T8" s="19"/>
      <c r="U8" s="19"/>
      <c r="V8" s="19"/>
      <c r="W8" s="19"/>
    </row>
    <row r="9" spans="1:23" s="1" customFormat="1" ht="21" customHeight="1">
      <c r="A9" s="10" t="s">
        <v>217</v>
      </c>
      <c r="B9" s="59" t="s">
        <v>218</v>
      </c>
      <c r="C9" s="10" t="s">
        <v>216</v>
      </c>
      <c r="D9" s="10" t="s">
        <v>64</v>
      </c>
      <c r="E9" s="10" t="s">
        <v>80</v>
      </c>
      <c r="F9" s="10" t="s">
        <v>145</v>
      </c>
      <c r="G9" s="10" t="s">
        <v>219</v>
      </c>
      <c r="H9" s="10" t="s">
        <v>220</v>
      </c>
      <c r="I9" s="19">
        <v>110400</v>
      </c>
      <c r="J9" s="19"/>
      <c r="K9" s="19"/>
      <c r="L9" s="19"/>
      <c r="M9" s="19"/>
      <c r="N9" s="19">
        <v>110400</v>
      </c>
      <c r="O9" s="19"/>
      <c r="P9" s="19"/>
      <c r="Q9" s="19"/>
      <c r="R9" s="19"/>
      <c r="S9" s="19"/>
      <c r="T9" s="19"/>
      <c r="U9" s="19"/>
      <c r="V9" s="19"/>
      <c r="W9" s="19"/>
    </row>
    <row r="10" spans="1:23" s="1" customFormat="1" ht="21" customHeight="1">
      <c r="A10" s="10" t="s">
        <v>217</v>
      </c>
      <c r="B10" s="59" t="s">
        <v>218</v>
      </c>
      <c r="C10" s="10" t="s">
        <v>216</v>
      </c>
      <c r="D10" s="10" t="s">
        <v>64</v>
      </c>
      <c r="E10" s="10" t="s">
        <v>80</v>
      </c>
      <c r="F10" s="10" t="s">
        <v>145</v>
      </c>
      <c r="G10" s="10" t="s">
        <v>221</v>
      </c>
      <c r="H10" s="10" t="s">
        <v>222</v>
      </c>
      <c r="I10" s="19">
        <v>300000</v>
      </c>
      <c r="J10" s="19"/>
      <c r="K10" s="19"/>
      <c r="L10" s="19"/>
      <c r="M10" s="19"/>
      <c r="N10" s="19">
        <v>300000</v>
      </c>
      <c r="O10" s="19"/>
      <c r="P10" s="19"/>
      <c r="Q10" s="19"/>
      <c r="R10" s="19"/>
      <c r="S10" s="19"/>
      <c r="T10" s="19"/>
      <c r="U10" s="19"/>
      <c r="V10" s="19"/>
      <c r="W10" s="19"/>
    </row>
    <row r="11" spans="1:23" s="1" customFormat="1" ht="21" customHeight="1">
      <c r="A11" s="10" t="s">
        <v>217</v>
      </c>
      <c r="B11" s="59" t="s">
        <v>218</v>
      </c>
      <c r="C11" s="10" t="s">
        <v>216</v>
      </c>
      <c r="D11" s="10" t="s">
        <v>64</v>
      </c>
      <c r="E11" s="10" t="s">
        <v>80</v>
      </c>
      <c r="F11" s="10" t="s">
        <v>145</v>
      </c>
      <c r="G11" s="10" t="s">
        <v>223</v>
      </c>
      <c r="H11" s="10" t="s">
        <v>224</v>
      </c>
      <c r="I11" s="19">
        <v>589600</v>
      </c>
      <c r="J11" s="19"/>
      <c r="K11" s="19"/>
      <c r="L11" s="19"/>
      <c r="M11" s="19"/>
      <c r="N11" s="19">
        <v>589600</v>
      </c>
      <c r="O11" s="19"/>
      <c r="P11" s="19"/>
      <c r="Q11" s="19"/>
      <c r="R11" s="19"/>
      <c r="S11" s="19"/>
      <c r="T11" s="19"/>
      <c r="U11" s="19"/>
      <c r="V11" s="19"/>
      <c r="W11" s="19"/>
    </row>
    <row r="12" spans="1:23" s="1" customFormat="1" ht="21" customHeight="1">
      <c r="A12" s="10"/>
      <c r="B12" s="10"/>
      <c r="C12" s="10" t="s">
        <v>225</v>
      </c>
      <c r="D12" s="10"/>
      <c r="E12" s="10"/>
      <c r="F12" s="10"/>
      <c r="G12" s="10"/>
      <c r="H12" s="10"/>
      <c r="I12" s="19">
        <v>10872</v>
      </c>
      <c r="J12" s="19">
        <v>10872</v>
      </c>
      <c r="K12" s="19">
        <v>10872</v>
      </c>
      <c r="L12" s="19"/>
      <c r="M12" s="19"/>
      <c r="N12" s="19"/>
      <c r="O12" s="19"/>
      <c r="P12" s="19"/>
      <c r="Q12" s="19"/>
      <c r="R12" s="19"/>
      <c r="S12" s="19"/>
      <c r="T12" s="19"/>
      <c r="U12" s="19"/>
      <c r="V12" s="19"/>
      <c r="W12" s="19"/>
    </row>
    <row r="13" spans="1:23" s="1" customFormat="1" ht="21" customHeight="1">
      <c r="A13" s="10" t="s">
        <v>226</v>
      </c>
      <c r="B13" s="59" t="s">
        <v>227</v>
      </c>
      <c r="C13" s="10" t="s">
        <v>225</v>
      </c>
      <c r="D13" s="10" t="s">
        <v>64</v>
      </c>
      <c r="E13" s="10" t="s">
        <v>87</v>
      </c>
      <c r="F13" s="10" t="s">
        <v>228</v>
      </c>
      <c r="G13" s="10" t="s">
        <v>173</v>
      </c>
      <c r="H13" s="10" t="s">
        <v>174</v>
      </c>
      <c r="I13" s="19">
        <v>10872</v>
      </c>
      <c r="J13" s="19">
        <v>10872</v>
      </c>
      <c r="K13" s="19">
        <v>10872</v>
      </c>
      <c r="L13" s="19"/>
      <c r="M13" s="19"/>
      <c r="N13" s="19"/>
      <c r="O13" s="19"/>
      <c r="P13" s="19"/>
      <c r="Q13" s="19"/>
      <c r="R13" s="19"/>
      <c r="S13" s="19"/>
      <c r="T13" s="19"/>
      <c r="U13" s="19"/>
      <c r="V13" s="19"/>
      <c r="W13" s="19"/>
    </row>
    <row r="14" spans="1:23" s="1" customFormat="1" ht="21" customHeight="1">
      <c r="A14" s="10"/>
      <c r="B14" s="10"/>
      <c r="C14" s="10" t="s">
        <v>229</v>
      </c>
      <c r="D14" s="10"/>
      <c r="E14" s="10"/>
      <c r="F14" s="10"/>
      <c r="G14" s="10"/>
      <c r="H14" s="10"/>
      <c r="I14" s="19">
        <v>2585100</v>
      </c>
      <c r="J14" s="19">
        <v>2585100</v>
      </c>
      <c r="K14" s="19">
        <v>2585100</v>
      </c>
      <c r="L14" s="19"/>
      <c r="M14" s="19"/>
      <c r="N14" s="19"/>
      <c r="O14" s="19"/>
      <c r="P14" s="19"/>
      <c r="Q14" s="19"/>
      <c r="R14" s="19"/>
      <c r="S14" s="19"/>
      <c r="T14" s="19"/>
      <c r="U14" s="19"/>
      <c r="V14" s="19"/>
      <c r="W14" s="19"/>
    </row>
    <row r="15" spans="1:23" s="1" customFormat="1" ht="21" customHeight="1">
      <c r="A15" s="10" t="s">
        <v>226</v>
      </c>
      <c r="B15" s="59" t="s">
        <v>230</v>
      </c>
      <c r="C15" s="10" t="s">
        <v>229</v>
      </c>
      <c r="D15" s="10" t="s">
        <v>64</v>
      </c>
      <c r="E15" s="10" t="s">
        <v>80</v>
      </c>
      <c r="F15" s="10" t="s">
        <v>145</v>
      </c>
      <c r="G15" s="10" t="s">
        <v>177</v>
      </c>
      <c r="H15" s="10" t="s">
        <v>178</v>
      </c>
      <c r="I15" s="19">
        <v>77600</v>
      </c>
      <c r="J15" s="19">
        <v>77600</v>
      </c>
      <c r="K15" s="19">
        <v>77600</v>
      </c>
      <c r="L15" s="19"/>
      <c r="M15" s="19"/>
      <c r="N15" s="19"/>
      <c r="O15" s="19"/>
      <c r="P15" s="19"/>
      <c r="Q15" s="19"/>
      <c r="R15" s="19"/>
      <c r="S15" s="19"/>
      <c r="T15" s="19"/>
      <c r="U15" s="19"/>
      <c r="V15" s="19"/>
      <c r="W15" s="19"/>
    </row>
    <row r="16" spans="1:23" s="1" customFormat="1" ht="21" customHeight="1">
      <c r="A16" s="10" t="s">
        <v>226</v>
      </c>
      <c r="B16" s="59" t="s">
        <v>230</v>
      </c>
      <c r="C16" s="10" t="s">
        <v>229</v>
      </c>
      <c r="D16" s="10" t="s">
        <v>64</v>
      </c>
      <c r="E16" s="10" t="s">
        <v>80</v>
      </c>
      <c r="F16" s="10" t="s">
        <v>145</v>
      </c>
      <c r="G16" s="10" t="s">
        <v>179</v>
      </c>
      <c r="H16" s="10" t="s">
        <v>180</v>
      </c>
      <c r="I16" s="19">
        <v>40000</v>
      </c>
      <c r="J16" s="19">
        <v>40000</v>
      </c>
      <c r="K16" s="19">
        <v>40000</v>
      </c>
      <c r="L16" s="19"/>
      <c r="M16" s="19"/>
      <c r="N16" s="19"/>
      <c r="O16" s="19"/>
      <c r="P16" s="19"/>
      <c r="Q16" s="19"/>
      <c r="R16" s="19"/>
      <c r="S16" s="19"/>
      <c r="T16" s="19"/>
      <c r="U16" s="19"/>
      <c r="V16" s="19"/>
      <c r="W16" s="19"/>
    </row>
    <row r="17" spans="1:23" s="1" customFormat="1" ht="21" customHeight="1">
      <c r="A17" s="10" t="s">
        <v>226</v>
      </c>
      <c r="B17" s="59" t="s">
        <v>230</v>
      </c>
      <c r="C17" s="10" t="s">
        <v>229</v>
      </c>
      <c r="D17" s="10" t="s">
        <v>64</v>
      </c>
      <c r="E17" s="10" t="s">
        <v>80</v>
      </c>
      <c r="F17" s="10" t="s">
        <v>145</v>
      </c>
      <c r="G17" s="10" t="s">
        <v>181</v>
      </c>
      <c r="H17" s="10" t="s">
        <v>182</v>
      </c>
      <c r="I17" s="19">
        <v>80000</v>
      </c>
      <c r="J17" s="19">
        <v>80000</v>
      </c>
      <c r="K17" s="19">
        <v>80000</v>
      </c>
      <c r="L17" s="19"/>
      <c r="M17" s="19"/>
      <c r="N17" s="19"/>
      <c r="O17" s="19"/>
      <c r="P17" s="19"/>
      <c r="Q17" s="19"/>
      <c r="R17" s="19"/>
      <c r="S17" s="19"/>
      <c r="T17" s="19"/>
      <c r="U17" s="19"/>
      <c r="V17" s="19"/>
      <c r="W17" s="19"/>
    </row>
    <row r="18" spans="1:23" s="1" customFormat="1" ht="21" customHeight="1">
      <c r="A18" s="10" t="s">
        <v>226</v>
      </c>
      <c r="B18" s="59" t="s">
        <v>230</v>
      </c>
      <c r="C18" s="10" t="s">
        <v>229</v>
      </c>
      <c r="D18" s="10" t="s">
        <v>64</v>
      </c>
      <c r="E18" s="10" t="s">
        <v>80</v>
      </c>
      <c r="F18" s="10" t="s">
        <v>145</v>
      </c>
      <c r="G18" s="10" t="s">
        <v>231</v>
      </c>
      <c r="H18" s="10" t="s">
        <v>232</v>
      </c>
      <c r="I18" s="19">
        <v>31580</v>
      </c>
      <c r="J18" s="19">
        <v>31580</v>
      </c>
      <c r="K18" s="19">
        <v>31580</v>
      </c>
      <c r="L18" s="19"/>
      <c r="M18" s="19"/>
      <c r="N18" s="19"/>
      <c r="O18" s="19"/>
      <c r="P18" s="19"/>
      <c r="Q18" s="19"/>
      <c r="R18" s="19"/>
      <c r="S18" s="19"/>
      <c r="T18" s="19"/>
      <c r="U18" s="19"/>
      <c r="V18" s="19"/>
      <c r="W18" s="19"/>
    </row>
    <row r="19" spans="1:23" s="1" customFormat="1" ht="21" customHeight="1">
      <c r="A19" s="10" t="s">
        <v>226</v>
      </c>
      <c r="B19" s="59" t="s">
        <v>230</v>
      </c>
      <c r="C19" s="10" t="s">
        <v>229</v>
      </c>
      <c r="D19" s="10" t="s">
        <v>64</v>
      </c>
      <c r="E19" s="10" t="s">
        <v>80</v>
      </c>
      <c r="F19" s="10" t="s">
        <v>145</v>
      </c>
      <c r="G19" s="10" t="s">
        <v>233</v>
      </c>
      <c r="H19" s="10" t="s">
        <v>234</v>
      </c>
      <c r="I19" s="19">
        <v>50000</v>
      </c>
      <c r="J19" s="19">
        <v>50000</v>
      </c>
      <c r="K19" s="19">
        <v>50000</v>
      </c>
      <c r="L19" s="19"/>
      <c r="M19" s="19"/>
      <c r="N19" s="19"/>
      <c r="O19" s="19"/>
      <c r="P19" s="19"/>
      <c r="Q19" s="19"/>
      <c r="R19" s="19"/>
      <c r="S19" s="19"/>
      <c r="T19" s="19"/>
      <c r="U19" s="19"/>
      <c r="V19" s="19"/>
      <c r="W19" s="19"/>
    </row>
    <row r="20" spans="1:23" s="1" customFormat="1" ht="21" customHeight="1">
      <c r="A20" s="10" t="s">
        <v>226</v>
      </c>
      <c r="B20" s="59" t="s">
        <v>230</v>
      </c>
      <c r="C20" s="10" t="s">
        <v>229</v>
      </c>
      <c r="D20" s="10" t="s">
        <v>64</v>
      </c>
      <c r="E20" s="10" t="s">
        <v>80</v>
      </c>
      <c r="F20" s="10" t="s">
        <v>145</v>
      </c>
      <c r="G20" s="10" t="s">
        <v>235</v>
      </c>
      <c r="H20" s="10" t="s">
        <v>236</v>
      </c>
      <c r="I20" s="19">
        <v>2275920</v>
      </c>
      <c r="J20" s="19">
        <v>2275920</v>
      </c>
      <c r="K20" s="19">
        <v>2275920</v>
      </c>
      <c r="L20" s="19"/>
      <c r="M20" s="19"/>
      <c r="N20" s="19"/>
      <c r="O20" s="19"/>
      <c r="P20" s="19"/>
      <c r="Q20" s="19"/>
      <c r="R20" s="19"/>
      <c r="S20" s="19"/>
      <c r="T20" s="19"/>
      <c r="U20" s="19"/>
      <c r="V20" s="19"/>
      <c r="W20" s="19"/>
    </row>
    <row r="21" spans="1:23" s="1" customFormat="1" ht="21" customHeight="1">
      <c r="A21" s="10" t="s">
        <v>226</v>
      </c>
      <c r="B21" s="59" t="s">
        <v>230</v>
      </c>
      <c r="C21" s="10" t="s">
        <v>229</v>
      </c>
      <c r="D21" s="10" t="s">
        <v>64</v>
      </c>
      <c r="E21" s="10" t="s">
        <v>80</v>
      </c>
      <c r="F21" s="10" t="s">
        <v>145</v>
      </c>
      <c r="G21" s="10" t="s">
        <v>219</v>
      </c>
      <c r="H21" s="10" t="s">
        <v>220</v>
      </c>
      <c r="I21" s="19">
        <v>30000</v>
      </c>
      <c r="J21" s="19">
        <v>30000</v>
      </c>
      <c r="K21" s="19">
        <v>30000</v>
      </c>
      <c r="L21" s="19"/>
      <c r="M21" s="19"/>
      <c r="N21" s="19"/>
      <c r="O21" s="19"/>
      <c r="P21" s="19"/>
      <c r="Q21" s="19"/>
      <c r="R21" s="19"/>
      <c r="S21" s="19"/>
      <c r="T21" s="19"/>
      <c r="U21" s="19"/>
      <c r="V21" s="19"/>
      <c r="W21" s="19"/>
    </row>
    <row r="22" spans="1:23" s="1" customFormat="1" ht="21" customHeight="1">
      <c r="A22" s="10"/>
      <c r="B22" s="10"/>
      <c r="C22" s="10" t="s">
        <v>237</v>
      </c>
      <c r="D22" s="10"/>
      <c r="E22" s="10"/>
      <c r="F22" s="10"/>
      <c r="G22" s="10"/>
      <c r="H22" s="10"/>
      <c r="I22" s="19">
        <v>295515.75</v>
      </c>
      <c r="J22" s="19"/>
      <c r="K22" s="19"/>
      <c r="L22" s="19"/>
      <c r="M22" s="19"/>
      <c r="N22" s="19">
        <v>295515.75</v>
      </c>
      <c r="O22" s="19"/>
      <c r="P22" s="19"/>
      <c r="Q22" s="19"/>
      <c r="R22" s="19"/>
      <c r="S22" s="19"/>
      <c r="T22" s="19"/>
      <c r="U22" s="19"/>
      <c r="V22" s="19"/>
      <c r="W22" s="19"/>
    </row>
    <row r="23" spans="1:23" s="1" customFormat="1" ht="21" customHeight="1">
      <c r="A23" s="10" t="s">
        <v>226</v>
      </c>
      <c r="B23" s="59" t="s">
        <v>238</v>
      </c>
      <c r="C23" s="10" t="s">
        <v>237</v>
      </c>
      <c r="D23" s="10" t="s">
        <v>64</v>
      </c>
      <c r="E23" s="10" t="s">
        <v>80</v>
      </c>
      <c r="F23" s="10" t="s">
        <v>145</v>
      </c>
      <c r="G23" s="10" t="s">
        <v>177</v>
      </c>
      <c r="H23" s="10" t="s">
        <v>178</v>
      </c>
      <c r="I23" s="19">
        <v>228215.75</v>
      </c>
      <c r="J23" s="19"/>
      <c r="K23" s="19"/>
      <c r="L23" s="19"/>
      <c r="M23" s="19"/>
      <c r="N23" s="19">
        <v>228215.75</v>
      </c>
      <c r="O23" s="19"/>
      <c r="P23" s="19"/>
      <c r="Q23" s="19"/>
      <c r="R23" s="19"/>
      <c r="S23" s="19"/>
      <c r="T23" s="19"/>
      <c r="U23" s="19"/>
      <c r="V23" s="19"/>
      <c r="W23" s="19"/>
    </row>
    <row r="24" spans="1:23" s="1" customFormat="1" ht="21" customHeight="1">
      <c r="A24" s="10" t="s">
        <v>226</v>
      </c>
      <c r="B24" s="59" t="s">
        <v>238</v>
      </c>
      <c r="C24" s="10" t="s">
        <v>237</v>
      </c>
      <c r="D24" s="10" t="s">
        <v>64</v>
      </c>
      <c r="E24" s="10" t="s">
        <v>80</v>
      </c>
      <c r="F24" s="10" t="s">
        <v>145</v>
      </c>
      <c r="G24" s="10" t="s">
        <v>235</v>
      </c>
      <c r="H24" s="10" t="s">
        <v>236</v>
      </c>
      <c r="I24" s="19">
        <v>15700</v>
      </c>
      <c r="J24" s="19"/>
      <c r="K24" s="19"/>
      <c r="L24" s="19"/>
      <c r="M24" s="19"/>
      <c r="N24" s="19">
        <v>15700</v>
      </c>
      <c r="O24" s="19"/>
      <c r="P24" s="19"/>
      <c r="Q24" s="19"/>
      <c r="R24" s="19"/>
      <c r="S24" s="19"/>
      <c r="T24" s="19"/>
      <c r="U24" s="19"/>
      <c r="V24" s="19"/>
      <c r="W24" s="19"/>
    </row>
    <row r="25" spans="1:23" s="1" customFormat="1" ht="21" customHeight="1">
      <c r="A25" s="10" t="s">
        <v>226</v>
      </c>
      <c r="B25" s="59" t="s">
        <v>238</v>
      </c>
      <c r="C25" s="10" t="s">
        <v>237</v>
      </c>
      <c r="D25" s="10" t="s">
        <v>64</v>
      </c>
      <c r="E25" s="10" t="s">
        <v>80</v>
      </c>
      <c r="F25" s="10" t="s">
        <v>145</v>
      </c>
      <c r="G25" s="10" t="s">
        <v>219</v>
      </c>
      <c r="H25" s="10" t="s">
        <v>220</v>
      </c>
      <c r="I25" s="19">
        <v>51600</v>
      </c>
      <c r="J25" s="19"/>
      <c r="K25" s="19"/>
      <c r="L25" s="19"/>
      <c r="M25" s="19"/>
      <c r="N25" s="19">
        <v>51600</v>
      </c>
      <c r="O25" s="19"/>
      <c r="P25" s="19"/>
      <c r="Q25" s="19"/>
      <c r="R25" s="19"/>
      <c r="S25" s="19"/>
      <c r="T25" s="19"/>
      <c r="U25" s="19"/>
      <c r="V25" s="19"/>
      <c r="W25" s="19"/>
    </row>
    <row r="26" spans="1:23" s="1" customFormat="1" ht="21" customHeight="1">
      <c r="A26" s="10"/>
      <c r="B26" s="10"/>
      <c r="C26" s="10" t="s">
        <v>239</v>
      </c>
      <c r="D26" s="10"/>
      <c r="E26" s="10"/>
      <c r="F26" s="10"/>
      <c r="G26" s="10"/>
      <c r="H26" s="10"/>
      <c r="I26" s="19">
        <v>44270</v>
      </c>
      <c r="J26" s="19"/>
      <c r="K26" s="19"/>
      <c r="L26" s="19"/>
      <c r="M26" s="19"/>
      <c r="N26" s="19">
        <v>44270</v>
      </c>
      <c r="O26" s="19"/>
      <c r="P26" s="19"/>
      <c r="Q26" s="19"/>
      <c r="R26" s="19"/>
      <c r="S26" s="19"/>
      <c r="T26" s="19"/>
      <c r="U26" s="19"/>
      <c r="V26" s="19"/>
      <c r="W26" s="19"/>
    </row>
    <row r="27" spans="1:23" s="1" customFormat="1" ht="21" customHeight="1">
      <c r="A27" s="10" t="s">
        <v>217</v>
      </c>
      <c r="B27" s="59" t="s">
        <v>240</v>
      </c>
      <c r="C27" s="10" t="s">
        <v>239</v>
      </c>
      <c r="D27" s="10" t="s">
        <v>64</v>
      </c>
      <c r="E27" s="10" t="s">
        <v>80</v>
      </c>
      <c r="F27" s="10" t="s">
        <v>145</v>
      </c>
      <c r="G27" s="10" t="s">
        <v>177</v>
      </c>
      <c r="H27" s="10" t="s">
        <v>178</v>
      </c>
      <c r="I27" s="19">
        <v>4370</v>
      </c>
      <c r="J27" s="19"/>
      <c r="K27" s="19"/>
      <c r="L27" s="19"/>
      <c r="M27" s="19"/>
      <c r="N27" s="19">
        <v>4370</v>
      </c>
      <c r="O27" s="19"/>
      <c r="P27" s="19"/>
      <c r="Q27" s="19"/>
      <c r="R27" s="19"/>
      <c r="S27" s="19"/>
      <c r="T27" s="19"/>
      <c r="U27" s="19"/>
      <c r="V27" s="19"/>
      <c r="W27" s="19"/>
    </row>
    <row r="28" spans="1:23" s="1" customFormat="1" ht="21" customHeight="1">
      <c r="A28" s="10" t="s">
        <v>217</v>
      </c>
      <c r="B28" s="59" t="s">
        <v>240</v>
      </c>
      <c r="C28" s="10" t="s">
        <v>239</v>
      </c>
      <c r="D28" s="10" t="s">
        <v>64</v>
      </c>
      <c r="E28" s="10" t="s">
        <v>80</v>
      </c>
      <c r="F28" s="10" t="s">
        <v>145</v>
      </c>
      <c r="G28" s="10" t="s">
        <v>241</v>
      </c>
      <c r="H28" s="10" t="s">
        <v>242</v>
      </c>
      <c r="I28" s="19">
        <v>35500</v>
      </c>
      <c r="J28" s="19"/>
      <c r="K28" s="19"/>
      <c r="L28" s="19"/>
      <c r="M28" s="19"/>
      <c r="N28" s="19">
        <v>35500</v>
      </c>
      <c r="O28" s="19"/>
      <c r="P28" s="19"/>
      <c r="Q28" s="19"/>
      <c r="R28" s="19"/>
      <c r="S28" s="19"/>
      <c r="T28" s="19"/>
      <c r="U28" s="19"/>
      <c r="V28" s="19"/>
      <c r="W28" s="19"/>
    </row>
    <row r="29" spans="1:23" s="1" customFormat="1" ht="21" customHeight="1">
      <c r="A29" s="10" t="s">
        <v>217</v>
      </c>
      <c r="B29" s="59" t="s">
        <v>240</v>
      </c>
      <c r="C29" s="10" t="s">
        <v>239</v>
      </c>
      <c r="D29" s="10" t="s">
        <v>64</v>
      </c>
      <c r="E29" s="10" t="s">
        <v>80</v>
      </c>
      <c r="F29" s="10" t="s">
        <v>145</v>
      </c>
      <c r="G29" s="10" t="s">
        <v>235</v>
      </c>
      <c r="H29" s="10" t="s">
        <v>236</v>
      </c>
      <c r="I29" s="19">
        <v>4400</v>
      </c>
      <c r="J29" s="19"/>
      <c r="K29" s="19"/>
      <c r="L29" s="19"/>
      <c r="M29" s="19"/>
      <c r="N29" s="19">
        <v>4400</v>
      </c>
      <c r="O29" s="19"/>
      <c r="P29" s="19"/>
      <c r="Q29" s="19"/>
      <c r="R29" s="19"/>
      <c r="S29" s="19"/>
      <c r="T29" s="19"/>
      <c r="U29" s="19"/>
      <c r="V29" s="19"/>
      <c r="W29" s="19"/>
    </row>
    <row r="30" spans="1:23" s="1" customFormat="1" ht="21" customHeight="1">
      <c r="A30" s="10"/>
      <c r="B30" s="10"/>
      <c r="C30" s="10" t="s">
        <v>243</v>
      </c>
      <c r="D30" s="10"/>
      <c r="E30" s="10"/>
      <c r="F30" s="10"/>
      <c r="G30" s="10"/>
      <c r="H30" s="10"/>
      <c r="I30" s="19">
        <v>1100000</v>
      </c>
      <c r="J30" s="19"/>
      <c r="K30" s="19"/>
      <c r="L30" s="19"/>
      <c r="M30" s="19"/>
      <c r="N30" s="19">
        <v>1100000</v>
      </c>
      <c r="O30" s="19"/>
      <c r="P30" s="19"/>
      <c r="Q30" s="19"/>
      <c r="R30" s="19"/>
      <c r="S30" s="19"/>
      <c r="T30" s="19"/>
      <c r="U30" s="19"/>
      <c r="V30" s="19"/>
      <c r="W30" s="19"/>
    </row>
    <row r="31" spans="1:23" s="1" customFormat="1" ht="21" customHeight="1">
      <c r="A31" s="10" t="s">
        <v>217</v>
      </c>
      <c r="B31" s="59" t="s">
        <v>244</v>
      </c>
      <c r="C31" s="10" t="s">
        <v>243</v>
      </c>
      <c r="D31" s="10" t="s">
        <v>64</v>
      </c>
      <c r="E31" s="10" t="s">
        <v>80</v>
      </c>
      <c r="F31" s="10" t="s">
        <v>145</v>
      </c>
      <c r="G31" s="10" t="s">
        <v>219</v>
      </c>
      <c r="H31" s="10" t="s">
        <v>220</v>
      </c>
      <c r="I31" s="19">
        <v>163500</v>
      </c>
      <c r="J31" s="19"/>
      <c r="K31" s="19"/>
      <c r="L31" s="19"/>
      <c r="M31" s="19"/>
      <c r="N31" s="19">
        <v>163500</v>
      </c>
      <c r="O31" s="19"/>
      <c r="P31" s="19"/>
      <c r="Q31" s="19"/>
      <c r="R31" s="19"/>
      <c r="S31" s="19"/>
      <c r="T31" s="19"/>
      <c r="U31" s="19"/>
      <c r="V31" s="19"/>
      <c r="W31" s="19"/>
    </row>
    <row r="32" spans="1:23" s="1" customFormat="1" ht="21" customHeight="1">
      <c r="A32" s="10" t="s">
        <v>217</v>
      </c>
      <c r="B32" s="59" t="s">
        <v>244</v>
      </c>
      <c r="C32" s="10" t="s">
        <v>243</v>
      </c>
      <c r="D32" s="10" t="s">
        <v>64</v>
      </c>
      <c r="E32" s="10" t="s">
        <v>80</v>
      </c>
      <c r="F32" s="10" t="s">
        <v>145</v>
      </c>
      <c r="G32" s="10" t="s">
        <v>223</v>
      </c>
      <c r="H32" s="10" t="s">
        <v>224</v>
      </c>
      <c r="I32" s="19">
        <v>936500</v>
      </c>
      <c r="J32" s="19"/>
      <c r="K32" s="19"/>
      <c r="L32" s="19"/>
      <c r="M32" s="19"/>
      <c r="N32" s="19">
        <v>936500</v>
      </c>
      <c r="O32" s="19"/>
      <c r="P32" s="19"/>
      <c r="Q32" s="19"/>
      <c r="R32" s="19"/>
      <c r="S32" s="19"/>
      <c r="T32" s="19"/>
      <c r="U32" s="19"/>
      <c r="V32" s="19"/>
      <c r="W32" s="19"/>
    </row>
    <row r="33" spans="1:23" s="1" customFormat="1" ht="21" customHeight="1">
      <c r="A33" s="10"/>
      <c r="B33" s="10"/>
      <c r="C33" s="10" t="s">
        <v>237</v>
      </c>
      <c r="D33" s="10"/>
      <c r="E33" s="10"/>
      <c r="F33" s="10"/>
      <c r="G33" s="10"/>
      <c r="H33" s="10"/>
      <c r="I33" s="19">
        <v>112320</v>
      </c>
      <c r="J33" s="19">
        <v>112320</v>
      </c>
      <c r="K33" s="19">
        <v>112320</v>
      </c>
      <c r="L33" s="19"/>
      <c r="M33" s="19"/>
      <c r="N33" s="19"/>
      <c r="O33" s="19"/>
      <c r="P33" s="19"/>
      <c r="Q33" s="19"/>
      <c r="R33" s="19"/>
      <c r="S33" s="19"/>
      <c r="T33" s="19"/>
      <c r="U33" s="19"/>
      <c r="V33" s="19"/>
      <c r="W33" s="19"/>
    </row>
    <row r="34" spans="1:23" s="1" customFormat="1" ht="21" customHeight="1">
      <c r="A34" s="10" t="s">
        <v>226</v>
      </c>
      <c r="B34" s="59" t="s">
        <v>245</v>
      </c>
      <c r="C34" s="10" t="s">
        <v>237</v>
      </c>
      <c r="D34" s="10" t="s">
        <v>64</v>
      </c>
      <c r="E34" s="10" t="s">
        <v>80</v>
      </c>
      <c r="F34" s="10" t="s">
        <v>145</v>
      </c>
      <c r="G34" s="10" t="s">
        <v>177</v>
      </c>
      <c r="H34" s="10" t="s">
        <v>178</v>
      </c>
      <c r="I34" s="19">
        <v>62320</v>
      </c>
      <c r="J34" s="19">
        <v>62320</v>
      </c>
      <c r="K34" s="19">
        <v>62320</v>
      </c>
      <c r="L34" s="19"/>
      <c r="M34" s="19"/>
      <c r="N34" s="19"/>
      <c r="O34" s="19"/>
      <c r="P34" s="19"/>
      <c r="Q34" s="19"/>
      <c r="R34" s="19"/>
      <c r="S34" s="19"/>
      <c r="T34" s="19"/>
      <c r="U34" s="19"/>
      <c r="V34" s="19"/>
      <c r="W34" s="19"/>
    </row>
    <row r="35" spans="1:23" s="1" customFormat="1" ht="21" customHeight="1">
      <c r="A35" s="10" t="s">
        <v>226</v>
      </c>
      <c r="B35" s="59" t="s">
        <v>245</v>
      </c>
      <c r="C35" s="10" t="s">
        <v>237</v>
      </c>
      <c r="D35" s="10" t="s">
        <v>64</v>
      </c>
      <c r="E35" s="10" t="s">
        <v>80</v>
      </c>
      <c r="F35" s="10" t="s">
        <v>145</v>
      </c>
      <c r="G35" s="10" t="s">
        <v>246</v>
      </c>
      <c r="H35" s="10" t="s">
        <v>247</v>
      </c>
      <c r="I35" s="19">
        <v>50000</v>
      </c>
      <c r="J35" s="19">
        <v>50000</v>
      </c>
      <c r="K35" s="19">
        <v>50000</v>
      </c>
      <c r="L35" s="19"/>
      <c r="M35" s="19"/>
      <c r="N35" s="19"/>
      <c r="O35" s="19"/>
      <c r="P35" s="19"/>
      <c r="Q35" s="19"/>
      <c r="R35" s="19"/>
      <c r="S35" s="19"/>
      <c r="T35" s="19"/>
      <c r="U35" s="19"/>
      <c r="V35" s="19"/>
      <c r="W35" s="19"/>
    </row>
    <row r="36" spans="1:23" s="1" customFormat="1" ht="21" customHeight="1">
      <c r="A36" s="10"/>
      <c r="B36" s="10"/>
      <c r="C36" s="10" t="s">
        <v>248</v>
      </c>
      <c r="D36" s="10"/>
      <c r="E36" s="10"/>
      <c r="F36" s="10"/>
      <c r="G36" s="10"/>
      <c r="H36" s="10"/>
      <c r="I36" s="19">
        <v>3554300</v>
      </c>
      <c r="J36" s="19"/>
      <c r="K36" s="19"/>
      <c r="L36" s="19"/>
      <c r="M36" s="19"/>
      <c r="N36" s="19"/>
      <c r="O36" s="19"/>
      <c r="P36" s="19"/>
      <c r="Q36" s="19"/>
      <c r="R36" s="19">
        <v>3554300</v>
      </c>
      <c r="S36" s="19"/>
      <c r="T36" s="19"/>
      <c r="U36" s="19"/>
      <c r="V36" s="19"/>
      <c r="W36" s="19">
        <v>3554300</v>
      </c>
    </row>
    <row r="37" spans="1:23" s="1" customFormat="1" ht="21" customHeight="1">
      <c r="A37" s="10" t="s">
        <v>226</v>
      </c>
      <c r="B37" s="59" t="s">
        <v>249</v>
      </c>
      <c r="C37" s="10" t="s">
        <v>248</v>
      </c>
      <c r="D37" s="10" t="s">
        <v>64</v>
      </c>
      <c r="E37" s="10" t="s">
        <v>80</v>
      </c>
      <c r="F37" s="10" t="s">
        <v>145</v>
      </c>
      <c r="G37" s="10" t="s">
        <v>177</v>
      </c>
      <c r="H37" s="10" t="s">
        <v>178</v>
      </c>
      <c r="I37" s="19">
        <v>60000</v>
      </c>
      <c r="J37" s="19"/>
      <c r="K37" s="19"/>
      <c r="L37" s="19"/>
      <c r="M37" s="19"/>
      <c r="N37" s="19"/>
      <c r="O37" s="19"/>
      <c r="P37" s="19"/>
      <c r="Q37" s="19"/>
      <c r="R37" s="19">
        <v>60000</v>
      </c>
      <c r="S37" s="19"/>
      <c r="T37" s="19"/>
      <c r="U37" s="19"/>
      <c r="V37" s="19"/>
      <c r="W37" s="19">
        <v>60000</v>
      </c>
    </row>
    <row r="38" spans="1:23" s="1" customFormat="1" ht="21" customHeight="1">
      <c r="A38" s="10" t="s">
        <v>226</v>
      </c>
      <c r="B38" s="59" t="s">
        <v>249</v>
      </c>
      <c r="C38" s="10" t="s">
        <v>248</v>
      </c>
      <c r="D38" s="10" t="s">
        <v>64</v>
      </c>
      <c r="E38" s="10" t="s">
        <v>80</v>
      </c>
      <c r="F38" s="10" t="s">
        <v>145</v>
      </c>
      <c r="G38" s="10" t="s">
        <v>179</v>
      </c>
      <c r="H38" s="10" t="s">
        <v>180</v>
      </c>
      <c r="I38" s="19">
        <v>55000</v>
      </c>
      <c r="J38" s="19"/>
      <c r="K38" s="19"/>
      <c r="L38" s="19"/>
      <c r="M38" s="19"/>
      <c r="N38" s="19"/>
      <c r="O38" s="19"/>
      <c r="P38" s="19"/>
      <c r="Q38" s="19"/>
      <c r="R38" s="19">
        <v>55000</v>
      </c>
      <c r="S38" s="19"/>
      <c r="T38" s="19"/>
      <c r="U38" s="19"/>
      <c r="V38" s="19"/>
      <c r="W38" s="19">
        <v>55000</v>
      </c>
    </row>
    <row r="39" spans="1:23" s="1" customFormat="1" ht="21" customHeight="1">
      <c r="A39" s="10" t="s">
        <v>226</v>
      </c>
      <c r="B39" s="59" t="s">
        <v>249</v>
      </c>
      <c r="C39" s="10" t="s">
        <v>248</v>
      </c>
      <c r="D39" s="10" t="s">
        <v>64</v>
      </c>
      <c r="E39" s="10" t="s">
        <v>80</v>
      </c>
      <c r="F39" s="10" t="s">
        <v>145</v>
      </c>
      <c r="G39" s="10" t="s">
        <v>181</v>
      </c>
      <c r="H39" s="10" t="s">
        <v>182</v>
      </c>
      <c r="I39" s="19">
        <v>75000</v>
      </c>
      <c r="J39" s="19"/>
      <c r="K39" s="19"/>
      <c r="L39" s="19"/>
      <c r="M39" s="19"/>
      <c r="N39" s="19"/>
      <c r="O39" s="19"/>
      <c r="P39" s="19"/>
      <c r="Q39" s="19"/>
      <c r="R39" s="19">
        <v>75000</v>
      </c>
      <c r="S39" s="19"/>
      <c r="T39" s="19"/>
      <c r="U39" s="19"/>
      <c r="V39" s="19"/>
      <c r="W39" s="19">
        <v>75000</v>
      </c>
    </row>
    <row r="40" spans="1:23" s="1" customFormat="1" ht="21" customHeight="1">
      <c r="A40" s="10" t="s">
        <v>226</v>
      </c>
      <c r="B40" s="59" t="s">
        <v>249</v>
      </c>
      <c r="C40" s="10" t="s">
        <v>248</v>
      </c>
      <c r="D40" s="10" t="s">
        <v>64</v>
      </c>
      <c r="E40" s="10" t="s">
        <v>80</v>
      </c>
      <c r="F40" s="10" t="s">
        <v>145</v>
      </c>
      <c r="G40" s="10" t="s">
        <v>250</v>
      </c>
      <c r="H40" s="10" t="s">
        <v>251</v>
      </c>
      <c r="I40" s="19">
        <v>3359800</v>
      </c>
      <c r="J40" s="19"/>
      <c r="K40" s="19"/>
      <c r="L40" s="19"/>
      <c r="M40" s="19"/>
      <c r="N40" s="19"/>
      <c r="O40" s="19"/>
      <c r="P40" s="19"/>
      <c r="Q40" s="19"/>
      <c r="R40" s="19">
        <v>3359800</v>
      </c>
      <c r="S40" s="19"/>
      <c r="T40" s="19"/>
      <c r="U40" s="19"/>
      <c r="V40" s="19"/>
      <c r="W40" s="19">
        <v>3359800</v>
      </c>
    </row>
    <row r="41" spans="1:23" s="1" customFormat="1" ht="21" customHeight="1">
      <c r="A41" s="10" t="s">
        <v>226</v>
      </c>
      <c r="B41" s="59" t="s">
        <v>249</v>
      </c>
      <c r="C41" s="10" t="s">
        <v>248</v>
      </c>
      <c r="D41" s="10" t="s">
        <v>64</v>
      </c>
      <c r="E41" s="10" t="s">
        <v>80</v>
      </c>
      <c r="F41" s="10" t="s">
        <v>145</v>
      </c>
      <c r="G41" s="10" t="s">
        <v>183</v>
      </c>
      <c r="H41" s="10" t="s">
        <v>184</v>
      </c>
      <c r="I41" s="19">
        <v>4500</v>
      </c>
      <c r="J41" s="19"/>
      <c r="K41" s="19"/>
      <c r="L41" s="19"/>
      <c r="M41" s="19"/>
      <c r="N41" s="19"/>
      <c r="O41" s="19"/>
      <c r="P41" s="19"/>
      <c r="Q41" s="19"/>
      <c r="R41" s="19">
        <v>4500</v>
      </c>
      <c r="S41" s="19"/>
      <c r="T41" s="19"/>
      <c r="U41" s="19"/>
      <c r="V41" s="19"/>
      <c r="W41" s="19">
        <v>4500</v>
      </c>
    </row>
    <row r="42" spans="1:23" s="1" customFormat="1" ht="21" customHeight="1">
      <c r="A42" s="10"/>
      <c r="B42" s="10"/>
      <c r="C42" s="10" t="s">
        <v>252</v>
      </c>
      <c r="D42" s="10"/>
      <c r="E42" s="10"/>
      <c r="F42" s="10"/>
      <c r="G42" s="10"/>
      <c r="H42" s="10"/>
      <c r="I42" s="19">
        <v>500000</v>
      </c>
      <c r="J42" s="19"/>
      <c r="K42" s="19"/>
      <c r="L42" s="19"/>
      <c r="M42" s="19"/>
      <c r="N42" s="19"/>
      <c r="O42" s="19"/>
      <c r="P42" s="19"/>
      <c r="Q42" s="19"/>
      <c r="R42" s="19">
        <v>500000</v>
      </c>
      <c r="S42" s="19"/>
      <c r="T42" s="19"/>
      <c r="U42" s="19"/>
      <c r="V42" s="19"/>
      <c r="W42" s="19">
        <v>500000</v>
      </c>
    </row>
    <row r="43" spans="1:23" s="1" customFormat="1" ht="21" customHeight="1">
      <c r="A43" s="10" t="s">
        <v>217</v>
      </c>
      <c r="B43" s="59" t="s">
        <v>253</v>
      </c>
      <c r="C43" s="10" t="s">
        <v>252</v>
      </c>
      <c r="D43" s="10" t="s">
        <v>64</v>
      </c>
      <c r="E43" s="10" t="s">
        <v>80</v>
      </c>
      <c r="F43" s="10" t="s">
        <v>145</v>
      </c>
      <c r="G43" s="10" t="s">
        <v>254</v>
      </c>
      <c r="H43" s="10" t="s">
        <v>255</v>
      </c>
      <c r="I43" s="19">
        <v>300000</v>
      </c>
      <c r="J43" s="19"/>
      <c r="K43" s="19"/>
      <c r="L43" s="19"/>
      <c r="M43" s="19"/>
      <c r="N43" s="19"/>
      <c r="O43" s="19"/>
      <c r="P43" s="19"/>
      <c r="Q43" s="19"/>
      <c r="R43" s="19">
        <v>300000</v>
      </c>
      <c r="S43" s="19"/>
      <c r="T43" s="19"/>
      <c r="U43" s="19"/>
      <c r="V43" s="19"/>
      <c r="W43" s="19">
        <v>300000</v>
      </c>
    </row>
    <row r="44" spans="1:23" s="1" customFormat="1" ht="21" customHeight="1">
      <c r="A44" s="10" t="s">
        <v>217</v>
      </c>
      <c r="B44" s="59" t="s">
        <v>253</v>
      </c>
      <c r="C44" s="10" t="s">
        <v>252</v>
      </c>
      <c r="D44" s="10" t="s">
        <v>64</v>
      </c>
      <c r="E44" s="10" t="s">
        <v>80</v>
      </c>
      <c r="F44" s="10" t="s">
        <v>145</v>
      </c>
      <c r="G44" s="10" t="s">
        <v>221</v>
      </c>
      <c r="H44" s="10" t="s">
        <v>222</v>
      </c>
      <c r="I44" s="19">
        <v>200000</v>
      </c>
      <c r="J44" s="19"/>
      <c r="K44" s="19"/>
      <c r="L44" s="19"/>
      <c r="M44" s="19"/>
      <c r="N44" s="19"/>
      <c r="O44" s="19"/>
      <c r="P44" s="19"/>
      <c r="Q44" s="19"/>
      <c r="R44" s="19">
        <v>200000</v>
      </c>
      <c r="S44" s="19"/>
      <c r="T44" s="19"/>
      <c r="U44" s="19"/>
      <c r="V44" s="19"/>
      <c r="W44" s="19">
        <v>200000</v>
      </c>
    </row>
    <row r="45" spans="1:23" s="1" customFormat="1" ht="18.75" customHeight="1">
      <c r="A45" s="122" t="s">
        <v>256</v>
      </c>
      <c r="B45" s="123"/>
      <c r="C45" s="123"/>
      <c r="D45" s="123"/>
      <c r="E45" s="123"/>
      <c r="F45" s="123"/>
      <c r="G45" s="123"/>
      <c r="H45" s="124"/>
      <c r="I45" s="19">
        <v>9202377.75</v>
      </c>
      <c r="J45" s="19">
        <v>2708292</v>
      </c>
      <c r="K45" s="19">
        <v>2708292</v>
      </c>
      <c r="L45" s="19"/>
      <c r="M45" s="19"/>
      <c r="N45" s="19">
        <v>2439785.75</v>
      </c>
      <c r="O45" s="19"/>
      <c r="P45" s="19"/>
      <c r="Q45" s="19"/>
      <c r="R45" s="19">
        <v>4054300</v>
      </c>
      <c r="S45" s="19"/>
      <c r="T45" s="19"/>
      <c r="U45" s="19"/>
      <c r="V45" s="19"/>
      <c r="W45" s="19">
        <v>4054300</v>
      </c>
    </row>
  </sheetData>
  <mergeCells count="28">
    <mergeCell ref="L5:L6"/>
    <mergeCell ref="M5:M6"/>
    <mergeCell ref="N5:N6"/>
    <mergeCell ref="O5:O6"/>
    <mergeCell ref="P5:P6"/>
    <mergeCell ref="J5:K5"/>
    <mergeCell ref="A45:H45"/>
    <mergeCell ref="A4:A6"/>
    <mergeCell ref="B4:B6"/>
    <mergeCell ref="C4:C6"/>
    <mergeCell ref="D4:D6"/>
    <mergeCell ref="E4:E6"/>
    <mergeCell ref="F4:F6"/>
    <mergeCell ref="G4:G6"/>
    <mergeCell ref="H4:H6"/>
    <mergeCell ref="I4:I6"/>
    <mergeCell ref="A2:W2"/>
    <mergeCell ref="A3:I3"/>
    <mergeCell ref="J4:M4"/>
    <mergeCell ref="N4:P4"/>
    <mergeCell ref="R4:W4"/>
    <mergeCell ref="Q4:Q6"/>
    <mergeCell ref="R5:R6"/>
    <mergeCell ref="S5:S6"/>
    <mergeCell ref="T5:T6"/>
    <mergeCell ref="U5:U6"/>
    <mergeCell ref="V5:V6"/>
    <mergeCell ref="W5:W6"/>
  </mergeCells>
  <phoneticPr fontId="19" type="noConversion"/>
  <printOptions horizontalCentered="1"/>
  <pageMargins left="0.75138888888888899" right="0.75138888888888899" top="1" bottom="1" header="0.5" footer="0.5"/>
  <pageSetup paperSize="9" scale="50" orientation="landscape"/>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47"/>
  <sheetViews>
    <sheetView showZeros="0" workbookViewId="0">
      <selection activeCell="B50" sqref="B50"/>
    </sheetView>
  </sheetViews>
  <sheetFormatPr defaultColWidth="9.125" defaultRowHeight="12" customHeight="1"/>
  <cols>
    <col min="1" max="1" width="8.5" customWidth="1"/>
    <col min="2" max="2" width="56.375"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46.5" customWidth="1"/>
  </cols>
  <sheetData>
    <row r="1" spans="1:10" ht="12" customHeight="1">
      <c r="J1" s="55" t="s">
        <v>257</v>
      </c>
    </row>
    <row r="2" spans="1:10" ht="28.5" customHeight="1">
      <c r="A2" s="117" t="s">
        <v>258</v>
      </c>
      <c r="B2" s="126"/>
      <c r="C2" s="126"/>
      <c r="D2" s="126"/>
      <c r="E2" s="126"/>
      <c r="F2" s="127"/>
      <c r="G2" s="126"/>
      <c r="H2" s="127"/>
      <c r="I2" s="127"/>
      <c r="J2" s="126"/>
    </row>
    <row r="3" spans="1:10" ht="15" customHeight="1">
      <c r="A3" s="118" t="str">
        <f>"单位名称："&amp;"玉溪市第二幼儿园"</f>
        <v>单位名称：玉溪市第二幼儿园</v>
      </c>
      <c r="B3" s="128"/>
      <c r="C3" s="128"/>
      <c r="D3" s="128"/>
      <c r="E3" s="128"/>
      <c r="F3" s="128"/>
      <c r="G3" s="128"/>
      <c r="H3" s="128"/>
    </row>
    <row r="4" spans="1:10" ht="14.25" customHeight="1">
      <c r="A4" s="53" t="s">
        <v>259</v>
      </c>
      <c r="B4" s="53" t="s">
        <v>260</v>
      </c>
      <c r="C4" s="53" t="s">
        <v>261</v>
      </c>
      <c r="D4" s="53" t="s">
        <v>262</v>
      </c>
      <c r="E4" s="53" t="s">
        <v>263</v>
      </c>
      <c r="F4" s="54" t="s">
        <v>264</v>
      </c>
      <c r="G4" s="53" t="s">
        <v>265</v>
      </c>
      <c r="H4" s="54" t="s">
        <v>266</v>
      </c>
      <c r="I4" s="54" t="s">
        <v>267</v>
      </c>
      <c r="J4" s="53" t="s">
        <v>268</v>
      </c>
    </row>
    <row r="5" spans="1:10" ht="14.25" customHeight="1">
      <c r="A5" s="53">
        <v>1</v>
      </c>
      <c r="B5" s="53">
        <v>2</v>
      </c>
      <c r="C5" s="53">
        <v>3</v>
      </c>
      <c r="D5" s="53">
        <v>4</v>
      </c>
      <c r="E5" s="53">
        <v>5</v>
      </c>
      <c r="F5" s="54">
        <v>6</v>
      </c>
      <c r="G5" s="53">
        <v>7</v>
      </c>
      <c r="H5" s="54">
        <v>8</v>
      </c>
      <c r="I5" s="54">
        <v>9</v>
      </c>
      <c r="J5" s="53">
        <v>10</v>
      </c>
    </row>
    <row r="6" spans="1:10" ht="21" customHeight="1">
      <c r="A6" s="10" t="s">
        <v>64</v>
      </c>
      <c r="B6" s="30"/>
      <c r="C6" s="30"/>
      <c r="D6" s="30"/>
      <c r="E6" s="29"/>
      <c r="F6" s="23"/>
      <c r="G6" s="29"/>
      <c r="H6" s="23"/>
      <c r="I6" s="23"/>
      <c r="J6" s="29"/>
    </row>
    <row r="7" spans="1:10" ht="21" customHeight="1">
      <c r="A7" s="129" t="s">
        <v>237</v>
      </c>
      <c r="B7" s="129" t="s">
        <v>269</v>
      </c>
      <c r="C7" s="10" t="s">
        <v>270</v>
      </c>
      <c r="D7" s="10" t="s">
        <v>271</v>
      </c>
      <c r="E7" s="10" t="s">
        <v>272</v>
      </c>
      <c r="F7" s="10" t="s">
        <v>273</v>
      </c>
      <c r="G7" s="17" t="s">
        <v>274</v>
      </c>
      <c r="H7" s="10" t="s">
        <v>275</v>
      </c>
      <c r="I7" s="10" t="s">
        <v>276</v>
      </c>
      <c r="J7" s="10" t="s">
        <v>277</v>
      </c>
    </row>
    <row r="8" spans="1:10" ht="21" customHeight="1">
      <c r="A8" s="129" t="s">
        <v>237</v>
      </c>
      <c r="B8" s="129" t="s">
        <v>269</v>
      </c>
      <c r="C8" s="10" t="s">
        <v>270</v>
      </c>
      <c r="D8" s="10" t="s">
        <v>271</v>
      </c>
      <c r="E8" s="10" t="s">
        <v>278</v>
      </c>
      <c r="F8" s="10" t="s">
        <v>279</v>
      </c>
      <c r="G8" s="17" t="s">
        <v>280</v>
      </c>
      <c r="H8" s="10" t="s">
        <v>275</v>
      </c>
      <c r="I8" s="10" t="s">
        <v>276</v>
      </c>
      <c r="J8" s="10" t="s">
        <v>281</v>
      </c>
    </row>
    <row r="9" spans="1:10" ht="15.95" customHeight="1">
      <c r="A9" s="129" t="s">
        <v>237</v>
      </c>
      <c r="B9" s="129" t="s">
        <v>269</v>
      </c>
      <c r="C9" s="10" t="s">
        <v>270</v>
      </c>
      <c r="D9" s="10" t="s">
        <v>282</v>
      </c>
      <c r="E9" s="10" t="s">
        <v>283</v>
      </c>
      <c r="F9" s="10" t="s">
        <v>279</v>
      </c>
      <c r="G9" s="17" t="s">
        <v>280</v>
      </c>
      <c r="H9" s="10" t="s">
        <v>275</v>
      </c>
      <c r="I9" s="10" t="s">
        <v>276</v>
      </c>
      <c r="J9" s="10" t="s">
        <v>284</v>
      </c>
    </row>
    <row r="10" spans="1:10" ht="15.95" customHeight="1">
      <c r="A10" s="129" t="s">
        <v>237</v>
      </c>
      <c r="B10" s="129" t="s">
        <v>269</v>
      </c>
      <c r="C10" s="10" t="s">
        <v>270</v>
      </c>
      <c r="D10" s="10" t="s">
        <v>282</v>
      </c>
      <c r="E10" s="10" t="s">
        <v>285</v>
      </c>
      <c r="F10" s="10" t="s">
        <v>273</v>
      </c>
      <c r="G10" s="17" t="s">
        <v>274</v>
      </c>
      <c r="H10" s="10" t="s">
        <v>275</v>
      </c>
      <c r="I10" s="10" t="s">
        <v>276</v>
      </c>
      <c r="J10" s="10" t="s">
        <v>286</v>
      </c>
    </row>
    <row r="11" spans="1:10" ht="15.95" customHeight="1">
      <c r="A11" s="129" t="s">
        <v>237</v>
      </c>
      <c r="B11" s="129" t="s">
        <v>269</v>
      </c>
      <c r="C11" s="10" t="s">
        <v>270</v>
      </c>
      <c r="D11" s="10" t="s">
        <v>287</v>
      </c>
      <c r="E11" s="10" t="s">
        <v>288</v>
      </c>
      <c r="F11" s="10" t="s">
        <v>279</v>
      </c>
      <c r="G11" s="17" t="s">
        <v>280</v>
      </c>
      <c r="H11" s="10" t="s">
        <v>275</v>
      </c>
      <c r="I11" s="10" t="s">
        <v>276</v>
      </c>
      <c r="J11" s="10" t="s">
        <v>289</v>
      </c>
    </row>
    <row r="12" spans="1:10" ht="15.95" customHeight="1">
      <c r="A12" s="129" t="s">
        <v>237</v>
      </c>
      <c r="B12" s="129" t="s">
        <v>269</v>
      </c>
      <c r="C12" s="10" t="s">
        <v>270</v>
      </c>
      <c r="D12" s="10" t="s">
        <v>287</v>
      </c>
      <c r="E12" s="10" t="s">
        <v>290</v>
      </c>
      <c r="F12" s="10" t="s">
        <v>279</v>
      </c>
      <c r="G12" s="17" t="s">
        <v>280</v>
      </c>
      <c r="H12" s="10" t="s">
        <v>275</v>
      </c>
      <c r="I12" s="10" t="s">
        <v>276</v>
      </c>
      <c r="J12" s="10" t="s">
        <v>291</v>
      </c>
    </row>
    <row r="13" spans="1:10" ht="15.95" customHeight="1">
      <c r="A13" s="129" t="s">
        <v>237</v>
      </c>
      <c r="B13" s="129" t="s">
        <v>269</v>
      </c>
      <c r="C13" s="10" t="s">
        <v>292</v>
      </c>
      <c r="D13" s="10" t="s">
        <v>293</v>
      </c>
      <c r="E13" s="10" t="s">
        <v>294</v>
      </c>
      <c r="F13" s="10" t="s">
        <v>279</v>
      </c>
      <c r="G13" s="17" t="s">
        <v>280</v>
      </c>
      <c r="H13" s="10" t="s">
        <v>275</v>
      </c>
      <c r="I13" s="10" t="s">
        <v>276</v>
      </c>
      <c r="J13" s="10" t="s">
        <v>295</v>
      </c>
    </row>
    <row r="14" spans="1:10" ht="21" customHeight="1">
      <c r="A14" s="129" t="s">
        <v>237</v>
      </c>
      <c r="B14" s="129" t="s">
        <v>269</v>
      </c>
      <c r="C14" s="10" t="s">
        <v>292</v>
      </c>
      <c r="D14" s="10" t="s">
        <v>293</v>
      </c>
      <c r="E14" s="10" t="s">
        <v>296</v>
      </c>
      <c r="F14" s="10" t="s">
        <v>279</v>
      </c>
      <c r="G14" s="17" t="s">
        <v>280</v>
      </c>
      <c r="H14" s="10" t="s">
        <v>275</v>
      </c>
      <c r="I14" s="10" t="s">
        <v>276</v>
      </c>
      <c r="J14" s="10" t="s">
        <v>297</v>
      </c>
    </row>
    <row r="15" spans="1:10" ht="21" customHeight="1">
      <c r="A15" s="129" t="s">
        <v>237</v>
      </c>
      <c r="B15" s="129" t="s">
        <v>269</v>
      </c>
      <c r="C15" s="10" t="s">
        <v>298</v>
      </c>
      <c r="D15" s="10" t="s">
        <v>299</v>
      </c>
      <c r="E15" s="10" t="s">
        <v>300</v>
      </c>
      <c r="F15" s="10" t="s">
        <v>279</v>
      </c>
      <c r="G15" s="17" t="s">
        <v>280</v>
      </c>
      <c r="H15" s="10" t="s">
        <v>275</v>
      </c>
      <c r="I15" s="10" t="s">
        <v>276</v>
      </c>
      <c r="J15" s="10" t="s">
        <v>301</v>
      </c>
    </row>
    <row r="16" spans="1:10" ht="21" customHeight="1">
      <c r="A16" s="129" t="s">
        <v>237</v>
      </c>
      <c r="B16" s="129" t="s">
        <v>269</v>
      </c>
      <c r="C16" s="10" t="s">
        <v>298</v>
      </c>
      <c r="D16" s="10" t="s">
        <v>299</v>
      </c>
      <c r="E16" s="10" t="s">
        <v>302</v>
      </c>
      <c r="F16" s="10" t="s">
        <v>279</v>
      </c>
      <c r="G16" s="17" t="s">
        <v>280</v>
      </c>
      <c r="H16" s="10" t="s">
        <v>275</v>
      </c>
      <c r="I16" s="10" t="s">
        <v>276</v>
      </c>
      <c r="J16" s="10" t="s">
        <v>303</v>
      </c>
    </row>
    <row r="17" spans="1:10" ht="15.95" customHeight="1">
      <c r="A17" s="129" t="s">
        <v>237</v>
      </c>
      <c r="B17" s="129" t="s">
        <v>269</v>
      </c>
      <c r="C17" s="10" t="s">
        <v>304</v>
      </c>
      <c r="D17" s="10" t="s">
        <v>305</v>
      </c>
      <c r="E17" s="10" t="s">
        <v>306</v>
      </c>
      <c r="F17" s="10" t="s">
        <v>307</v>
      </c>
      <c r="G17" s="17" t="s">
        <v>308</v>
      </c>
      <c r="H17" s="10" t="s">
        <v>275</v>
      </c>
      <c r="I17" s="10" t="s">
        <v>276</v>
      </c>
      <c r="J17" s="10" t="s">
        <v>309</v>
      </c>
    </row>
    <row r="18" spans="1:10" ht="15.95" customHeight="1">
      <c r="A18" s="129" t="s">
        <v>252</v>
      </c>
      <c r="B18" s="129" t="s">
        <v>310</v>
      </c>
      <c r="C18" s="10" t="s">
        <v>270</v>
      </c>
      <c r="D18" s="10" t="s">
        <v>271</v>
      </c>
      <c r="E18" s="10" t="s">
        <v>311</v>
      </c>
      <c r="F18" s="10" t="s">
        <v>279</v>
      </c>
      <c r="G18" s="17" t="s">
        <v>45</v>
      </c>
      <c r="H18" s="10" t="s">
        <v>312</v>
      </c>
      <c r="I18" s="10" t="s">
        <v>276</v>
      </c>
      <c r="J18" s="10" t="s">
        <v>313</v>
      </c>
    </row>
    <row r="19" spans="1:10" ht="15.95" customHeight="1">
      <c r="A19" s="129" t="s">
        <v>252</v>
      </c>
      <c r="B19" s="129" t="s">
        <v>310</v>
      </c>
      <c r="C19" s="10" t="s">
        <v>270</v>
      </c>
      <c r="D19" s="10" t="s">
        <v>271</v>
      </c>
      <c r="E19" s="10" t="s">
        <v>314</v>
      </c>
      <c r="F19" s="10" t="s">
        <v>279</v>
      </c>
      <c r="G19" s="17" t="s">
        <v>45</v>
      </c>
      <c r="H19" s="10" t="s">
        <v>315</v>
      </c>
      <c r="I19" s="10" t="s">
        <v>276</v>
      </c>
      <c r="J19" s="10" t="s">
        <v>316</v>
      </c>
    </row>
    <row r="20" spans="1:10" ht="15.95" customHeight="1">
      <c r="A20" s="129" t="s">
        <v>252</v>
      </c>
      <c r="B20" s="129" t="s">
        <v>310</v>
      </c>
      <c r="C20" s="10" t="s">
        <v>270</v>
      </c>
      <c r="D20" s="10" t="s">
        <v>282</v>
      </c>
      <c r="E20" s="10" t="s">
        <v>283</v>
      </c>
      <c r="F20" s="10" t="s">
        <v>279</v>
      </c>
      <c r="G20" s="17" t="s">
        <v>280</v>
      </c>
      <c r="H20" s="10" t="s">
        <v>275</v>
      </c>
      <c r="I20" s="10" t="s">
        <v>276</v>
      </c>
      <c r="J20" s="10" t="s">
        <v>316</v>
      </c>
    </row>
    <row r="21" spans="1:10" ht="15.95" customHeight="1">
      <c r="A21" s="129" t="s">
        <v>252</v>
      </c>
      <c r="B21" s="129" t="s">
        <v>310</v>
      </c>
      <c r="C21" s="10" t="s">
        <v>270</v>
      </c>
      <c r="D21" s="10" t="s">
        <v>287</v>
      </c>
      <c r="E21" s="10" t="s">
        <v>317</v>
      </c>
      <c r="F21" s="10" t="s">
        <v>279</v>
      </c>
      <c r="G21" s="17" t="s">
        <v>280</v>
      </c>
      <c r="H21" s="10" t="s">
        <v>275</v>
      </c>
      <c r="I21" s="10" t="s">
        <v>276</v>
      </c>
      <c r="J21" s="10" t="s">
        <v>318</v>
      </c>
    </row>
    <row r="22" spans="1:10" ht="15.95" customHeight="1">
      <c r="A22" s="129" t="s">
        <v>252</v>
      </c>
      <c r="B22" s="129" t="s">
        <v>310</v>
      </c>
      <c r="C22" s="10" t="s">
        <v>292</v>
      </c>
      <c r="D22" s="10" t="s">
        <v>293</v>
      </c>
      <c r="E22" s="10" t="s">
        <v>319</v>
      </c>
      <c r="F22" s="10" t="s">
        <v>279</v>
      </c>
      <c r="G22" s="17" t="s">
        <v>280</v>
      </c>
      <c r="H22" s="10" t="s">
        <v>275</v>
      </c>
      <c r="I22" s="10" t="s">
        <v>276</v>
      </c>
      <c r="J22" s="10" t="s">
        <v>320</v>
      </c>
    </row>
    <row r="23" spans="1:10" ht="15.95" customHeight="1">
      <c r="A23" s="129" t="s">
        <v>252</v>
      </c>
      <c r="B23" s="129" t="s">
        <v>310</v>
      </c>
      <c r="C23" s="10" t="s">
        <v>298</v>
      </c>
      <c r="D23" s="10" t="s">
        <v>299</v>
      </c>
      <c r="E23" s="10" t="s">
        <v>299</v>
      </c>
      <c r="F23" s="10" t="s">
        <v>279</v>
      </c>
      <c r="G23" s="17" t="s">
        <v>280</v>
      </c>
      <c r="H23" s="10" t="s">
        <v>275</v>
      </c>
      <c r="I23" s="10" t="s">
        <v>276</v>
      </c>
      <c r="J23" s="10" t="s">
        <v>321</v>
      </c>
    </row>
    <row r="24" spans="1:10" ht="21" customHeight="1">
      <c r="A24" s="129" t="s">
        <v>252</v>
      </c>
      <c r="B24" s="129" t="s">
        <v>310</v>
      </c>
      <c r="C24" s="10" t="s">
        <v>304</v>
      </c>
      <c r="D24" s="10" t="s">
        <v>305</v>
      </c>
      <c r="E24" s="10" t="s">
        <v>322</v>
      </c>
      <c r="F24" s="10" t="s">
        <v>307</v>
      </c>
      <c r="G24" s="17" t="s">
        <v>139</v>
      </c>
      <c r="H24" s="10" t="s">
        <v>275</v>
      </c>
      <c r="I24" s="10" t="s">
        <v>276</v>
      </c>
      <c r="J24" s="10" t="s">
        <v>323</v>
      </c>
    </row>
    <row r="25" spans="1:10" ht="18" customHeight="1">
      <c r="A25" s="129" t="s">
        <v>229</v>
      </c>
      <c r="B25" s="129" t="s">
        <v>324</v>
      </c>
      <c r="C25" s="10" t="s">
        <v>270</v>
      </c>
      <c r="D25" s="10" t="s">
        <v>271</v>
      </c>
      <c r="E25" s="10" t="s">
        <v>325</v>
      </c>
      <c r="F25" s="10" t="s">
        <v>307</v>
      </c>
      <c r="G25" s="17" t="s">
        <v>326</v>
      </c>
      <c r="H25" s="10" t="s">
        <v>327</v>
      </c>
      <c r="I25" s="10" t="s">
        <v>276</v>
      </c>
      <c r="J25" s="10" t="s">
        <v>328</v>
      </c>
    </row>
    <row r="26" spans="1:10" ht="18" customHeight="1">
      <c r="A26" s="129" t="s">
        <v>229</v>
      </c>
      <c r="B26" s="129" t="s">
        <v>324</v>
      </c>
      <c r="C26" s="10" t="s">
        <v>270</v>
      </c>
      <c r="D26" s="10" t="s">
        <v>271</v>
      </c>
      <c r="E26" s="10" t="s">
        <v>329</v>
      </c>
      <c r="F26" s="10" t="s">
        <v>279</v>
      </c>
      <c r="G26" s="17" t="s">
        <v>330</v>
      </c>
      <c r="H26" s="10" t="s">
        <v>331</v>
      </c>
      <c r="I26" s="10" t="s">
        <v>276</v>
      </c>
      <c r="J26" s="10" t="s">
        <v>332</v>
      </c>
    </row>
    <row r="27" spans="1:10" ht="18" customHeight="1">
      <c r="A27" s="129" t="s">
        <v>229</v>
      </c>
      <c r="B27" s="129" t="s">
        <v>324</v>
      </c>
      <c r="C27" s="10" t="s">
        <v>270</v>
      </c>
      <c r="D27" s="10" t="s">
        <v>282</v>
      </c>
      <c r="E27" s="10" t="s">
        <v>283</v>
      </c>
      <c r="F27" s="10" t="s">
        <v>279</v>
      </c>
      <c r="G27" s="17" t="s">
        <v>280</v>
      </c>
      <c r="H27" s="10" t="s">
        <v>275</v>
      </c>
      <c r="I27" s="10" t="s">
        <v>276</v>
      </c>
      <c r="J27" s="10" t="s">
        <v>333</v>
      </c>
    </row>
    <row r="28" spans="1:10" ht="18" customHeight="1">
      <c r="A28" s="129" t="s">
        <v>229</v>
      </c>
      <c r="B28" s="129" t="s">
        <v>324</v>
      </c>
      <c r="C28" s="10" t="s">
        <v>270</v>
      </c>
      <c r="D28" s="10" t="s">
        <v>282</v>
      </c>
      <c r="E28" s="10" t="s">
        <v>334</v>
      </c>
      <c r="F28" s="10" t="s">
        <v>273</v>
      </c>
      <c r="G28" s="17" t="s">
        <v>274</v>
      </c>
      <c r="H28" s="10" t="s">
        <v>275</v>
      </c>
      <c r="I28" s="10" t="s">
        <v>276</v>
      </c>
      <c r="J28" s="10" t="s">
        <v>335</v>
      </c>
    </row>
    <row r="29" spans="1:10" ht="18" customHeight="1">
      <c r="A29" s="129" t="s">
        <v>229</v>
      </c>
      <c r="B29" s="129" t="s">
        <v>324</v>
      </c>
      <c r="C29" s="10" t="s">
        <v>270</v>
      </c>
      <c r="D29" s="10" t="s">
        <v>287</v>
      </c>
      <c r="E29" s="10" t="s">
        <v>336</v>
      </c>
      <c r="F29" s="10" t="s">
        <v>279</v>
      </c>
      <c r="G29" s="17" t="s">
        <v>280</v>
      </c>
      <c r="H29" s="10" t="s">
        <v>275</v>
      </c>
      <c r="I29" s="10" t="s">
        <v>276</v>
      </c>
      <c r="J29" s="10" t="s">
        <v>337</v>
      </c>
    </row>
    <row r="30" spans="1:10" ht="18" customHeight="1">
      <c r="A30" s="129" t="s">
        <v>229</v>
      </c>
      <c r="B30" s="129" t="s">
        <v>324</v>
      </c>
      <c r="C30" s="10" t="s">
        <v>270</v>
      </c>
      <c r="D30" s="10" t="s">
        <v>287</v>
      </c>
      <c r="E30" s="10" t="s">
        <v>290</v>
      </c>
      <c r="F30" s="10" t="s">
        <v>279</v>
      </c>
      <c r="G30" s="17" t="s">
        <v>280</v>
      </c>
      <c r="H30" s="10" t="s">
        <v>275</v>
      </c>
      <c r="I30" s="10" t="s">
        <v>276</v>
      </c>
      <c r="J30" s="10" t="s">
        <v>338</v>
      </c>
    </row>
    <row r="31" spans="1:10" ht="18" customHeight="1">
      <c r="A31" s="129" t="s">
        <v>229</v>
      </c>
      <c r="B31" s="129" t="s">
        <v>324</v>
      </c>
      <c r="C31" s="10" t="s">
        <v>292</v>
      </c>
      <c r="D31" s="10" t="s">
        <v>293</v>
      </c>
      <c r="E31" s="10" t="s">
        <v>294</v>
      </c>
      <c r="F31" s="10" t="s">
        <v>307</v>
      </c>
      <c r="G31" s="17" t="s">
        <v>45</v>
      </c>
      <c r="H31" s="10" t="s">
        <v>339</v>
      </c>
      <c r="I31" s="10" t="s">
        <v>276</v>
      </c>
      <c r="J31" s="10" t="s">
        <v>340</v>
      </c>
    </row>
    <row r="32" spans="1:10" ht="18" customHeight="1">
      <c r="A32" s="129" t="s">
        <v>229</v>
      </c>
      <c r="B32" s="129" t="s">
        <v>324</v>
      </c>
      <c r="C32" s="10" t="s">
        <v>292</v>
      </c>
      <c r="D32" s="10" t="s">
        <v>293</v>
      </c>
      <c r="E32" s="10" t="s">
        <v>341</v>
      </c>
      <c r="F32" s="10" t="s">
        <v>279</v>
      </c>
      <c r="G32" s="17" t="s">
        <v>280</v>
      </c>
      <c r="H32" s="10" t="s">
        <v>275</v>
      </c>
      <c r="I32" s="10" t="s">
        <v>276</v>
      </c>
      <c r="J32" s="10" t="s">
        <v>342</v>
      </c>
    </row>
    <row r="33" spans="1:10" ht="18" customHeight="1">
      <c r="A33" s="129" t="s">
        <v>229</v>
      </c>
      <c r="B33" s="129" t="s">
        <v>324</v>
      </c>
      <c r="C33" s="10" t="s">
        <v>298</v>
      </c>
      <c r="D33" s="10" t="s">
        <v>299</v>
      </c>
      <c r="E33" s="10" t="s">
        <v>343</v>
      </c>
      <c r="F33" s="10" t="s">
        <v>279</v>
      </c>
      <c r="G33" s="17" t="s">
        <v>280</v>
      </c>
      <c r="H33" s="10" t="s">
        <v>275</v>
      </c>
      <c r="I33" s="10" t="s">
        <v>276</v>
      </c>
      <c r="J33" s="10" t="s">
        <v>344</v>
      </c>
    </row>
    <row r="34" spans="1:10" ht="18" customHeight="1">
      <c r="A34" s="129" t="s">
        <v>229</v>
      </c>
      <c r="B34" s="129" t="s">
        <v>324</v>
      </c>
      <c r="C34" s="10" t="s">
        <v>298</v>
      </c>
      <c r="D34" s="10" t="s">
        <v>299</v>
      </c>
      <c r="E34" s="10" t="s">
        <v>345</v>
      </c>
      <c r="F34" s="10" t="s">
        <v>279</v>
      </c>
      <c r="G34" s="17" t="s">
        <v>280</v>
      </c>
      <c r="H34" s="10" t="s">
        <v>275</v>
      </c>
      <c r="I34" s="10" t="s">
        <v>276</v>
      </c>
      <c r="J34" s="10" t="s">
        <v>346</v>
      </c>
    </row>
    <row r="35" spans="1:10" ht="18" customHeight="1">
      <c r="A35" s="129" t="s">
        <v>248</v>
      </c>
      <c r="B35" s="129" t="s">
        <v>347</v>
      </c>
      <c r="C35" s="10" t="s">
        <v>270</v>
      </c>
      <c r="D35" s="10" t="s">
        <v>271</v>
      </c>
      <c r="E35" s="10" t="s">
        <v>348</v>
      </c>
      <c r="F35" s="10" t="s">
        <v>279</v>
      </c>
      <c r="G35" s="17" t="s">
        <v>330</v>
      </c>
      <c r="H35" s="10" t="s">
        <v>331</v>
      </c>
      <c r="I35" s="10" t="s">
        <v>276</v>
      </c>
      <c r="J35" s="10" t="s">
        <v>349</v>
      </c>
    </row>
    <row r="36" spans="1:10" ht="18" customHeight="1">
      <c r="A36" s="129" t="s">
        <v>248</v>
      </c>
      <c r="B36" s="129" t="s">
        <v>347</v>
      </c>
      <c r="C36" s="10" t="s">
        <v>270</v>
      </c>
      <c r="D36" s="10" t="s">
        <v>271</v>
      </c>
      <c r="E36" s="10" t="s">
        <v>350</v>
      </c>
      <c r="F36" s="10" t="s">
        <v>279</v>
      </c>
      <c r="G36" s="17" t="s">
        <v>53</v>
      </c>
      <c r="H36" s="10" t="s">
        <v>351</v>
      </c>
      <c r="I36" s="10" t="s">
        <v>276</v>
      </c>
      <c r="J36" s="10" t="s">
        <v>352</v>
      </c>
    </row>
    <row r="37" spans="1:10" ht="18" customHeight="1">
      <c r="A37" s="129" t="s">
        <v>248</v>
      </c>
      <c r="B37" s="129" t="s">
        <v>347</v>
      </c>
      <c r="C37" s="10" t="s">
        <v>270</v>
      </c>
      <c r="D37" s="10" t="s">
        <v>282</v>
      </c>
      <c r="E37" s="10" t="s">
        <v>353</v>
      </c>
      <c r="F37" s="10" t="s">
        <v>279</v>
      </c>
      <c r="G37" s="17" t="s">
        <v>280</v>
      </c>
      <c r="H37" s="10" t="s">
        <v>275</v>
      </c>
      <c r="I37" s="10" t="s">
        <v>276</v>
      </c>
      <c r="J37" s="10" t="s">
        <v>354</v>
      </c>
    </row>
    <row r="38" spans="1:10" ht="18" customHeight="1">
      <c r="A38" s="129" t="s">
        <v>248</v>
      </c>
      <c r="B38" s="129" t="s">
        <v>347</v>
      </c>
      <c r="C38" s="10" t="s">
        <v>270</v>
      </c>
      <c r="D38" s="10" t="s">
        <v>282</v>
      </c>
      <c r="E38" s="10" t="s">
        <v>355</v>
      </c>
      <c r="F38" s="10" t="s">
        <v>307</v>
      </c>
      <c r="G38" s="17" t="s">
        <v>45</v>
      </c>
      <c r="H38" s="10" t="s">
        <v>339</v>
      </c>
      <c r="I38" s="10" t="s">
        <v>276</v>
      </c>
      <c r="J38" s="10" t="s">
        <v>356</v>
      </c>
    </row>
    <row r="39" spans="1:10" ht="18" customHeight="1">
      <c r="A39" s="129" t="s">
        <v>248</v>
      </c>
      <c r="B39" s="129" t="s">
        <v>347</v>
      </c>
      <c r="C39" s="10" t="s">
        <v>292</v>
      </c>
      <c r="D39" s="10" t="s">
        <v>293</v>
      </c>
      <c r="E39" s="10" t="s">
        <v>357</v>
      </c>
      <c r="F39" s="10" t="s">
        <v>279</v>
      </c>
      <c r="G39" s="17" t="s">
        <v>280</v>
      </c>
      <c r="H39" s="10" t="s">
        <v>275</v>
      </c>
      <c r="I39" s="10" t="s">
        <v>276</v>
      </c>
      <c r="J39" s="10" t="s">
        <v>358</v>
      </c>
    </row>
    <row r="40" spans="1:10" ht="18" customHeight="1">
      <c r="A40" s="129" t="s">
        <v>248</v>
      </c>
      <c r="B40" s="129" t="s">
        <v>347</v>
      </c>
      <c r="C40" s="10" t="s">
        <v>292</v>
      </c>
      <c r="D40" s="10" t="s">
        <v>293</v>
      </c>
      <c r="E40" s="10" t="s">
        <v>359</v>
      </c>
      <c r="F40" s="10" t="s">
        <v>279</v>
      </c>
      <c r="G40" s="17" t="s">
        <v>280</v>
      </c>
      <c r="H40" s="10" t="s">
        <v>275</v>
      </c>
      <c r="I40" s="10" t="s">
        <v>276</v>
      </c>
      <c r="J40" s="10" t="s">
        <v>360</v>
      </c>
    </row>
    <row r="41" spans="1:10" ht="18" customHeight="1">
      <c r="A41" s="129" t="s">
        <v>248</v>
      </c>
      <c r="B41" s="129" t="s">
        <v>347</v>
      </c>
      <c r="C41" s="10" t="s">
        <v>298</v>
      </c>
      <c r="D41" s="10" t="s">
        <v>299</v>
      </c>
      <c r="E41" s="10" t="s">
        <v>300</v>
      </c>
      <c r="F41" s="10" t="s">
        <v>279</v>
      </c>
      <c r="G41" s="17" t="s">
        <v>280</v>
      </c>
      <c r="H41" s="10" t="s">
        <v>275</v>
      </c>
      <c r="I41" s="10" t="s">
        <v>276</v>
      </c>
      <c r="J41" s="10" t="s">
        <v>361</v>
      </c>
    </row>
    <row r="42" spans="1:10" ht="18" customHeight="1">
      <c r="A42" s="129" t="s">
        <v>248</v>
      </c>
      <c r="B42" s="129" t="s">
        <v>347</v>
      </c>
      <c r="C42" s="10" t="s">
        <v>298</v>
      </c>
      <c r="D42" s="10" t="s">
        <v>299</v>
      </c>
      <c r="E42" s="10" t="s">
        <v>302</v>
      </c>
      <c r="F42" s="10" t="s">
        <v>279</v>
      </c>
      <c r="G42" s="17" t="s">
        <v>280</v>
      </c>
      <c r="H42" s="10" t="s">
        <v>275</v>
      </c>
      <c r="I42" s="10" t="s">
        <v>276</v>
      </c>
      <c r="J42" s="10" t="s">
        <v>362</v>
      </c>
    </row>
    <row r="43" spans="1:10" ht="18" customHeight="1">
      <c r="A43" s="129" t="s">
        <v>225</v>
      </c>
      <c r="B43" s="129" t="s">
        <v>363</v>
      </c>
      <c r="C43" s="10" t="s">
        <v>270</v>
      </c>
      <c r="D43" s="10" t="s">
        <v>271</v>
      </c>
      <c r="E43" s="10" t="s">
        <v>364</v>
      </c>
      <c r="F43" s="10" t="s">
        <v>273</v>
      </c>
      <c r="G43" s="17" t="s">
        <v>55</v>
      </c>
      <c r="H43" s="10" t="s">
        <v>365</v>
      </c>
      <c r="I43" s="10" t="s">
        <v>276</v>
      </c>
      <c r="J43" s="10" t="s">
        <v>366</v>
      </c>
    </row>
    <row r="44" spans="1:10" ht="21" customHeight="1">
      <c r="A44" s="129" t="s">
        <v>225</v>
      </c>
      <c r="B44" s="129" t="s">
        <v>363</v>
      </c>
      <c r="C44" s="10" t="s">
        <v>270</v>
      </c>
      <c r="D44" s="10" t="s">
        <v>282</v>
      </c>
      <c r="E44" s="10" t="s">
        <v>367</v>
      </c>
      <c r="F44" s="10" t="s">
        <v>279</v>
      </c>
      <c r="G44" s="17" t="s">
        <v>368</v>
      </c>
      <c r="H44" s="10" t="s">
        <v>275</v>
      </c>
      <c r="I44" s="10" t="s">
        <v>276</v>
      </c>
      <c r="J44" s="10" t="s">
        <v>369</v>
      </c>
    </row>
    <row r="45" spans="1:10" ht="15.95" customHeight="1">
      <c r="A45" s="129" t="s">
        <v>225</v>
      </c>
      <c r="B45" s="129" t="s">
        <v>363</v>
      </c>
      <c r="C45" s="10" t="s">
        <v>270</v>
      </c>
      <c r="D45" s="10" t="s">
        <v>287</v>
      </c>
      <c r="E45" s="10" t="s">
        <v>370</v>
      </c>
      <c r="F45" s="10" t="s">
        <v>279</v>
      </c>
      <c r="G45" s="17" t="s">
        <v>280</v>
      </c>
      <c r="H45" s="10" t="s">
        <v>275</v>
      </c>
      <c r="I45" s="10" t="s">
        <v>276</v>
      </c>
      <c r="J45" s="10" t="s">
        <v>371</v>
      </c>
    </row>
    <row r="46" spans="1:10" ht="15.95" customHeight="1">
      <c r="A46" s="129" t="s">
        <v>225</v>
      </c>
      <c r="B46" s="129" t="s">
        <v>363</v>
      </c>
      <c r="C46" s="10" t="s">
        <v>292</v>
      </c>
      <c r="D46" s="10" t="s">
        <v>293</v>
      </c>
      <c r="E46" s="10" t="s">
        <v>372</v>
      </c>
      <c r="F46" s="10" t="s">
        <v>279</v>
      </c>
      <c r="G46" s="17" t="s">
        <v>368</v>
      </c>
      <c r="H46" s="10" t="s">
        <v>275</v>
      </c>
      <c r="I46" s="10" t="s">
        <v>276</v>
      </c>
      <c r="J46" s="10" t="s">
        <v>373</v>
      </c>
    </row>
    <row r="47" spans="1:10" ht="15.95" customHeight="1">
      <c r="A47" s="129" t="s">
        <v>225</v>
      </c>
      <c r="B47" s="129" t="s">
        <v>363</v>
      </c>
      <c r="C47" s="10" t="s">
        <v>298</v>
      </c>
      <c r="D47" s="10" t="s">
        <v>299</v>
      </c>
      <c r="E47" s="10" t="s">
        <v>374</v>
      </c>
      <c r="F47" s="10" t="s">
        <v>279</v>
      </c>
      <c r="G47" s="17" t="s">
        <v>368</v>
      </c>
      <c r="H47" s="10" t="s">
        <v>275</v>
      </c>
      <c r="I47" s="10" t="s">
        <v>276</v>
      </c>
      <c r="J47" s="10" t="s">
        <v>375</v>
      </c>
    </row>
  </sheetData>
  <mergeCells count="12">
    <mergeCell ref="A35:A42"/>
    <mergeCell ref="A43:A47"/>
    <mergeCell ref="B7:B17"/>
    <mergeCell ref="B18:B24"/>
    <mergeCell ref="B25:B34"/>
    <mergeCell ref="B35:B42"/>
    <mergeCell ref="B43:B47"/>
    <mergeCell ref="A2:J2"/>
    <mergeCell ref="A3:H3"/>
    <mergeCell ref="A7:A17"/>
    <mergeCell ref="A18:A24"/>
    <mergeCell ref="A25:A34"/>
  </mergeCells>
  <phoneticPr fontId="19" type="noConversion"/>
  <printOptions horizontalCentered="1"/>
  <pageMargins left="0.75138888888888899" right="0.75138888888888899" top="1" bottom="1" header="0.5" footer="0.5"/>
  <pageSetup paperSize="9" scale="5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2026-01-21T08:59:00Z</dcterms:created>
  <dcterms:modified xsi:type="dcterms:W3CDTF">2026-01-28T14:19:14Z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