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<sst xmlns="http://schemas.openxmlformats.org/spreadsheetml/2006/main" count="1342" uniqueCount="504">
  <si>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</si>
  <si>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</si>
  <si>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</si>
  <si>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</si>
  <si>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</si>
  <si>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</si>
  <si>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</si>
  <si>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</si>
  <si>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</si>
  <si>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</si>
  <si>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</si>
  <si>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</si>
  <si>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</si>
  <si>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</si>
  <si>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</si>
  <si>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</si>
  <si>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</si>
  <si>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</si>
  <si>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</si>
  <si>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</si>
  <si>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</si>
  <si>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</si>
  <si>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</si>
  <si>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</si>
  <si>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</si>
  <si>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</si>
  <si>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</si>
  <si>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</si>
  <si>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</si>
  <si>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</si>
  <si>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</si>
  <si>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</si>
  <si>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</si>
  <si>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</si>
  <si>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</si>
  <si>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</si>
  <si>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</si>
  <si>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</si>
  <si>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</si>
  <si>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</si>
  <si>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</si>
  <si>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</si>
  <si>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</si>
  <si>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</si>
  <si>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</si>
  <si>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</si>
  <si>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</si>
  <si>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</si>
  <si>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</si>
  <si>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</si>
  <si>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</si>
  <si>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</si>
  <si>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</si>
  <si>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</si>
  <si>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</si>
  <si>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</si>
  <si>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</si>
  <si>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</si>
  <si>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</si>
  <si>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</si>
  <si>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</si>
  <si>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</si>
  <si>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</si>
  <si>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105013</t>
  </si>
  <si>
    <t>玉溪市特殊教育学校</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</si>
  <si>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</si>
  <si>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</si>
  <si>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</si>
  <si>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</si>
  <si>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</si>
  <si>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</si>
  <si>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</si>
  <si>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</si>
  <si>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</si>
  <si>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</si>
  <si>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</si>
  <si>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</si>
  <si>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</si>
  <si>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205</t>
  </si>
  <si>
    <t>20502</t>
  </si>
  <si>
    <t>2050202</t>
  </si>
  <si>
    <t>2050203</t>
  </si>
  <si>
    <t>20503</t>
  </si>
  <si>
    <t>2050302</t>
  </si>
  <si>
    <t>20507</t>
  </si>
  <si>
    <t>2050701</t>
  </si>
  <si>
    <t>208</t>
  </si>
  <si>
    <t>20805</t>
  </si>
  <si>
    <t>2080502</t>
  </si>
  <si>
    <t>2080505</t>
  </si>
  <si>
    <t>2080506</t>
  </si>
  <si>
    <t>210</t>
  </si>
  <si>
    <t>21011</t>
  </si>
  <si>
    <t>2101101</t>
  </si>
  <si>
    <t>2101102</t>
  </si>
  <si>
    <t>2101103</t>
  </si>
  <si>
    <t>2101199</t>
  </si>
  <si>
    <t>221</t>
  </si>
  <si>
    <t>22102</t>
  </si>
  <si>
    <t>2210201</t>
  </si>
  <si>
    <t>2210203</t>
  </si>
  <si>
    <t>229</t>
  </si>
  <si>
    <t>22960</t>
  </si>
  <si>
    <t>2296006</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</si>
  <si>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</si>
  <si>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</si>
  <si>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</si>
  <si>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</si>
  <si>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</si>
  <si>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</si>
  <si>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</si>
  <si>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</si>
  <si>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</si>
  <si>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</si>
  <si>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</si>
  <si>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</si>
  <si>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</si>
  <si>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</si>
  <si>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</si>
  <si>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</si>
  <si>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</si>
  <si>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</si>
  <si>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</si>
  <si>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</si>
  <si>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</si>
  <si>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</si>
  <si>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</si>
  <si>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</si>
  <si>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</si>
  <si>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</si>
  <si>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</si>
  <si>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</si>
  <si>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</si>
  <si>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</si>
  <si>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</si>
  <si>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</si>
  <si>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</si>
  <si>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</si>
  <si>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</si>
  <si>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</si>
  <si>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</si>
  <si>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</si>
  <si>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</si>
  <si>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</si>
  <si>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</si>
  <si>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</si>
  <si>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</si>
  <si>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</si>
  <si>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</si>
  <si>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530400210000000630699</t>
  </si>
  <si>
    <t>事业人员工资支出</t>
  </si>
  <si>
    <t>特殊学校教育</t>
  </si>
  <si>
    <t>30101</t>
  </si>
  <si>
    <t>基本工资</t>
  </si>
  <si>
    <t>30102</t>
  </si>
  <si>
    <t>津贴补贴</t>
  </si>
  <si>
    <t>30107</t>
  </si>
  <si>
    <t>绩效工资</t>
  </si>
  <si>
    <t>购房补贴</t>
  </si>
  <si>
    <t>530400210000000630700</t>
  </si>
  <si>
    <t>社会保障缴费</t>
  </si>
  <si>
    <t>30112</t>
  </si>
  <si>
    <t>其他社会保障缴费</t>
  </si>
  <si>
    <t>机关事业单位基本养老保险缴费支出</t>
  </si>
  <si>
    <t>30108</t>
  </si>
  <si>
    <t>机关事业单位基本养老保险缴费</t>
  </si>
  <si>
    <t>事业单位医疗</t>
  </si>
  <si>
    <t>30110</t>
  </si>
  <si>
    <t>职工基本医疗保险缴费</t>
  </si>
  <si>
    <t>公务员医疗补助</t>
  </si>
  <si>
    <t>30111</t>
  </si>
  <si>
    <t>公务员医疗补助缴费</t>
  </si>
  <si>
    <t>其他行政事业单位医疗支出</t>
  </si>
  <si>
    <t>530400210000000630701</t>
  </si>
  <si>
    <t>住房公积金</t>
  </si>
  <si>
    <t>30113</t>
  </si>
  <si>
    <t>530400210000000630702</t>
  </si>
  <si>
    <t>对个人和家庭的补助</t>
  </si>
  <si>
    <t>事业单位离退休</t>
  </si>
  <si>
    <t>30305</t>
  </si>
  <si>
    <t>生活补助</t>
  </si>
  <si>
    <t>530400210000000630706</t>
  </si>
  <si>
    <t>工会经费</t>
  </si>
  <si>
    <t>30228</t>
  </si>
  <si>
    <t>530400210000000630707</t>
  </si>
  <si>
    <t>一般公用经费</t>
  </si>
  <si>
    <t>30299</t>
  </si>
  <si>
    <t>其他商品和服务支出</t>
  </si>
  <si>
    <t>530400241100002068853</t>
  </si>
  <si>
    <t>奖励性绩效工资（工资部分）经费</t>
  </si>
  <si>
    <t>530400241100002068945</t>
  </si>
  <si>
    <t>奖励性绩效工资（高于部分）经费</t>
  </si>
  <si>
    <t>530400241100002069744</t>
  </si>
  <si>
    <t>校长职级绩效奖励经费</t>
  </si>
  <si>
    <t>30199</t>
  </si>
  <si>
    <t>其他工资福利支出</t>
  </si>
  <si>
    <t>530400241100002069906</t>
  </si>
  <si>
    <t>编外临聘人员经费</t>
  </si>
  <si>
    <t>530400251100003559449</t>
  </si>
  <si>
    <t>职业年金记实经费</t>
  </si>
  <si>
    <t>机关事业单位职业年金缴费支出</t>
  </si>
  <si>
    <t>30109</t>
  </si>
  <si>
    <t>职业年金缴费</t>
  </si>
  <si>
    <t>预算05-1表</t>
  </si>
  <si>
    <t>2026年部门项目支出预算表</t>
  </si>
  <si>
    <t>项目分类</t>
  </si>
  <si>
    <t>项目单位</t>
  </si>
  <si>
    <t>本年拨款</t>
  </si>
  <si>
    <t>单位资金</t>
  </si>
  <si>
    <t>其中：本次下达</t>
  </si>
  <si>
    <t>义务教育阶段公用经费专项资金</t>
  </si>
  <si>
    <t>民生类</t>
  </si>
  <si>
    <t>530400210000000626070</t>
  </si>
  <si>
    <t>30201</t>
  </si>
  <si>
    <t>办公费</t>
  </si>
  <si>
    <t>30205</t>
  </si>
  <si>
    <t>水费</t>
  </si>
  <si>
    <t>30206</t>
  </si>
  <si>
    <t>电费</t>
  </si>
  <si>
    <t>30209</t>
  </si>
  <si>
    <t>物业管理费</t>
  </si>
  <si>
    <t>30211</t>
  </si>
  <si>
    <t>差旅费</t>
  </si>
  <si>
    <t>30213</t>
  </si>
  <si>
    <t>维修（护）费</t>
  </si>
  <si>
    <t>30215</t>
  </si>
  <si>
    <t>会议费</t>
  </si>
  <si>
    <t>30216</t>
  </si>
  <si>
    <t>培训费</t>
  </si>
  <si>
    <t>30217</t>
  </si>
  <si>
    <t>30226</t>
  </si>
  <si>
    <t>劳务费</t>
  </si>
  <si>
    <t>30227</t>
  </si>
  <si>
    <t>委托业务费</t>
  </si>
  <si>
    <t>30231</t>
  </si>
  <si>
    <t>公务用车运行维护费</t>
  </si>
  <si>
    <t>31002</t>
  </si>
  <si>
    <t>办公设备购置</t>
  </si>
  <si>
    <t>义务教育家庭经济困难学生生活费补助资金</t>
  </si>
  <si>
    <t>530400210000000626177</t>
  </si>
  <si>
    <t>小学教育</t>
  </si>
  <si>
    <t>30308</t>
  </si>
  <si>
    <t>助学金</t>
  </si>
  <si>
    <t>初中教育</t>
  </si>
  <si>
    <t>中等职业教育学生资助专项资金</t>
  </si>
  <si>
    <t>530400210000000626178</t>
  </si>
  <si>
    <t>中等职业教育</t>
  </si>
  <si>
    <t>其他专项资金</t>
  </si>
  <si>
    <t>专项业务类</t>
  </si>
  <si>
    <t>530400211100000652559</t>
  </si>
  <si>
    <t>30399</t>
  </si>
  <si>
    <t>其他对个人和家庭的补助</t>
  </si>
  <si>
    <t>康复训练专项资金</t>
  </si>
  <si>
    <t>530400211100000652877</t>
  </si>
  <si>
    <t>残疾在校学生生活费补助经费</t>
  </si>
  <si>
    <t>530400221100000217081</t>
  </si>
  <si>
    <t>云南省特殊艺术人才培养基地专项资金</t>
  </si>
  <si>
    <t>事业发展类</t>
  </si>
  <si>
    <t>530400241100003065479</t>
  </si>
  <si>
    <t>用于残疾人事业的彩票公益金支出</t>
  </si>
  <si>
    <t>特殊教育省级补助专项资金</t>
  </si>
  <si>
    <t>530400241100003308977</t>
  </si>
  <si>
    <t>31003</t>
  </si>
  <si>
    <t>专用设备购置</t>
  </si>
  <si>
    <t>2025年特殊教育中央补助专项资金</t>
  </si>
  <si>
    <t>530400251100004486170</t>
  </si>
  <si>
    <t>特殊教育资源中心（教室）信息化能力提升项目专项资金</t>
  </si>
  <si>
    <t>530400251100004749879</t>
  </si>
  <si>
    <t>食堂专项资金</t>
  </si>
  <si>
    <t>530400261100004872829</t>
  </si>
  <si>
    <t>30218</t>
  </si>
  <si>
    <t>专用材料费</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</si>
  <si>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</si>
  <si>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</si>
  <si>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</si>
  <si>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</si>
  <si>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</si>
  <si>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</si>
  <si>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</si>
  <si>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</si>
  <si>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</si>
  <si>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</si>
  <si>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</si>
  <si>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</si>
  <si>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</si>
  <si>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该项目资金为各县区残疾根据康复协议拨付的康复费用，专项用于残疾儿童的康复项目，特向0-6岁有康复需要的儿童提供康复支持，实施对象是参加康复项目的听力残疾儿童和孤独症儿童。为有康复需要的儿童提供高质量，有效果的康复训练，着力保障残疾儿童基本康复服务需求。</t>
  </si>
  <si>
    <t>产出指标</t>
  </si>
  <si>
    <t>数量指标</t>
  </si>
  <si>
    <t>政策宣传次数</t>
  </si>
  <si>
    <t>&gt;=</t>
  </si>
  <si>
    <t>1.00</t>
  </si>
  <si>
    <t>次</t>
  </si>
  <si>
    <t>定量指标</t>
  </si>
  <si>
    <t>反映补助政策的宣传力度情况。即通过门户网站、报刊、通信、电视、户外广告等对补助政策进行宣传的次数。</t>
  </si>
  <si>
    <t>资金到位率</t>
  </si>
  <si>
    <t>50</t>
  </si>
  <si>
    <t>课时</t>
  </si>
  <si>
    <t>反映教师实际课时量。</t>
  </si>
  <si>
    <t>质量指标</t>
  </si>
  <si>
    <t>康复训练有效率</t>
  </si>
  <si>
    <t>80</t>
  </si>
  <si>
    <t>%</t>
  </si>
  <si>
    <t>反映学生康复训练的有效性</t>
  </si>
  <si>
    <t>效益指标</t>
  </si>
  <si>
    <t>社会效益</t>
  </si>
  <si>
    <t>康复评估</t>
  </si>
  <si>
    <t>反映受助对象状况的康复情况。</t>
  </si>
  <si>
    <t>满意度指标</t>
  </si>
  <si>
    <t>服务对象满意度</t>
  </si>
  <si>
    <t>受益对象满意度</t>
  </si>
  <si>
    <t>90</t>
  </si>
  <si>
    <t>反映获补助受益对象的满意程度。</t>
  </si>
  <si>
    <t>该项目是历年社会各界捐款及其他专项资金，用于帮助送教上门学生和家长解决一些实际困难问题和改善学校办学条件，以及与学校乡村振兴联系点共商贫困户产业发展规划等方面的支出。</t>
  </si>
  <si>
    <t>反映资金使用情况</t>
  </si>
  <si>
    <t>时效指标</t>
  </si>
  <si>
    <t>项目实施时间</t>
  </si>
  <si>
    <t>年</t>
  </si>
  <si>
    <t>反映项目实施时间</t>
  </si>
  <si>
    <t>政策知晓率</t>
  </si>
  <si>
    <t>反映补助政策的宣传效果情况。
政策知晓率=调查中补助政策知晓人数/调查总人数*100%</t>
  </si>
  <si>
    <t>根据玉教请〔2018〕15号和玉溪市人民政府办公室收发文处理笺及玉溪市财政局关于《玉溪市教育局关于解决市特殊教育学校残疾在校学生地方生活补助经费的请示》回复意见的文件精神，特殊教育和残疾学生是教育扶贫的重点对象，扶弱救残是公共财政保民生的职责之一。为保障残疾适龄儿童少年受教育权利、巩固控辍保学成果、促进义务教育均衡发展，提高特殊教育学校办学条件。2026年，我校将严格遵循“精准识别、动态管理、全程护航”原则，按340名在校残疾学生测算残疾地方生活补助经费68万元，每生每月200元进行补助，根据实际食材成本确定补助金额，专项用于保障在校残疾学生免费吃饭（不发放至个人账户），补助资金核算准确率达90%以上，在校残疾学生覆盖率达95%以上，年末结余经费上缴财政并开展问卷调查，学生及家长满意度达90%以上，最终达成在校残疾学生全免费吃饭的目的，确实减轻残疾学生家庭经济压力，提升残疾学生校园生活质量，促进教育公平发展。</t>
  </si>
  <si>
    <t>补助人数</t>
  </si>
  <si>
    <t>=</t>
  </si>
  <si>
    <t>340</t>
  </si>
  <si>
    <t>人</t>
  </si>
  <si>
    <t>2026年实际补助学生人数</t>
  </si>
  <si>
    <t>补助资金核算准确率</t>
  </si>
  <si>
    <t>基于食材成本的补助资金核算准确率</t>
  </si>
  <si>
    <t>在校残疾学生覆盖率</t>
  </si>
  <si>
    <t>95</t>
  </si>
  <si>
    <t>实际在校残疾学生覆盖率以在校就餐人数说明</t>
  </si>
  <si>
    <t>在校残疾学生满意度</t>
  </si>
  <si>
    <t>在校残疾学生或家长满意度</t>
  </si>
  <si>
    <t>成本指标</t>
  </si>
  <si>
    <t>经济成本指标</t>
  </si>
  <si>
    <t>人均月补助标准</t>
  </si>
  <si>
    <t>&lt;=</t>
  </si>
  <si>
    <t>200</t>
  </si>
  <si>
    <t>元/人*月</t>
  </si>
  <si>
    <t>实际人均补助金额的偏差率</t>
  </si>
  <si>
    <t xml:space="preserve">义务教育阶段家庭经济困难学生寄宿生补助标准：小学1250元/生/年、初中1500元/生/年，非寄宿生补助标准：小学625元/生/年、初中750元/生/年，根据玉财办发14号文件《关于印发玉溪市教育领域财政事权和支出责任划分改革实施方案的通知》的要求，所需经费中央承担50%，省级承担35%，市级承担15%。依据按照在籍义务教育阶段学生人数 470人测算（小学寄宿53人，初中寄宿39人，小学非寄宿238人，初中非寄宿140人），申报2026年资金37.85万元，其中市级资金5.68万元，省级资金13.25万元，中央资金18.93万元。
</t>
  </si>
  <si>
    <t>受助学生数</t>
  </si>
  <si>
    <t>470</t>
  </si>
  <si>
    <t>反映受助学生人数</t>
  </si>
  <si>
    <t>补助发放准确率</t>
  </si>
  <si>
    <t>100</t>
  </si>
  <si>
    <t>反映补助发放准确率</t>
  </si>
  <si>
    <t>义务教育家庭经济贫困学生覆盖率</t>
  </si>
  <si>
    <t>反映义务教育阶段残疾儿童入学情况</t>
  </si>
  <si>
    <t>学生家长满意度</t>
  </si>
  <si>
    <t>反映问卷调查满意情况</t>
  </si>
  <si>
    <t>补助标准</t>
  </si>
  <si>
    <t>1250</t>
  </si>
  <si>
    <t>元/学年</t>
  </si>
  <si>
    <t>反映义务教育阶段家庭经济困难寄宿小学学生生活补助标准。</t>
  </si>
  <si>
    <t>寄宿初中补助标准</t>
  </si>
  <si>
    <t>1500</t>
  </si>
  <si>
    <t>反映义务教育阶段家庭经济困难寄宿初中学生生活补助标准。</t>
  </si>
  <si>
    <t>非寄宿小学</t>
  </si>
  <si>
    <t>625</t>
  </si>
  <si>
    <t xml:space="preserve">反映义务教育阶段家庭经济困难非寄宿小学学生生活补助标准。
</t>
  </si>
  <si>
    <t>非寄宿初中补助标准</t>
  </si>
  <si>
    <t>750</t>
  </si>
  <si>
    <t xml:space="preserve">反映义务教育阶段家庭经济困难非寄宿初中学生生活补助标准。
</t>
  </si>
  <si>
    <t>2026年中等职业教育学校资助项目包括免学费和国家助学金，免学费是对中等职业学校全日制学历教育正式学籍一、二、三年级在校生中所有农村（含县城）家庭经济困难学生免除学费。实施标准：按2000元／生／年的标准资助，中等职业学校免学费补助资金是用于弥补学校运转出现的经费缺口。中等职业教育国家助学金是资助中等职业学校全日制学历教育正式学籍一、二、三年级在校家庭经济困难学生。连片特困地区农村学生（不含县城）全部纳入享受国家助学金范围，非涉农专业家庭经济困难学生按除连片特困地区学生外的20%确定。根据实施标准2300元／生／年进行资助，按规定分春秋季学期通过中职学生资助卡发放助学金。利用主题班会、家长会及发放应知应会卡宣传资助政策，让学生和家长了解并支持中职学生免学费和国家助学金资助工作，政策知晓度达90%以上。保障家庭经济困难学生平等受教育权，确保不让一名家庭经济困难学生因贫失学。年终汇总上报学生资助工作执行情况，并组织实施相关的绩效评价。按事权划分，中央、省、市按8：1.4:0.6的比例承担，2026年免学费补助人数按46人测算，国家助学金补助人数按24人测算，需要资金14.72万元，其中中央资金11.78万元，省级资金2.06万元，市级资金0.88万元。</t>
  </si>
  <si>
    <t>受助学生数（免学费）</t>
  </si>
  <si>
    <t>46</t>
  </si>
  <si>
    <t>反映2026年实际完成在籍学生补助人数的情况</t>
  </si>
  <si>
    <t>受助学生数（助学金）</t>
  </si>
  <si>
    <t>24</t>
  </si>
  <si>
    <t>资金发放及时率</t>
  </si>
  <si>
    <t>反映国家助学金资金发放及时率的情况</t>
  </si>
  <si>
    <t>家庭经济贫困学生覆盖率</t>
  </si>
  <si>
    <t>反映家庭经济贫困学生享受免学费资助的情况</t>
  </si>
  <si>
    <t>受助学生对资助政策的知晓度</t>
  </si>
  <si>
    <t>反映受助学生或家长对国助金（免学费）政策知晓度的情况</t>
  </si>
  <si>
    <t>家长及学生满意度</t>
  </si>
  <si>
    <t>反映受助学生或家长对免学费资助工作满意度的情况</t>
  </si>
  <si>
    <t>国家助学金按补助标准执行</t>
  </si>
  <si>
    <t>2300</t>
  </si>
  <si>
    <t>反映国家助学金补助标准的情况</t>
  </si>
  <si>
    <t>免学费按补助标准执行</t>
  </si>
  <si>
    <t>2000</t>
  </si>
  <si>
    <t>反映免学费的补助标准情况</t>
  </si>
  <si>
    <t>义务教育阶段生均公用经费是保障义务教育学校正常运转、完成教育教学活动和其他日常工作任务等方面支出的费用。2026年我校生均公用经费主要用于办公、教育教学、师资培训、水电、交通差旅、物业管理、零星修缮、日常维修维护、校园绿化美化、校园文化建设、设施设备添置等方面。根据生均公用经费的支出范围，确保资金规范使用，加强管理，提高资金使用效益。利用主题班会、家长会及发放应知应会卡宣传资助政策，让学生和家长了解并支持学校工作，政策知晓度达90%以上，年终汇总上报该项目工作执行情况，并组织实施相关的绩效评价工作。按财政事权和支出责任划分中央、省、市按8：1.4:0.6的比例承担，2026年按456人测算，本次测算需要资金319.20万元，其中中央资金255.36万元，省级资金44.69元，市级资金19.15万元。</t>
  </si>
  <si>
    <t>受益对象数量</t>
  </si>
  <si>
    <t>456</t>
  </si>
  <si>
    <t>按2025年秋季学期在校在籍义务教育学生人数测算</t>
  </si>
  <si>
    <t>受益对象覆盖率</t>
  </si>
  <si>
    <t>在校在籍义务教育学生均覆盖</t>
  </si>
  <si>
    <t>残疾儿童入学率</t>
  </si>
  <si>
    <t>残疾儿童入学率大于等于95%</t>
  </si>
  <si>
    <t>补助对象对政策的知晓度</t>
  </si>
  <si>
    <t>对补助政策进行宣传，补助对象对政策知晓度大于等于90%</t>
  </si>
  <si>
    <t>受益对象满意度大于等于90%</t>
  </si>
  <si>
    <t>7000</t>
  </si>
  <si>
    <t>反映该项目的补助标准</t>
  </si>
  <si>
    <t>建立科学规范的财务管理制度，坚持“统一管理、独立核算、成本确认、收支平衡”原则，加强成本核算，严格控制成本支出范围和项目，实现年度收支平衡。</t>
  </si>
  <si>
    <t>菜品品类</t>
  </si>
  <si>
    <t>类</t>
  </si>
  <si>
    <t>反映每天食堂菜品的供应品类</t>
  </si>
  <si>
    <t>用餐人数</t>
  </si>
  <si>
    <t>反映每天食堂就餐人数</t>
  </si>
  <si>
    <t>食品安全培训次数</t>
  </si>
  <si>
    <t>反映食品安全培训情况</t>
  </si>
  <si>
    <t>营养搭配均衡率</t>
  </si>
  <si>
    <t>反映菜品营养搭配均衡情况</t>
  </si>
  <si>
    <t>就餐率</t>
  </si>
  <si>
    <t>85</t>
  </si>
  <si>
    <t>反映实际就餐人数和应就餐人数的比例。</t>
  </si>
  <si>
    <t>师生满意度</t>
  </si>
  <si>
    <t>反映师生的满意情况</t>
  </si>
  <si>
    <t>预算06表</t>
  </si>
  <si>
    <t>2026年部门政府性基金预算支出预算表</t>
  </si>
  <si>
    <t>单位:元</t>
  </si>
  <si>
    <t>政府性基金预算支出</t>
  </si>
  <si>
    <t>彩票公益金安排的支出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</si>
  <si>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</si>
  <si>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</si>
  <si>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</si>
  <si>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</si>
  <si>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</si>
  <si>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</si>
  <si>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</si>
  <si>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</si>
  <si>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</si>
  <si>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</si>
  <si>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</si>
  <si>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</si>
  <si>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食材采购</t>
  </si>
  <si>
    <t>项</t>
  </si>
  <si>
    <t>车辆保险服务</t>
  </si>
  <si>
    <t>家具</t>
  </si>
  <si>
    <t>办公设备</t>
  </si>
  <si>
    <t>物业管理服务</t>
  </si>
  <si>
    <t>复印纸</t>
  </si>
  <si>
    <t>车辆维修保养及加油服务</t>
  </si>
  <si>
    <t>预算08表</t>
  </si>
  <si>
    <t>2026年部门政府购买服务预算表</t>
  </si>
  <si>
    <t>政府购买服务项目</t>
  </si>
  <si>
    <t>政府购买服务目录</t>
  </si>
  <si>
    <t>备注：我单位今年不涉及</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</si>
  <si>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</si>
  <si>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</si>
  <si>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</si>
  <si>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</si>
  <si>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</si>
  <si>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</si>
  <si>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</si>
  <si>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</si>
  <si>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</si>
  <si>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</si>
  <si>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</si>
  <si>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</si>
  <si>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</si>
  <si>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</si>
  <si>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</si>
  <si>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</si>
  <si>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</si>
  <si>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</si>
  <si>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</si>
  <si>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</si>
  <si>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</si>
  <si>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</si>
  <si>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</si>
  <si>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</si>
  <si>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</si>
  <si>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</si>
  <si>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设备</t>
  </si>
  <si>
    <t>A02021007 条码打印机</t>
  </si>
  <si>
    <t>条码打印机</t>
  </si>
  <si>
    <t>台</t>
  </si>
  <si>
    <t>A02021118 扫描仪</t>
  </si>
  <si>
    <t>扫描仪</t>
  </si>
  <si>
    <t>A02010108 便携式计算机</t>
  </si>
  <si>
    <t>笔记本电脑</t>
  </si>
  <si>
    <t>A02021301 碎纸机</t>
  </si>
  <si>
    <t>碎纸机</t>
  </si>
  <si>
    <t>A02010105 台式计算机</t>
  </si>
  <si>
    <t>台式机</t>
  </si>
  <si>
    <t>图书和档案</t>
  </si>
  <si>
    <t>A04019900 其他图书</t>
  </si>
  <si>
    <t>图书</t>
  </si>
  <si>
    <t>套</t>
  </si>
  <si>
    <t>册</t>
  </si>
  <si>
    <t>家具和用品</t>
  </si>
  <si>
    <t>A05010299 其他台、桌类</t>
  </si>
  <si>
    <t>讲桌</t>
  </si>
  <si>
    <t>张</t>
  </si>
  <si>
    <t>A05010201 办公桌</t>
  </si>
  <si>
    <t>屏风桌</t>
  </si>
  <si>
    <t>组</t>
  </si>
  <si>
    <t>预算11表</t>
  </si>
  <si>
    <t>2026年上级补助项目支出预算表</t>
  </si>
  <si>
    <t>上级补助</t>
  </si>
  <si>
    <t>预算12表</t>
  </si>
  <si>
    <t>2026年部门项目支出中期规划预算表</t>
  </si>
  <si>
    <t>项目级次</t>
  </si>
  <si>
    <t>2026年</t>
  </si>
  <si>
    <t>2027年</t>
  </si>
  <si>
    <t>2028年</t>
  </si>
  <si>
    <t>312 民生类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</si>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</sst>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0" applyNumberFormat="0" applyFill="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29" fillId="0" borderId="0" applyNumberFormat="0" applyFill="0" applyBorder="0" applyAlignment="0" applyProtection="0">
      <alignment vertical="center"/>
    </xf>
    <xf numFmtId="0" fontId="30" fillId="3" borderId="22" applyNumberFormat="0" applyAlignment="0" applyProtection="0">
      <alignment vertical="center"/>
    </xf>
    <xf numFmtId="0" fontId="31" fillId="4" borderId="23" applyNumberFormat="0" applyAlignment="0" applyProtection="0">
      <alignment vertical="center"/>
    </xf>
    <xf numFmtId="0" fontId="32" fillId="4" borderId="22" applyNumberFormat="0" applyAlignment="0" applyProtection="0">
      <alignment vertical="center"/>
    </xf>
    <xf numFmtId="0" fontId="33" fillId="5" borderId="24" applyNumberFormat="0" applyAlignment="0" applyProtection="0">
      <alignment vertical="center"/>
    </xf>
    <xf numFmtId="0" fontId="34" fillId="0" borderId="25" applyNumberFormat="0" applyFill="0" applyAlignment="0" applyProtection="0">
      <alignment vertical="center"/>
    </xf>
    <xf numFmtId="0" fontId="35" fillId="0" borderId="2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8">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0" fontId="0" fillId="0" borderId="0" xfId="0" applyFont="1" applyBorder="1">
      <alignment vertical="top"/>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14" xfId="50" applyNumberFormat="1" applyFont="1" applyBorder="1" applyAlignment="1">
      <alignment horizontal="center" vertical="center" wrapText="1"/>
    </xf>
    <xf numFmtId="49" fontId="13" fillId="0" borderId="15" xfId="50" applyNumberFormat="1" applyFont="1" applyBorder="1" applyAlignment="1">
      <alignment horizontal="center" vertical="center" wrapText="1"/>
    </xf>
    <xf numFmtId="49" fontId="13" fillId="0" borderId="16"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4" xfId="0" applyFont="1" applyBorder="1">
      <alignment vertical="top"/>
    </xf>
    <xf numFmtId="0" fontId="0" fillId="0" borderId="17" xfId="0" applyFont="1" applyBorder="1">
      <alignment vertical="top"/>
    </xf>
    <xf numFmtId="49" fontId="11" fillId="0" borderId="7" xfId="50" applyNumberFormat="1" applyFont="1" applyBorder="1">
      <alignment horizontal="left" vertical="center" wrapText="1"/>
    </xf>
    <xf numFmtId="176" fontId="11" fillId="0" borderId="7" xfId="50" applyNumberFormat="1" applyFont="1" applyBorder="1" applyAlignment="1">
      <alignment horizontal="right" vertical="center" wrapText="1"/>
    </xf>
    <xf numFmtId="49" fontId="11" fillId="0" borderId="6" xfId="50" applyNumberFormat="1" applyFont="1" applyBorder="1">
      <alignment horizontal="left" vertical="center" wrapText="1"/>
    </xf>
    <xf numFmtId="180" fontId="11" fillId="0" borderId="7" xfId="56" applyNumberFormat="1" applyFont="1" applyBorder="1" applyAlignment="1">
      <alignment horizontal="center" vertical="center" wrapText="1"/>
    </xf>
    <xf numFmtId="49" fontId="20" fillId="0" borderId="0" xfId="5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49" fontId="11" fillId="0" borderId="7" xfId="50" applyNumberFormat="1" applyFont="1" applyBorder="1" applyAlignment="1">
      <alignment horizontal="left" vertical="center" wrapText="1" indent="4"/>
    </xf>
    <xf numFmtId="49" fontId="21" fillId="0" borderId="0" xfId="0" applyNumberFormat="1" applyFont="1" applyBorder="1" applyAlignment="1">
      <alignment horizontal="right" vertical="center" wrapText="1"/>
    </xf>
    <xf numFmtId="49" fontId="12" fillId="0" borderId="0" xfId="0" applyNumberFormat="1" applyFont="1" applyBorder="1" applyAlignment="1">
      <alignment horizontal="center" vertical="center" wrapText="1"/>
    </xf>
    <xf numFmtId="49" fontId="13" fillId="0" borderId="14" xfId="0" applyNumberFormat="1" applyFont="1" applyBorder="1" applyAlignment="1">
      <alignment horizontal="center" vertical="center" wrapText="1"/>
    </xf>
    <xf numFmtId="49" fontId="13" fillId="0" borderId="16"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xf numFmtId="49" fontId="13" fillId="0" borderId="18" xfId="50" applyNumberFormat="1" applyFont="1" applyBorder="1" applyAlignment="1">
      <alignment horizontal="center" vertical="center" wrapText="1"/>
    </xf>
    <xf numFmtId="49" fontId="13" fillId="0" borderId="7" xfId="5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tabSelected="1" workbookViewId="0">
      <selection activeCell="E12" sqref="E12"/>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0</v>
      </c>
      <c r="B1" s="166"/>
      <c r="C1" s="166"/>
      <c r="D1" s="166"/>
    </row>
    <row r="2" ht="28.5" customHeight="1" spans="1:4">
      <c r="A2" s="167" t="s">
        <v>1</v>
      </c>
      <c r="B2" s="167"/>
      <c r="C2" s="167"/>
      <c r="D2" s="167"/>
    </row>
    <row r="3" ht="18.75" customHeight="1" spans="1:4">
      <c r="A3" s="151" t="str">
        <f>"单位名称："&amp;"玉溪市特殊教育学校"</f>
        <v>单位名称：玉溪市特殊教育学校</v>
      </c>
      <c r="B3" s="151"/>
      <c r="C3" s="151"/>
      <c r="D3" s="149" t="s">
        <v>2</v>
      </c>
    </row>
    <row r="4" ht="18.75" customHeight="1" spans="1:4">
      <c r="A4" s="176" t="s">
        <v>3</v>
      </c>
      <c r="B4" s="176"/>
      <c r="C4" s="176" t="s">
        <v>4</v>
      </c>
      <c r="D4" s="176"/>
    </row>
    <row r="5" ht="18.75" customHeight="1" spans="1:4">
      <c r="A5" s="177" t="s">
        <v>5</v>
      </c>
      <c r="B5" s="177" t="s">
        <v>6</v>
      </c>
      <c r="C5" s="177" t="s">
        <v>7</v>
      </c>
      <c r="D5" s="177" t="s">
        <v>6</v>
      </c>
    </row>
    <row r="6" ht="18.75" customHeight="1" spans="1:4">
      <c r="A6" s="158" t="s">
        <v>8</v>
      </c>
      <c r="B6" s="173">
        <v>26277071.82</v>
      </c>
      <c r="C6" s="174" t="str">
        <f>"一"&amp;"、"&amp;"教育支出"</f>
        <v>一、教育支出</v>
      </c>
      <c r="D6" s="173">
        <v>30077315.02</v>
      </c>
    </row>
    <row r="7" ht="18.75" customHeight="1" spans="1:4">
      <c r="A7" s="158" t="s">
        <v>9</v>
      </c>
      <c r="B7" s="173"/>
      <c r="C7" s="174" t="str">
        <f>"二"&amp;"、"&amp;"社会保障和就业支出"</f>
        <v>二、社会保障和就业支出</v>
      </c>
      <c r="D7" s="173">
        <v>3134715.52</v>
      </c>
    </row>
    <row r="8" ht="18.75" customHeight="1" spans="1:4">
      <c r="A8" s="158" t="s">
        <v>10</v>
      </c>
      <c r="B8" s="173"/>
      <c r="C8" s="174" t="str">
        <f>"三"&amp;"、"&amp;"卫生健康支出"</f>
        <v>三、卫生健康支出</v>
      </c>
      <c r="D8" s="173">
        <v>2042092.87</v>
      </c>
    </row>
    <row r="9" ht="18.75" customHeight="1" spans="1:4">
      <c r="A9" s="158" t="s">
        <v>11</v>
      </c>
      <c r="B9" s="173"/>
      <c r="C9" s="174" t="str">
        <f>"四"&amp;"、"&amp;"住房保障支出"</f>
        <v>四、住房保障支出</v>
      </c>
      <c r="D9" s="173">
        <v>2062080</v>
      </c>
    </row>
    <row r="10" ht="18.75" customHeight="1" spans="1:4">
      <c r="A10" s="158" t="s">
        <v>12</v>
      </c>
      <c r="B10" s="173">
        <v>435000</v>
      </c>
      <c r="C10" s="174" t="str">
        <f>"二"&amp;"、"&amp;"其他支出"</f>
        <v>二、其他支出</v>
      </c>
      <c r="D10" s="173">
        <v>82311.99</v>
      </c>
    </row>
    <row r="11" ht="18.75" customHeight="1" spans="1:4">
      <c r="A11" s="158" t="s">
        <v>13</v>
      </c>
      <c r="B11" s="173"/>
      <c r="C11" s="158"/>
      <c r="D11" s="158"/>
    </row>
    <row r="12" ht="18.75" customHeight="1" spans="1:4">
      <c r="A12" s="158" t="s">
        <v>14</v>
      </c>
      <c r="B12" s="173"/>
      <c r="C12" s="158"/>
      <c r="D12" s="158"/>
    </row>
    <row r="13" ht="18.75" customHeight="1" spans="1:4">
      <c r="A13" s="158" t="s">
        <v>15</v>
      </c>
      <c r="B13" s="173"/>
      <c r="C13" s="158"/>
      <c r="D13" s="158"/>
    </row>
    <row r="14" ht="18.75" customHeight="1" spans="1:4">
      <c r="A14" s="158" t="s">
        <v>16</v>
      </c>
      <c r="B14" s="173"/>
      <c r="C14" s="158"/>
      <c r="D14" s="158"/>
    </row>
    <row r="15" ht="18.75" customHeight="1" spans="1:4">
      <c r="A15" s="158" t="s">
        <v>17</v>
      </c>
      <c r="B15" s="173">
        <v>435000</v>
      </c>
      <c r="C15" s="158"/>
      <c r="D15" s="158"/>
    </row>
    <row r="16" ht="18.75" customHeight="1" spans="1:4">
      <c r="A16" s="175" t="s">
        <v>18</v>
      </c>
      <c r="B16" s="173">
        <v>26712071.82</v>
      </c>
      <c r="C16" s="175" t="s">
        <v>19</v>
      </c>
      <c r="D16" s="173">
        <v>37398515.4</v>
      </c>
    </row>
    <row r="17" ht="18.75" customHeight="1" spans="1:4">
      <c r="A17" s="170" t="s">
        <v>20</v>
      </c>
      <c r="B17" s="158"/>
      <c r="C17" s="170" t="s">
        <v>21</v>
      </c>
      <c r="D17" s="158"/>
    </row>
    <row r="18" ht="18.75" customHeight="1" spans="1:4">
      <c r="A18" s="60" t="s">
        <v>22</v>
      </c>
      <c r="B18" s="173">
        <v>10686443.58</v>
      </c>
      <c r="C18" s="60" t="s">
        <v>22</v>
      </c>
      <c r="D18" s="173"/>
    </row>
    <row r="19" ht="18.75" customHeight="1" spans="1:4">
      <c r="A19" s="60" t="s">
        <v>23</v>
      </c>
      <c r="B19" s="173"/>
      <c r="C19" s="60" t="s">
        <v>23</v>
      </c>
      <c r="D19" s="173"/>
    </row>
    <row r="20" ht="18.75" customHeight="1" spans="1:4">
      <c r="A20" s="175" t="s">
        <v>24</v>
      </c>
      <c r="B20" s="173">
        <v>37398515.4</v>
      </c>
      <c r="C20" s="175" t="s">
        <v>25</v>
      </c>
      <c r="D20" s="173">
        <v>37398515.4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 sqref="A1"/>
    </sheetView>
  </sheetViews>
  <sheetFormatPr defaultColWidth="9.14166666666667" defaultRowHeight="14.25" customHeight="1" outlineLevelCol="5"/>
  <cols>
    <col min="1" max="1" width="29.0333333333333" customWidth="1"/>
    <col min="2" max="2" width="28.6" customWidth="1"/>
    <col min="3" max="3" width="33.5" customWidth="1"/>
    <col min="4" max="6" width="33.45" customWidth="1"/>
  </cols>
  <sheetData>
    <row r="1" ht="15.75" customHeight="1" spans="2:6">
      <c r="B1" s="130"/>
      <c r="F1" s="131" t="s">
        <v>412</v>
      </c>
    </row>
    <row r="2" ht="28.5" customHeight="1" spans="1:6">
      <c r="A2" s="32" t="s">
        <v>413</v>
      </c>
      <c r="B2" s="32"/>
      <c r="C2" s="32"/>
      <c r="D2" s="32"/>
      <c r="E2" s="32"/>
      <c r="F2" s="32"/>
    </row>
    <row r="3" ht="15" customHeight="1" spans="1:6">
      <c r="A3" s="132" t="str">
        <f>"单位名称："&amp;"玉溪市特殊教育学校"</f>
        <v>单位名称：玉溪市特殊教育学校</v>
      </c>
      <c r="B3" s="133"/>
      <c r="C3" s="133"/>
      <c r="D3" s="73"/>
      <c r="E3" s="73"/>
      <c r="F3" s="134" t="s">
        <v>414</v>
      </c>
    </row>
    <row r="4" ht="18.75" customHeight="1" spans="1:6">
      <c r="A4" s="34" t="s">
        <v>130</v>
      </c>
      <c r="B4" s="34" t="s">
        <v>67</v>
      </c>
      <c r="C4" s="34" t="s">
        <v>68</v>
      </c>
      <c r="D4" s="35" t="s">
        <v>415</v>
      </c>
      <c r="E4" s="42"/>
      <c r="F4" s="42"/>
    </row>
    <row r="5" ht="30" customHeight="1" spans="1:6">
      <c r="A5" s="41"/>
      <c r="B5" s="41"/>
      <c r="C5" s="41"/>
      <c r="D5" s="35" t="s">
        <v>30</v>
      </c>
      <c r="E5" s="42" t="s">
        <v>71</v>
      </c>
      <c r="F5" s="42" t="s">
        <v>72</v>
      </c>
    </row>
    <row r="6" ht="16.5" customHeight="1" spans="1:6">
      <c r="A6" s="42">
        <v>1</v>
      </c>
      <c r="B6" s="42">
        <v>2</v>
      </c>
      <c r="C6" s="42">
        <v>3</v>
      </c>
      <c r="D6" s="42">
        <v>4</v>
      </c>
      <c r="E6" s="42">
        <v>5</v>
      </c>
      <c r="F6" s="42">
        <v>6</v>
      </c>
    </row>
    <row r="7" ht="20.25" customHeight="1" spans="1:6">
      <c r="A7" s="43" t="s">
        <v>64</v>
      </c>
      <c r="B7" s="43" t="s">
        <v>101</v>
      </c>
      <c r="C7" s="43" t="s">
        <v>77</v>
      </c>
      <c r="D7" s="24">
        <v>82311.99</v>
      </c>
      <c r="E7" s="135"/>
      <c r="F7" s="135">
        <v>82311.99</v>
      </c>
    </row>
    <row r="8" ht="20.25" customHeight="1" spans="1:6">
      <c r="A8" s="43" t="s">
        <v>64</v>
      </c>
      <c r="B8" s="136" t="s">
        <v>102</v>
      </c>
      <c r="C8" s="136" t="s">
        <v>416</v>
      </c>
      <c r="D8" s="24">
        <v>82311.99</v>
      </c>
      <c r="E8" s="135"/>
      <c r="F8" s="135">
        <v>82311.99</v>
      </c>
    </row>
    <row r="9" ht="20.25" customHeight="1" spans="1:6">
      <c r="A9" s="43" t="s">
        <v>64</v>
      </c>
      <c r="B9" s="137" t="s">
        <v>103</v>
      </c>
      <c r="C9" s="137" t="s">
        <v>259</v>
      </c>
      <c r="D9" s="24">
        <v>82311.99</v>
      </c>
      <c r="E9" s="135"/>
      <c r="F9" s="135">
        <v>82311.99</v>
      </c>
    </row>
    <row r="10" ht="17.25" customHeight="1" spans="1:6">
      <c r="A10" s="138" t="s">
        <v>272</v>
      </c>
      <c r="B10" s="139"/>
      <c r="C10" s="139" t="s">
        <v>272</v>
      </c>
      <c r="D10" s="135">
        <v>82311.99</v>
      </c>
      <c r="E10" s="135"/>
      <c r="F10" s="135">
        <v>82311.99</v>
      </c>
    </row>
  </sheetData>
  <mergeCells count="7">
    <mergeCell ref="A2:F2"/>
    <mergeCell ref="A3:E3"/>
    <mergeCell ref="D4:F4"/>
    <mergeCell ref="A10:C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topLeftCell="A6" workbookViewId="0">
      <selection activeCell="A1" sqref="A1:Q1"/>
    </sheetView>
  </sheetViews>
  <sheetFormatPr defaultColWidth="9.14166666666667" defaultRowHeight="14.25" customHeight="1"/>
  <cols>
    <col min="1" max="1" width="34.8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0" t="s">
        <v>417</v>
      </c>
      <c r="B1" s="30"/>
      <c r="C1" s="30"/>
      <c r="D1" s="30"/>
      <c r="E1" s="30"/>
      <c r="F1" s="30"/>
      <c r="G1" s="30"/>
      <c r="H1" s="30"/>
      <c r="I1" s="30"/>
      <c r="J1" s="30"/>
      <c r="K1" s="30"/>
      <c r="L1" s="30"/>
      <c r="M1" s="30"/>
      <c r="N1" s="30"/>
      <c r="O1" s="49"/>
      <c r="P1" s="49"/>
      <c r="Q1" s="30"/>
    </row>
    <row r="2" ht="27.75" customHeight="1" spans="1:17">
      <c r="A2" s="71" t="s">
        <v>418</v>
      </c>
      <c r="B2" s="32"/>
      <c r="C2" s="32"/>
      <c r="D2" s="32"/>
      <c r="E2" s="32"/>
      <c r="F2" s="32"/>
      <c r="G2" s="32"/>
      <c r="H2" s="32"/>
      <c r="I2" s="32"/>
      <c r="J2" s="32"/>
      <c r="K2" s="100"/>
      <c r="L2" s="32"/>
      <c r="M2" s="32"/>
      <c r="N2" s="32"/>
      <c r="O2" s="100"/>
      <c r="P2" s="100"/>
      <c r="Q2" s="32"/>
    </row>
    <row r="3" ht="18.75" customHeight="1" spans="1:17">
      <c r="A3" s="109" t="str">
        <f>"单位名称："&amp;"玉溪市特殊教育学校"</f>
        <v>单位名称：玉溪市特殊教育学校</v>
      </c>
      <c r="B3" s="7"/>
      <c r="C3" s="7"/>
      <c r="D3" s="7"/>
      <c r="E3" s="7"/>
      <c r="F3" s="7"/>
      <c r="G3" s="7"/>
      <c r="H3" s="7"/>
      <c r="I3" s="7"/>
      <c r="J3" s="7"/>
      <c r="O3" s="77"/>
      <c r="P3" s="77"/>
      <c r="Q3" s="128" t="s">
        <v>2</v>
      </c>
    </row>
    <row r="4" ht="15.75" customHeight="1" spans="1:17">
      <c r="A4" s="34" t="s">
        <v>419</v>
      </c>
      <c r="B4" s="110" t="s">
        <v>420</v>
      </c>
      <c r="C4" s="110" t="s">
        <v>421</v>
      </c>
      <c r="D4" s="110" t="s">
        <v>422</v>
      </c>
      <c r="E4" s="110" t="s">
        <v>423</v>
      </c>
      <c r="F4" s="110" t="s">
        <v>424</v>
      </c>
      <c r="G4" s="111" t="s">
        <v>137</v>
      </c>
      <c r="H4" s="111"/>
      <c r="I4" s="111"/>
      <c r="J4" s="111"/>
      <c r="K4" s="120"/>
      <c r="L4" s="111"/>
      <c r="M4" s="111"/>
      <c r="N4" s="111"/>
      <c r="O4" s="121"/>
      <c r="P4" s="120"/>
      <c r="Q4" s="129"/>
    </row>
    <row r="5" ht="17.25" customHeight="1" spans="1:17">
      <c r="A5" s="37"/>
      <c r="B5" s="112"/>
      <c r="C5" s="112"/>
      <c r="D5" s="112"/>
      <c r="E5" s="112"/>
      <c r="F5" s="112"/>
      <c r="G5" s="112" t="s">
        <v>30</v>
      </c>
      <c r="H5" s="112" t="s">
        <v>33</v>
      </c>
      <c r="I5" s="112" t="s">
        <v>425</v>
      </c>
      <c r="J5" s="112" t="s">
        <v>426</v>
      </c>
      <c r="K5" s="122" t="s">
        <v>427</v>
      </c>
      <c r="L5" s="123" t="s">
        <v>428</v>
      </c>
      <c r="M5" s="123"/>
      <c r="N5" s="123"/>
      <c r="O5" s="124"/>
      <c r="P5" s="125"/>
      <c r="Q5" s="113"/>
    </row>
    <row r="6" ht="54" customHeight="1" spans="1:17">
      <c r="A6" s="40"/>
      <c r="B6" s="113"/>
      <c r="C6" s="113"/>
      <c r="D6" s="113"/>
      <c r="E6" s="113"/>
      <c r="F6" s="113"/>
      <c r="G6" s="113"/>
      <c r="H6" s="113" t="s">
        <v>32</v>
      </c>
      <c r="I6" s="113"/>
      <c r="J6" s="113"/>
      <c r="K6" s="126"/>
      <c r="L6" s="113" t="s">
        <v>32</v>
      </c>
      <c r="M6" s="113" t="s">
        <v>39</v>
      </c>
      <c r="N6" s="113" t="s">
        <v>144</v>
      </c>
      <c r="O6" s="127" t="s">
        <v>41</v>
      </c>
      <c r="P6" s="126" t="s">
        <v>42</v>
      </c>
      <c r="Q6" s="113" t="s">
        <v>43</v>
      </c>
    </row>
    <row r="7" ht="15" customHeight="1" spans="1:17">
      <c r="A7" s="41">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1" customHeight="1" spans="1:17">
      <c r="A8" s="93" t="s">
        <v>64</v>
      </c>
      <c r="B8" s="94"/>
      <c r="C8" s="94"/>
      <c r="D8" s="94"/>
      <c r="E8" s="116"/>
      <c r="F8" s="117">
        <v>375000</v>
      </c>
      <c r="G8" s="45">
        <v>1598624</v>
      </c>
      <c r="H8" s="45">
        <v>1598624</v>
      </c>
      <c r="I8" s="45"/>
      <c r="J8" s="45"/>
      <c r="K8" s="45"/>
      <c r="L8" s="45"/>
      <c r="M8" s="45"/>
      <c r="N8" s="45"/>
      <c r="O8" s="45"/>
      <c r="P8" s="45"/>
      <c r="Q8" s="45"/>
    </row>
    <row r="9" ht="21" customHeight="1" spans="1:17">
      <c r="A9" s="93" t="str">
        <f>"      "&amp;"残疾在校学生生活费补助经费"</f>
        <v>      残疾在校学生生活费补助经费</v>
      </c>
      <c r="B9" s="94" t="s">
        <v>429</v>
      </c>
      <c r="C9" s="94" t="str">
        <f>"A07060100"&amp;"  "&amp;"农副食品，动、植物油制品"</f>
        <v>A07060100  农副食品，动、植物油制品</v>
      </c>
      <c r="D9" s="118" t="s">
        <v>430</v>
      </c>
      <c r="E9" s="119">
        <v>1</v>
      </c>
      <c r="F9" s="24"/>
      <c r="G9" s="45">
        <v>475000</v>
      </c>
      <c r="H9" s="45">
        <v>475000</v>
      </c>
      <c r="I9" s="45"/>
      <c r="J9" s="45"/>
      <c r="K9" s="45"/>
      <c r="L9" s="45"/>
      <c r="M9" s="45"/>
      <c r="N9" s="45"/>
      <c r="O9" s="45"/>
      <c r="P9" s="45"/>
      <c r="Q9" s="45"/>
    </row>
    <row r="10" ht="21" customHeight="1" spans="1:17">
      <c r="A10" s="93" t="str">
        <f>"      "&amp;"义务教育家庭经济困难学生生活费补助资金"</f>
        <v>      义务教育家庭经济困难学生生活费补助资金</v>
      </c>
      <c r="B10" s="94" t="s">
        <v>429</v>
      </c>
      <c r="C10" s="94" t="str">
        <f>"A07060100"&amp;"  "&amp;"农副食品，动、植物油制品"</f>
        <v>A07060100  农副食品，动、植物油制品</v>
      </c>
      <c r="D10" s="118" t="s">
        <v>430</v>
      </c>
      <c r="E10" s="119">
        <v>1</v>
      </c>
      <c r="F10" s="24"/>
      <c r="G10" s="45">
        <v>132510.75</v>
      </c>
      <c r="H10" s="45">
        <v>132510.75</v>
      </c>
      <c r="I10" s="45"/>
      <c r="J10" s="45"/>
      <c r="K10" s="45"/>
      <c r="L10" s="45"/>
      <c r="M10" s="45"/>
      <c r="N10" s="45"/>
      <c r="O10" s="45"/>
      <c r="P10" s="45"/>
      <c r="Q10" s="45"/>
    </row>
    <row r="11" ht="21" customHeight="1" spans="1:17">
      <c r="A11" s="93" t="str">
        <f>"      "&amp;"义务教育家庭经济困难学生生活费补助资金"</f>
        <v>      义务教育家庭经济困难学生生活费补助资金</v>
      </c>
      <c r="B11" s="94" t="s">
        <v>429</v>
      </c>
      <c r="C11" s="94" t="str">
        <f>"A07060100"&amp;"  "&amp;"农副食品，动、植物油制品"</f>
        <v>A07060100  农副食品，动、植物油制品</v>
      </c>
      <c r="D11" s="118" t="s">
        <v>430</v>
      </c>
      <c r="E11" s="119">
        <v>1</v>
      </c>
      <c r="F11" s="24"/>
      <c r="G11" s="45">
        <v>139312</v>
      </c>
      <c r="H11" s="45">
        <v>139312</v>
      </c>
      <c r="I11" s="45"/>
      <c r="J11" s="45"/>
      <c r="K11" s="45"/>
      <c r="L11" s="45"/>
      <c r="M11" s="45"/>
      <c r="N11" s="45"/>
      <c r="O11" s="45"/>
      <c r="P11" s="45"/>
      <c r="Q11" s="45"/>
    </row>
    <row r="12" ht="21" customHeight="1" spans="1:17">
      <c r="A12" s="93" t="str">
        <f>"      "&amp;"义务教育家庭经济困难学生生活费补助资金"</f>
        <v>      义务教育家庭经济困难学生生活费补助资金</v>
      </c>
      <c r="B12" s="94" t="s">
        <v>429</v>
      </c>
      <c r="C12" s="94" t="str">
        <f>"A07060100"&amp;"  "&amp;"农副食品，动、植物油制品"</f>
        <v>A07060100  农副食品，动、植物油制品</v>
      </c>
      <c r="D12" s="118" t="s">
        <v>430</v>
      </c>
      <c r="E12" s="119">
        <v>1</v>
      </c>
      <c r="F12" s="24"/>
      <c r="G12" s="45">
        <v>46226.25</v>
      </c>
      <c r="H12" s="45">
        <v>46226.25</v>
      </c>
      <c r="I12" s="45"/>
      <c r="J12" s="45"/>
      <c r="K12" s="45"/>
      <c r="L12" s="45"/>
      <c r="M12" s="45"/>
      <c r="N12" s="45"/>
      <c r="O12" s="45"/>
      <c r="P12" s="45"/>
      <c r="Q12" s="45"/>
    </row>
    <row r="13" ht="21" customHeight="1" spans="1:17">
      <c r="A13" s="93" t="str">
        <f>"      "&amp;"义务教育家庭经济困难学生生活费补助资金"</f>
        <v>      义务教育家庭经济困难学生生活费补助资金</v>
      </c>
      <c r="B13" s="94" t="s">
        <v>429</v>
      </c>
      <c r="C13" s="94" t="str">
        <f>"A07060100"&amp;"  "&amp;"农副食品，动、植物油制品"</f>
        <v>A07060100  农副食品，动、植物油制品</v>
      </c>
      <c r="D13" s="118" t="s">
        <v>430</v>
      </c>
      <c r="E13" s="119">
        <v>1</v>
      </c>
      <c r="F13" s="24"/>
      <c r="G13" s="45">
        <v>10575</v>
      </c>
      <c r="H13" s="45">
        <v>10575</v>
      </c>
      <c r="I13" s="45"/>
      <c r="J13" s="45"/>
      <c r="K13" s="45"/>
      <c r="L13" s="45"/>
      <c r="M13" s="45"/>
      <c r="N13" s="45"/>
      <c r="O13" s="45"/>
      <c r="P13" s="45"/>
      <c r="Q13" s="45"/>
    </row>
    <row r="14" ht="21" customHeight="1" spans="1:17">
      <c r="A14" s="93" t="str">
        <f t="shared" ref="A14:A19" si="0">"      "&amp;"义务教育阶段公用经费专项资金"</f>
        <v>      义务教育阶段公用经费专项资金</v>
      </c>
      <c r="B14" s="94" t="s">
        <v>431</v>
      </c>
      <c r="C14" s="94" t="str">
        <f>"C1804010201"&amp;"  "&amp;"机动车保险服务"</f>
        <v>C1804010201  机动车保险服务</v>
      </c>
      <c r="D14" s="118" t="s">
        <v>430</v>
      </c>
      <c r="E14" s="119">
        <v>1</v>
      </c>
      <c r="F14" s="24"/>
      <c r="G14" s="45">
        <v>3500</v>
      </c>
      <c r="H14" s="45">
        <v>3500</v>
      </c>
      <c r="I14" s="45"/>
      <c r="J14" s="45"/>
      <c r="K14" s="45"/>
      <c r="L14" s="45"/>
      <c r="M14" s="45"/>
      <c r="N14" s="45"/>
      <c r="O14" s="45"/>
      <c r="P14" s="45"/>
      <c r="Q14" s="45"/>
    </row>
    <row r="15" ht="21" customHeight="1" spans="1:17">
      <c r="A15" s="93" t="str">
        <f t="shared" si="0"/>
        <v>      义务教育阶段公用经费专项资金</v>
      </c>
      <c r="B15" s="94" t="s">
        <v>432</v>
      </c>
      <c r="C15" s="94" t="str">
        <f>"A05000000"&amp;"  "&amp;"家具和用具"</f>
        <v>A05000000  家具和用具</v>
      </c>
      <c r="D15" s="118" t="s">
        <v>430</v>
      </c>
      <c r="E15" s="119">
        <v>1</v>
      </c>
      <c r="F15" s="24">
        <v>100000</v>
      </c>
      <c r="G15" s="45">
        <v>100000</v>
      </c>
      <c r="H15" s="45">
        <v>100000</v>
      </c>
      <c r="I15" s="45"/>
      <c r="J15" s="45"/>
      <c r="K15" s="45"/>
      <c r="L15" s="45"/>
      <c r="M15" s="45"/>
      <c r="N15" s="45"/>
      <c r="O15" s="45"/>
      <c r="P15" s="45"/>
      <c r="Q15" s="45"/>
    </row>
    <row r="16" ht="21" customHeight="1" spans="1:17">
      <c r="A16" s="93" t="str">
        <f t="shared" si="0"/>
        <v>      义务教育阶段公用经费专项资金</v>
      </c>
      <c r="B16" s="94" t="s">
        <v>433</v>
      </c>
      <c r="C16" s="94" t="str">
        <f>"A02000000"&amp;"  "&amp;"设备"</f>
        <v>A02000000  设备</v>
      </c>
      <c r="D16" s="118" t="s">
        <v>430</v>
      </c>
      <c r="E16" s="119">
        <v>1</v>
      </c>
      <c r="F16" s="24">
        <v>250000</v>
      </c>
      <c r="G16" s="45">
        <v>250000</v>
      </c>
      <c r="H16" s="45">
        <v>250000</v>
      </c>
      <c r="I16" s="45"/>
      <c r="J16" s="45"/>
      <c r="K16" s="45"/>
      <c r="L16" s="45"/>
      <c r="M16" s="45"/>
      <c r="N16" s="45"/>
      <c r="O16" s="45"/>
      <c r="P16" s="45"/>
      <c r="Q16" s="45"/>
    </row>
    <row r="17" ht="21" customHeight="1" spans="1:17">
      <c r="A17" s="93" t="str">
        <f t="shared" si="0"/>
        <v>      义务教育阶段公用经费专项资金</v>
      </c>
      <c r="B17" s="94" t="s">
        <v>434</v>
      </c>
      <c r="C17" s="94" t="str">
        <f>"C21040000"&amp;"  "&amp;"物业管理服务"</f>
        <v>C21040000  物业管理服务</v>
      </c>
      <c r="D17" s="118" t="s">
        <v>430</v>
      </c>
      <c r="E17" s="119">
        <v>1</v>
      </c>
      <c r="F17" s="24"/>
      <c r="G17" s="45">
        <v>400000</v>
      </c>
      <c r="H17" s="45">
        <v>400000</v>
      </c>
      <c r="I17" s="45"/>
      <c r="J17" s="45"/>
      <c r="K17" s="45"/>
      <c r="L17" s="45"/>
      <c r="M17" s="45"/>
      <c r="N17" s="45"/>
      <c r="O17" s="45"/>
      <c r="P17" s="45"/>
      <c r="Q17" s="45"/>
    </row>
    <row r="18" ht="21" customHeight="1" spans="1:17">
      <c r="A18" s="93" t="str">
        <f t="shared" si="0"/>
        <v>      义务教育阶段公用经费专项资金</v>
      </c>
      <c r="B18" s="94" t="s">
        <v>435</v>
      </c>
      <c r="C18" s="94" t="str">
        <f>"A05040000"&amp;"  "&amp;"办公用品"</f>
        <v>A05040000  办公用品</v>
      </c>
      <c r="D18" s="118" t="s">
        <v>430</v>
      </c>
      <c r="E18" s="119">
        <v>1</v>
      </c>
      <c r="F18" s="24">
        <v>25000</v>
      </c>
      <c r="G18" s="45">
        <v>25000</v>
      </c>
      <c r="H18" s="45">
        <v>25000</v>
      </c>
      <c r="I18" s="45"/>
      <c r="J18" s="45"/>
      <c r="K18" s="45"/>
      <c r="L18" s="45"/>
      <c r="M18" s="45"/>
      <c r="N18" s="45"/>
      <c r="O18" s="45"/>
      <c r="P18" s="45"/>
      <c r="Q18" s="45"/>
    </row>
    <row r="19" ht="21" customHeight="1" spans="1:17">
      <c r="A19" s="93" t="str">
        <f t="shared" si="0"/>
        <v>      义务教育阶段公用经费专项资金</v>
      </c>
      <c r="B19" s="94" t="s">
        <v>436</v>
      </c>
      <c r="C19" s="94" t="str">
        <f>"C23120000"&amp;"  "&amp;"维修和保养服务"</f>
        <v>C23120000  维修和保养服务</v>
      </c>
      <c r="D19" s="118" t="s">
        <v>430</v>
      </c>
      <c r="E19" s="119">
        <v>1</v>
      </c>
      <c r="F19" s="24"/>
      <c r="G19" s="45">
        <v>16500</v>
      </c>
      <c r="H19" s="45">
        <v>16500</v>
      </c>
      <c r="I19" s="45"/>
      <c r="J19" s="45"/>
      <c r="K19" s="45"/>
      <c r="L19" s="45"/>
      <c r="M19" s="45"/>
      <c r="N19" s="45"/>
      <c r="O19" s="45"/>
      <c r="P19" s="45"/>
      <c r="Q19" s="45"/>
    </row>
    <row r="20" ht="21" customHeight="1" spans="1:17">
      <c r="A20" s="95" t="s">
        <v>272</v>
      </c>
      <c r="B20" s="96"/>
      <c r="C20" s="96"/>
      <c r="D20" s="96"/>
      <c r="E20" s="116"/>
      <c r="F20" s="117">
        <v>375000</v>
      </c>
      <c r="G20" s="45">
        <v>1598624</v>
      </c>
      <c r="H20" s="45">
        <v>1598624</v>
      </c>
      <c r="I20" s="45"/>
      <c r="J20" s="45"/>
      <c r="K20" s="45"/>
      <c r="L20" s="45"/>
      <c r="M20" s="45"/>
      <c r="N20" s="45"/>
      <c r="O20" s="45"/>
      <c r="P20" s="45"/>
      <c r="Q20" s="45"/>
    </row>
  </sheetData>
  <mergeCells count="17">
    <mergeCell ref="A1:Q1"/>
    <mergeCell ref="A2:Q2"/>
    <mergeCell ref="A3:E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78" t="s">
        <v>437</v>
      </c>
      <c r="B1" s="78"/>
      <c r="C1" s="78"/>
      <c r="D1" s="78"/>
      <c r="E1" s="78"/>
      <c r="F1" s="78"/>
      <c r="G1" s="78"/>
      <c r="H1" s="79"/>
      <c r="I1" s="78"/>
      <c r="J1" s="78"/>
      <c r="K1" s="78"/>
      <c r="L1" s="98"/>
      <c r="M1" s="79"/>
      <c r="N1" s="99"/>
    </row>
    <row r="2" ht="27.75" customHeight="1" spans="1:14">
      <c r="A2" s="71" t="s">
        <v>438</v>
      </c>
      <c r="B2" s="80"/>
      <c r="C2" s="80"/>
      <c r="D2" s="80"/>
      <c r="E2" s="80"/>
      <c r="F2" s="80"/>
      <c r="G2" s="80"/>
      <c r="H2" s="81"/>
      <c r="I2" s="80"/>
      <c r="J2" s="80"/>
      <c r="K2" s="80"/>
      <c r="L2" s="100"/>
      <c r="M2" s="81"/>
      <c r="N2" s="80"/>
    </row>
    <row r="3" ht="18.75" customHeight="1" spans="1:14">
      <c r="A3" s="72" t="str">
        <f>"单位名称："&amp;"玉溪市特殊教育学校"</f>
        <v>单位名称：玉溪市特殊教育学校</v>
      </c>
      <c r="B3" s="73"/>
      <c r="C3" s="73"/>
      <c r="D3" s="73"/>
      <c r="E3" s="73"/>
      <c r="F3" s="73"/>
      <c r="G3" s="73"/>
      <c r="H3" s="82"/>
      <c r="I3" s="75"/>
      <c r="J3" s="75"/>
      <c r="K3" s="75"/>
      <c r="L3" s="77"/>
      <c r="M3" s="101"/>
      <c r="N3" s="102" t="s">
        <v>2</v>
      </c>
    </row>
    <row r="4" ht="15.75" customHeight="1" spans="1:14">
      <c r="A4" s="83" t="s">
        <v>419</v>
      </c>
      <c r="B4" s="84" t="s">
        <v>439</v>
      </c>
      <c r="C4" s="84" t="s">
        <v>440</v>
      </c>
      <c r="D4" s="85" t="s">
        <v>137</v>
      </c>
      <c r="E4" s="85"/>
      <c r="F4" s="85"/>
      <c r="G4" s="85"/>
      <c r="H4" s="86"/>
      <c r="I4" s="85"/>
      <c r="J4" s="85"/>
      <c r="K4" s="85"/>
      <c r="L4" s="103"/>
      <c r="M4" s="86"/>
      <c r="N4" s="104"/>
    </row>
    <row r="5" ht="17.25" customHeight="1" spans="1:14">
      <c r="A5" s="87"/>
      <c r="B5" s="88"/>
      <c r="C5" s="88"/>
      <c r="D5" s="88" t="s">
        <v>30</v>
      </c>
      <c r="E5" s="88" t="s">
        <v>33</v>
      </c>
      <c r="F5" s="88" t="s">
        <v>425</v>
      </c>
      <c r="G5" s="88" t="s">
        <v>426</v>
      </c>
      <c r="H5" s="89" t="s">
        <v>427</v>
      </c>
      <c r="I5" s="105" t="s">
        <v>428</v>
      </c>
      <c r="J5" s="105"/>
      <c r="K5" s="105"/>
      <c r="L5" s="106"/>
      <c r="M5" s="107"/>
      <c r="N5" s="91"/>
    </row>
    <row r="6" ht="54" customHeight="1" spans="1:14">
      <c r="A6" s="90"/>
      <c r="B6" s="91"/>
      <c r="C6" s="91"/>
      <c r="D6" s="91"/>
      <c r="E6" s="91"/>
      <c r="F6" s="91"/>
      <c r="G6" s="91"/>
      <c r="H6" s="92"/>
      <c r="I6" s="91" t="s">
        <v>32</v>
      </c>
      <c r="J6" s="91" t="s">
        <v>39</v>
      </c>
      <c r="K6" s="91" t="s">
        <v>144</v>
      </c>
      <c r="L6" s="108" t="s">
        <v>41</v>
      </c>
      <c r="M6" s="92" t="s">
        <v>42</v>
      </c>
      <c r="N6" s="91" t="s">
        <v>43</v>
      </c>
    </row>
    <row r="7" ht="15" customHeight="1" spans="1:14">
      <c r="A7" s="90">
        <v>1</v>
      </c>
      <c r="B7" s="91">
        <v>2</v>
      </c>
      <c r="C7" s="91">
        <v>3</v>
      </c>
      <c r="D7" s="92">
        <v>4</v>
      </c>
      <c r="E7" s="92">
        <v>5</v>
      </c>
      <c r="F7" s="92">
        <v>6</v>
      </c>
      <c r="G7" s="92">
        <v>7</v>
      </c>
      <c r="H7" s="92">
        <v>8</v>
      </c>
      <c r="I7" s="92">
        <v>9</v>
      </c>
      <c r="J7" s="92">
        <v>10</v>
      </c>
      <c r="K7" s="92">
        <v>11</v>
      </c>
      <c r="L7" s="92">
        <v>12</v>
      </c>
      <c r="M7" s="92">
        <v>13</v>
      </c>
      <c r="N7" s="92">
        <v>14</v>
      </c>
    </row>
    <row r="8" ht="21" customHeight="1" spans="1:14">
      <c r="A8" s="93"/>
      <c r="B8" s="94"/>
      <c r="C8" s="94"/>
      <c r="D8" s="45"/>
      <c r="E8" s="45"/>
      <c r="F8" s="45"/>
      <c r="G8" s="45"/>
      <c r="H8" s="45"/>
      <c r="I8" s="45"/>
      <c r="J8" s="45"/>
      <c r="K8" s="45"/>
      <c r="L8" s="45"/>
      <c r="M8" s="45"/>
      <c r="N8" s="45"/>
    </row>
    <row r="9" ht="21" customHeight="1" spans="1:14">
      <c r="A9" s="93"/>
      <c r="B9" s="94"/>
      <c r="C9" s="94"/>
      <c r="D9" s="45"/>
      <c r="E9" s="45"/>
      <c r="F9" s="45"/>
      <c r="G9" s="45"/>
      <c r="H9" s="45"/>
      <c r="I9" s="45"/>
      <c r="J9" s="45"/>
      <c r="K9" s="45"/>
      <c r="L9" s="45"/>
      <c r="M9" s="45"/>
      <c r="N9" s="45"/>
    </row>
    <row r="10" ht="21" customHeight="1" spans="1:14">
      <c r="A10" s="95" t="s">
        <v>272</v>
      </c>
      <c r="B10" s="96"/>
      <c r="C10" s="97"/>
      <c r="D10" s="45"/>
      <c r="E10" s="45"/>
      <c r="F10" s="45"/>
      <c r="G10" s="45"/>
      <c r="H10" s="45"/>
      <c r="I10" s="45"/>
      <c r="J10" s="45"/>
      <c r="K10" s="45"/>
      <c r="L10" s="45"/>
      <c r="M10" s="45"/>
      <c r="N10" s="45"/>
    </row>
    <row r="11" customHeight="1" spans="1:1">
      <c r="A11" t="s">
        <v>441</v>
      </c>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0" sqref="A10"/>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0" t="s">
        <v>442</v>
      </c>
      <c r="B1" s="30"/>
      <c r="C1" s="30"/>
      <c r="D1" s="30"/>
      <c r="E1" s="30"/>
      <c r="F1" s="30"/>
      <c r="G1" s="30"/>
      <c r="H1" s="30"/>
      <c r="I1" s="30"/>
      <c r="J1" s="30"/>
      <c r="K1" s="30"/>
      <c r="L1" s="30"/>
      <c r="M1" s="30"/>
      <c r="N1" s="49"/>
    </row>
    <row r="2" ht="27.75" customHeight="1" spans="1:14">
      <c r="A2" s="71" t="s">
        <v>443</v>
      </c>
      <c r="B2" s="32"/>
      <c r="C2" s="32"/>
      <c r="D2" s="32"/>
      <c r="E2" s="32"/>
      <c r="F2" s="32"/>
      <c r="G2" s="32"/>
      <c r="H2" s="32"/>
      <c r="I2" s="32"/>
      <c r="J2" s="32"/>
      <c r="K2" s="32"/>
      <c r="L2" s="32"/>
      <c r="M2" s="32"/>
      <c r="N2" s="32"/>
    </row>
    <row r="3" ht="18" customHeight="1" spans="1:14">
      <c r="A3" s="72" t="str">
        <f>"单位名称："&amp;"玉溪市特殊教育学校"</f>
        <v>单位名称：玉溪市特殊教育学校</v>
      </c>
      <c r="B3" s="73"/>
      <c r="C3" s="73"/>
      <c r="D3" s="74"/>
      <c r="E3" s="75"/>
      <c r="F3" s="75"/>
      <c r="G3" s="75"/>
      <c r="H3" s="75"/>
      <c r="I3" s="75"/>
      <c r="N3" s="77" t="s">
        <v>2</v>
      </c>
    </row>
    <row r="4" ht="19.5" customHeight="1" spans="1:14">
      <c r="A4" s="35" t="s">
        <v>444</v>
      </c>
      <c r="B4" s="51" t="s">
        <v>137</v>
      </c>
      <c r="C4" s="52"/>
      <c r="D4" s="52"/>
      <c r="E4" s="51" t="s">
        <v>445</v>
      </c>
      <c r="F4" s="52"/>
      <c r="G4" s="52"/>
      <c r="H4" s="52"/>
      <c r="I4" s="52"/>
      <c r="J4" s="52"/>
      <c r="K4" s="52"/>
      <c r="L4" s="52"/>
      <c r="M4" s="52"/>
      <c r="N4" s="52"/>
    </row>
    <row r="5" ht="40.5" customHeight="1" spans="1:14">
      <c r="A5" s="41"/>
      <c r="B5" s="38" t="s">
        <v>30</v>
      </c>
      <c r="C5" s="34" t="s">
        <v>33</v>
      </c>
      <c r="D5" s="76" t="s">
        <v>446</v>
      </c>
      <c r="E5" s="42" t="s">
        <v>447</v>
      </c>
      <c r="F5" s="42" t="s">
        <v>448</v>
      </c>
      <c r="G5" s="42" t="s">
        <v>449</v>
      </c>
      <c r="H5" s="42" t="s">
        <v>450</v>
      </c>
      <c r="I5" s="42" t="s">
        <v>451</v>
      </c>
      <c r="J5" s="42" t="s">
        <v>452</v>
      </c>
      <c r="K5" s="42" t="s">
        <v>453</v>
      </c>
      <c r="L5" s="42" t="s">
        <v>454</v>
      </c>
      <c r="M5" s="42" t="s">
        <v>455</v>
      </c>
      <c r="N5" s="42" t="s">
        <v>456</v>
      </c>
    </row>
    <row r="6" ht="19.5" customHeight="1" spans="1:14">
      <c r="A6" s="42">
        <v>1</v>
      </c>
      <c r="B6" s="42">
        <v>2</v>
      </c>
      <c r="C6" s="42">
        <v>3</v>
      </c>
      <c r="D6" s="51">
        <v>4</v>
      </c>
      <c r="E6" s="42">
        <v>5</v>
      </c>
      <c r="F6" s="42">
        <v>6</v>
      </c>
      <c r="G6" s="42">
        <v>7</v>
      </c>
      <c r="H6" s="51">
        <v>8</v>
      </c>
      <c r="I6" s="42">
        <v>9</v>
      </c>
      <c r="J6" s="42">
        <v>10</v>
      </c>
      <c r="K6" s="42">
        <v>11</v>
      </c>
      <c r="L6" s="51">
        <v>12</v>
      </c>
      <c r="M6" s="42">
        <v>13</v>
      </c>
      <c r="N6" s="42">
        <v>14</v>
      </c>
    </row>
    <row r="7" ht="20.25" customHeight="1" spans="1:14">
      <c r="A7" s="43"/>
      <c r="B7" s="45"/>
      <c r="C7" s="45"/>
      <c r="D7" s="45"/>
      <c r="E7" s="45"/>
      <c r="F7" s="45"/>
      <c r="G7" s="45"/>
      <c r="H7" s="45"/>
      <c r="I7" s="45"/>
      <c r="J7" s="45"/>
      <c r="K7" s="45"/>
      <c r="L7" s="45"/>
      <c r="M7" s="45"/>
      <c r="N7" s="45"/>
    </row>
    <row r="8" ht="20.25" customHeight="1" spans="1:14">
      <c r="A8" s="43"/>
      <c r="B8" s="45"/>
      <c r="C8" s="45"/>
      <c r="D8" s="45"/>
      <c r="E8" s="45"/>
      <c r="F8" s="45"/>
      <c r="G8" s="45"/>
      <c r="H8" s="45"/>
      <c r="I8" s="45"/>
      <c r="J8" s="45"/>
      <c r="K8" s="45"/>
      <c r="L8" s="45"/>
      <c r="M8" s="45"/>
      <c r="N8" s="45"/>
    </row>
    <row r="9" ht="20.25" customHeight="1" spans="1:14">
      <c r="A9" s="69" t="s">
        <v>30</v>
      </c>
      <c r="B9" s="45"/>
      <c r="C9" s="45"/>
      <c r="D9" s="45"/>
      <c r="E9" s="45"/>
      <c r="F9" s="45"/>
      <c r="G9" s="45"/>
      <c r="H9" s="45"/>
      <c r="I9" s="45"/>
      <c r="J9" s="45"/>
      <c r="K9" s="45"/>
      <c r="L9" s="45"/>
      <c r="M9" s="45"/>
      <c r="N9" s="45"/>
    </row>
    <row r="10" customHeight="1" spans="1:1">
      <c r="A10" t="s">
        <v>441</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0" t="s">
        <v>457</v>
      </c>
      <c r="B1" s="30"/>
      <c r="C1" s="30"/>
      <c r="D1" s="30"/>
      <c r="E1" s="30"/>
      <c r="F1" s="30"/>
      <c r="G1" s="30"/>
      <c r="H1" s="30"/>
      <c r="I1" s="30"/>
      <c r="J1" s="49"/>
    </row>
    <row r="2" ht="28.5" customHeight="1" spans="1:10">
      <c r="A2" s="64" t="s">
        <v>458</v>
      </c>
      <c r="B2" s="65"/>
      <c r="C2" s="65"/>
      <c r="D2" s="65"/>
      <c r="E2" s="65"/>
      <c r="F2" s="66"/>
      <c r="G2" s="65"/>
      <c r="H2" s="66"/>
      <c r="I2" s="66"/>
      <c r="J2" s="65"/>
    </row>
    <row r="3" ht="15" customHeight="1" spans="1:1">
      <c r="A3" s="5" t="str">
        <f>"单位名称："&amp;"玉溪市特殊教育学校"</f>
        <v>单位名称：玉溪市特殊教育学校</v>
      </c>
    </row>
    <row r="4" ht="14.25" customHeight="1" spans="1:10">
      <c r="A4" s="67" t="s">
        <v>275</v>
      </c>
      <c r="B4" s="67" t="s">
        <v>276</v>
      </c>
      <c r="C4" s="67" t="s">
        <v>277</v>
      </c>
      <c r="D4" s="67" t="s">
        <v>278</v>
      </c>
      <c r="E4" s="67" t="s">
        <v>279</v>
      </c>
      <c r="F4" s="54" t="s">
        <v>280</v>
      </c>
      <c r="G4" s="67" t="s">
        <v>281</v>
      </c>
      <c r="H4" s="54" t="s">
        <v>282</v>
      </c>
      <c r="I4" s="54" t="s">
        <v>283</v>
      </c>
      <c r="J4" s="67" t="s">
        <v>284</v>
      </c>
    </row>
    <row r="5" ht="14.25" customHeight="1" spans="1:10">
      <c r="A5" s="67">
        <v>1</v>
      </c>
      <c r="B5" s="67">
        <v>2</v>
      </c>
      <c r="C5" s="67">
        <v>3</v>
      </c>
      <c r="D5" s="67">
        <v>4</v>
      </c>
      <c r="E5" s="67">
        <v>5</v>
      </c>
      <c r="F5" s="54">
        <v>6</v>
      </c>
      <c r="G5" s="67">
        <v>7</v>
      </c>
      <c r="H5" s="54">
        <v>8</v>
      </c>
      <c r="I5" s="54">
        <v>9</v>
      </c>
      <c r="J5" s="67">
        <v>10</v>
      </c>
    </row>
    <row r="6" ht="15" customHeight="1" spans="1:10">
      <c r="A6" s="26"/>
      <c r="B6" s="68"/>
      <c r="C6" s="68"/>
      <c r="D6" s="68"/>
      <c r="E6" s="69"/>
      <c r="F6" s="70"/>
      <c r="G6" s="69"/>
      <c r="H6" s="70"/>
      <c r="I6" s="70"/>
      <c r="J6" s="69"/>
    </row>
    <row r="7" ht="33.75" customHeight="1" spans="1:10">
      <c r="A7" s="26"/>
      <c r="B7" s="26"/>
      <c r="C7" s="26"/>
      <c r="D7" s="26"/>
      <c r="E7" s="26"/>
      <c r="F7" s="26"/>
      <c r="G7" s="43"/>
      <c r="H7" s="26"/>
      <c r="I7" s="26"/>
      <c r="J7" s="26"/>
    </row>
    <row r="8" ht="22" customHeight="1" spans="1:1">
      <c r="A8" t="s">
        <v>441</v>
      </c>
    </row>
  </sheetData>
  <mergeCells count="3">
    <mergeCell ref="A1:J1"/>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6"/>
  <sheetViews>
    <sheetView showZeros="0" workbookViewId="0">
      <selection activeCell="A1" sqref="A1:H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459</v>
      </c>
      <c r="B1" s="55"/>
      <c r="C1" s="55"/>
      <c r="D1" s="55"/>
      <c r="E1" s="55"/>
      <c r="F1" s="55"/>
      <c r="G1" s="55"/>
      <c r="H1" s="55" t="s">
        <v>459</v>
      </c>
    </row>
    <row r="2" ht="28.5" customHeight="1" spans="1:8">
      <c r="A2" s="56" t="s">
        <v>460</v>
      </c>
      <c r="B2" s="56"/>
      <c r="C2" s="56"/>
      <c r="D2" s="56"/>
      <c r="E2" s="56"/>
      <c r="F2" s="56"/>
      <c r="G2" s="56"/>
      <c r="H2" s="56"/>
    </row>
    <row r="3" ht="18.75" customHeight="1" spans="1:8">
      <c r="A3" s="57" t="str">
        <f>"单位名称："&amp;"玉溪市特殊教育学校"</f>
        <v>单位名称：玉溪市特殊教育学校</v>
      </c>
      <c r="B3" s="57"/>
      <c r="C3" s="57"/>
      <c r="D3" s="57"/>
      <c r="E3" s="57"/>
      <c r="F3" s="57"/>
      <c r="G3" s="57"/>
      <c r="H3" s="57"/>
    </row>
    <row r="4" ht="18.75" customHeight="1" spans="1:8">
      <c r="A4" s="58" t="s">
        <v>130</v>
      </c>
      <c r="B4" s="58" t="s">
        <v>461</v>
      </c>
      <c r="C4" s="58" t="s">
        <v>462</v>
      </c>
      <c r="D4" s="58" t="s">
        <v>463</v>
      </c>
      <c r="E4" s="58" t="s">
        <v>464</v>
      </c>
      <c r="F4" s="58" t="s">
        <v>465</v>
      </c>
      <c r="G4" s="58"/>
      <c r="H4" s="58"/>
    </row>
    <row r="5" ht="18.75" customHeight="1" spans="1:8">
      <c r="A5" s="58"/>
      <c r="B5" s="58"/>
      <c r="C5" s="58"/>
      <c r="D5" s="58"/>
      <c r="E5" s="58"/>
      <c r="F5" s="58" t="s">
        <v>423</v>
      </c>
      <c r="G5" s="58" t="s">
        <v>466</v>
      </c>
      <c r="H5" s="58" t="s">
        <v>467</v>
      </c>
    </row>
    <row r="6" ht="18.75" customHeight="1" spans="1:8">
      <c r="A6" s="59" t="s">
        <v>44</v>
      </c>
      <c r="B6" s="59" t="s">
        <v>45</v>
      </c>
      <c r="C6" s="59" t="s">
        <v>46</v>
      </c>
      <c r="D6" s="59" t="s">
        <v>47</v>
      </c>
      <c r="E6" s="59" t="s">
        <v>48</v>
      </c>
      <c r="F6" s="59" t="s">
        <v>49</v>
      </c>
      <c r="G6" s="59" t="s">
        <v>50</v>
      </c>
      <c r="H6" s="59" t="s">
        <v>51</v>
      </c>
    </row>
    <row r="7" ht="18" customHeight="1" spans="1:8">
      <c r="A7" s="60" t="s">
        <v>64</v>
      </c>
      <c r="B7" s="60" t="s">
        <v>468</v>
      </c>
      <c r="C7" s="60" t="s">
        <v>469</v>
      </c>
      <c r="D7" s="60" t="s">
        <v>470</v>
      </c>
      <c r="E7" s="61" t="s">
        <v>471</v>
      </c>
      <c r="F7" s="62">
        <v>1</v>
      </c>
      <c r="G7" s="63">
        <v>3000</v>
      </c>
      <c r="H7" s="63">
        <v>3000</v>
      </c>
    </row>
    <row r="8" ht="18" customHeight="1" spans="1:8">
      <c r="A8" s="60" t="s">
        <v>64</v>
      </c>
      <c r="B8" s="60" t="s">
        <v>468</v>
      </c>
      <c r="C8" s="60" t="s">
        <v>472</v>
      </c>
      <c r="D8" s="60" t="s">
        <v>473</v>
      </c>
      <c r="E8" s="61" t="s">
        <v>471</v>
      </c>
      <c r="F8" s="62">
        <v>1</v>
      </c>
      <c r="G8" s="63">
        <v>3000</v>
      </c>
      <c r="H8" s="63">
        <v>3000</v>
      </c>
    </row>
    <row r="9" ht="18" customHeight="1" spans="1:8">
      <c r="A9" s="60" t="s">
        <v>64</v>
      </c>
      <c r="B9" s="60" t="s">
        <v>468</v>
      </c>
      <c r="C9" s="60" t="s">
        <v>474</v>
      </c>
      <c r="D9" s="60" t="s">
        <v>475</v>
      </c>
      <c r="E9" s="61" t="s">
        <v>471</v>
      </c>
      <c r="F9" s="62">
        <v>1</v>
      </c>
      <c r="G9" s="63">
        <v>8000</v>
      </c>
      <c r="H9" s="63">
        <v>8000</v>
      </c>
    </row>
    <row r="10" ht="18" customHeight="1" spans="1:8">
      <c r="A10" s="60" t="s">
        <v>64</v>
      </c>
      <c r="B10" s="60" t="s">
        <v>468</v>
      </c>
      <c r="C10" s="60" t="s">
        <v>476</v>
      </c>
      <c r="D10" s="60" t="s">
        <v>477</v>
      </c>
      <c r="E10" s="61" t="s">
        <v>471</v>
      </c>
      <c r="F10" s="62">
        <v>1</v>
      </c>
      <c r="G10" s="63">
        <v>1000</v>
      </c>
      <c r="H10" s="63">
        <v>1000</v>
      </c>
    </row>
    <row r="11" ht="18" customHeight="1" spans="1:8">
      <c r="A11" s="60" t="s">
        <v>64</v>
      </c>
      <c r="B11" s="60" t="s">
        <v>468</v>
      </c>
      <c r="C11" s="60" t="s">
        <v>478</v>
      </c>
      <c r="D11" s="60" t="s">
        <v>479</v>
      </c>
      <c r="E11" s="61" t="s">
        <v>471</v>
      </c>
      <c r="F11" s="62">
        <v>14</v>
      </c>
      <c r="G11" s="63">
        <v>6000</v>
      </c>
      <c r="H11" s="63">
        <v>84000</v>
      </c>
    </row>
    <row r="12" ht="18" customHeight="1" spans="1:8">
      <c r="A12" s="60" t="s">
        <v>64</v>
      </c>
      <c r="B12" s="60" t="s">
        <v>480</v>
      </c>
      <c r="C12" s="60" t="s">
        <v>481</v>
      </c>
      <c r="D12" s="60" t="s">
        <v>482</v>
      </c>
      <c r="E12" s="61" t="s">
        <v>483</v>
      </c>
      <c r="F12" s="62">
        <v>10</v>
      </c>
      <c r="G12" s="63">
        <v>268</v>
      </c>
      <c r="H12" s="63">
        <v>2680</v>
      </c>
    </row>
    <row r="13" ht="18" customHeight="1" spans="1:8">
      <c r="A13" s="60" t="s">
        <v>64</v>
      </c>
      <c r="B13" s="60" t="s">
        <v>480</v>
      </c>
      <c r="C13" s="60" t="s">
        <v>481</v>
      </c>
      <c r="D13" s="60" t="s">
        <v>482</v>
      </c>
      <c r="E13" s="61" t="s">
        <v>484</v>
      </c>
      <c r="F13" s="62">
        <v>160</v>
      </c>
      <c r="G13" s="63">
        <v>168</v>
      </c>
      <c r="H13" s="63">
        <v>26880</v>
      </c>
    </row>
    <row r="14" ht="18" customHeight="1" spans="1:8">
      <c r="A14" s="60" t="s">
        <v>64</v>
      </c>
      <c r="B14" s="60" t="s">
        <v>485</v>
      </c>
      <c r="C14" s="60" t="s">
        <v>486</v>
      </c>
      <c r="D14" s="60" t="s">
        <v>487</v>
      </c>
      <c r="E14" s="61" t="s">
        <v>488</v>
      </c>
      <c r="F14" s="62">
        <v>6</v>
      </c>
      <c r="G14" s="63">
        <v>900</v>
      </c>
      <c r="H14" s="63">
        <v>5400</v>
      </c>
    </row>
    <row r="15" ht="18" customHeight="1" spans="1:8">
      <c r="A15" s="60" t="s">
        <v>64</v>
      </c>
      <c r="B15" s="60" t="s">
        <v>485</v>
      </c>
      <c r="C15" s="60" t="s">
        <v>489</v>
      </c>
      <c r="D15" s="60" t="s">
        <v>490</v>
      </c>
      <c r="E15" s="61" t="s">
        <v>491</v>
      </c>
      <c r="F15" s="62">
        <v>7</v>
      </c>
      <c r="G15" s="63">
        <v>1000</v>
      </c>
      <c r="H15" s="63">
        <v>7000</v>
      </c>
    </row>
    <row r="16" ht="18" customHeight="1" spans="1:8">
      <c r="A16" s="61" t="s">
        <v>30</v>
      </c>
      <c r="B16" s="61"/>
      <c r="C16" s="61"/>
      <c r="D16" s="61"/>
      <c r="E16" s="61"/>
      <c r="F16" s="62">
        <v>201</v>
      </c>
      <c r="G16" s="63"/>
      <c r="H16" s="63">
        <v>140960</v>
      </c>
    </row>
  </sheetData>
  <mergeCells count="10">
    <mergeCell ref="A1:H1"/>
    <mergeCell ref="A2:H2"/>
    <mergeCell ref="A3:H3"/>
    <mergeCell ref="F4:H4"/>
    <mergeCell ref="A16:E16"/>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0" t="s">
        <v>492</v>
      </c>
      <c r="B1" s="30"/>
      <c r="C1" s="30"/>
      <c r="D1" s="31"/>
      <c r="E1" s="31"/>
      <c r="F1" s="31"/>
      <c r="G1" s="31"/>
      <c r="H1" s="30"/>
      <c r="I1" s="30"/>
      <c r="J1" s="30"/>
      <c r="K1" s="49"/>
    </row>
    <row r="2" ht="28.5" customHeight="1" spans="1:11">
      <c r="A2" s="32" t="s">
        <v>493</v>
      </c>
      <c r="B2" s="32"/>
      <c r="C2" s="32"/>
      <c r="D2" s="32"/>
      <c r="E2" s="32"/>
      <c r="F2" s="32"/>
      <c r="G2" s="32"/>
      <c r="H2" s="32"/>
      <c r="I2" s="32"/>
      <c r="J2" s="32"/>
      <c r="K2" s="32"/>
    </row>
    <row r="3" ht="13.5" customHeight="1" spans="1:11">
      <c r="A3" s="5" t="str">
        <f>"单位名称："&amp;"玉溪市特殊教育学校"</f>
        <v>单位名称：玉溪市特殊教育学校</v>
      </c>
      <c r="B3" s="6"/>
      <c r="C3" s="6"/>
      <c r="D3" s="6"/>
      <c r="E3" s="6"/>
      <c r="F3" s="6"/>
      <c r="G3" s="6"/>
      <c r="H3" s="7"/>
      <c r="I3" s="7"/>
      <c r="J3" s="7"/>
      <c r="K3" s="50" t="s">
        <v>2</v>
      </c>
    </row>
    <row r="4" ht="21.75" customHeight="1" spans="1:11">
      <c r="A4" s="33" t="s">
        <v>205</v>
      </c>
      <c r="B4" s="33" t="s">
        <v>132</v>
      </c>
      <c r="C4" s="33" t="s">
        <v>206</v>
      </c>
      <c r="D4" s="34" t="s">
        <v>133</v>
      </c>
      <c r="E4" s="34" t="s">
        <v>134</v>
      </c>
      <c r="F4" s="34" t="s">
        <v>135</v>
      </c>
      <c r="G4" s="34" t="s">
        <v>136</v>
      </c>
      <c r="H4" s="35" t="s">
        <v>30</v>
      </c>
      <c r="I4" s="51" t="s">
        <v>494</v>
      </c>
      <c r="J4" s="52"/>
      <c r="K4" s="53"/>
    </row>
    <row r="5" ht="21.75" customHeight="1" spans="1:11">
      <c r="A5" s="36"/>
      <c r="B5" s="36"/>
      <c r="C5" s="36"/>
      <c r="D5" s="37"/>
      <c r="E5" s="37"/>
      <c r="F5" s="37"/>
      <c r="G5" s="37"/>
      <c r="H5" s="38"/>
      <c r="I5" s="34" t="s">
        <v>33</v>
      </c>
      <c r="J5" s="34" t="s">
        <v>34</v>
      </c>
      <c r="K5" s="34" t="s">
        <v>35</v>
      </c>
    </row>
    <row r="6" ht="40.5" customHeight="1" spans="1:11">
      <c r="A6" s="39"/>
      <c r="B6" s="39"/>
      <c r="C6" s="39"/>
      <c r="D6" s="40"/>
      <c r="E6" s="40"/>
      <c r="F6" s="40"/>
      <c r="G6" s="40"/>
      <c r="H6" s="41"/>
      <c r="I6" s="40" t="s">
        <v>32</v>
      </c>
      <c r="J6" s="40"/>
      <c r="K6" s="40"/>
    </row>
    <row r="7" ht="15" customHeight="1" spans="1:11">
      <c r="A7" s="42">
        <v>1</v>
      </c>
      <c r="B7" s="42">
        <v>2</v>
      </c>
      <c r="C7" s="42">
        <v>3</v>
      </c>
      <c r="D7" s="42">
        <v>4</v>
      </c>
      <c r="E7" s="42">
        <v>5</v>
      </c>
      <c r="F7" s="42">
        <v>6</v>
      </c>
      <c r="G7" s="42">
        <v>7</v>
      </c>
      <c r="H7" s="42">
        <v>8</v>
      </c>
      <c r="I7" s="42">
        <v>9</v>
      </c>
      <c r="J7" s="54">
        <v>10</v>
      </c>
      <c r="K7" s="54">
        <v>11</v>
      </c>
    </row>
    <row r="8" ht="30.65" customHeight="1" spans="1:11">
      <c r="A8" s="43"/>
      <c r="B8" s="44"/>
      <c r="C8" s="43"/>
      <c r="D8" s="43"/>
      <c r="E8" s="43"/>
      <c r="F8" s="43"/>
      <c r="G8" s="43"/>
      <c r="H8" s="45"/>
      <c r="I8" s="45"/>
      <c r="J8" s="45"/>
      <c r="K8" s="45"/>
    </row>
    <row r="9" ht="30.65" customHeight="1" spans="1:11">
      <c r="A9" s="44"/>
      <c r="B9" s="44"/>
      <c r="C9" s="44"/>
      <c r="D9" s="44"/>
      <c r="E9" s="44"/>
      <c r="F9" s="44"/>
      <c r="G9" s="44"/>
      <c r="H9" s="45"/>
      <c r="I9" s="45"/>
      <c r="J9" s="45"/>
      <c r="K9" s="45"/>
    </row>
    <row r="10" ht="18.75" customHeight="1" spans="1:11">
      <c r="A10" s="46" t="s">
        <v>272</v>
      </c>
      <c r="B10" s="47"/>
      <c r="C10" s="47"/>
      <c r="D10" s="47"/>
      <c r="E10" s="47"/>
      <c r="F10" s="47"/>
      <c r="G10" s="48"/>
      <c r="H10" s="45"/>
      <c r="I10" s="45"/>
      <c r="J10" s="45"/>
      <c r="K10" s="45"/>
    </row>
    <row r="11" customHeight="1" spans="1:1">
      <c r="A11" t="s">
        <v>441</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B15" sqref="B15"/>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495</v>
      </c>
      <c r="B1" s="1"/>
      <c r="C1" s="1"/>
      <c r="D1" s="2"/>
      <c r="E1" s="1"/>
      <c r="F1" s="1"/>
      <c r="G1" s="3"/>
    </row>
    <row r="2" ht="27.75" customHeight="1" spans="1:7">
      <c r="A2" s="4" t="s">
        <v>496</v>
      </c>
      <c r="B2" s="4"/>
      <c r="C2" s="4"/>
      <c r="D2" s="4"/>
      <c r="E2" s="4"/>
      <c r="F2" s="4"/>
      <c r="G2" s="4"/>
    </row>
    <row r="3" ht="13.5" customHeight="1" spans="1:7">
      <c r="A3" s="5" t="str">
        <f>"单位名称："&amp;"玉溪市特殊教育学校"</f>
        <v>单位名称：玉溪市特殊教育学校</v>
      </c>
      <c r="B3" s="6"/>
      <c r="C3" s="6"/>
      <c r="D3" s="6"/>
      <c r="E3" s="7"/>
      <c r="F3" s="7"/>
      <c r="G3" s="8" t="s">
        <v>2</v>
      </c>
    </row>
    <row r="4" ht="21.75" customHeight="1" spans="1:7">
      <c r="A4" s="9" t="s">
        <v>206</v>
      </c>
      <c r="B4" s="9" t="s">
        <v>205</v>
      </c>
      <c r="C4" s="9" t="s">
        <v>132</v>
      </c>
      <c r="D4" s="10" t="s">
        <v>497</v>
      </c>
      <c r="E4" s="11" t="s">
        <v>33</v>
      </c>
      <c r="F4" s="12"/>
      <c r="G4" s="13"/>
    </row>
    <row r="5" ht="21.75" customHeight="1" spans="1:7">
      <c r="A5" s="14"/>
      <c r="B5" s="14"/>
      <c r="C5" s="14"/>
      <c r="D5" s="15"/>
      <c r="E5" s="16" t="s">
        <v>498</v>
      </c>
      <c r="F5" s="10" t="s">
        <v>499</v>
      </c>
      <c r="G5" s="10" t="s">
        <v>500</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937127.21</v>
      </c>
      <c r="F8" s="24">
        <v>949000</v>
      </c>
      <c r="G8" s="24">
        <v>1018100</v>
      </c>
    </row>
    <row r="9" ht="21" customHeight="1" spans="1:7">
      <c r="A9" s="21"/>
      <c r="B9" s="21" t="s">
        <v>501</v>
      </c>
      <c r="C9" s="21" t="s">
        <v>254</v>
      </c>
      <c r="D9" s="25" t="s">
        <v>502</v>
      </c>
      <c r="E9" s="24">
        <v>680000</v>
      </c>
      <c r="F9" s="24">
        <v>680000</v>
      </c>
      <c r="G9" s="24">
        <v>744000</v>
      </c>
    </row>
    <row r="10" ht="21" customHeight="1" spans="1:7">
      <c r="A10" s="26"/>
      <c r="B10" s="21" t="s">
        <v>501</v>
      </c>
      <c r="C10" s="21" t="s">
        <v>238</v>
      </c>
      <c r="D10" s="25" t="s">
        <v>502</v>
      </c>
      <c r="E10" s="24">
        <v>56801.25</v>
      </c>
      <c r="F10" s="24">
        <v>57800</v>
      </c>
      <c r="G10" s="24">
        <v>57600</v>
      </c>
    </row>
    <row r="11" ht="21" customHeight="1" spans="1:7">
      <c r="A11" s="26"/>
      <c r="B11" s="21" t="s">
        <v>501</v>
      </c>
      <c r="C11" s="21" t="s">
        <v>244</v>
      </c>
      <c r="D11" s="25" t="s">
        <v>502</v>
      </c>
      <c r="E11" s="24">
        <v>8801.76</v>
      </c>
      <c r="F11" s="24">
        <v>11300</v>
      </c>
      <c r="G11" s="24">
        <v>14500</v>
      </c>
    </row>
    <row r="12" ht="21" customHeight="1" spans="1:7">
      <c r="A12" s="26"/>
      <c r="B12" s="21" t="s">
        <v>501</v>
      </c>
      <c r="C12" s="21" t="s">
        <v>210</v>
      </c>
      <c r="D12" s="25" t="s">
        <v>502</v>
      </c>
      <c r="E12" s="24">
        <v>191524.2</v>
      </c>
      <c r="F12" s="24">
        <v>199900</v>
      </c>
      <c r="G12" s="24">
        <v>202000</v>
      </c>
    </row>
    <row r="13" ht="21" customHeight="1" spans="1:7">
      <c r="A13" s="27" t="s">
        <v>30</v>
      </c>
      <c r="B13" s="28" t="s">
        <v>503</v>
      </c>
      <c r="C13" s="28"/>
      <c r="D13" s="29"/>
      <c r="E13" s="24">
        <v>937127.21</v>
      </c>
      <c r="F13" s="24">
        <v>949000</v>
      </c>
      <c r="G13" s="24">
        <v>1018100</v>
      </c>
    </row>
  </sheetData>
  <mergeCells count="12">
    <mergeCell ref="A1:G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opLeftCell="K1" workbookViewId="0">
      <selection activeCell="N14" sqref="N14"/>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2" t="s">
        <v>26</v>
      </c>
      <c r="B1" s="162"/>
      <c r="C1" s="162"/>
      <c r="D1" s="162"/>
      <c r="E1" s="162"/>
      <c r="F1" s="162"/>
      <c r="G1" s="162"/>
      <c r="H1" s="162"/>
      <c r="I1" s="162"/>
      <c r="J1" s="162"/>
      <c r="K1" s="162"/>
      <c r="L1" s="162"/>
      <c r="M1" s="162"/>
      <c r="N1" s="162"/>
      <c r="O1" s="162"/>
      <c r="P1" s="162"/>
      <c r="Q1" s="162"/>
      <c r="R1" s="162"/>
      <c r="S1" s="162"/>
    </row>
    <row r="2" ht="28.5" customHeight="1" spans="1:19">
      <c r="A2" s="150" t="s">
        <v>27</v>
      </c>
      <c r="B2" s="150"/>
      <c r="C2" s="150"/>
      <c r="D2" s="150"/>
      <c r="E2" s="150"/>
      <c r="F2" s="150"/>
      <c r="G2" s="150"/>
      <c r="H2" s="150"/>
      <c r="I2" s="150"/>
      <c r="J2" s="150"/>
      <c r="K2" s="150"/>
      <c r="L2" s="150"/>
      <c r="M2" s="150"/>
      <c r="N2" s="150"/>
      <c r="O2" s="150"/>
      <c r="P2" s="150"/>
      <c r="Q2" s="150"/>
      <c r="R2" s="150"/>
      <c r="S2" s="150"/>
    </row>
    <row r="3" ht="20.25" customHeight="1" spans="1:19">
      <c r="A3" s="151" t="str">
        <f>"单位名称："&amp;"玉溪市特殊教育学校"</f>
        <v>单位名称：玉溪市特殊教育学校</v>
      </c>
      <c r="B3" s="151"/>
      <c r="C3" s="151"/>
      <c r="D3" s="151"/>
      <c r="E3" s="151"/>
      <c r="F3" s="151"/>
      <c r="G3" s="151"/>
      <c r="H3" s="151"/>
      <c r="I3" s="151"/>
      <c r="J3" s="151"/>
      <c r="K3" s="151"/>
      <c r="L3" s="163"/>
      <c r="M3" s="163"/>
      <c r="N3" s="163"/>
      <c r="O3" s="163"/>
      <c r="P3" s="163"/>
      <c r="Q3" s="163"/>
      <c r="R3" s="163"/>
      <c r="S3" s="163" t="s">
        <v>2</v>
      </c>
    </row>
    <row r="4" ht="27" customHeight="1" spans="1:19">
      <c r="A4" s="153" t="s">
        <v>28</v>
      </c>
      <c r="B4" s="153" t="s">
        <v>29</v>
      </c>
      <c r="C4" s="153" t="s">
        <v>30</v>
      </c>
      <c r="D4" s="153" t="s">
        <v>31</v>
      </c>
      <c r="E4" s="153"/>
      <c r="F4" s="153"/>
      <c r="G4" s="153"/>
      <c r="H4" s="153"/>
      <c r="I4" s="153"/>
      <c r="J4" s="153"/>
      <c r="K4" s="153"/>
      <c r="L4" s="153"/>
      <c r="M4" s="153"/>
      <c r="N4" s="153"/>
      <c r="O4" s="153" t="s">
        <v>20</v>
      </c>
      <c r="P4" s="153"/>
      <c r="Q4" s="153"/>
      <c r="R4" s="153"/>
      <c r="S4" s="153"/>
    </row>
    <row r="5" ht="27" customHeight="1" spans="1:19">
      <c r="A5" s="153"/>
      <c r="B5" s="153"/>
      <c r="C5" s="153"/>
      <c r="D5" s="153" t="s">
        <v>32</v>
      </c>
      <c r="E5" s="153" t="s">
        <v>33</v>
      </c>
      <c r="F5" s="153" t="s">
        <v>34</v>
      </c>
      <c r="G5" s="153" t="s">
        <v>35</v>
      </c>
      <c r="H5" s="153" t="s">
        <v>36</v>
      </c>
      <c r="I5" s="153" t="s">
        <v>37</v>
      </c>
      <c r="J5" s="153"/>
      <c r="K5" s="153"/>
      <c r="L5" s="153"/>
      <c r="M5" s="153"/>
      <c r="N5" s="153"/>
      <c r="O5" s="153" t="s">
        <v>32</v>
      </c>
      <c r="P5" s="153" t="s">
        <v>33</v>
      </c>
      <c r="Q5" s="153" t="s">
        <v>34</v>
      </c>
      <c r="R5" s="153" t="s">
        <v>35</v>
      </c>
      <c r="S5" s="153" t="s">
        <v>38</v>
      </c>
    </row>
    <row r="6" ht="27" customHeight="1" spans="1:19">
      <c r="A6" s="154"/>
      <c r="B6" s="154"/>
      <c r="C6" s="154"/>
      <c r="D6" s="154"/>
      <c r="E6" s="154"/>
      <c r="F6" s="154"/>
      <c r="G6" s="154"/>
      <c r="H6" s="154"/>
      <c r="I6" s="154" t="s">
        <v>32</v>
      </c>
      <c r="J6" s="154" t="s">
        <v>39</v>
      </c>
      <c r="K6" s="154" t="s">
        <v>40</v>
      </c>
      <c r="L6" s="154" t="s">
        <v>41</v>
      </c>
      <c r="M6" s="154" t="s">
        <v>42</v>
      </c>
      <c r="N6" s="154" t="s">
        <v>43</v>
      </c>
      <c r="O6" s="154"/>
      <c r="P6" s="154"/>
      <c r="Q6" s="154"/>
      <c r="R6" s="154"/>
      <c r="S6" s="154"/>
    </row>
    <row r="7" ht="20.25" customHeight="1" spans="1:19">
      <c r="A7" s="161" t="s">
        <v>44</v>
      </c>
      <c r="B7" s="161" t="s">
        <v>45</v>
      </c>
      <c r="C7" s="161" t="s">
        <v>46</v>
      </c>
      <c r="D7" s="161" t="s">
        <v>47</v>
      </c>
      <c r="E7" s="161" t="s">
        <v>48</v>
      </c>
      <c r="F7" s="161" t="s">
        <v>49</v>
      </c>
      <c r="G7" s="161" t="s">
        <v>50</v>
      </c>
      <c r="H7" s="161" t="s">
        <v>51</v>
      </c>
      <c r="I7" s="161" t="s">
        <v>52</v>
      </c>
      <c r="J7" s="161" t="s">
        <v>53</v>
      </c>
      <c r="K7" s="161" t="s">
        <v>54</v>
      </c>
      <c r="L7" s="161" t="s">
        <v>55</v>
      </c>
      <c r="M7" s="161" t="s">
        <v>56</v>
      </c>
      <c r="N7" s="161" t="s">
        <v>57</v>
      </c>
      <c r="O7" s="161" t="s">
        <v>58</v>
      </c>
      <c r="P7" s="161" t="s">
        <v>59</v>
      </c>
      <c r="Q7" s="161" t="s">
        <v>60</v>
      </c>
      <c r="R7" s="161" t="s">
        <v>61</v>
      </c>
      <c r="S7" s="161" t="s">
        <v>62</v>
      </c>
    </row>
    <row r="8" ht="20.25" customHeight="1" spans="1:19">
      <c r="A8" s="158" t="s">
        <v>63</v>
      </c>
      <c r="B8" s="158" t="s">
        <v>64</v>
      </c>
      <c r="C8" s="159">
        <v>37398515.4</v>
      </c>
      <c r="D8" s="159">
        <v>26712071.82</v>
      </c>
      <c r="E8" s="63">
        <v>26277071.82</v>
      </c>
      <c r="F8" s="63"/>
      <c r="G8" s="63"/>
      <c r="H8" s="63"/>
      <c r="I8" s="63">
        <v>435000</v>
      </c>
      <c r="J8" s="63"/>
      <c r="K8" s="63"/>
      <c r="L8" s="63"/>
      <c r="M8" s="63"/>
      <c r="N8" s="63">
        <v>435000</v>
      </c>
      <c r="O8" s="159">
        <v>10686443.58</v>
      </c>
      <c r="P8" s="159">
        <v>10604131.59</v>
      </c>
      <c r="Q8" s="159">
        <v>82311.99</v>
      </c>
      <c r="R8" s="159"/>
      <c r="S8" s="159"/>
    </row>
    <row r="9" ht="20.25" customHeight="1" spans="1:19">
      <c r="A9" s="155" t="s">
        <v>30</v>
      </c>
      <c r="B9" s="158"/>
      <c r="C9" s="159">
        <v>37398515.4</v>
      </c>
      <c r="D9" s="159">
        <v>26712071.82</v>
      </c>
      <c r="E9" s="159">
        <v>26277071.82</v>
      </c>
      <c r="F9" s="159"/>
      <c r="G9" s="159"/>
      <c r="H9" s="159"/>
      <c r="I9" s="159">
        <v>435000</v>
      </c>
      <c r="J9" s="159"/>
      <c r="K9" s="159"/>
      <c r="L9" s="159"/>
      <c r="M9" s="159"/>
      <c r="N9" s="159">
        <v>435000</v>
      </c>
      <c r="O9" s="159">
        <v>10686443.58</v>
      </c>
      <c r="P9" s="159">
        <v>10604131.59</v>
      </c>
      <c r="Q9" s="159">
        <v>82311.99</v>
      </c>
      <c r="R9" s="159"/>
      <c r="S9" s="159"/>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topLeftCell="F1" workbookViewId="0">
      <selection activeCell="A4" sqref="A4:O5"/>
    </sheetView>
  </sheetViews>
  <sheetFormatPr defaultColWidth="8.85" defaultRowHeight="15" customHeight="1"/>
  <cols>
    <col min="1" max="1" width="17.8416666666667" customWidth="1"/>
    <col min="2" max="2" width="53.1333333333333" customWidth="1"/>
    <col min="3" max="15" width="15.1333333333333" customWidth="1"/>
  </cols>
  <sheetData>
    <row r="1" s="148" customFormat="1" customHeight="1" spans="1:15">
      <c r="A1" s="162" t="s">
        <v>65</v>
      </c>
      <c r="B1" s="162"/>
      <c r="C1" s="162"/>
      <c r="D1" s="162"/>
      <c r="E1" s="162"/>
      <c r="F1" s="162"/>
      <c r="G1" s="162"/>
      <c r="H1" s="162"/>
      <c r="I1" s="162"/>
      <c r="J1" s="162"/>
      <c r="K1" s="162"/>
      <c r="L1" s="162"/>
      <c r="M1" s="162"/>
      <c r="N1" s="162"/>
      <c r="O1" s="162"/>
    </row>
    <row r="2" s="148" customFormat="1" ht="28.5" customHeight="1" spans="1:15">
      <c r="A2" s="150" t="s">
        <v>66</v>
      </c>
      <c r="B2" s="150"/>
      <c r="C2" s="150"/>
      <c r="D2" s="150"/>
      <c r="E2" s="150"/>
      <c r="F2" s="150"/>
      <c r="G2" s="150"/>
      <c r="H2" s="150"/>
      <c r="I2" s="150"/>
      <c r="J2" s="150"/>
      <c r="K2" s="150"/>
      <c r="L2" s="150"/>
      <c r="M2" s="150"/>
      <c r="N2" s="150"/>
      <c r="O2" s="150"/>
    </row>
    <row r="3" s="148" customFormat="1" ht="20.25" customHeight="1" spans="1:15">
      <c r="A3" s="151" t="str">
        <f>"单位名称："&amp;"玉溪市特殊教育学校"</f>
        <v>单位名称：玉溪市特殊教育学校</v>
      </c>
      <c r="B3" s="151"/>
      <c r="C3" s="151"/>
      <c r="D3" s="151"/>
      <c r="E3" s="151"/>
      <c r="F3" s="151"/>
      <c r="G3" s="151"/>
      <c r="H3" s="151"/>
      <c r="I3" s="151"/>
      <c r="J3" s="163"/>
      <c r="K3" s="163"/>
      <c r="L3" s="163"/>
      <c r="M3" s="163"/>
      <c r="N3" s="163"/>
      <c r="O3" s="163" t="s">
        <v>2</v>
      </c>
    </row>
    <row r="4" ht="27" customHeight="1" spans="1:15">
      <c r="A4" s="153" t="s">
        <v>67</v>
      </c>
      <c r="B4" s="153" t="s">
        <v>68</v>
      </c>
      <c r="C4" s="153" t="s">
        <v>30</v>
      </c>
      <c r="D4" s="153" t="s">
        <v>33</v>
      </c>
      <c r="E4" s="153"/>
      <c r="F4" s="153"/>
      <c r="G4" s="153" t="s">
        <v>34</v>
      </c>
      <c r="H4" s="153" t="s">
        <v>35</v>
      </c>
      <c r="I4" s="153" t="s">
        <v>69</v>
      </c>
      <c r="J4" s="153" t="s">
        <v>70</v>
      </c>
      <c r="K4" s="153"/>
      <c r="L4" s="153"/>
      <c r="M4" s="153"/>
      <c r="N4" s="153"/>
      <c r="O4" s="153"/>
    </row>
    <row r="5" ht="27" customHeight="1" spans="1:15">
      <c r="A5" s="154"/>
      <c r="B5" s="154"/>
      <c r="C5" s="154"/>
      <c r="D5" s="154" t="s">
        <v>32</v>
      </c>
      <c r="E5" s="154" t="s">
        <v>71</v>
      </c>
      <c r="F5" s="154" t="s">
        <v>72</v>
      </c>
      <c r="G5" s="154"/>
      <c r="H5" s="154"/>
      <c r="I5" s="154"/>
      <c r="J5" s="154" t="s">
        <v>32</v>
      </c>
      <c r="K5" s="154" t="s">
        <v>73</v>
      </c>
      <c r="L5" s="154" t="s">
        <v>74</v>
      </c>
      <c r="M5" s="154" t="s">
        <v>75</v>
      </c>
      <c r="N5" s="154" t="s">
        <v>76</v>
      </c>
      <c r="O5" s="154" t="s">
        <v>77</v>
      </c>
    </row>
    <row r="6" ht="20.25" customHeight="1" spans="1:15">
      <c r="A6" s="161" t="s">
        <v>44</v>
      </c>
      <c r="B6" s="161" t="s">
        <v>45</v>
      </c>
      <c r="C6" s="161" t="s">
        <v>46</v>
      </c>
      <c r="D6" s="161" t="s">
        <v>47</v>
      </c>
      <c r="E6" s="161" t="s">
        <v>48</v>
      </c>
      <c r="F6" s="161" t="s">
        <v>49</v>
      </c>
      <c r="G6" s="161" t="s">
        <v>50</v>
      </c>
      <c r="H6" s="161" t="s">
        <v>51</v>
      </c>
      <c r="I6" s="161" t="s">
        <v>52</v>
      </c>
      <c r="J6" s="161" t="s">
        <v>53</v>
      </c>
      <c r="K6" s="161" t="s">
        <v>54</v>
      </c>
      <c r="L6" s="161" t="s">
        <v>55</v>
      </c>
      <c r="M6" s="161" t="s">
        <v>56</v>
      </c>
      <c r="N6" s="161" t="s">
        <v>57</v>
      </c>
      <c r="O6" s="161" t="s">
        <v>58</v>
      </c>
    </row>
    <row r="7" ht="20.25" customHeight="1" spans="1:15">
      <c r="A7" s="158" t="s">
        <v>78</v>
      </c>
      <c r="B7" s="158" t="str">
        <f>"        "&amp;"教育支出"</f>
        <v>        教育支出</v>
      </c>
      <c r="C7" s="63">
        <v>30077315.02</v>
      </c>
      <c r="D7" s="63">
        <v>29642315.02</v>
      </c>
      <c r="E7" s="63">
        <v>18101056.22</v>
      </c>
      <c r="F7" s="63">
        <v>11541258.8</v>
      </c>
      <c r="G7" s="63"/>
      <c r="H7" s="63"/>
      <c r="I7" s="63"/>
      <c r="J7" s="63">
        <v>435000</v>
      </c>
      <c r="K7" s="63"/>
      <c r="L7" s="63"/>
      <c r="M7" s="63"/>
      <c r="N7" s="63"/>
      <c r="O7" s="63">
        <v>435000</v>
      </c>
    </row>
    <row r="8" ht="20.25" customHeight="1" spans="1:15">
      <c r="A8" s="164" t="s">
        <v>79</v>
      </c>
      <c r="B8" s="164" t="str">
        <f>"        "&amp;"普通教育"</f>
        <v>        普通教育</v>
      </c>
      <c r="C8" s="63">
        <v>242583.77</v>
      </c>
      <c r="D8" s="63">
        <v>242583.77</v>
      </c>
      <c r="E8" s="63"/>
      <c r="F8" s="63">
        <v>242583.77</v>
      </c>
      <c r="G8" s="63"/>
      <c r="H8" s="63"/>
      <c r="I8" s="63"/>
      <c r="J8" s="63"/>
      <c r="K8" s="63"/>
      <c r="L8" s="63"/>
      <c r="M8" s="63"/>
      <c r="N8" s="63"/>
      <c r="O8" s="63"/>
    </row>
    <row r="9" ht="20.25" customHeight="1" spans="1:15">
      <c r="A9" s="165" t="s">
        <v>80</v>
      </c>
      <c r="B9" s="165" t="str">
        <f>"        "&amp;"小学教育"</f>
        <v>        小学教育</v>
      </c>
      <c r="C9" s="63">
        <v>46226.25</v>
      </c>
      <c r="D9" s="63">
        <v>46226.25</v>
      </c>
      <c r="E9" s="63"/>
      <c r="F9" s="63">
        <v>46226.25</v>
      </c>
      <c r="G9" s="63"/>
      <c r="H9" s="63"/>
      <c r="I9" s="63"/>
      <c r="J9" s="63"/>
      <c r="K9" s="63"/>
      <c r="L9" s="63"/>
      <c r="M9" s="63"/>
      <c r="N9" s="63"/>
      <c r="O9" s="63"/>
    </row>
    <row r="10" ht="20.25" customHeight="1" spans="1:15">
      <c r="A10" s="165" t="s">
        <v>81</v>
      </c>
      <c r="B10" s="165" t="str">
        <f>"        "&amp;"初中教育"</f>
        <v>        初中教育</v>
      </c>
      <c r="C10" s="63">
        <v>196357.52</v>
      </c>
      <c r="D10" s="63">
        <v>196357.52</v>
      </c>
      <c r="E10" s="63"/>
      <c r="F10" s="63">
        <v>196357.52</v>
      </c>
      <c r="G10" s="63"/>
      <c r="H10" s="63"/>
      <c r="I10" s="63"/>
      <c r="J10" s="63"/>
      <c r="K10" s="63"/>
      <c r="L10" s="63"/>
      <c r="M10" s="63"/>
      <c r="N10" s="63"/>
      <c r="O10" s="63"/>
    </row>
    <row r="11" ht="20.25" customHeight="1" spans="1:15">
      <c r="A11" s="164" t="s">
        <v>82</v>
      </c>
      <c r="B11" s="164" t="str">
        <f>"        "&amp;"职业教育"</f>
        <v>        职业教育</v>
      </c>
      <c r="C11" s="63">
        <v>110864.48</v>
      </c>
      <c r="D11" s="63">
        <v>110864.48</v>
      </c>
      <c r="E11" s="63"/>
      <c r="F11" s="63">
        <v>110864.48</v>
      </c>
      <c r="G11" s="63"/>
      <c r="H11" s="63"/>
      <c r="I11" s="63"/>
      <c r="J11" s="63"/>
      <c r="K11" s="63"/>
      <c r="L11" s="63"/>
      <c r="M11" s="63"/>
      <c r="N11" s="63"/>
      <c r="O11" s="63"/>
    </row>
    <row r="12" ht="20.25" customHeight="1" spans="1:15">
      <c r="A12" s="165" t="s">
        <v>83</v>
      </c>
      <c r="B12" s="165" t="str">
        <f>"        "&amp;"中等职业教育"</f>
        <v>        中等职业教育</v>
      </c>
      <c r="C12" s="63">
        <v>110864.48</v>
      </c>
      <c r="D12" s="63">
        <v>110864.48</v>
      </c>
      <c r="E12" s="63"/>
      <c r="F12" s="63">
        <v>110864.48</v>
      </c>
      <c r="G12" s="63"/>
      <c r="H12" s="63"/>
      <c r="I12" s="63"/>
      <c r="J12" s="63"/>
      <c r="K12" s="63"/>
      <c r="L12" s="63"/>
      <c r="M12" s="63"/>
      <c r="N12" s="63"/>
      <c r="O12" s="63"/>
    </row>
    <row r="13" ht="20.25" customHeight="1" spans="1:15">
      <c r="A13" s="164" t="s">
        <v>84</v>
      </c>
      <c r="B13" s="164" t="str">
        <f>"        "&amp;"特殊教育"</f>
        <v>        特殊教育</v>
      </c>
      <c r="C13" s="63">
        <v>29723866.77</v>
      </c>
      <c r="D13" s="63">
        <v>29288866.77</v>
      </c>
      <c r="E13" s="63">
        <v>18101056.22</v>
      </c>
      <c r="F13" s="63">
        <v>11187810.55</v>
      </c>
      <c r="G13" s="63"/>
      <c r="H13" s="63"/>
      <c r="I13" s="63"/>
      <c r="J13" s="63">
        <v>435000</v>
      </c>
      <c r="K13" s="63"/>
      <c r="L13" s="63"/>
      <c r="M13" s="63"/>
      <c r="N13" s="63"/>
      <c r="O13" s="63">
        <v>435000</v>
      </c>
    </row>
    <row r="14" ht="20.25" customHeight="1" spans="1:15">
      <c r="A14" s="165" t="s">
        <v>85</v>
      </c>
      <c r="B14" s="165" t="str">
        <f>"        "&amp;"特殊学校教育"</f>
        <v>        特殊学校教育</v>
      </c>
      <c r="C14" s="63">
        <v>29723866.77</v>
      </c>
      <c r="D14" s="63">
        <v>29288866.77</v>
      </c>
      <c r="E14" s="63">
        <v>18101056.22</v>
      </c>
      <c r="F14" s="63">
        <v>11187810.55</v>
      </c>
      <c r="G14" s="63"/>
      <c r="H14" s="63"/>
      <c r="I14" s="63"/>
      <c r="J14" s="63">
        <v>435000</v>
      </c>
      <c r="K14" s="63"/>
      <c r="L14" s="63"/>
      <c r="M14" s="63"/>
      <c r="N14" s="63"/>
      <c r="O14" s="63">
        <v>435000</v>
      </c>
    </row>
    <row r="15" ht="20.25" customHeight="1" spans="1:15">
      <c r="A15" s="158" t="s">
        <v>86</v>
      </c>
      <c r="B15" s="158" t="str">
        <f>"        "&amp;"社会保障和就业支出"</f>
        <v>        社会保障和就业支出</v>
      </c>
      <c r="C15" s="63">
        <v>3134715.52</v>
      </c>
      <c r="D15" s="63">
        <v>3134715.52</v>
      </c>
      <c r="E15" s="63">
        <v>3134715.52</v>
      </c>
      <c r="F15" s="63"/>
      <c r="G15" s="63"/>
      <c r="H15" s="63"/>
      <c r="I15" s="63"/>
      <c r="J15" s="63"/>
      <c r="K15" s="63"/>
      <c r="L15" s="63"/>
      <c r="M15" s="63"/>
      <c r="N15" s="63"/>
      <c r="O15" s="63"/>
    </row>
    <row r="16" ht="20.25" customHeight="1" spans="1:15">
      <c r="A16" s="164" t="s">
        <v>87</v>
      </c>
      <c r="B16" s="164" t="str">
        <f>"        "&amp;"行政事业单位养老支出"</f>
        <v>        行政事业单位养老支出</v>
      </c>
      <c r="C16" s="63">
        <v>3134715.52</v>
      </c>
      <c r="D16" s="63">
        <v>3134715.52</v>
      </c>
      <c r="E16" s="63">
        <v>3134715.52</v>
      </c>
      <c r="F16" s="63"/>
      <c r="G16" s="63"/>
      <c r="H16" s="63"/>
      <c r="I16" s="63"/>
      <c r="J16" s="63"/>
      <c r="K16" s="63"/>
      <c r="L16" s="63"/>
      <c r="M16" s="63"/>
      <c r="N16" s="63"/>
      <c r="O16" s="63"/>
    </row>
    <row r="17" ht="20.25" customHeight="1" spans="1:15">
      <c r="A17" s="165" t="s">
        <v>88</v>
      </c>
      <c r="B17" s="165" t="str">
        <f>"        "&amp;"事业单位离退休"</f>
        <v>        事业单位离退休</v>
      </c>
      <c r="C17" s="63">
        <v>343200</v>
      </c>
      <c r="D17" s="63">
        <v>343200</v>
      </c>
      <c r="E17" s="63">
        <v>343200</v>
      </c>
      <c r="F17" s="63"/>
      <c r="G17" s="63"/>
      <c r="H17" s="63"/>
      <c r="I17" s="63"/>
      <c r="J17" s="63"/>
      <c r="K17" s="63"/>
      <c r="L17" s="63"/>
      <c r="M17" s="63"/>
      <c r="N17" s="63"/>
      <c r="O17" s="63"/>
    </row>
    <row r="18" ht="20.25" customHeight="1" spans="1:15">
      <c r="A18" s="165" t="s">
        <v>89</v>
      </c>
      <c r="B18" s="165" t="str">
        <f>"        "&amp;"机关事业单位基本养老保险缴费支出"</f>
        <v>        机关事业单位基本养老保险缴费支出</v>
      </c>
      <c r="C18" s="63">
        <v>2271515.52</v>
      </c>
      <c r="D18" s="63">
        <v>2271515.52</v>
      </c>
      <c r="E18" s="63">
        <v>2271515.52</v>
      </c>
      <c r="F18" s="63"/>
      <c r="G18" s="63"/>
      <c r="H18" s="63"/>
      <c r="I18" s="63"/>
      <c r="J18" s="63"/>
      <c r="K18" s="63"/>
      <c r="L18" s="63"/>
      <c r="M18" s="63"/>
      <c r="N18" s="63"/>
      <c r="O18" s="63"/>
    </row>
    <row r="19" ht="20.25" customHeight="1" spans="1:15">
      <c r="A19" s="165" t="s">
        <v>90</v>
      </c>
      <c r="B19" s="165" t="str">
        <f>"        "&amp;"机关事业单位职业年金缴费支出"</f>
        <v>        机关事业单位职业年金缴费支出</v>
      </c>
      <c r="C19" s="63">
        <v>520000</v>
      </c>
      <c r="D19" s="63">
        <v>520000</v>
      </c>
      <c r="E19" s="63">
        <v>520000</v>
      </c>
      <c r="F19" s="63"/>
      <c r="G19" s="63"/>
      <c r="H19" s="63"/>
      <c r="I19" s="63"/>
      <c r="J19" s="63"/>
      <c r="K19" s="63"/>
      <c r="L19" s="63"/>
      <c r="M19" s="63"/>
      <c r="N19" s="63"/>
      <c r="O19" s="63"/>
    </row>
    <row r="20" ht="20.25" customHeight="1" spans="1:15">
      <c r="A20" s="158" t="s">
        <v>91</v>
      </c>
      <c r="B20" s="158" t="str">
        <f>"        "&amp;"卫生健康支出"</f>
        <v>        卫生健康支出</v>
      </c>
      <c r="C20" s="63">
        <v>2042092.87</v>
      </c>
      <c r="D20" s="63">
        <v>2042092.87</v>
      </c>
      <c r="E20" s="63">
        <v>2042092.87</v>
      </c>
      <c r="F20" s="63"/>
      <c r="G20" s="63"/>
      <c r="H20" s="63"/>
      <c r="I20" s="63"/>
      <c r="J20" s="63"/>
      <c r="K20" s="63"/>
      <c r="L20" s="63"/>
      <c r="M20" s="63"/>
      <c r="N20" s="63"/>
      <c r="O20" s="63"/>
    </row>
    <row r="21" ht="20.25" customHeight="1" spans="1:15">
      <c r="A21" s="164" t="s">
        <v>92</v>
      </c>
      <c r="B21" s="164" t="str">
        <f>"        "&amp;"行政事业单位医疗"</f>
        <v>        行政事业单位医疗</v>
      </c>
      <c r="C21" s="63">
        <v>2042092.87</v>
      </c>
      <c r="D21" s="63">
        <v>2042092.87</v>
      </c>
      <c r="E21" s="63">
        <v>2042092.87</v>
      </c>
      <c r="F21" s="63"/>
      <c r="G21" s="63"/>
      <c r="H21" s="63"/>
      <c r="I21" s="63"/>
      <c r="J21" s="63"/>
      <c r="K21" s="63"/>
      <c r="L21" s="63"/>
      <c r="M21" s="63"/>
      <c r="N21" s="63"/>
      <c r="O21" s="63"/>
    </row>
    <row r="22" ht="20.25" customHeight="1" spans="1:15">
      <c r="A22" s="165" t="s">
        <v>93</v>
      </c>
      <c r="B22" s="165" t="str">
        <f>"        "&amp;"行政单位医疗"</f>
        <v>        行政单位医疗</v>
      </c>
      <c r="C22" s="63"/>
      <c r="D22" s="63"/>
      <c r="E22" s="63"/>
      <c r="F22" s="63"/>
      <c r="G22" s="63"/>
      <c r="H22" s="63"/>
      <c r="I22" s="63"/>
      <c r="J22" s="63"/>
      <c r="K22" s="63"/>
      <c r="L22" s="63"/>
      <c r="M22" s="63"/>
      <c r="N22" s="63"/>
      <c r="O22" s="63"/>
    </row>
    <row r="23" ht="20.25" customHeight="1" spans="1:15">
      <c r="A23" s="165" t="s">
        <v>94</v>
      </c>
      <c r="B23" s="165" t="str">
        <f>"        "&amp;"事业单位医疗"</f>
        <v>        事业单位医疗</v>
      </c>
      <c r="C23" s="63">
        <v>1178348.68</v>
      </c>
      <c r="D23" s="63">
        <v>1178348.68</v>
      </c>
      <c r="E23" s="63">
        <v>1178348.68</v>
      </c>
      <c r="F23" s="63"/>
      <c r="G23" s="63"/>
      <c r="H23" s="63"/>
      <c r="I23" s="63"/>
      <c r="J23" s="63"/>
      <c r="K23" s="63"/>
      <c r="L23" s="63"/>
      <c r="M23" s="63"/>
      <c r="N23" s="63"/>
      <c r="O23" s="63"/>
    </row>
    <row r="24" ht="20.25" customHeight="1" spans="1:15">
      <c r="A24" s="165" t="s">
        <v>95</v>
      </c>
      <c r="B24" s="165" t="str">
        <f>"        "&amp;"公务员医疗补助"</f>
        <v>        公务员医疗补助</v>
      </c>
      <c r="C24" s="63">
        <v>756648.6</v>
      </c>
      <c r="D24" s="63">
        <v>756648.6</v>
      </c>
      <c r="E24" s="63">
        <v>756648.6</v>
      </c>
      <c r="F24" s="63"/>
      <c r="G24" s="63"/>
      <c r="H24" s="63"/>
      <c r="I24" s="63"/>
      <c r="J24" s="63"/>
      <c r="K24" s="63"/>
      <c r="L24" s="63"/>
      <c r="M24" s="63"/>
      <c r="N24" s="63"/>
      <c r="O24" s="63"/>
    </row>
    <row r="25" ht="20.25" customHeight="1" spans="1:15">
      <c r="A25" s="165" t="s">
        <v>96</v>
      </c>
      <c r="B25" s="165" t="str">
        <f>"        "&amp;"其他行政事业单位医疗支出"</f>
        <v>        其他行政事业单位医疗支出</v>
      </c>
      <c r="C25" s="63">
        <v>107095.59</v>
      </c>
      <c r="D25" s="63">
        <v>107095.59</v>
      </c>
      <c r="E25" s="63">
        <v>107095.59</v>
      </c>
      <c r="F25" s="63"/>
      <c r="G25" s="63"/>
      <c r="H25" s="63"/>
      <c r="I25" s="63"/>
      <c r="J25" s="63"/>
      <c r="K25" s="63"/>
      <c r="L25" s="63"/>
      <c r="M25" s="63"/>
      <c r="N25" s="63"/>
      <c r="O25" s="63"/>
    </row>
    <row r="26" ht="20.25" customHeight="1" spans="1:15">
      <c r="A26" s="158" t="s">
        <v>97</v>
      </c>
      <c r="B26" s="158" t="str">
        <f>"        "&amp;"住房保障支出"</f>
        <v>        住房保障支出</v>
      </c>
      <c r="C26" s="63">
        <v>2062080</v>
      </c>
      <c r="D26" s="63">
        <v>2062080</v>
      </c>
      <c r="E26" s="63">
        <v>2062080</v>
      </c>
      <c r="F26" s="63"/>
      <c r="G26" s="63"/>
      <c r="H26" s="63"/>
      <c r="I26" s="63"/>
      <c r="J26" s="63"/>
      <c r="K26" s="63"/>
      <c r="L26" s="63"/>
      <c r="M26" s="63"/>
      <c r="N26" s="63"/>
      <c r="O26" s="63"/>
    </row>
    <row r="27" ht="20.25" customHeight="1" spans="1:15">
      <c r="A27" s="164" t="s">
        <v>98</v>
      </c>
      <c r="B27" s="164" t="str">
        <f>"        "&amp;"住房改革支出"</f>
        <v>        住房改革支出</v>
      </c>
      <c r="C27" s="63">
        <v>2062080</v>
      </c>
      <c r="D27" s="63">
        <v>2062080</v>
      </c>
      <c r="E27" s="63">
        <v>2062080</v>
      </c>
      <c r="F27" s="63"/>
      <c r="G27" s="63"/>
      <c r="H27" s="63"/>
      <c r="I27" s="63"/>
      <c r="J27" s="63"/>
      <c r="K27" s="63"/>
      <c r="L27" s="63"/>
      <c r="M27" s="63"/>
      <c r="N27" s="63"/>
      <c r="O27" s="63"/>
    </row>
    <row r="28" ht="20.25" customHeight="1" spans="1:15">
      <c r="A28" s="165" t="s">
        <v>99</v>
      </c>
      <c r="B28" s="165" t="str">
        <f>"        "&amp;"住房公积金"</f>
        <v>        住房公积金</v>
      </c>
      <c r="C28" s="63">
        <v>1939464</v>
      </c>
      <c r="D28" s="63">
        <v>1939464</v>
      </c>
      <c r="E28" s="63">
        <v>1939464</v>
      </c>
      <c r="F28" s="63"/>
      <c r="G28" s="63"/>
      <c r="H28" s="63"/>
      <c r="I28" s="63"/>
      <c r="J28" s="63"/>
      <c r="K28" s="63"/>
      <c r="L28" s="63"/>
      <c r="M28" s="63"/>
      <c r="N28" s="63"/>
      <c r="O28" s="63"/>
    </row>
    <row r="29" ht="20.25" customHeight="1" spans="1:15">
      <c r="A29" s="165" t="s">
        <v>100</v>
      </c>
      <c r="B29" s="165" t="str">
        <f>"        "&amp;"购房补贴"</f>
        <v>        购房补贴</v>
      </c>
      <c r="C29" s="63">
        <v>122616</v>
      </c>
      <c r="D29" s="63">
        <v>122616</v>
      </c>
      <c r="E29" s="63">
        <v>122616</v>
      </c>
      <c r="F29" s="63"/>
      <c r="G29" s="63"/>
      <c r="H29" s="63"/>
      <c r="I29" s="63"/>
      <c r="J29" s="63"/>
      <c r="K29" s="63"/>
      <c r="L29" s="63"/>
      <c r="M29" s="63"/>
      <c r="N29" s="63"/>
      <c r="O29" s="63"/>
    </row>
    <row r="30" ht="20.25" customHeight="1" spans="1:15">
      <c r="A30" s="158" t="s">
        <v>101</v>
      </c>
      <c r="B30" s="158" t="str">
        <f>"        "&amp;"其他支出"</f>
        <v>        其他支出</v>
      </c>
      <c r="C30" s="63">
        <v>82311.99</v>
      </c>
      <c r="D30" s="63"/>
      <c r="E30" s="63"/>
      <c r="F30" s="63"/>
      <c r="G30" s="63">
        <v>82311.99</v>
      </c>
      <c r="H30" s="63"/>
      <c r="I30" s="63"/>
      <c r="J30" s="63"/>
      <c r="K30" s="63"/>
      <c r="L30" s="63"/>
      <c r="M30" s="63"/>
      <c r="N30" s="63"/>
      <c r="O30" s="63"/>
    </row>
    <row r="31" ht="20.25" customHeight="1" spans="1:15">
      <c r="A31" s="164" t="s">
        <v>102</v>
      </c>
      <c r="B31" s="164" t="str">
        <f>"        "&amp;"彩票公益金安排的支出"</f>
        <v>        彩票公益金安排的支出</v>
      </c>
      <c r="C31" s="63">
        <v>82311.99</v>
      </c>
      <c r="D31" s="63"/>
      <c r="E31" s="63"/>
      <c r="F31" s="63"/>
      <c r="G31" s="63">
        <v>82311.99</v>
      </c>
      <c r="H31" s="63"/>
      <c r="I31" s="63"/>
      <c r="J31" s="63"/>
      <c r="K31" s="63"/>
      <c r="L31" s="63"/>
      <c r="M31" s="63"/>
      <c r="N31" s="63"/>
      <c r="O31" s="63"/>
    </row>
    <row r="32" ht="20.25" customHeight="1" spans="1:15">
      <c r="A32" s="165" t="s">
        <v>103</v>
      </c>
      <c r="B32" s="165" t="str">
        <f>"        "&amp;"用于残疾人事业的彩票公益金支出"</f>
        <v>        用于残疾人事业的彩票公益金支出</v>
      </c>
      <c r="C32" s="63">
        <v>82311.99</v>
      </c>
      <c r="D32" s="63"/>
      <c r="E32" s="63"/>
      <c r="F32" s="63"/>
      <c r="G32" s="63">
        <v>82311.99</v>
      </c>
      <c r="H32" s="63"/>
      <c r="I32" s="63"/>
      <c r="J32" s="63"/>
      <c r="K32" s="63"/>
      <c r="L32" s="63"/>
      <c r="M32" s="63"/>
      <c r="N32" s="63"/>
      <c r="O32" s="63"/>
    </row>
    <row r="33" ht="20.25" customHeight="1" spans="1:15">
      <c r="A33" s="155" t="s">
        <v>30</v>
      </c>
      <c r="B33" s="158"/>
      <c r="C33" s="159">
        <v>37398515.4</v>
      </c>
      <c r="D33" s="159">
        <v>36881203.41</v>
      </c>
      <c r="E33" s="159">
        <v>25339944.61</v>
      </c>
      <c r="F33" s="159">
        <v>11541258.8</v>
      </c>
      <c r="G33" s="159">
        <v>82311.99</v>
      </c>
      <c r="H33" s="159"/>
      <c r="I33" s="159"/>
      <c r="J33" s="159">
        <v>435000</v>
      </c>
      <c r="K33" s="159"/>
      <c r="L33" s="159"/>
      <c r="M33" s="159"/>
      <c r="N33" s="159"/>
      <c r="O33" s="159">
        <v>435000</v>
      </c>
    </row>
  </sheetData>
  <mergeCells count="12">
    <mergeCell ref="A1:O1"/>
    <mergeCell ref="A2:O2"/>
    <mergeCell ref="A3:N3"/>
    <mergeCell ref="D4:F4"/>
    <mergeCell ref="J4:O4"/>
    <mergeCell ref="A33:B3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C17" sqref="C1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49" t="s">
        <v>104</v>
      </c>
      <c r="B1" s="166"/>
      <c r="C1" s="166"/>
      <c r="D1" s="166"/>
    </row>
    <row r="2" ht="28.5" customHeight="1" spans="1:4">
      <c r="A2" s="167" t="s">
        <v>105</v>
      </c>
      <c r="B2" s="167"/>
      <c r="C2" s="167"/>
      <c r="D2" s="167"/>
    </row>
    <row r="3" ht="18.75" customHeight="1" spans="1:4">
      <c r="A3" s="151" t="str">
        <f>"单位名称："&amp;"玉溪市特殊教育学校"</f>
        <v>单位名称：玉溪市特殊教育学校</v>
      </c>
      <c r="B3" s="151"/>
      <c r="C3" s="151"/>
      <c r="D3" s="149" t="s">
        <v>2</v>
      </c>
    </row>
    <row r="4" ht="18.75" customHeight="1" spans="1:4">
      <c r="A4" s="168" t="s">
        <v>3</v>
      </c>
      <c r="B4" s="168"/>
      <c r="C4" s="168" t="s">
        <v>4</v>
      </c>
      <c r="D4" s="168"/>
    </row>
    <row r="5" ht="18.75" customHeight="1" spans="1:4">
      <c r="A5" s="169" t="s">
        <v>5</v>
      </c>
      <c r="B5" s="169" t="s">
        <v>6</v>
      </c>
      <c r="C5" s="169" t="s">
        <v>106</v>
      </c>
      <c r="D5" s="169" t="s">
        <v>6</v>
      </c>
    </row>
    <row r="6" ht="18.75" customHeight="1" spans="1:4">
      <c r="A6" s="170" t="s">
        <v>107</v>
      </c>
      <c r="B6" s="171"/>
      <c r="C6" s="172" t="s">
        <v>108</v>
      </c>
      <c r="D6" s="171"/>
    </row>
    <row r="7" ht="18.75" customHeight="1" spans="1:4">
      <c r="A7" s="158" t="s">
        <v>109</v>
      </c>
      <c r="B7" s="173">
        <v>26277071.82</v>
      </c>
      <c r="C7" s="174" t="str">
        <f>"（一）"&amp;"教育支出"</f>
        <v>（一）教育支出</v>
      </c>
      <c r="D7" s="173">
        <v>29642315.02</v>
      </c>
    </row>
    <row r="8" ht="18.75" customHeight="1" spans="1:4">
      <c r="A8" s="158" t="s">
        <v>110</v>
      </c>
      <c r="B8" s="173"/>
      <c r="C8" s="174" t="str">
        <f>"（二）"&amp;"社会保障和就业支出"</f>
        <v>（二）社会保障和就业支出</v>
      </c>
      <c r="D8" s="173">
        <v>3134715.52</v>
      </c>
    </row>
    <row r="9" ht="18.75" customHeight="1" spans="1:4">
      <c r="A9" s="158" t="s">
        <v>111</v>
      </c>
      <c r="B9" s="173"/>
      <c r="C9" s="174" t="str">
        <f>"（三）"&amp;"卫生健康支出"</f>
        <v>（三）卫生健康支出</v>
      </c>
      <c r="D9" s="173">
        <v>2042092.87</v>
      </c>
    </row>
    <row r="10" ht="18.75" customHeight="1" spans="1:4">
      <c r="A10" s="158" t="s">
        <v>112</v>
      </c>
      <c r="B10" s="173"/>
      <c r="C10" s="174" t="str">
        <f>"（四）"&amp;"住房保障支出"</f>
        <v>（四）住房保障支出</v>
      </c>
      <c r="D10" s="173">
        <v>2062080</v>
      </c>
    </row>
    <row r="11" ht="18.75" customHeight="1" spans="1:4">
      <c r="A11" s="60" t="s">
        <v>109</v>
      </c>
      <c r="B11" s="173">
        <v>10604131.59</v>
      </c>
      <c r="C11" s="174" t="str">
        <f>"（二）"&amp;"其他支出"</f>
        <v>（二）其他支出</v>
      </c>
      <c r="D11" s="173">
        <v>82311.99</v>
      </c>
    </row>
    <row r="12" ht="18.75" customHeight="1" spans="1:4">
      <c r="A12" s="60" t="s">
        <v>110</v>
      </c>
      <c r="B12" s="173">
        <v>82311.99</v>
      </c>
      <c r="C12" s="158"/>
      <c r="D12" s="158"/>
    </row>
    <row r="13" ht="18.75" customHeight="1" spans="1:4">
      <c r="A13" s="60" t="s">
        <v>111</v>
      </c>
      <c r="B13" s="173"/>
      <c r="C13" s="158"/>
      <c r="D13" s="158"/>
    </row>
    <row r="14" ht="18.75" customHeight="1" spans="1:4">
      <c r="A14" s="158"/>
      <c r="B14" s="158"/>
      <c r="C14" s="158" t="s">
        <v>113</v>
      </c>
      <c r="D14" s="158"/>
    </row>
    <row r="15" ht="18.75" customHeight="1" spans="1:4">
      <c r="A15" s="175" t="s">
        <v>24</v>
      </c>
      <c r="B15" s="173">
        <v>36963515.4</v>
      </c>
      <c r="C15" s="175" t="s">
        <v>25</v>
      </c>
      <c r="D15" s="173">
        <v>36963515.4</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C36" sqref="C3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2" t="s">
        <v>114</v>
      </c>
      <c r="B1" s="162"/>
      <c r="C1" s="162"/>
      <c r="D1" s="162"/>
      <c r="E1" s="162"/>
      <c r="F1" s="162"/>
      <c r="G1" s="162"/>
    </row>
    <row r="2" ht="28.5" customHeight="1" spans="1:7">
      <c r="A2" s="150" t="s">
        <v>115</v>
      </c>
      <c r="B2" s="150"/>
      <c r="C2" s="150"/>
      <c r="D2" s="150"/>
      <c r="E2" s="150"/>
      <c r="F2" s="150"/>
      <c r="G2" s="150"/>
    </row>
    <row r="3" ht="20.25" customHeight="1" spans="1:7">
      <c r="A3" s="151" t="str">
        <f>"单位名称："&amp;"玉溪市特殊教育学校"</f>
        <v>单位名称：玉溪市特殊教育学校</v>
      </c>
      <c r="B3" s="151"/>
      <c r="C3" s="151"/>
      <c r="D3" s="151"/>
      <c r="E3" s="151"/>
      <c r="F3" s="151"/>
      <c r="G3" s="163" t="s">
        <v>2</v>
      </c>
    </row>
    <row r="4" ht="27" customHeight="1" spans="1:7">
      <c r="A4" s="153" t="s">
        <v>116</v>
      </c>
      <c r="B4" s="153"/>
      <c r="C4" s="153" t="s">
        <v>30</v>
      </c>
      <c r="D4" s="153" t="s">
        <v>33</v>
      </c>
      <c r="E4" s="153"/>
      <c r="F4" s="153"/>
      <c r="G4" s="153" t="s">
        <v>72</v>
      </c>
    </row>
    <row r="5" ht="27" customHeight="1" spans="1:7">
      <c r="A5" s="154" t="s">
        <v>67</v>
      </c>
      <c r="B5" s="154" t="s">
        <v>68</v>
      </c>
      <c r="C5" s="154"/>
      <c r="D5" s="154" t="s">
        <v>32</v>
      </c>
      <c r="E5" s="154" t="s">
        <v>117</v>
      </c>
      <c r="F5" s="154" t="s">
        <v>118</v>
      </c>
      <c r="G5" s="154"/>
    </row>
    <row r="6" ht="20.25" customHeight="1" spans="1:7">
      <c r="A6" s="161" t="s">
        <v>44</v>
      </c>
      <c r="B6" s="161" t="s">
        <v>45</v>
      </c>
      <c r="C6" s="161" t="s">
        <v>46</v>
      </c>
      <c r="D6" s="161" t="s">
        <v>47</v>
      </c>
      <c r="E6" s="161" t="s">
        <v>48</v>
      </c>
      <c r="F6" s="161" t="s">
        <v>49</v>
      </c>
      <c r="G6" s="161">
        <v>7</v>
      </c>
    </row>
    <row r="7" ht="20.25" customHeight="1" spans="1:7">
      <c r="A7" s="158" t="s">
        <v>78</v>
      </c>
      <c r="B7" s="158" t="str">
        <f>"        "&amp;"教育支出"</f>
        <v>        教育支出</v>
      </c>
      <c r="C7" s="63">
        <v>29642315.02</v>
      </c>
      <c r="D7" s="159">
        <v>18101056.22</v>
      </c>
      <c r="E7" s="63">
        <v>17737648.14</v>
      </c>
      <c r="F7" s="63">
        <v>363408.08</v>
      </c>
      <c r="G7" s="63">
        <v>11541258.8</v>
      </c>
    </row>
    <row r="8" ht="20.25" customHeight="1" spans="1:7">
      <c r="A8" s="164" t="s">
        <v>79</v>
      </c>
      <c r="B8" s="164" t="str">
        <f>"        "&amp;"普通教育"</f>
        <v>        普通教育</v>
      </c>
      <c r="C8" s="63">
        <v>242583.77</v>
      </c>
      <c r="D8" s="159"/>
      <c r="E8" s="63"/>
      <c r="F8" s="63"/>
      <c r="G8" s="63">
        <v>242583.77</v>
      </c>
    </row>
    <row r="9" ht="20.25" customHeight="1" spans="1:7">
      <c r="A9" s="165" t="s">
        <v>80</v>
      </c>
      <c r="B9" s="165" t="str">
        <f>"        "&amp;"小学教育"</f>
        <v>        小学教育</v>
      </c>
      <c r="C9" s="63">
        <v>46226.25</v>
      </c>
      <c r="D9" s="159"/>
      <c r="E9" s="63"/>
      <c r="F9" s="63"/>
      <c r="G9" s="63">
        <v>46226.25</v>
      </c>
    </row>
    <row r="10" ht="20.25" customHeight="1" spans="1:7">
      <c r="A10" s="165" t="s">
        <v>81</v>
      </c>
      <c r="B10" s="165" t="str">
        <f>"        "&amp;"初中教育"</f>
        <v>        初中教育</v>
      </c>
      <c r="C10" s="63">
        <v>196357.52</v>
      </c>
      <c r="D10" s="159"/>
      <c r="E10" s="63"/>
      <c r="F10" s="63"/>
      <c r="G10" s="63">
        <v>196357.52</v>
      </c>
    </row>
    <row r="11" ht="20.25" customHeight="1" spans="1:7">
      <c r="A11" s="164" t="s">
        <v>82</v>
      </c>
      <c r="B11" s="164" t="str">
        <f>"        "&amp;"职业教育"</f>
        <v>        职业教育</v>
      </c>
      <c r="C11" s="63">
        <v>110864.48</v>
      </c>
      <c r="D11" s="159"/>
      <c r="E11" s="63"/>
      <c r="F11" s="63"/>
      <c r="G11" s="63">
        <v>110864.48</v>
      </c>
    </row>
    <row r="12" ht="20.25" customHeight="1" spans="1:7">
      <c r="A12" s="165" t="s">
        <v>83</v>
      </c>
      <c r="B12" s="165" t="str">
        <f>"        "&amp;"中等职业教育"</f>
        <v>        中等职业教育</v>
      </c>
      <c r="C12" s="63">
        <v>110864.48</v>
      </c>
      <c r="D12" s="159"/>
      <c r="E12" s="63"/>
      <c r="F12" s="63"/>
      <c r="G12" s="63">
        <v>110864.48</v>
      </c>
    </row>
    <row r="13" ht="20.25" customHeight="1" spans="1:7">
      <c r="A13" s="164" t="s">
        <v>84</v>
      </c>
      <c r="B13" s="164" t="str">
        <f>"        "&amp;"特殊教育"</f>
        <v>        特殊教育</v>
      </c>
      <c r="C13" s="63">
        <v>29288866.77</v>
      </c>
      <c r="D13" s="159">
        <v>18101056.22</v>
      </c>
      <c r="E13" s="63">
        <v>17737648.14</v>
      </c>
      <c r="F13" s="63">
        <v>363408.08</v>
      </c>
      <c r="G13" s="63">
        <v>11187810.55</v>
      </c>
    </row>
    <row r="14" ht="20.25" customHeight="1" spans="1:7">
      <c r="A14" s="165" t="s">
        <v>85</v>
      </c>
      <c r="B14" s="165" t="str">
        <f>"        "&amp;"特殊学校教育"</f>
        <v>        特殊学校教育</v>
      </c>
      <c r="C14" s="63">
        <v>29288866.77</v>
      </c>
      <c r="D14" s="159">
        <v>18101056.22</v>
      </c>
      <c r="E14" s="63">
        <v>17737648.14</v>
      </c>
      <c r="F14" s="63">
        <v>363408.08</v>
      </c>
      <c r="G14" s="63">
        <v>11187810.55</v>
      </c>
    </row>
    <row r="15" ht="20.25" customHeight="1" spans="1:7">
      <c r="A15" s="158" t="s">
        <v>86</v>
      </c>
      <c r="B15" s="158" t="str">
        <f>"        "&amp;"社会保障和就业支出"</f>
        <v>        社会保障和就业支出</v>
      </c>
      <c r="C15" s="63">
        <v>3134715.52</v>
      </c>
      <c r="D15" s="159">
        <v>3134715.52</v>
      </c>
      <c r="E15" s="63">
        <v>3134715.52</v>
      </c>
      <c r="F15" s="63"/>
      <c r="G15" s="63"/>
    </row>
    <row r="16" ht="20.25" customHeight="1" spans="1:7">
      <c r="A16" s="164" t="s">
        <v>87</v>
      </c>
      <c r="B16" s="164" t="str">
        <f>"        "&amp;"行政事业单位养老支出"</f>
        <v>        行政事业单位养老支出</v>
      </c>
      <c r="C16" s="63">
        <v>3134715.52</v>
      </c>
      <c r="D16" s="159">
        <v>3134715.52</v>
      </c>
      <c r="E16" s="63">
        <v>3134715.52</v>
      </c>
      <c r="F16" s="63"/>
      <c r="G16" s="63"/>
    </row>
    <row r="17" ht="20.25" customHeight="1" spans="1:7">
      <c r="A17" s="165" t="s">
        <v>88</v>
      </c>
      <c r="B17" s="165" t="str">
        <f>"        "&amp;"事业单位离退休"</f>
        <v>        事业单位离退休</v>
      </c>
      <c r="C17" s="63">
        <v>343200</v>
      </c>
      <c r="D17" s="159">
        <v>343200</v>
      </c>
      <c r="E17" s="63">
        <v>343200</v>
      </c>
      <c r="F17" s="63"/>
      <c r="G17" s="63"/>
    </row>
    <row r="18" ht="20.25" customHeight="1" spans="1:7">
      <c r="A18" s="165" t="s">
        <v>89</v>
      </c>
      <c r="B18" s="165" t="str">
        <f>"        "&amp;"机关事业单位基本养老保险缴费支出"</f>
        <v>        机关事业单位基本养老保险缴费支出</v>
      </c>
      <c r="C18" s="63">
        <v>2271515.52</v>
      </c>
      <c r="D18" s="159">
        <v>2271515.52</v>
      </c>
      <c r="E18" s="63">
        <v>2271515.52</v>
      </c>
      <c r="F18" s="63"/>
      <c r="G18" s="63"/>
    </row>
    <row r="19" ht="20.25" customHeight="1" spans="1:7">
      <c r="A19" s="165" t="s">
        <v>90</v>
      </c>
      <c r="B19" s="165" t="str">
        <f>"        "&amp;"机关事业单位职业年金缴费支出"</f>
        <v>        机关事业单位职业年金缴费支出</v>
      </c>
      <c r="C19" s="63">
        <v>520000</v>
      </c>
      <c r="D19" s="159">
        <v>520000</v>
      </c>
      <c r="E19" s="63">
        <v>520000</v>
      </c>
      <c r="F19" s="63"/>
      <c r="G19" s="63"/>
    </row>
    <row r="20" ht="20.25" customHeight="1" spans="1:7">
      <c r="A20" s="158" t="s">
        <v>91</v>
      </c>
      <c r="B20" s="158" t="str">
        <f>"        "&amp;"卫生健康支出"</f>
        <v>        卫生健康支出</v>
      </c>
      <c r="C20" s="63">
        <v>2042092.87</v>
      </c>
      <c r="D20" s="159">
        <v>2042092.87</v>
      </c>
      <c r="E20" s="63">
        <v>2042092.87</v>
      </c>
      <c r="F20" s="63"/>
      <c r="G20" s="63"/>
    </row>
    <row r="21" ht="20.25" customHeight="1" spans="1:7">
      <c r="A21" s="164" t="s">
        <v>92</v>
      </c>
      <c r="B21" s="164" t="str">
        <f>"        "&amp;"行政事业单位医疗"</f>
        <v>        行政事业单位医疗</v>
      </c>
      <c r="C21" s="63">
        <v>2042092.87</v>
      </c>
      <c r="D21" s="159">
        <v>2042092.87</v>
      </c>
      <c r="E21" s="63">
        <v>2042092.87</v>
      </c>
      <c r="F21" s="63"/>
      <c r="G21" s="63"/>
    </row>
    <row r="22" ht="20.25" customHeight="1" spans="1:7">
      <c r="A22" s="165" t="s">
        <v>94</v>
      </c>
      <c r="B22" s="165" t="str">
        <f>"        "&amp;"事业单位医疗"</f>
        <v>        事业单位医疗</v>
      </c>
      <c r="C22" s="63">
        <v>1178348.68</v>
      </c>
      <c r="D22" s="159">
        <v>1178348.68</v>
      </c>
      <c r="E22" s="63">
        <v>1178348.68</v>
      </c>
      <c r="F22" s="63"/>
      <c r="G22" s="63"/>
    </row>
    <row r="23" ht="20.25" customHeight="1" spans="1:7">
      <c r="A23" s="165" t="s">
        <v>95</v>
      </c>
      <c r="B23" s="165" t="str">
        <f>"        "&amp;"公务员医疗补助"</f>
        <v>        公务员医疗补助</v>
      </c>
      <c r="C23" s="63">
        <v>756648.6</v>
      </c>
      <c r="D23" s="159">
        <v>756648.6</v>
      </c>
      <c r="E23" s="63">
        <v>756648.6</v>
      </c>
      <c r="F23" s="63"/>
      <c r="G23" s="63"/>
    </row>
    <row r="24" ht="20.25" customHeight="1" spans="1:7">
      <c r="A24" s="165" t="s">
        <v>96</v>
      </c>
      <c r="B24" s="165" t="str">
        <f>"        "&amp;"其他行政事业单位医疗支出"</f>
        <v>        其他行政事业单位医疗支出</v>
      </c>
      <c r="C24" s="63">
        <v>107095.59</v>
      </c>
      <c r="D24" s="159">
        <v>107095.59</v>
      </c>
      <c r="E24" s="63">
        <v>107095.59</v>
      </c>
      <c r="F24" s="63"/>
      <c r="G24" s="63"/>
    </row>
    <row r="25" ht="20.25" customHeight="1" spans="1:7">
      <c r="A25" s="158" t="s">
        <v>97</v>
      </c>
      <c r="B25" s="158" t="str">
        <f>"        "&amp;"住房保障支出"</f>
        <v>        住房保障支出</v>
      </c>
      <c r="C25" s="63">
        <v>2062080</v>
      </c>
      <c r="D25" s="159">
        <v>2062080</v>
      </c>
      <c r="E25" s="63">
        <v>2062080</v>
      </c>
      <c r="F25" s="63"/>
      <c r="G25" s="63"/>
    </row>
    <row r="26" ht="20.25" customHeight="1" spans="1:7">
      <c r="A26" s="164" t="s">
        <v>98</v>
      </c>
      <c r="B26" s="164" t="str">
        <f>"        "&amp;"住房改革支出"</f>
        <v>        住房改革支出</v>
      </c>
      <c r="C26" s="63">
        <v>2062080</v>
      </c>
      <c r="D26" s="159">
        <v>2062080</v>
      </c>
      <c r="E26" s="63">
        <v>2062080</v>
      </c>
      <c r="F26" s="63"/>
      <c r="G26" s="63"/>
    </row>
    <row r="27" ht="20.25" customHeight="1" spans="1:7">
      <c r="A27" s="165" t="s">
        <v>99</v>
      </c>
      <c r="B27" s="165" t="str">
        <f>"        "&amp;"住房公积金"</f>
        <v>        住房公积金</v>
      </c>
      <c r="C27" s="63">
        <v>1939464</v>
      </c>
      <c r="D27" s="159">
        <v>1939464</v>
      </c>
      <c r="E27" s="63">
        <v>1939464</v>
      </c>
      <c r="F27" s="63"/>
      <c r="G27" s="63"/>
    </row>
    <row r="28" ht="20.25" customHeight="1" spans="1:7">
      <c r="A28" s="165" t="s">
        <v>100</v>
      </c>
      <c r="B28" s="165" t="str">
        <f>"        "&amp;"购房补贴"</f>
        <v>        购房补贴</v>
      </c>
      <c r="C28" s="63">
        <v>122616</v>
      </c>
      <c r="D28" s="159">
        <v>122616</v>
      </c>
      <c r="E28" s="63">
        <v>122616</v>
      </c>
      <c r="F28" s="63"/>
      <c r="G28" s="63"/>
    </row>
    <row r="29" ht="20.25" customHeight="1" spans="1:7">
      <c r="A29" s="155" t="s">
        <v>30</v>
      </c>
      <c r="B29" s="158"/>
      <c r="C29" s="159">
        <v>36881203.41</v>
      </c>
      <c r="D29" s="159">
        <v>25339944.61</v>
      </c>
      <c r="E29" s="159">
        <v>24976536.53</v>
      </c>
      <c r="F29" s="159">
        <v>363408.08</v>
      </c>
      <c r="G29" s="159">
        <v>11541258.8</v>
      </c>
    </row>
  </sheetData>
  <mergeCells count="8">
    <mergeCell ref="A1:G1"/>
    <mergeCell ref="A2:G2"/>
    <mergeCell ref="A3:F3"/>
    <mergeCell ref="A4:B4"/>
    <mergeCell ref="D4:F4"/>
    <mergeCell ref="A29:B29"/>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12" sqref="C12"/>
    </sheetView>
  </sheetViews>
  <sheetFormatPr defaultColWidth="8.85" defaultRowHeight="15" customHeight="1" outlineLevelRow="6" outlineLevelCol="5"/>
  <cols>
    <col min="1" max="6" width="25.1333333333333" customWidth="1"/>
  </cols>
  <sheetData>
    <row r="1" customHeight="1" spans="1:6">
      <c r="A1" s="149" t="s">
        <v>119</v>
      </c>
      <c r="B1" s="149"/>
      <c r="C1" s="149"/>
      <c r="D1" s="149"/>
      <c r="E1" s="149"/>
      <c r="F1" s="149"/>
    </row>
    <row r="2" ht="28.5" customHeight="1" spans="1:6">
      <c r="A2" s="150" t="s">
        <v>120</v>
      </c>
      <c r="B2" s="150"/>
      <c r="C2" s="150"/>
      <c r="D2" s="150"/>
      <c r="E2" s="150"/>
      <c r="F2" s="150"/>
    </row>
    <row r="3" ht="20.25" customHeight="1" spans="1:6">
      <c r="A3" s="151" t="str">
        <f>"单位名称："&amp;"玉溪市特殊教育学校"</f>
        <v>单位名称：玉溪市特殊教育学校</v>
      </c>
      <c r="B3" s="151"/>
      <c r="C3" s="151"/>
      <c r="D3" s="151"/>
      <c r="E3" s="151"/>
      <c r="F3" s="149" t="s">
        <v>2</v>
      </c>
    </row>
    <row r="4" ht="20.25" customHeight="1" spans="1:6">
      <c r="A4" s="152" t="s">
        <v>121</v>
      </c>
      <c r="B4" s="152" t="s">
        <v>122</v>
      </c>
      <c r="C4" s="152" t="s">
        <v>123</v>
      </c>
      <c r="D4" s="152"/>
      <c r="E4" s="152"/>
      <c r="F4" s="152"/>
    </row>
    <row r="5" ht="35.25" customHeight="1" spans="1:6">
      <c r="A5" s="154"/>
      <c r="B5" s="154"/>
      <c r="C5" s="154" t="s">
        <v>32</v>
      </c>
      <c r="D5" s="154" t="s">
        <v>124</v>
      </c>
      <c r="E5" s="154" t="s">
        <v>125</v>
      </c>
      <c r="F5" s="154" t="s">
        <v>126</v>
      </c>
    </row>
    <row r="6" ht="20.25" customHeight="1" spans="1:6">
      <c r="A6" s="161" t="s">
        <v>44</v>
      </c>
      <c r="B6" s="161">
        <v>2</v>
      </c>
      <c r="C6" s="161">
        <v>3</v>
      </c>
      <c r="D6" s="161">
        <v>4</v>
      </c>
      <c r="E6" s="161">
        <v>5</v>
      </c>
      <c r="F6" s="161">
        <v>6</v>
      </c>
    </row>
    <row r="7" ht="20.25" customHeight="1" spans="1:6">
      <c r="A7" s="63">
        <v>40005</v>
      </c>
      <c r="B7" s="63"/>
      <c r="C7" s="63">
        <v>22003.8</v>
      </c>
      <c r="D7" s="63"/>
      <c r="E7" s="159">
        <v>22003.8</v>
      </c>
      <c r="F7" s="63">
        <v>18001.2</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7"/>
  <sheetViews>
    <sheetView showZeros="0" workbookViewId="0">
      <selection activeCell="B11" sqref="B1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s="148" customFormat="1" customHeight="1" spans="1:23">
      <c r="A1" s="149" t="s">
        <v>127</v>
      </c>
      <c r="B1" s="149"/>
      <c r="C1" s="149"/>
      <c r="D1" s="149"/>
      <c r="E1" s="149"/>
      <c r="F1" s="149"/>
      <c r="G1" s="149"/>
      <c r="H1" s="149"/>
      <c r="I1" s="149"/>
      <c r="J1" s="149"/>
      <c r="K1" s="149"/>
      <c r="L1" s="149"/>
      <c r="M1" s="149"/>
      <c r="N1" s="149"/>
      <c r="O1" s="149"/>
      <c r="P1" s="149"/>
      <c r="Q1" s="149"/>
      <c r="R1" s="149"/>
      <c r="S1" s="149"/>
      <c r="T1" s="149"/>
      <c r="U1" s="149"/>
      <c r="V1" s="149"/>
      <c r="W1" s="149"/>
    </row>
    <row r="2" s="148" customFormat="1" ht="28.5" customHeight="1" spans="1:23">
      <c r="A2" s="150" t="s">
        <v>128</v>
      </c>
      <c r="B2" s="150"/>
      <c r="C2" s="150" t="s">
        <v>129</v>
      </c>
      <c r="D2" s="150"/>
      <c r="E2" s="150"/>
      <c r="F2" s="150"/>
      <c r="G2" s="150"/>
      <c r="H2" s="150"/>
      <c r="I2" s="150"/>
      <c r="J2" s="150"/>
      <c r="K2" s="150"/>
      <c r="L2" s="150"/>
      <c r="M2" s="150"/>
      <c r="N2" s="150"/>
      <c r="O2" s="150"/>
      <c r="P2" s="150"/>
      <c r="Q2" s="150"/>
      <c r="R2" s="150"/>
      <c r="S2" s="150"/>
      <c r="T2" s="150"/>
      <c r="U2" s="150"/>
      <c r="V2" s="150"/>
      <c r="W2" s="150"/>
    </row>
    <row r="3" s="148" customFormat="1" ht="19.5" customHeight="1" spans="1:23">
      <c r="A3" s="151" t="str">
        <f>"单位名称："&amp;"玉溪市特殊教育学校"</f>
        <v>单位名称：玉溪市特殊教育学校</v>
      </c>
      <c r="B3" s="151"/>
      <c r="C3" s="151"/>
      <c r="D3" s="151"/>
      <c r="E3" s="151"/>
      <c r="F3" s="151"/>
      <c r="G3" s="151"/>
      <c r="H3" s="151"/>
      <c r="I3" s="151"/>
      <c r="J3" s="151"/>
      <c r="K3" s="151"/>
      <c r="L3" s="151"/>
      <c r="M3" s="151"/>
      <c r="N3" s="151"/>
      <c r="O3" s="151"/>
      <c r="P3" s="151"/>
      <c r="Q3" s="151"/>
      <c r="R3" s="149"/>
      <c r="S3" s="149"/>
      <c r="T3" s="149"/>
      <c r="U3" s="149"/>
      <c r="V3" s="149"/>
      <c r="W3" s="149" t="s">
        <v>2</v>
      </c>
    </row>
    <row r="4" ht="19.5" customHeight="1" spans="1:23">
      <c r="A4" s="152" t="s">
        <v>130</v>
      </c>
      <c r="B4" s="152" t="s">
        <v>131</v>
      </c>
      <c r="C4" s="152" t="s">
        <v>132</v>
      </c>
      <c r="D4" s="152" t="s">
        <v>133</v>
      </c>
      <c r="E4" s="152" t="s">
        <v>134</v>
      </c>
      <c r="F4" s="152" t="s">
        <v>135</v>
      </c>
      <c r="G4" s="152" t="s">
        <v>136</v>
      </c>
      <c r="H4" s="152" t="s">
        <v>137</v>
      </c>
      <c r="I4" s="152"/>
      <c r="J4" s="152"/>
      <c r="K4" s="152"/>
      <c r="L4" s="152"/>
      <c r="M4" s="152"/>
      <c r="N4" s="152"/>
      <c r="O4" s="152"/>
      <c r="P4" s="152"/>
      <c r="Q4" s="152"/>
      <c r="R4" s="152"/>
      <c r="S4" s="152"/>
      <c r="T4" s="152"/>
      <c r="U4" s="152"/>
      <c r="V4" s="152"/>
      <c r="W4" s="152"/>
    </row>
    <row r="5" ht="19.5" customHeight="1" spans="1:23">
      <c r="A5" s="153"/>
      <c r="B5" s="153"/>
      <c r="C5" s="153"/>
      <c r="D5" s="153"/>
      <c r="E5" s="153"/>
      <c r="F5" s="153"/>
      <c r="G5" s="153"/>
      <c r="H5" s="153" t="s">
        <v>30</v>
      </c>
      <c r="I5" s="153" t="s">
        <v>33</v>
      </c>
      <c r="J5" s="153"/>
      <c r="K5" s="153"/>
      <c r="L5" s="153"/>
      <c r="M5" s="153"/>
      <c r="N5" s="153" t="s">
        <v>138</v>
      </c>
      <c r="O5" s="153"/>
      <c r="P5" s="153"/>
      <c r="Q5" s="153" t="s">
        <v>36</v>
      </c>
      <c r="R5" s="153" t="s">
        <v>70</v>
      </c>
      <c r="S5" s="153"/>
      <c r="T5" s="153"/>
      <c r="U5" s="153"/>
      <c r="V5" s="153"/>
      <c r="W5" s="153"/>
    </row>
    <row r="6" ht="41.25" customHeight="1" spans="1:23">
      <c r="A6" s="154"/>
      <c r="B6" s="154"/>
      <c r="C6" s="154"/>
      <c r="D6" s="154"/>
      <c r="E6" s="154"/>
      <c r="F6" s="154"/>
      <c r="G6" s="154"/>
      <c r="H6" s="154"/>
      <c r="I6" s="154" t="s">
        <v>139</v>
      </c>
      <c r="J6" s="154" t="s">
        <v>140</v>
      </c>
      <c r="K6" s="154" t="s">
        <v>141</v>
      </c>
      <c r="L6" s="154" t="s">
        <v>142</v>
      </c>
      <c r="M6" s="154" t="s">
        <v>143</v>
      </c>
      <c r="N6" s="154" t="s">
        <v>33</v>
      </c>
      <c r="O6" s="154" t="s">
        <v>34</v>
      </c>
      <c r="P6" s="154" t="s">
        <v>35</v>
      </c>
      <c r="Q6" s="154"/>
      <c r="R6" s="154" t="s">
        <v>32</v>
      </c>
      <c r="S6" s="154" t="s">
        <v>39</v>
      </c>
      <c r="T6" s="154" t="s">
        <v>144</v>
      </c>
      <c r="U6" s="154" t="s">
        <v>41</v>
      </c>
      <c r="V6" s="154" t="s">
        <v>42</v>
      </c>
      <c r="W6" s="154" t="s">
        <v>43</v>
      </c>
    </row>
    <row r="7" ht="20.25" customHeight="1" spans="1:23">
      <c r="A7" s="155" t="s">
        <v>44</v>
      </c>
      <c r="B7" s="155" t="s">
        <v>45</v>
      </c>
      <c r="C7" s="155" t="s">
        <v>46</v>
      </c>
      <c r="D7" s="155" t="s">
        <v>47</v>
      </c>
      <c r="E7" s="155" t="s">
        <v>48</v>
      </c>
      <c r="F7" s="155" t="s">
        <v>49</v>
      </c>
      <c r="G7" s="155" t="s">
        <v>50</v>
      </c>
      <c r="H7" s="155" t="s">
        <v>51</v>
      </c>
      <c r="I7" s="155" t="s">
        <v>52</v>
      </c>
      <c r="J7" s="155" t="s">
        <v>53</v>
      </c>
      <c r="K7" s="155" t="s">
        <v>54</v>
      </c>
      <c r="L7" s="155" t="s">
        <v>55</v>
      </c>
      <c r="M7" s="155" t="s">
        <v>56</v>
      </c>
      <c r="N7" s="155" t="s">
        <v>57</v>
      </c>
      <c r="O7" s="155" t="s">
        <v>58</v>
      </c>
      <c r="P7" s="155" t="s">
        <v>59</v>
      </c>
      <c r="Q7" s="155" t="s">
        <v>60</v>
      </c>
      <c r="R7" s="155" t="s">
        <v>61</v>
      </c>
      <c r="S7" s="155" t="s">
        <v>62</v>
      </c>
      <c r="T7" s="155" t="s">
        <v>145</v>
      </c>
      <c r="U7" s="155" t="s">
        <v>146</v>
      </c>
      <c r="V7" s="155" t="s">
        <v>147</v>
      </c>
      <c r="W7" s="155" t="s">
        <v>148</v>
      </c>
    </row>
    <row r="8" ht="20.25" customHeight="1" spans="1:23">
      <c r="A8" s="156" t="s">
        <v>64</v>
      </c>
      <c r="B8" s="157"/>
      <c r="C8" s="158"/>
      <c r="D8" s="158"/>
      <c r="E8" s="158"/>
      <c r="G8" s="158"/>
      <c r="H8" s="159">
        <v>25339944.61</v>
      </c>
      <c r="I8" s="63">
        <v>25339944.61</v>
      </c>
      <c r="J8" s="63">
        <v>5334390.14</v>
      </c>
      <c r="K8" s="63"/>
      <c r="L8" s="63">
        <v>20005554.47</v>
      </c>
      <c r="M8" s="63"/>
      <c r="N8" s="63"/>
      <c r="O8" s="63"/>
      <c r="P8" s="63"/>
      <c r="Q8" s="63"/>
      <c r="R8" s="63"/>
      <c r="S8" s="63"/>
      <c r="T8" s="63"/>
      <c r="U8" s="63"/>
      <c r="V8" s="63"/>
      <c r="W8" s="63"/>
    </row>
    <row r="9" ht="20.25" customHeight="1" spans="1:23">
      <c r="A9" t="str">
        <f t="shared" ref="A9:A26" si="0">"       "&amp;"玉溪市特殊教育学校"</f>
        <v>       玉溪市特殊教育学校</v>
      </c>
      <c r="B9" s="160" t="s">
        <v>149</v>
      </c>
      <c r="C9" s="158" t="s">
        <v>150</v>
      </c>
      <c r="D9" s="158" t="s">
        <v>85</v>
      </c>
      <c r="E9" s="158" t="s">
        <v>151</v>
      </c>
      <c r="F9" s="158" t="s">
        <v>152</v>
      </c>
      <c r="G9" s="158" t="s">
        <v>153</v>
      </c>
      <c r="H9" s="159">
        <v>6081120</v>
      </c>
      <c r="I9" s="63">
        <v>6081120</v>
      </c>
      <c r="J9" s="63">
        <v>1520280</v>
      </c>
      <c r="K9" s="63"/>
      <c r="L9" s="63">
        <v>4560840</v>
      </c>
      <c r="M9" s="63"/>
      <c r="N9" s="63"/>
      <c r="O9" s="63"/>
      <c r="P9" s="63"/>
      <c r="Q9" s="63"/>
      <c r="R9" s="63"/>
      <c r="S9" s="63"/>
      <c r="T9" s="63"/>
      <c r="U9" s="63"/>
      <c r="V9" s="63"/>
      <c r="W9" s="63"/>
    </row>
    <row r="10" ht="20.25" customHeight="1" spans="1:23">
      <c r="A10" s="158" t="str">
        <f t="shared" si="0"/>
        <v>       玉溪市特殊教育学校</v>
      </c>
      <c r="B10" s="158" t="s">
        <v>149</v>
      </c>
      <c r="C10" s="158" t="s">
        <v>150</v>
      </c>
      <c r="D10" s="158" t="s">
        <v>85</v>
      </c>
      <c r="E10" s="158" t="s">
        <v>151</v>
      </c>
      <c r="F10" s="158" t="s">
        <v>154</v>
      </c>
      <c r="G10" s="158" t="s">
        <v>155</v>
      </c>
      <c r="H10" s="159">
        <v>920616</v>
      </c>
      <c r="I10" s="63">
        <v>920616</v>
      </c>
      <c r="J10" s="63">
        <v>230154</v>
      </c>
      <c r="K10" s="158"/>
      <c r="L10" s="63">
        <v>690462</v>
      </c>
      <c r="M10" s="158"/>
      <c r="N10" s="63"/>
      <c r="O10" s="63"/>
      <c r="P10" s="158"/>
      <c r="Q10" s="63"/>
      <c r="R10" s="63"/>
      <c r="S10" s="63"/>
      <c r="T10" s="63"/>
      <c r="U10" s="63"/>
      <c r="V10" s="63"/>
      <c r="W10" s="63"/>
    </row>
    <row r="11" ht="20.25" customHeight="1" spans="1:23">
      <c r="A11" s="158" t="str">
        <f t="shared" si="0"/>
        <v>       玉溪市特殊教育学校</v>
      </c>
      <c r="B11" s="158" t="s">
        <v>149</v>
      </c>
      <c r="C11" s="158" t="s">
        <v>150</v>
      </c>
      <c r="D11" s="158" t="s">
        <v>85</v>
      </c>
      <c r="E11" s="158" t="s">
        <v>151</v>
      </c>
      <c r="F11" s="158" t="s">
        <v>156</v>
      </c>
      <c r="G11" s="158" t="s">
        <v>157</v>
      </c>
      <c r="H11" s="159">
        <v>1847400</v>
      </c>
      <c r="I11" s="63">
        <v>1847400</v>
      </c>
      <c r="J11" s="63">
        <v>461850</v>
      </c>
      <c r="K11" s="158"/>
      <c r="L11" s="63">
        <v>1385550</v>
      </c>
      <c r="M11" s="158"/>
      <c r="N11" s="63"/>
      <c r="O11" s="63"/>
      <c r="P11" s="158"/>
      <c r="Q11" s="63"/>
      <c r="R11" s="63"/>
      <c r="S11" s="63"/>
      <c r="T11" s="63"/>
      <c r="U11" s="63"/>
      <c r="V11" s="63"/>
      <c r="W11" s="63"/>
    </row>
    <row r="12" ht="20.25" customHeight="1" spans="1:23">
      <c r="A12" s="158" t="str">
        <f t="shared" si="0"/>
        <v>       玉溪市特殊教育学校</v>
      </c>
      <c r="B12" s="158" t="s">
        <v>149</v>
      </c>
      <c r="C12" s="158" t="s">
        <v>150</v>
      </c>
      <c r="D12" s="158" t="s">
        <v>100</v>
      </c>
      <c r="E12" s="158" t="s">
        <v>158</v>
      </c>
      <c r="F12" s="158" t="s">
        <v>154</v>
      </c>
      <c r="G12" s="158" t="s">
        <v>155</v>
      </c>
      <c r="H12" s="159">
        <v>122616</v>
      </c>
      <c r="I12" s="63">
        <v>122616</v>
      </c>
      <c r="J12" s="63">
        <v>30654</v>
      </c>
      <c r="K12" s="158"/>
      <c r="L12" s="63">
        <v>91962</v>
      </c>
      <c r="M12" s="158"/>
      <c r="N12" s="63"/>
      <c r="O12" s="63"/>
      <c r="P12" s="158"/>
      <c r="Q12" s="63"/>
      <c r="R12" s="63"/>
      <c r="S12" s="63"/>
      <c r="T12" s="63"/>
      <c r="U12" s="63"/>
      <c r="V12" s="63"/>
      <c r="W12" s="63"/>
    </row>
    <row r="13" ht="20.25" customHeight="1" spans="1:23">
      <c r="A13" s="158" t="str">
        <f t="shared" si="0"/>
        <v>       玉溪市特殊教育学校</v>
      </c>
      <c r="B13" s="158" t="s">
        <v>159</v>
      </c>
      <c r="C13" s="158" t="s">
        <v>160</v>
      </c>
      <c r="D13" s="158" t="s">
        <v>85</v>
      </c>
      <c r="E13" s="158" t="s">
        <v>151</v>
      </c>
      <c r="F13" s="158" t="s">
        <v>161</v>
      </c>
      <c r="G13" s="158" t="s">
        <v>162</v>
      </c>
      <c r="H13" s="159">
        <v>109312.14</v>
      </c>
      <c r="I13" s="63">
        <v>109312.14</v>
      </c>
      <c r="J13" s="63">
        <v>27328.04</v>
      </c>
      <c r="K13" s="158"/>
      <c r="L13" s="63">
        <v>81984.1</v>
      </c>
      <c r="M13" s="158"/>
      <c r="N13" s="63"/>
      <c r="O13" s="63"/>
      <c r="P13" s="158"/>
      <c r="Q13" s="63"/>
      <c r="R13" s="63"/>
      <c r="S13" s="63"/>
      <c r="T13" s="63"/>
      <c r="U13" s="63"/>
      <c r="V13" s="63"/>
      <c r="W13" s="63"/>
    </row>
    <row r="14" ht="20.25" customHeight="1" spans="1:23">
      <c r="A14" s="158" t="str">
        <f t="shared" si="0"/>
        <v>       玉溪市特殊教育学校</v>
      </c>
      <c r="B14" s="158" t="s">
        <v>159</v>
      </c>
      <c r="C14" s="158" t="s">
        <v>160</v>
      </c>
      <c r="D14" s="158" t="s">
        <v>89</v>
      </c>
      <c r="E14" s="158" t="s">
        <v>163</v>
      </c>
      <c r="F14" s="158" t="s">
        <v>164</v>
      </c>
      <c r="G14" s="158" t="s">
        <v>165</v>
      </c>
      <c r="H14" s="159">
        <v>2271515.52</v>
      </c>
      <c r="I14" s="63">
        <v>2271515.52</v>
      </c>
      <c r="J14" s="63">
        <v>567878.88</v>
      </c>
      <c r="K14" s="158"/>
      <c r="L14" s="63">
        <v>1703636.64</v>
      </c>
      <c r="M14" s="158"/>
      <c r="N14" s="63"/>
      <c r="O14" s="63"/>
      <c r="P14" s="158"/>
      <c r="Q14" s="63"/>
      <c r="R14" s="63"/>
      <c r="S14" s="63"/>
      <c r="T14" s="63"/>
      <c r="U14" s="63"/>
      <c r="V14" s="63"/>
      <c r="W14" s="63"/>
    </row>
    <row r="15" ht="20.25" customHeight="1" spans="1:23">
      <c r="A15" s="158" t="str">
        <f t="shared" si="0"/>
        <v>       玉溪市特殊教育学校</v>
      </c>
      <c r="B15" s="158" t="s">
        <v>159</v>
      </c>
      <c r="C15" s="158" t="s">
        <v>160</v>
      </c>
      <c r="D15" s="158" t="s">
        <v>94</v>
      </c>
      <c r="E15" s="158" t="s">
        <v>166</v>
      </c>
      <c r="F15" s="158" t="s">
        <v>167</v>
      </c>
      <c r="G15" s="158" t="s">
        <v>168</v>
      </c>
      <c r="H15" s="159">
        <v>1178348.68</v>
      </c>
      <c r="I15" s="63">
        <v>1178348.68</v>
      </c>
      <c r="J15" s="63">
        <v>294587.17</v>
      </c>
      <c r="K15" s="158"/>
      <c r="L15" s="63">
        <v>883761.51</v>
      </c>
      <c r="M15" s="158"/>
      <c r="N15" s="63"/>
      <c r="O15" s="63"/>
      <c r="P15" s="158"/>
      <c r="Q15" s="63"/>
      <c r="R15" s="63"/>
      <c r="S15" s="63"/>
      <c r="T15" s="63"/>
      <c r="U15" s="63"/>
      <c r="V15" s="63"/>
      <c r="W15" s="63"/>
    </row>
    <row r="16" ht="20.25" customHeight="1" spans="1:23">
      <c r="A16" s="158" t="str">
        <f t="shared" si="0"/>
        <v>       玉溪市特殊教育学校</v>
      </c>
      <c r="B16" s="158" t="s">
        <v>159</v>
      </c>
      <c r="C16" s="158" t="s">
        <v>160</v>
      </c>
      <c r="D16" s="158" t="s">
        <v>95</v>
      </c>
      <c r="E16" s="158" t="s">
        <v>169</v>
      </c>
      <c r="F16" s="158" t="s">
        <v>170</v>
      </c>
      <c r="G16" s="158" t="s">
        <v>171</v>
      </c>
      <c r="H16" s="159">
        <v>756648.6</v>
      </c>
      <c r="I16" s="63">
        <v>756648.6</v>
      </c>
      <c r="J16" s="63">
        <v>189162.15</v>
      </c>
      <c r="K16" s="158"/>
      <c r="L16" s="63">
        <v>567486.45</v>
      </c>
      <c r="M16" s="158"/>
      <c r="N16" s="63"/>
      <c r="O16" s="63"/>
      <c r="P16" s="158"/>
      <c r="Q16" s="63"/>
      <c r="R16" s="63"/>
      <c r="S16" s="63"/>
      <c r="T16" s="63"/>
      <c r="U16" s="63"/>
      <c r="V16" s="63"/>
      <c r="W16" s="63"/>
    </row>
    <row r="17" ht="20.25" customHeight="1" spans="1:23">
      <c r="A17" s="158" t="str">
        <f t="shared" si="0"/>
        <v>       玉溪市特殊教育学校</v>
      </c>
      <c r="B17" s="158" t="s">
        <v>159</v>
      </c>
      <c r="C17" s="158" t="s">
        <v>160</v>
      </c>
      <c r="D17" s="158" t="s">
        <v>96</v>
      </c>
      <c r="E17" s="158" t="s">
        <v>172</v>
      </c>
      <c r="F17" s="158" t="s">
        <v>161</v>
      </c>
      <c r="G17" s="158" t="s">
        <v>162</v>
      </c>
      <c r="H17" s="159">
        <v>107095.59</v>
      </c>
      <c r="I17" s="63">
        <v>107095.59</v>
      </c>
      <c r="J17" s="63">
        <v>63439.9</v>
      </c>
      <c r="K17" s="158"/>
      <c r="L17" s="63">
        <v>43655.69</v>
      </c>
      <c r="M17" s="158"/>
      <c r="N17" s="63"/>
      <c r="O17" s="63"/>
      <c r="P17" s="158"/>
      <c r="Q17" s="63"/>
      <c r="R17" s="63"/>
      <c r="S17" s="63"/>
      <c r="T17" s="63"/>
      <c r="U17" s="63"/>
      <c r="V17" s="63"/>
      <c r="W17" s="63"/>
    </row>
    <row r="18" ht="20.25" customHeight="1" spans="1:23">
      <c r="A18" s="158" t="str">
        <f t="shared" si="0"/>
        <v>       玉溪市特殊教育学校</v>
      </c>
      <c r="B18" s="158" t="s">
        <v>173</v>
      </c>
      <c r="C18" s="158" t="s">
        <v>174</v>
      </c>
      <c r="D18" s="158" t="s">
        <v>99</v>
      </c>
      <c r="E18" s="158" t="s">
        <v>174</v>
      </c>
      <c r="F18" s="158" t="s">
        <v>175</v>
      </c>
      <c r="G18" s="158" t="s">
        <v>174</v>
      </c>
      <c r="H18" s="159">
        <v>1939464</v>
      </c>
      <c r="I18" s="63">
        <v>1939464</v>
      </c>
      <c r="J18" s="63">
        <v>484866</v>
      </c>
      <c r="K18" s="158"/>
      <c r="L18" s="63">
        <v>1454598</v>
      </c>
      <c r="M18" s="158"/>
      <c r="N18" s="63"/>
      <c r="O18" s="63"/>
      <c r="P18" s="158"/>
      <c r="Q18" s="63"/>
      <c r="R18" s="63"/>
      <c r="S18" s="63"/>
      <c r="T18" s="63"/>
      <c r="U18" s="63"/>
      <c r="V18" s="63"/>
      <c r="W18" s="63"/>
    </row>
    <row r="19" ht="20.25" customHeight="1" spans="1:23">
      <c r="A19" s="158" t="str">
        <f t="shared" si="0"/>
        <v>       玉溪市特殊教育学校</v>
      </c>
      <c r="B19" s="158" t="s">
        <v>176</v>
      </c>
      <c r="C19" s="158" t="s">
        <v>177</v>
      </c>
      <c r="D19" s="158" t="s">
        <v>88</v>
      </c>
      <c r="E19" s="158" t="s">
        <v>178</v>
      </c>
      <c r="F19" s="158" t="s">
        <v>179</v>
      </c>
      <c r="G19" s="158" t="s">
        <v>180</v>
      </c>
      <c r="H19" s="159">
        <v>343200</v>
      </c>
      <c r="I19" s="63">
        <v>343200</v>
      </c>
      <c r="J19" s="63">
        <v>68640</v>
      </c>
      <c r="K19" s="158"/>
      <c r="L19" s="63">
        <v>274560</v>
      </c>
      <c r="M19" s="158"/>
      <c r="N19" s="63"/>
      <c r="O19" s="63"/>
      <c r="P19" s="158"/>
      <c r="Q19" s="63"/>
      <c r="R19" s="63"/>
      <c r="S19" s="63"/>
      <c r="T19" s="63"/>
      <c r="U19" s="63"/>
      <c r="V19" s="63"/>
      <c r="W19" s="63"/>
    </row>
    <row r="20" ht="20.25" customHeight="1" spans="1:23">
      <c r="A20" s="158" t="str">
        <f t="shared" si="0"/>
        <v>       玉溪市特殊教育学校</v>
      </c>
      <c r="B20" s="158" t="s">
        <v>181</v>
      </c>
      <c r="C20" s="158" t="s">
        <v>182</v>
      </c>
      <c r="D20" s="158" t="s">
        <v>85</v>
      </c>
      <c r="E20" s="158" t="s">
        <v>151</v>
      </c>
      <c r="F20" s="158" t="s">
        <v>183</v>
      </c>
      <c r="G20" s="158" t="s">
        <v>182</v>
      </c>
      <c r="H20" s="159">
        <v>250408.08</v>
      </c>
      <c r="I20" s="63">
        <v>250408.08</v>
      </c>
      <c r="J20" s="63"/>
      <c r="K20" s="158"/>
      <c r="L20" s="63">
        <v>250408.08</v>
      </c>
      <c r="M20" s="158"/>
      <c r="N20" s="63"/>
      <c r="O20" s="63"/>
      <c r="P20" s="158"/>
      <c r="Q20" s="63"/>
      <c r="R20" s="63"/>
      <c r="S20" s="63"/>
      <c r="T20" s="63"/>
      <c r="U20" s="63"/>
      <c r="V20" s="63"/>
      <c r="W20" s="63"/>
    </row>
    <row r="21" ht="20.25" customHeight="1" spans="1:23">
      <c r="A21" s="158" t="str">
        <f t="shared" si="0"/>
        <v>       玉溪市特殊教育学校</v>
      </c>
      <c r="B21" s="158" t="s">
        <v>184</v>
      </c>
      <c r="C21" s="158" t="s">
        <v>185</v>
      </c>
      <c r="D21" s="158" t="s">
        <v>85</v>
      </c>
      <c r="E21" s="158" t="s">
        <v>151</v>
      </c>
      <c r="F21" s="158" t="s">
        <v>186</v>
      </c>
      <c r="G21" s="158" t="s">
        <v>187</v>
      </c>
      <c r="H21" s="159">
        <v>113000</v>
      </c>
      <c r="I21" s="63">
        <v>113000</v>
      </c>
      <c r="J21" s="63"/>
      <c r="K21" s="158"/>
      <c r="L21" s="63">
        <v>113000</v>
      </c>
      <c r="M21" s="158"/>
      <c r="N21" s="63"/>
      <c r="O21" s="63"/>
      <c r="P21" s="158"/>
      <c r="Q21" s="63"/>
      <c r="R21" s="63"/>
      <c r="S21" s="63"/>
      <c r="T21" s="63"/>
      <c r="U21" s="63"/>
      <c r="V21" s="63"/>
      <c r="W21" s="63"/>
    </row>
    <row r="22" ht="20.25" customHeight="1" spans="1:23">
      <c r="A22" s="158" t="str">
        <f t="shared" si="0"/>
        <v>       玉溪市特殊教育学校</v>
      </c>
      <c r="B22" s="158" t="s">
        <v>188</v>
      </c>
      <c r="C22" s="158" t="s">
        <v>189</v>
      </c>
      <c r="D22" s="158" t="s">
        <v>85</v>
      </c>
      <c r="E22" s="158" t="s">
        <v>151</v>
      </c>
      <c r="F22" s="158" t="s">
        <v>156</v>
      </c>
      <c r="G22" s="158" t="s">
        <v>157</v>
      </c>
      <c r="H22" s="159">
        <v>5582200</v>
      </c>
      <c r="I22" s="63">
        <v>5582200</v>
      </c>
      <c r="J22" s="63">
        <v>1395550</v>
      </c>
      <c r="K22" s="158"/>
      <c r="L22" s="63">
        <v>4186650</v>
      </c>
      <c r="M22" s="158"/>
      <c r="N22" s="63"/>
      <c r="O22" s="63"/>
      <c r="P22" s="158"/>
      <c r="Q22" s="63"/>
      <c r="R22" s="63"/>
      <c r="S22" s="63"/>
      <c r="T22" s="63"/>
      <c r="U22" s="63"/>
      <c r="V22" s="63"/>
      <c r="W22" s="63"/>
    </row>
    <row r="23" ht="20.25" customHeight="1" spans="1:23">
      <c r="A23" s="158" t="str">
        <f t="shared" si="0"/>
        <v>       玉溪市特殊教育学校</v>
      </c>
      <c r="B23" s="158" t="s">
        <v>190</v>
      </c>
      <c r="C23" s="158" t="s">
        <v>191</v>
      </c>
      <c r="D23" s="158" t="s">
        <v>85</v>
      </c>
      <c r="E23" s="158" t="s">
        <v>151</v>
      </c>
      <c r="F23" s="158" t="s">
        <v>156</v>
      </c>
      <c r="G23" s="158" t="s">
        <v>157</v>
      </c>
      <c r="H23" s="159">
        <v>2825000</v>
      </c>
      <c r="I23" s="63">
        <v>2825000</v>
      </c>
      <c r="J23" s="63"/>
      <c r="K23" s="158"/>
      <c r="L23" s="63">
        <v>2825000</v>
      </c>
      <c r="M23" s="158"/>
      <c r="N23" s="63"/>
      <c r="O23" s="63"/>
      <c r="P23" s="158"/>
      <c r="Q23" s="63"/>
      <c r="R23" s="63"/>
      <c r="S23" s="63"/>
      <c r="T23" s="63"/>
      <c r="U23" s="63"/>
      <c r="V23" s="63"/>
      <c r="W23" s="63"/>
    </row>
    <row r="24" ht="20.25" customHeight="1" spans="1:23">
      <c r="A24" s="158" t="str">
        <f t="shared" si="0"/>
        <v>       玉溪市特殊教育学校</v>
      </c>
      <c r="B24" s="158" t="s">
        <v>192</v>
      </c>
      <c r="C24" s="158" t="s">
        <v>193</v>
      </c>
      <c r="D24" s="158" t="s">
        <v>85</v>
      </c>
      <c r="E24" s="158" t="s">
        <v>151</v>
      </c>
      <c r="F24" s="158" t="s">
        <v>194</v>
      </c>
      <c r="G24" s="158" t="s">
        <v>195</v>
      </c>
      <c r="H24" s="159">
        <v>26400</v>
      </c>
      <c r="I24" s="63">
        <v>26400</v>
      </c>
      <c r="J24" s="63"/>
      <c r="K24" s="158"/>
      <c r="L24" s="63">
        <v>26400</v>
      </c>
      <c r="M24" s="158"/>
      <c r="N24" s="63"/>
      <c r="O24" s="63"/>
      <c r="P24" s="158"/>
      <c r="Q24" s="63"/>
      <c r="R24" s="63"/>
      <c r="S24" s="63"/>
      <c r="T24" s="63"/>
      <c r="U24" s="63"/>
      <c r="V24" s="63"/>
      <c r="W24" s="63"/>
    </row>
    <row r="25" ht="20.25" customHeight="1" spans="1:23">
      <c r="A25" s="158" t="str">
        <f t="shared" si="0"/>
        <v>       玉溪市特殊教育学校</v>
      </c>
      <c r="B25" s="158" t="s">
        <v>196</v>
      </c>
      <c r="C25" s="158" t="s">
        <v>197</v>
      </c>
      <c r="D25" s="158" t="s">
        <v>85</v>
      </c>
      <c r="E25" s="158" t="s">
        <v>151</v>
      </c>
      <c r="F25" s="158" t="s">
        <v>194</v>
      </c>
      <c r="G25" s="158" t="s">
        <v>195</v>
      </c>
      <c r="H25" s="159">
        <v>345600</v>
      </c>
      <c r="I25" s="63">
        <v>345600</v>
      </c>
      <c r="J25" s="63"/>
      <c r="K25" s="158"/>
      <c r="L25" s="63">
        <v>345600</v>
      </c>
      <c r="M25" s="158"/>
      <c r="N25" s="63"/>
      <c r="O25" s="63"/>
      <c r="P25" s="158"/>
      <c r="Q25" s="63"/>
      <c r="R25" s="63"/>
      <c r="S25" s="63"/>
      <c r="T25" s="63"/>
      <c r="U25" s="63"/>
      <c r="V25" s="63"/>
      <c r="W25" s="63"/>
    </row>
    <row r="26" ht="20.25" customHeight="1" spans="1:23">
      <c r="A26" s="158" t="str">
        <f t="shared" si="0"/>
        <v>       玉溪市特殊教育学校</v>
      </c>
      <c r="B26" s="158" t="s">
        <v>198</v>
      </c>
      <c r="C26" s="158" t="s">
        <v>199</v>
      </c>
      <c r="D26" s="158" t="s">
        <v>90</v>
      </c>
      <c r="E26" s="158" t="s">
        <v>200</v>
      </c>
      <c r="F26" s="158" t="s">
        <v>201</v>
      </c>
      <c r="G26" s="158" t="s">
        <v>202</v>
      </c>
      <c r="H26" s="159">
        <v>520000</v>
      </c>
      <c r="I26" s="63">
        <v>520000</v>
      </c>
      <c r="J26" s="63"/>
      <c r="K26" s="158"/>
      <c r="L26" s="63">
        <v>520000</v>
      </c>
      <c r="M26" s="158"/>
      <c r="N26" s="63"/>
      <c r="O26" s="63"/>
      <c r="P26" s="158"/>
      <c r="Q26" s="63"/>
      <c r="R26" s="63"/>
      <c r="S26" s="63"/>
      <c r="T26" s="63"/>
      <c r="U26" s="63"/>
      <c r="V26" s="63"/>
      <c r="W26" s="63"/>
    </row>
    <row r="27" ht="20.25" customHeight="1" spans="1:23">
      <c r="A27" s="155" t="s">
        <v>30</v>
      </c>
      <c r="B27" s="155"/>
      <c r="C27" s="155"/>
      <c r="D27" s="155"/>
      <c r="E27" s="155"/>
      <c r="F27" s="155"/>
      <c r="G27" s="155"/>
      <c r="H27" s="63">
        <v>25339944.61</v>
      </c>
      <c r="I27" s="63">
        <v>25339944.61</v>
      </c>
      <c r="J27" s="63">
        <v>5334390.14</v>
      </c>
      <c r="K27" s="63"/>
      <c r="L27" s="63">
        <v>20005554.47</v>
      </c>
      <c r="M27" s="63"/>
      <c r="N27" s="63"/>
      <c r="O27" s="63"/>
      <c r="P27" s="63"/>
      <c r="Q27" s="63"/>
      <c r="R27" s="63"/>
      <c r="S27" s="63"/>
      <c r="T27" s="63"/>
      <c r="U27" s="63"/>
      <c r="V27" s="63"/>
      <c r="W27" s="63"/>
    </row>
  </sheetData>
  <mergeCells count="17">
    <mergeCell ref="A1:W1"/>
    <mergeCell ref="A2:W2"/>
    <mergeCell ref="A3:V3"/>
    <mergeCell ref="H4:W4"/>
    <mergeCell ref="I5:M5"/>
    <mergeCell ref="N5:P5"/>
    <mergeCell ref="R5:W5"/>
    <mergeCell ref="A27:G27"/>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topLeftCell="A8"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0"/>
      <c r="E1" s="142"/>
      <c r="F1" s="142"/>
      <c r="G1" s="142"/>
      <c r="H1" s="142"/>
      <c r="K1" s="130"/>
      <c r="N1" s="130"/>
      <c r="O1" s="130"/>
      <c r="P1" s="130"/>
      <c r="U1" s="147"/>
      <c r="W1" s="131" t="s">
        <v>203</v>
      </c>
    </row>
    <row r="2" ht="27.75" customHeight="1" spans="1:23">
      <c r="A2" s="32" t="s">
        <v>204</v>
      </c>
      <c r="B2" s="32"/>
      <c r="C2" s="32"/>
      <c r="D2" s="32"/>
      <c r="E2" s="32"/>
      <c r="F2" s="32"/>
      <c r="G2" s="32"/>
      <c r="H2" s="32"/>
      <c r="I2" s="32"/>
      <c r="J2" s="32"/>
      <c r="K2" s="32"/>
      <c r="L2" s="32"/>
      <c r="M2" s="32"/>
      <c r="N2" s="32"/>
      <c r="O2" s="32"/>
      <c r="P2" s="32"/>
      <c r="Q2" s="32"/>
      <c r="R2" s="32"/>
      <c r="S2" s="32"/>
      <c r="T2" s="32"/>
      <c r="U2" s="32"/>
      <c r="V2" s="32"/>
      <c r="W2" s="32"/>
    </row>
    <row r="3" ht="13.5" customHeight="1" spans="1:23">
      <c r="A3" s="5" t="str">
        <f>"单位名称："&amp;"玉溪市特殊教育学校"</f>
        <v>单位名称：玉溪市特殊教育学校</v>
      </c>
      <c r="B3" s="143" t="str">
        <f>"单位名称："&amp;"玉溪市特殊教育学校"</f>
        <v>单位名称：玉溪市特殊教育学校</v>
      </c>
      <c r="C3" s="143"/>
      <c r="D3" s="143"/>
      <c r="E3" s="143"/>
      <c r="F3" s="143"/>
      <c r="G3" s="143"/>
      <c r="H3" s="143"/>
      <c r="I3" s="143"/>
      <c r="J3" s="7"/>
      <c r="K3" s="7"/>
      <c r="L3" s="7"/>
      <c r="M3" s="7"/>
      <c r="N3" s="7"/>
      <c r="O3" s="7"/>
      <c r="P3" s="7"/>
      <c r="Q3" s="7"/>
      <c r="U3" s="147"/>
      <c r="W3" s="134" t="s">
        <v>2</v>
      </c>
    </row>
    <row r="4" ht="21.75" customHeight="1" spans="1:23">
      <c r="A4" s="9" t="s">
        <v>205</v>
      </c>
      <c r="B4" s="9" t="s">
        <v>131</v>
      </c>
      <c r="C4" s="9" t="s">
        <v>132</v>
      </c>
      <c r="D4" s="9" t="s">
        <v>206</v>
      </c>
      <c r="E4" s="10" t="s">
        <v>133</v>
      </c>
      <c r="F4" s="10" t="s">
        <v>134</v>
      </c>
      <c r="G4" s="10" t="s">
        <v>135</v>
      </c>
      <c r="H4" s="10" t="s">
        <v>136</v>
      </c>
      <c r="I4" s="20" t="s">
        <v>30</v>
      </c>
      <c r="J4" s="20" t="s">
        <v>207</v>
      </c>
      <c r="K4" s="20"/>
      <c r="L4" s="20"/>
      <c r="M4" s="20"/>
      <c r="N4" s="20" t="s">
        <v>138</v>
      </c>
      <c r="O4" s="20"/>
      <c r="P4" s="20"/>
      <c r="Q4" s="10" t="s">
        <v>36</v>
      </c>
      <c r="R4" s="11" t="s">
        <v>208</v>
      </c>
      <c r="S4" s="12"/>
      <c r="T4" s="12"/>
      <c r="U4" s="12"/>
      <c r="V4" s="12"/>
      <c r="W4" s="13"/>
    </row>
    <row r="5" ht="21.75" customHeight="1" spans="1:23">
      <c r="A5" s="14"/>
      <c r="B5" s="14"/>
      <c r="C5" s="14"/>
      <c r="D5" s="14"/>
      <c r="E5" s="15"/>
      <c r="F5" s="15"/>
      <c r="G5" s="15"/>
      <c r="H5" s="15"/>
      <c r="I5" s="20"/>
      <c r="J5" s="146" t="s">
        <v>33</v>
      </c>
      <c r="K5" s="146"/>
      <c r="L5" s="146" t="s">
        <v>34</v>
      </c>
      <c r="M5" s="146" t="s">
        <v>35</v>
      </c>
      <c r="N5" s="10" t="s">
        <v>33</v>
      </c>
      <c r="O5" s="10" t="s">
        <v>34</v>
      </c>
      <c r="P5" s="10" t="s">
        <v>35</v>
      </c>
      <c r="Q5" s="15"/>
      <c r="R5" s="10" t="s">
        <v>32</v>
      </c>
      <c r="S5" s="10" t="s">
        <v>39</v>
      </c>
      <c r="T5" s="10" t="s">
        <v>144</v>
      </c>
      <c r="U5" s="10" t="s">
        <v>41</v>
      </c>
      <c r="V5" s="10" t="s">
        <v>42</v>
      </c>
      <c r="W5" s="10" t="s">
        <v>43</v>
      </c>
    </row>
    <row r="6" ht="40.5" customHeight="1" spans="1:23">
      <c r="A6" s="17"/>
      <c r="B6" s="17"/>
      <c r="C6" s="17"/>
      <c r="D6" s="17"/>
      <c r="E6" s="18"/>
      <c r="F6" s="18"/>
      <c r="G6" s="18"/>
      <c r="H6" s="18"/>
      <c r="I6" s="20"/>
      <c r="J6" s="146" t="s">
        <v>32</v>
      </c>
      <c r="K6" s="146" t="s">
        <v>209</v>
      </c>
      <c r="L6" s="146"/>
      <c r="M6" s="146"/>
      <c r="N6" s="18"/>
      <c r="O6" s="18"/>
      <c r="P6" s="18"/>
      <c r="Q6" s="18"/>
      <c r="R6" s="18"/>
      <c r="S6" s="18"/>
      <c r="T6" s="18"/>
      <c r="U6" s="19"/>
      <c r="V6" s="18"/>
      <c r="W6" s="18"/>
    </row>
    <row r="7" ht="15" customHeight="1" spans="1:23">
      <c r="A7" s="144">
        <v>1</v>
      </c>
      <c r="B7" s="144">
        <v>2</v>
      </c>
      <c r="C7" s="144">
        <v>3</v>
      </c>
      <c r="D7" s="144">
        <v>4</v>
      </c>
      <c r="E7" s="144">
        <v>5</v>
      </c>
      <c r="F7" s="144">
        <v>6</v>
      </c>
      <c r="G7" s="144">
        <v>7</v>
      </c>
      <c r="H7" s="144">
        <v>8</v>
      </c>
      <c r="I7" s="144">
        <v>9</v>
      </c>
      <c r="J7" s="144">
        <v>10</v>
      </c>
      <c r="K7" s="144">
        <v>11</v>
      </c>
      <c r="L7" s="144">
        <v>12</v>
      </c>
      <c r="M7" s="144">
        <v>13</v>
      </c>
      <c r="N7" s="144">
        <v>14</v>
      </c>
      <c r="O7" s="144">
        <v>15</v>
      </c>
      <c r="P7" s="144">
        <v>16</v>
      </c>
      <c r="Q7" s="144">
        <v>17</v>
      </c>
      <c r="R7" s="144">
        <v>18</v>
      </c>
      <c r="S7" s="144">
        <v>19</v>
      </c>
      <c r="T7" s="144">
        <v>20</v>
      </c>
      <c r="U7" s="144">
        <v>21</v>
      </c>
      <c r="V7" s="144">
        <v>22</v>
      </c>
      <c r="W7" s="144">
        <v>23</v>
      </c>
    </row>
    <row r="8" ht="32.9" customHeight="1" spans="1:23">
      <c r="A8" s="26"/>
      <c r="B8" s="145"/>
      <c r="C8" s="26" t="s">
        <v>210</v>
      </c>
      <c r="D8" s="26"/>
      <c r="E8" s="26"/>
      <c r="F8" s="26"/>
      <c r="G8" s="26"/>
      <c r="H8" s="26"/>
      <c r="I8" s="45">
        <v>2513028.55</v>
      </c>
      <c r="J8" s="45">
        <v>191524.2</v>
      </c>
      <c r="K8" s="45">
        <v>191524.2</v>
      </c>
      <c r="L8" s="45"/>
      <c r="M8" s="45"/>
      <c r="N8" s="45">
        <v>2321504.35</v>
      </c>
      <c r="O8" s="45"/>
      <c r="P8" s="45"/>
      <c r="Q8" s="45"/>
      <c r="R8" s="45"/>
      <c r="S8" s="45"/>
      <c r="T8" s="45"/>
      <c r="U8" s="45"/>
      <c r="V8" s="45"/>
      <c r="W8" s="45"/>
    </row>
    <row r="9" ht="32.9" customHeight="1" spans="1:23">
      <c r="A9" s="26" t="s">
        <v>211</v>
      </c>
      <c r="B9" s="145" t="s">
        <v>212</v>
      </c>
      <c r="C9" s="26" t="s">
        <v>210</v>
      </c>
      <c r="D9" s="26" t="s">
        <v>64</v>
      </c>
      <c r="E9" s="26" t="s">
        <v>85</v>
      </c>
      <c r="F9" s="26" t="s">
        <v>151</v>
      </c>
      <c r="G9" s="26" t="s">
        <v>213</v>
      </c>
      <c r="H9" s="26" t="s">
        <v>214</v>
      </c>
      <c r="I9" s="45">
        <v>1119709.01</v>
      </c>
      <c r="J9" s="45">
        <v>142518.6</v>
      </c>
      <c r="K9" s="45">
        <v>142518.6</v>
      </c>
      <c r="L9" s="45"/>
      <c r="M9" s="45"/>
      <c r="N9" s="45">
        <v>977190.41</v>
      </c>
      <c r="O9" s="45"/>
      <c r="P9" s="45"/>
      <c r="Q9" s="45"/>
      <c r="R9" s="45"/>
      <c r="S9" s="45"/>
      <c r="T9" s="45"/>
      <c r="U9" s="45"/>
      <c r="V9" s="45"/>
      <c r="W9" s="45"/>
    </row>
    <row r="10" ht="32.9" customHeight="1" spans="1:23">
      <c r="A10" s="26" t="s">
        <v>211</v>
      </c>
      <c r="B10" s="145" t="s">
        <v>212</v>
      </c>
      <c r="C10" s="26" t="s">
        <v>210</v>
      </c>
      <c r="D10" s="26" t="s">
        <v>64</v>
      </c>
      <c r="E10" s="26" t="s">
        <v>85</v>
      </c>
      <c r="F10" s="26" t="s">
        <v>151</v>
      </c>
      <c r="G10" s="26" t="s">
        <v>215</v>
      </c>
      <c r="H10" s="26" t="s">
        <v>216</v>
      </c>
      <c r="I10" s="45">
        <v>21664.64</v>
      </c>
      <c r="J10" s="45"/>
      <c r="K10" s="45"/>
      <c r="L10" s="45"/>
      <c r="M10" s="45"/>
      <c r="N10" s="45">
        <v>21664.64</v>
      </c>
      <c r="O10" s="45"/>
      <c r="P10" s="45"/>
      <c r="Q10" s="45"/>
      <c r="R10" s="45"/>
      <c r="S10" s="45"/>
      <c r="T10" s="45"/>
      <c r="U10" s="45"/>
      <c r="V10" s="45"/>
      <c r="W10" s="45"/>
    </row>
    <row r="11" ht="32.9" customHeight="1" spans="1:23">
      <c r="A11" s="26" t="s">
        <v>211</v>
      </c>
      <c r="B11" s="145" t="s">
        <v>212</v>
      </c>
      <c r="C11" s="26" t="s">
        <v>210</v>
      </c>
      <c r="D11" s="26" t="s">
        <v>64</v>
      </c>
      <c r="E11" s="26" t="s">
        <v>85</v>
      </c>
      <c r="F11" s="26" t="s">
        <v>151</v>
      </c>
      <c r="G11" s="26" t="s">
        <v>217</v>
      </c>
      <c r="H11" s="26" t="s">
        <v>218</v>
      </c>
      <c r="I11" s="45">
        <v>37395.63</v>
      </c>
      <c r="J11" s="45"/>
      <c r="K11" s="45"/>
      <c r="L11" s="45"/>
      <c r="M11" s="45"/>
      <c r="N11" s="45">
        <v>37395.63</v>
      </c>
      <c r="O11" s="45"/>
      <c r="P11" s="45"/>
      <c r="Q11" s="45"/>
      <c r="R11" s="45"/>
      <c r="S11" s="45"/>
      <c r="T11" s="45"/>
      <c r="U11" s="45"/>
      <c r="V11" s="45"/>
      <c r="W11" s="45"/>
    </row>
    <row r="12" ht="32.9" customHeight="1" spans="1:23">
      <c r="A12" s="26" t="s">
        <v>211</v>
      </c>
      <c r="B12" s="145" t="s">
        <v>212</v>
      </c>
      <c r="C12" s="26" t="s">
        <v>210</v>
      </c>
      <c r="D12" s="26" t="s">
        <v>64</v>
      </c>
      <c r="E12" s="26" t="s">
        <v>85</v>
      </c>
      <c r="F12" s="26" t="s">
        <v>151</v>
      </c>
      <c r="G12" s="26" t="s">
        <v>219</v>
      </c>
      <c r="H12" s="26" t="s">
        <v>220</v>
      </c>
      <c r="I12" s="45">
        <v>223802.1</v>
      </c>
      <c r="J12" s="45"/>
      <c r="K12" s="45"/>
      <c r="L12" s="45"/>
      <c r="M12" s="45"/>
      <c r="N12" s="45">
        <v>223802.1</v>
      </c>
      <c r="O12" s="45"/>
      <c r="P12" s="45"/>
      <c r="Q12" s="45"/>
      <c r="R12" s="45"/>
      <c r="S12" s="45"/>
      <c r="T12" s="45"/>
      <c r="U12" s="45"/>
      <c r="V12" s="45"/>
      <c r="W12" s="45"/>
    </row>
    <row r="13" ht="32.9" customHeight="1" spans="1:23">
      <c r="A13" s="26" t="s">
        <v>211</v>
      </c>
      <c r="B13" s="145" t="s">
        <v>212</v>
      </c>
      <c r="C13" s="26" t="s">
        <v>210</v>
      </c>
      <c r="D13" s="26" t="s">
        <v>64</v>
      </c>
      <c r="E13" s="26" t="s">
        <v>85</v>
      </c>
      <c r="F13" s="26" t="s">
        <v>151</v>
      </c>
      <c r="G13" s="26" t="s">
        <v>221</v>
      </c>
      <c r="H13" s="26" t="s">
        <v>222</v>
      </c>
      <c r="I13" s="45">
        <v>116893.38</v>
      </c>
      <c r="J13" s="45"/>
      <c r="K13" s="45"/>
      <c r="L13" s="45"/>
      <c r="M13" s="45"/>
      <c r="N13" s="45">
        <v>116893.38</v>
      </c>
      <c r="O13" s="45"/>
      <c r="P13" s="45"/>
      <c r="Q13" s="45"/>
      <c r="R13" s="45"/>
      <c r="S13" s="45"/>
      <c r="T13" s="45"/>
      <c r="U13" s="45"/>
      <c r="V13" s="45"/>
      <c r="W13" s="45"/>
    </row>
    <row r="14" ht="32.9" customHeight="1" spans="1:23">
      <c r="A14" s="26" t="s">
        <v>211</v>
      </c>
      <c r="B14" s="145" t="s">
        <v>212</v>
      </c>
      <c r="C14" s="26" t="s">
        <v>210</v>
      </c>
      <c r="D14" s="26" t="s">
        <v>64</v>
      </c>
      <c r="E14" s="26" t="s">
        <v>85</v>
      </c>
      <c r="F14" s="26" t="s">
        <v>151</v>
      </c>
      <c r="G14" s="26" t="s">
        <v>223</v>
      </c>
      <c r="H14" s="26" t="s">
        <v>224</v>
      </c>
      <c r="I14" s="45">
        <v>183500</v>
      </c>
      <c r="J14" s="45"/>
      <c r="K14" s="45"/>
      <c r="L14" s="45"/>
      <c r="M14" s="45"/>
      <c r="N14" s="45">
        <v>183500</v>
      </c>
      <c r="O14" s="45"/>
      <c r="P14" s="45"/>
      <c r="Q14" s="45"/>
      <c r="R14" s="45"/>
      <c r="S14" s="45"/>
      <c r="T14" s="45"/>
      <c r="U14" s="45"/>
      <c r="V14" s="45"/>
      <c r="W14" s="45"/>
    </row>
    <row r="15" ht="32.9" customHeight="1" spans="1:23">
      <c r="A15" s="26" t="s">
        <v>211</v>
      </c>
      <c r="B15" s="145" t="s">
        <v>212</v>
      </c>
      <c r="C15" s="26" t="s">
        <v>210</v>
      </c>
      <c r="D15" s="26" t="s">
        <v>64</v>
      </c>
      <c r="E15" s="26" t="s">
        <v>85</v>
      </c>
      <c r="F15" s="26" t="s">
        <v>151</v>
      </c>
      <c r="G15" s="26" t="s">
        <v>225</v>
      </c>
      <c r="H15" s="26" t="s">
        <v>226</v>
      </c>
      <c r="I15" s="45">
        <v>50000</v>
      </c>
      <c r="J15" s="45"/>
      <c r="K15" s="45"/>
      <c r="L15" s="45"/>
      <c r="M15" s="45"/>
      <c r="N15" s="45">
        <v>50000</v>
      </c>
      <c r="O15" s="45"/>
      <c r="P15" s="45"/>
      <c r="Q15" s="45"/>
      <c r="R15" s="45"/>
      <c r="S15" s="45"/>
      <c r="T15" s="45"/>
      <c r="U15" s="45"/>
      <c r="V15" s="45"/>
      <c r="W15" s="45"/>
    </row>
    <row r="16" ht="32.9" customHeight="1" spans="1:23">
      <c r="A16" s="26" t="s">
        <v>211</v>
      </c>
      <c r="B16" s="145" t="s">
        <v>212</v>
      </c>
      <c r="C16" s="26" t="s">
        <v>210</v>
      </c>
      <c r="D16" s="26" t="s">
        <v>64</v>
      </c>
      <c r="E16" s="26" t="s">
        <v>85</v>
      </c>
      <c r="F16" s="26" t="s">
        <v>151</v>
      </c>
      <c r="G16" s="26" t="s">
        <v>227</v>
      </c>
      <c r="H16" s="26" t="s">
        <v>228</v>
      </c>
      <c r="I16" s="45">
        <v>320000</v>
      </c>
      <c r="J16" s="45"/>
      <c r="K16" s="45"/>
      <c r="L16" s="45"/>
      <c r="M16" s="45"/>
      <c r="N16" s="45">
        <v>320000</v>
      </c>
      <c r="O16" s="45"/>
      <c r="P16" s="45"/>
      <c r="Q16" s="45"/>
      <c r="R16" s="45"/>
      <c r="S16" s="45"/>
      <c r="T16" s="45"/>
      <c r="U16" s="45"/>
      <c r="V16" s="45"/>
      <c r="W16" s="45"/>
    </row>
    <row r="17" ht="32.9" customHeight="1" spans="1:23">
      <c r="A17" s="26" t="s">
        <v>211</v>
      </c>
      <c r="B17" s="145" t="s">
        <v>212</v>
      </c>
      <c r="C17" s="26" t="s">
        <v>210</v>
      </c>
      <c r="D17" s="26" t="s">
        <v>64</v>
      </c>
      <c r="E17" s="26" t="s">
        <v>85</v>
      </c>
      <c r="F17" s="26" t="s">
        <v>151</v>
      </c>
      <c r="G17" s="26" t="s">
        <v>229</v>
      </c>
      <c r="H17" s="26" t="s">
        <v>126</v>
      </c>
      <c r="I17" s="45">
        <v>18001.2</v>
      </c>
      <c r="J17" s="45">
        <v>18001.2</v>
      </c>
      <c r="K17" s="45">
        <v>18001.2</v>
      </c>
      <c r="L17" s="45"/>
      <c r="M17" s="45"/>
      <c r="N17" s="45"/>
      <c r="O17" s="45"/>
      <c r="P17" s="45"/>
      <c r="Q17" s="45"/>
      <c r="R17" s="45"/>
      <c r="S17" s="45"/>
      <c r="T17" s="45"/>
      <c r="U17" s="45"/>
      <c r="V17" s="45"/>
      <c r="W17" s="45"/>
    </row>
    <row r="18" ht="32.9" customHeight="1" spans="1:23">
      <c r="A18" s="26" t="s">
        <v>211</v>
      </c>
      <c r="B18" s="145" t="s">
        <v>212</v>
      </c>
      <c r="C18" s="26" t="s">
        <v>210</v>
      </c>
      <c r="D18" s="26" t="s">
        <v>64</v>
      </c>
      <c r="E18" s="26" t="s">
        <v>85</v>
      </c>
      <c r="F18" s="26" t="s">
        <v>151</v>
      </c>
      <c r="G18" s="26" t="s">
        <v>230</v>
      </c>
      <c r="H18" s="26" t="s">
        <v>231</v>
      </c>
      <c r="I18" s="45">
        <v>42120</v>
      </c>
      <c r="J18" s="45"/>
      <c r="K18" s="45"/>
      <c r="L18" s="45"/>
      <c r="M18" s="45"/>
      <c r="N18" s="45">
        <v>42120</v>
      </c>
      <c r="O18" s="45"/>
      <c r="P18" s="45"/>
      <c r="Q18" s="45"/>
      <c r="R18" s="45"/>
      <c r="S18" s="45"/>
      <c r="T18" s="45"/>
      <c r="U18" s="45"/>
      <c r="V18" s="45"/>
      <c r="W18" s="45"/>
    </row>
    <row r="19" ht="32.9" customHeight="1" spans="1:23">
      <c r="A19" s="26" t="s">
        <v>211</v>
      </c>
      <c r="B19" s="145" t="s">
        <v>212</v>
      </c>
      <c r="C19" s="26" t="s">
        <v>210</v>
      </c>
      <c r="D19" s="26" t="s">
        <v>64</v>
      </c>
      <c r="E19" s="26" t="s">
        <v>85</v>
      </c>
      <c r="F19" s="26" t="s">
        <v>151</v>
      </c>
      <c r="G19" s="26" t="s">
        <v>232</v>
      </c>
      <c r="H19" s="26" t="s">
        <v>233</v>
      </c>
      <c r="I19" s="45">
        <v>120089</v>
      </c>
      <c r="J19" s="45"/>
      <c r="K19" s="45"/>
      <c r="L19" s="45"/>
      <c r="M19" s="45"/>
      <c r="N19" s="45">
        <v>120089</v>
      </c>
      <c r="O19" s="45"/>
      <c r="P19" s="45"/>
      <c r="Q19" s="45"/>
      <c r="R19" s="45"/>
      <c r="S19" s="45"/>
      <c r="T19" s="45"/>
      <c r="U19" s="45"/>
      <c r="V19" s="45"/>
      <c r="W19" s="45"/>
    </row>
    <row r="20" ht="32.9" customHeight="1" spans="1:23">
      <c r="A20" s="26" t="s">
        <v>211</v>
      </c>
      <c r="B20" s="145" t="s">
        <v>212</v>
      </c>
      <c r="C20" s="26" t="s">
        <v>210</v>
      </c>
      <c r="D20" s="26" t="s">
        <v>64</v>
      </c>
      <c r="E20" s="26" t="s">
        <v>85</v>
      </c>
      <c r="F20" s="26" t="s">
        <v>151</v>
      </c>
      <c r="G20" s="26" t="s">
        <v>234</v>
      </c>
      <c r="H20" s="26" t="s">
        <v>235</v>
      </c>
      <c r="I20" s="45">
        <v>22003.8</v>
      </c>
      <c r="J20" s="45">
        <v>22003.8</v>
      </c>
      <c r="K20" s="45">
        <v>22003.8</v>
      </c>
      <c r="L20" s="45"/>
      <c r="M20" s="45"/>
      <c r="N20" s="45"/>
      <c r="O20" s="45"/>
      <c r="P20" s="45"/>
      <c r="Q20" s="45"/>
      <c r="R20" s="45"/>
      <c r="S20" s="45"/>
      <c r="T20" s="45"/>
      <c r="U20" s="45"/>
      <c r="V20" s="45"/>
      <c r="W20" s="45"/>
    </row>
    <row r="21" ht="32.9" customHeight="1" spans="1:23">
      <c r="A21" s="26" t="s">
        <v>211</v>
      </c>
      <c r="B21" s="145" t="s">
        <v>212</v>
      </c>
      <c r="C21" s="26" t="s">
        <v>210</v>
      </c>
      <c r="D21" s="26" t="s">
        <v>64</v>
      </c>
      <c r="E21" s="26" t="s">
        <v>85</v>
      </c>
      <c r="F21" s="26" t="s">
        <v>151</v>
      </c>
      <c r="G21" s="26" t="s">
        <v>186</v>
      </c>
      <c r="H21" s="26" t="s">
        <v>187</v>
      </c>
      <c r="I21" s="45">
        <v>9000.6</v>
      </c>
      <c r="J21" s="45">
        <v>9000.6</v>
      </c>
      <c r="K21" s="45">
        <v>9000.6</v>
      </c>
      <c r="L21" s="45"/>
      <c r="M21" s="45"/>
      <c r="N21" s="45"/>
      <c r="O21" s="45"/>
      <c r="P21" s="45"/>
      <c r="Q21" s="45"/>
      <c r="R21" s="45"/>
      <c r="S21" s="45"/>
      <c r="T21" s="45"/>
      <c r="U21" s="45"/>
      <c r="V21" s="45"/>
      <c r="W21" s="45"/>
    </row>
    <row r="22" ht="32.9" customHeight="1" spans="1:23">
      <c r="A22" s="26" t="s">
        <v>211</v>
      </c>
      <c r="B22" s="145" t="s">
        <v>212</v>
      </c>
      <c r="C22" s="26" t="s">
        <v>210</v>
      </c>
      <c r="D22" s="26" t="s">
        <v>64</v>
      </c>
      <c r="E22" s="26" t="s">
        <v>85</v>
      </c>
      <c r="F22" s="26" t="s">
        <v>151</v>
      </c>
      <c r="G22" s="26" t="s">
        <v>236</v>
      </c>
      <c r="H22" s="26" t="s">
        <v>237</v>
      </c>
      <c r="I22" s="45">
        <v>228849.19</v>
      </c>
      <c r="J22" s="45"/>
      <c r="K22" s="45"/>
      <c r="L22" s="45"/>
      <c r="M22" s="45"/>
      <c r="N22" s="45">
        <v>228849.19</v>
      </c>
      <c r="O22" s="45"/>
      <c r="P22" s="45"/>
      <c r="Q22" s="45"/>
      <c r="R22" s="45"/>
      <c r="S22" s="45"/>
      <c r="T22" s="45"/>
      <c r="U22" s="45"/>
      <c r="V22" s="45"/>
      <c r="W22" s="45"/>
    </row>
    <row r="23" ht="32.9" customHeight="1" spans="1:23">
      <c r="A23" s="26"/>
      <c r="B23" s="26"/>
      <c r="C23" s="26" t="s">
        <v>238</v>
      </c>
      <c r="D23" s="26"/>
      <c r="E23" s="26"/>
      <c r="F23" s="26"/>
      <c r="G23" s="26"/>
      <c r="H23" s="26"/>
      <c r="I23" s="45">
        <v>242583.77</v>
      </c>
      <c r="J23" s="45">
        <v>56801.25</v>
      </c>
      <c r="K23" s="45">
        <v>56801.25</v>
      </c>
      <c r="L23" s="45"/>
      <c r="M23" s="45"/>
      <c r="N23" s="45">
        <v>185782.52</v>
      </c>
      <c r="O23" s="45"/>
      <c r="P23" s="45"/>
      <c r="Q23" s="45"/>
      <c r="R23" s="45"/>
      <c r="S23" s="45"/>
      <c r="T23" s="45"/>
      <c r="U23" s="45"/>
      <c r="V23" s="45"/>
      <c r="W23" s="45"/>
    </row>
    <row r="24" ht="32.9" customHeight="1" spans="1:23">
      <c r="A24" s="26" t="s">
        <v>211</v>
      </c>
      <c r="B24" s="145" t="s">
        <v>239</v>
      </c>
      <c r="C24" s="26" t="s">
        <v>238</v>
      </c>
      <c r="D24" s="26" t="s">
        <v>64</v>
      </c>
      <c r="E24" s="26" t="s">
        <v>80</v>
      </c>
      <c r="F24" s="26" t="s">
        <v>240</v>
      </c>
      <c r="G24" s="26" t="s">
        <v>241</v>
      </c>
      <c r="H24" s="26" t="s">
        <v>242</v>
      </c>
      <c r="I24" s="45">
        <v>46226.25</v>
      </c>
      <c r="J24" s="45">
        <v>46226.25</v>
      </c>
      <c r="K24" s="45">
        <v>46226.25</v>
      </c>
      <c r="L24" s="45"/>
      <c r="M24" s="45"/>
      <c r="N24" s="45"/>
      <c r="O24" s="45"/>
      <c r="P24" s="45"/>
      <c r="Q24" s="45"/>
      <c r="R24" s="45"/>
      <c r="S24" s="45"/>
      <c r="T24" s="45"/>
      <c r="U24" s="45"/>
      <c r="V24" s="45"/>
      <c r="W24" s="45"/>
    </row>
    <row r="25" ht="32.9" customHeight="1" spans="1:23">
      <c r="A25" s="26" t="s">
        <v>211</v>
      </c>
      <c r="B25" s="145" t="s">
        <v>239</v>
      </c>
      <c r="C25" s="26" t="s">
        <v>238</v>
      </c>
      <c r="D25" s="26" t="s">
        <v>64</v>
      </c>
      <c r="E25" s="26" t="s">
        <v>81</v>
      </c>
      <c r="F25" s="26" t="s">
        <v>243</v>
      </c>
      <c r="G25" s="26" t="s">
        <v>241</v>
      </c>
      <c r="H25" s="26" t="s">
        <v>242</v>
      </c>
      <c r="I25" s="45">
        <v>196357.52</v>
      </c>
      <c r="J25" s="45">
        <v>10575</v>
      </c>
      <c r="K25" s="45">
        <v>10575</v>
      </c>
      <c r="L25" s="45"/>
      <c r="M25" s="45"/>
      <c r="N25" s="45">
        <v>185782.52</v>
      </c>
      <c r="O25" s="45"/>
      <c r="P25" s="45"/>
      <c r="Q25" s="45"/>
      <c r="R25" s="45"/>
      <c r="S25" s="45"/>
      <c r="T25" s="45"/>
      <c r="U25" s="45"/>
      <c r="V25" s="45"/>
      <c r="W25" s="45"/>
    </row>
    <row r="26" ht="32.9" customHeight="1" spans="1:23">
      <c r="A26" s="26"/>
      <c r="B26" s="26"/>
      <c r="C26" s="26" t="s">
        <v>244</v>
      </c>
      <c r="D26" s="26"/>
      <c r="E26" s="26"/>
      <c r="F26" s="26"/>
      <c r="G26" s="26"/>
      <c r="H26" s="26"/>
      <c r="I26" s="45">
        <v>110864.48</v>
      </c>
      <c r="J26" s="45">
        <v>8801.76</v>
      </c>
      <c r="K26" s="45">
        <v>8801.76</v>
      </c>
      <c r="L26" s="45"/>
      <c r="M26" s="45"/>
      <c r="N26" s="45">
        <v>102062.72</v>
      </c>
      <c r="O26" s="45"/>
      <c r="P26" s="45"/>
      <c r="Q26" s="45"/>
      <c r="R26" s="45"/>
      <c r="S26" s="45"/>
      <c r="T26" s="45"/>
      <c r="U26" s="45"/>
      <c r="V26" s="45"/>
      <c r="W26" s="45"/>
    </row>
    <row r="27" ht="32.9" customHeight="1" spans="1:23">
      <c r="A27" s="26" t="s">
        <v>211</v>
      </c>
      <c r="B27" s="145" t="s">
        <v>245</v>
      </c>
      <c r="C27" s="26" t="s">
        <v>244</v>
      </c>
      <c r="D27" s="26" t="s">
        <v>64</v>
      </c>
      <c r="E27" s="26" t="s">
        <v>83</v>
      </c>
      <c r="F27" s="26" t="s">
        <v>246</v>
      </c>
      <c r="G27" s="26" t="s">
        <v>241</v>
      </c>
      <c r="H27" s="26" t="s">
        <v>242</v>
      </c>
      <c r="I27" s="45">
        <v>110864.48</v>
      </c>
      <c r="J27" s="45">
        <v>8801.76</v>
      </c>
      <c r="K27" s="45">
        <v>8801.76</v>
      </c>
      <c r="L27" s="45"/>
      <c r="M27" s="45"/>
      <c r="N27" s="45">
        <v>102062.72</v>
      </c>
      <c r="O27" s="45"/>
      <c r="P27" s="45"/>
      <c r="Q27" s="45"/>
      <c r="R27" s="45"/>
      <c r="S27" s="45"/>
      <c r="T27" s="45"/>
      <c r="U27" s="45"/>
      <c r="V27" s="45"/>
      <c r="W27" s="45"/>
    </row>
    <row r="28" ht="32.9" customHeight="1" spans="1:23">
      <c r="A28" s="26"/>
      <c r="B28" s="26"/>
      <c r="C28" s="26" t="s">
        <v>247</v>
      </c>
      <c r="D28" s="26"/>
      <c r="E28" s="26"/>
      <c r="F28" s="26"/>
      <c r="G28" s="26"/>
      <c r="H28" s="26"/>
      <c r="I28" s="45">
        <v>100000</v>
      </c>
      <c r="J28" s="45"/>
      <c r="K28" s="45"/>
      <c r="L28" s="45"/>
      <c r="M28" s="45"/>
      <c r="N28" s="45"/>
      <c r="O28" s="45"/>
      <c r="P28" s="45"/>
      <c r="Q28" s="45"/>
      <c r="R28" s="45">
        <v>100000</v>
      </c>
      <c r="S28" s="45"/>
      <c r="T28" s="45"/>
      <c r="U28" s="45"/>
      <c r="V28" s="45"/>
      <c r="W28" s="45">
        <v>100000</v>
      </c>
    </row>
    <row r="29" ht="32.9" customHeight="1" spans="1:23">
      <c r="A29" s="26" t="s">
        <v>248</v>
      </c>
      <c r="B29" s="145" t="s">
        <v>249</v>
      </c>
      <c r="C29" s="26" t="s">
        <v>247</v>
      </c>
      <c r="D29" s="26" t="s">
        <v>64</v>
      </c>
      <c r="E29" s="26" t="s">
        <v>85</v>
      </c>
      <c r="F29" s="26" t="s">
        <v>151</v>
      </c>
      <c r="G29" s="26" t="s">
        <v>213</v>
      </c>
      <c r="H29" s="26" t="s">
        <v>214</v>
      </c>
      <c r="I29" s="45">
        <v>61100</v>
      </c>
      <c r="J29" s="45"/>
      <c r="K29" s="45"/>
      <c r="L29" s="45"/>
      <c r="M29" s="45"/>
      <c r="N29" s="45"/>
      <c r="O29" s="45"/>
      <c r="P29" s="45"/>
      <c r="Q29" s="45"/>
      <c r="R29" s="45">
        <v>61100</v>
      </c>
      <c r="S29" s="45"/>
      <c r="T29" s="45"/>
      <c r="U29" s="45"/>
      <c r="V29" s="45"/>
      <c r="W29" s="45">
        <v>61100</v>
      </c>
    </row>
    <row r="30" ht="32.9" customHeight="1" spans="1:23">
      <c r="A30" s="26" t="s">
        <v>248</v>
      </c>
      <c r="B30" s="145" t="s">
        <v>249</v>
      </c>
      <c r="C30" s="26" t="s">
        <v>247</v>
      </c>
      <c r="D30" s="26" t="s">
        <v>64</v>
      </c>
      <c r="E30" s="26" t="s">
        <v>85</v>
      </c>
      <c r="F30" s="26" t="s">
        <v>151</v>
      </c>
      <c r="G30" s="26" t="s">
        <v>186</v>
      </c>
      <c r="H30" s="26" t="s">
        <v>187</v>
      </c>
      <c r="I30" s="45">
        <v>900</v>
      </c>
      <c r="J30" s="45"/>
      <c r="K30" s="45"/>
      <c r="L30" s="45"/>
      <c r="M30" s="45"/>
      <c r="N30" s="45"/>
      <c r="O30" s="45"/>
      <c r="P30" s="45"/>
      <c r="Q30" s="45"/>
      <c r="R30" s="45">
        <v>900</v>
      </c>
      <c r="S30" s="45"/>
      <c r="T30" s="45"/>
      <c r="U30" s="45"/>
      <c r="V30" s="45"/>
      <c r="W30" s="45">
        <v>900</v>
      </c>
    </row>
    <row r="31" ht="32.9" customHeight="1" spans="1:23">
      <c r="A31" s="26" t="s">
        <v>248</v>
      </c>
      <c r="B31" s="145" t="s">
        <v>249</v>
      </c>
      <c r="C31" s="26" t="s">
        <v>247</v>
      </c>
      <c r="D31" s="26" t="s">
        <v>64</v>
      </c>
      <c r="E31" s="26" t="s">
        <v>85</v>
      </c>
      <c r="F31" s="26" t="s">
        <v>151</v>
      </c>
      <c r="G31" s="26" t="s">
        <v>241</v>
      </c>
      <c r="H31" s="26" t="s">
        <v>242</v>
      </c>
      <c r="I31" s="45">
        <v>30000</v>
      </c>
      <c r="J31" s="45"/>
      <c r="K31" s="45"/>
      <c r="L31" s="45"/>
      <c r="M31" s="45"/>
      <c r="N31" s="45"/>
      <c r="O31" s="45"/>
      <c r="P31" s="45"/>
      <c r="Q31" s="45"/>
      <c r="R31" s="45">
        <v>30000</v>
      </c>
      <c r="S31" s="45"/>
      <c r="T31" s="45"/>
      <c r="U31" s="45"/>
      <c r="V31" s="45"/>
      <c r="W31" s="45">
        <v>30000</v>
      </c>
    </row>
    <row r="32" ht="32.9" customHeight="1" spans="1:23">
      <c r="A32" s="26" t="s">
        <v>248</v>
      </c>
      <c r="B32" s="145" t="s">
        <v>249</v>
      </c>
      <c r="C32" s="26" t="s">
        <v>247</v>
      </c>
      <c r="D32" s="26" t="s">
        <v>64</v>
      </c>
      <c r="E32" s="26" t="s">
        <v>85</v>
      </c>
      <c r="F32" s="26" t="s">
        <v>151</v>
      </c>
      <c r="G32" s="26" t="s">
        <v>250</v>
      </c>
      <c r="H32" s="26" t="s">
        <v>251</v>
      </c>
      <c r="I32" s="45">
        <v>8000</v>
      </c>
      <c r="J32" s="45"/>
      <c r="K32" s="45"/>
      <c r="L32" s="45"/>
      <c r="M32" s="45"/>
      <c r="N32" s="45"/>
      <c r="O32" s="45"/>
      <c r="P32" s="45"/>
      <c r="Q32" s="45"/>
      <c r="R32" s="45">
        <v>8000</v>
      </c>
      <c r="S32" s="45"/>
      <c r="T32" s="45"/>
      <c r="U32" s="45"/>
      <c r="V32" s="45"/>
      <c r="W32" s="45">
        <v>8000</v>
      </c>
    </row>
    <row r="33" ht="32.9" customHeight="1" spans="1:23">
      <c r="A33" s="26"/>
      <c r="B33" s="26"/>
      <c r="C33" s="26" t="s">
        <v>252</v>
      </c>
      <c r="D33" s="26"/>
      <c r="E33" s="26"/>
      <c r="F33" s="26"/>
      <c r="G33" s="26"/>
      <c r="H33" s="26"/>
      <c r="I33" s="45">
        <v>135000</v>
      </c>
      <c r="J33" s="45"/>
      <c r="K33" s="45"/>
      <c r="L33" s="45"/>
      <c r="M33" s="45"/>
      <c r="N33" s="45"/>
      <c r="O33" s="45"/>
      <c r="P33" s="45"/>
      <c r="Q33" s="45"/>
      <c r="R33" s="45">
        <v>135000</v>
      </c>
      <c r="S33" s="45"/>
      <c r="T33" s="45"/>
      <c r="U33" s="45"/>
      <c r="V33" s="45"/>
      <c r="W33" s="45">
        <v>135000</v>
      </c>
    </row>
    <row r="34" ht="32.9" customHeight="1" spans="1:23">
      <c r="A34" s="26" t="s">
        <v>248</v>
      </c>
      <c r="B34" s="145" t="s">
        <v>253</v>
      </c>
      <c r="C34" s="26" t="s">
        <v>252</v>
      </c>
      <c r="D34" s="26" t="s">
        <v>64</v>
      </c>
      <c r="E34" s="26" t="s">
        <v>85</v>
      </c>
      <c r="F34" s="26" t="s">
        <v>151</v>
      </c>
      <c r="G34" s="26" t="s">
        <v>230</v>
      </c>
      <c r="H34" s="26" t="s">
        <v>231</v>
      </c>
      <c r="I34" s="45">
        <v>135000</v>
      </c>
      <c r="J34" s="45"/>
      <c r="K34" s="45"/>
      <c r="L34" s="45"/>
      <c r="M34" s="45"/>
      <c r="N34" s="45"/>
      <c r="O34" s="45"/>
      <c r="P34" s="45"/>
      <c r="Q34" s="45"/>
      <c r="R34" s="45">
        <v>135000</v>
      </c>
      <c r="S34" s="45"/>
      <c r="T34" s="45"/>
      <c r="U34" s="45"/>
      <c r="V34" s="45"/>
      <c r="W34" s="45">
        <v>135000</v>
      </c>
    </row>
    <row r="35" ht="32.9" customHeight="1" spans="1:23">
      <c r="A35" s="26"/>
      <c r="B35" s="26"/>
      <c r="C35" s="26" t="s">
        <v>254</v>
      </c>
      <c r="D35" s="26"/>
      <c r="E35" s="26"/>
      <c r="F35" s="26"/>
      <c r="G35" s="26"/>
      <c r="H35" s="26"/>
      <c r="I35" s="45">
        <v>680000</v>
      </c>
      <c r="J35" s="45">
        <v>680000</v>
      </c>
      <c r="K35" s="45">
        <v>680000</v>
      </c>
      <c r="L35" s="45"/>
      <c r="M35" s="45"/>
      <c r="N35" s="45"/>
      <c r="O35" s="45"/>
      <c r="P35" s="45"/>
      <c r="Q35" s="45"/>
      <c r="R35" s="45"/>
      <c r="S35" s="45"/>
      <c r="T35" s="45"/>
      <c r="U35" s="45"/>
      <c r="V35" s="45"/>
      <c r="W35" s="45"/>
    </row>
    <row r="36" ht="32.9" customHeight="1" spans="1:23">
      <c r="A36" s="26" t="s">
        <v>211</v>
      </c>
      <c r="B36" s="145" t="s">
        <v>255</v>
      </c>
      <c r="C36" s="26" t="s">
        <v>254</v>
      </c>
      <c r="D36" s="26" t="s">
        <v>64</v>
      </c>
      <c r="E36" s="26" t="s">
        <v>85</v>
      </c>
      <c r="F36" s="26" t="s">
        <v>151</v>
      </c>
      <c r="G36" s="26" t="s">
        <v>241</v>
      </c>
      <c r="H36" s="26" t="s">
        <v>242</v>
      </c>
      <c r="I36" s="45">
        <v>680000</v>
      </c>
      <c r="J36" s="45">
        <v>680000</v>
      </c>
      <c r="K36" s="45">
        <v>680000</v>
      </c>
      <c r="L36" s="45"/>
      <c r="M36" s="45"/>
      <c r="N36" s="45"/>
      <c r="O36" s="45"/>
      <c r="P36" s="45"/>
      <c r="Q36" s="45"/>
      <c r="R36" s="45"/>
      <c r="S36" s="45"/>
      <c r="T36" s="45"/>
      <c r="U36" s="45"/>
      <c r="V36" s="45"/>
      <c r="W36" s="45"/>
    </row>
    <row r="37" ht="32.9" customHeight="1" spans="1:23">
      <c r="A37" s="26"/>
      <c r="B37" s="26"/>
      <c r="C37" s="26" t="s">
        <v>256</v>
      </c>
      <c r="D37" s="26"/>
      <c r="E37" s="26"/>
      <c r="F37" s="26"/>
      <c r="G37" s="26"/>
      <c r="H37" s="26"/>
      <c r="I37" s="45">
        <v>82311.99</v>
      </c>
      <c r="J37" s="45"/>
      <c r="K37" s="45"/>
      <c r="L37" s="45"/>
      <c r="M37" s="45"/>
      <c r="N37" s="45"/>
      <c r="O37" s="45">
        <v>82311.99</v>
      </c>
      <c r="P37" s="45"/>
      <c r="Q37" s="45"/>
      <c r="R37" s="45"/>
      <c r="S37" s="45"/>
      <c r="T37" s="45"/>
      <c r="U37" s="45"/>
      <c r="V37" s="45"/>
      <c r="W37" s="45"/>
    </row>
    <row r="38" ht="32.9" customHeight="1" spans="1:23">
      <c r="A38" s="26" t="s">
        <v>257</v>
      </c>
      <c r="B38" s="145" t="s">
        <v>258</v>
      </c>
      <c r="C38" s="26" t="s">
        <v>256</v>
      </c>
      <c r="D38" s="26" t="s">
        <v>64</v>
      </c>
      <c r="E38" s="26" t="s">
        <v>103</v>
      </c>
      <c r="F38" s="26" t="s">
        <v>259</v>
      </c>
      <c r="G38" s="26" t="s">
        <v>232</v>
      </c>
      <c r="H38" s="26" t="s">
        <v>233</v>
      </c>
      <c r="I38" s="45">
        <v>82311.99</v>
      </c>
      <c r="J38" s="45"/>
      <c r="K38" s="45"/>
      <c r="L38" s="45"/>
      <c r="M38" s="45"/>
      <c r="N38" s="45"/>
      <c r="O38" s="45">
        <v>82311.99</v>
      </c>
      <c r="P38" s="45"/>
      <c r="Q38" s="45"/>
      <c r="R38" s="45"/>
      <c r="S38" s="45"/>
      <c r="T38" s="45"/>
      <c r="U38" s="45"/>
      <c r="V38" s="45"/>
      <c r="W38" s="45"/>
    </row>
    <row r="39" ht="32.9" customHeight="1" spans="1:23">
      <c r="A39" s="26"/>
      <c r="B39" s="26"/>
      <c r="C39" s="26" t="s">
        <v>260</v>
      </c>
      <c r="D39" s="26"/>
      <c r="E39" s="26"/>
      <c r="F39" s="26"/>
      <c r="G39" s="26"/>
      <c r="H39" s="26"/>
      <c r="I39" s="45">
        <v>5944000</v>
      </c>
      <c r="J39" s="45"/>
      <c r="K39" s="45"/>
      <c r="L39" s="45"/>
      <c r="M39" s="45"/>
      <c r="N39" s="45">
        <v>5944000</v>
      </c>
      <c r="O39" s="45"/>
      <c r="P39" s="45"/>
      <c r="Q39" s="45"/>
      <c r="R39" s="45"/>
      <c r="S39" s="45"/>
      <c r="T39" s="45"/>
      <c r="U39" s="45"/>
      <c r="V39" s="45"/>
      <c r="W39" s="45"/>
    </row>
    <row r="40" ht="32.9" customHeight="1" spans="1:23">
      <c r="A40" s="26" t="s">
        <v>257</v>
      </c>
      <c r="B40" s="145" t="s">
        <v>261</v>
      </c>
      <c r="C40" s="26" t="s">
        <v>260</v>
      </c>
      <c r="D40" s="26" t="s">
        <v>64</v>
      </c>
      <c r="E40" s="26" t="s">
        <v>85</v>
      </c>
      <c r="F40" s="26" t="s">
        <v>151</v>
      </c>
      <c r="G40" s="26" t="s">
        <v>223</v>
      </c>
      <c r="H40" s="26" t="s">
        <v>224</v>
      </c>
      <c r="I40" s="45">
        <v>1680000</v>
      </c>
      <c r="J40" s="45"/>
      <c r="K40" s="45"/>
      <c r="L40" s="45"/>
      <c r="M40" s="45"/>
      <c r="N40" s="45">
        <v>1680000</v>
      </c>
      <c r="O40" s="45"/>
      <c r="P40" s="45"/>
      <c r="Q40" s="45"/>
      <c r="R40" s="45"/>
      <c r="S40" s="45"/>
      <c r="T40" s="45"/>
      <c r="U40" s="45"/>
      <c r="V40" s="45"/>
      <c r="W40" s="45"/>
    </row>
    <row r="41" ht="32.9" customHeight="1" spans="1:23">
      <c r="A41" s="26" t="s">
        <v>257</v>
      </c>
      <c r="B41" s="145" t="s">
        <v>261</v>
      </c>
      <c r="C41" s="26" t="s">
        <v>260</v>
      </c>
      <c r="D41" s="26" t="s">
        <v>64</v>
      </c>
      <c r="E41" s="26" t="s">
        <v>85</v>
      </c>
      <c r="F41" s="26" t="s">
        <v>151</v>
      </c>
      <c r="G41" s="26" t="s">
        <v>232</v>
      </c>
      <c r="H41" s="26" t="s">
        <v>233</v>
      </c>
      <c r="I41" s="45">
        <v>364000</v>
      </c>
      <c r="J41" s="45"/>
      <c r="K41" s="45"/>
      <c r="L41" s="45"/>
      <c r="M41" s="45"/>
      <c r="N41" s="45">
        <v>364000</v>
      </c>
      <c r="O41" s="45"/>
      <c r="P41" s="45"/>
      <c r="Q41" s="45"/>
      <c r="R41" s="45"/>
      <c r="S41" s="45"/>
      <c r="T41" s="45"/>
      <c r="U41" s="45"/>
      <c r="V41" s="45"/>
      <c r="W41" s="45"/>
    </row>
    <row r="42" ht="32.9" customHeight="1" spans="1:23">
      <c r="A42" s="26" t="s">
        <v>257</v>
      </c>
      <c r="B42" s="145" t="s">
        <v>261</v>
      </c>
      <c r="C42" s="26" t="s">
        <v>260</v>
      </c>
      <c r="D42" s="26" t="s">
        <v>64</v>
      </c>
      <c r="E42" s="26" t="s">
        <v>85</v>
      </c>
      <c r="F42" s="26" t="s">
        <v>151</v>
      </c>
      <c r="G42" s="26" t="s">
        <v>262</v>
      </c>
      <c r="H42" s="26" t="s">
        <v>263</v>
      </c>
      <c r="I42" s="45">
        <v>3900000</v>
      </c>
      <c r="J42" s="45"/>
      <c r="K42" s="45"/>
      <c r="L42" s="45"/>
      <c r="M42" s="45"/>
      <c r="N42" s="45">
        <v>3900000</v>
      </c>
      <c r="O42" s="45"/>
      <c r="P42" s="45"/>
      <c r="Q42" s="45"/>
      <c r="R42" s="45"/>
      <c r="S42" s="45"/>
      <c r="T42" s="45"/>
      <c r="U42" s="45"/>
      <c r="V42" s="45"/>
      <c r="W42" s="45"/>
    </row>
    <row r="43" ht="32.9" customHeight="1" spans="1:23">
      <c r="A43" s="26"/>
      <c r="B43" s="26"/>
      <c r="C43" s="26" t="s">
        <v>264</v>
      </c>
      <c r="D43" s="26"/>
      <c r="E43" s="26"/>
      <c r="F43" s="26"/>
      <c r="G43" s="26"/>
      <c r="H43" s="26"/>
      <c r="I43" s="45">
        <v>850782</v>
      </c>
      <c r="J43" s="45"/>
      <c r="K43" s="45"/>
      <c r="L43" s="45"/>
      <c r="M43" s="45"/>
      <c r="N43" s="45">
        <v>850782</v>
      </c>
      <c r="O43" s="45"/>
      <c r="P43" s="45"/>
      <c r="Q43" s="45"/>
      <c r="R43" s="45"/>
      <c r="S43" s="45"/>
      <c r="T43" s="45"/>
      <c r="U43" s="45"/>
      <c r="V43" s="45"/>
      <c r="W43" s="45"/>
    </row>
    <row r="44" ht="32.9" customHeight="1" spans="1:23">
      <c r="A44" s="26" t="s">
        <v>257</v>
      </c>
      <c r="B44" s="145" t="s">
        <v>265</v>
      </c>
      <c r="C44" s="26" t="s">
        <v>264</v>
      </c>
      <c r="D44" s="26" t="s">
        <v>64</v>
      </c>
      <c r="E44" s="26" t="s">
        <v>85</v>
      </c>
      <c r="F44" s="26" t="s">
        <v>151</v>
      </c>
      <c r="G44" s="26" t="s">
        <v>262</v>
      </c>
      <c r="H44" s="26" t="s">
        <v>263</v>
      </c>
      <c r="I44" s="45">
        <v>850782</v>
      </c>
      <c r="J44" s="45"/>
      <c r="K44" s="45"/>
      <c r="L44" s="45"/>
      <c r="M44" s="45"/>
      <c r="N44" s="45">
        <v>850782</v>
      </c>
      <c r="O44" s="45"/>
      <c r="P44" s="45"/>
      <c r="Q44" s="45"/>
      <c r="R44" s="45"/>
      <c r="S44" s="45"/>
      <c r="T44" s="45"/>
      <c r="U44" s="45"/>
      <c r="V44" s="45"/>
      <c r="W44" s="45"/>
    </row>
    <row r="45" ht="32.9" customHeight="1" spans="1:23">
      <c r="A45" s="26"/>
      <c r="B45" s="26"/>
      <c r="C45" s="26" t="s">
        <v>266</v>
      </c>
      <c r="D45" s="26"/>
      <c r="E45" s="26"/>
      <c r="F45" s="26"/>
      <c r="G45" s="26"/>
      <c r="H45" s="26"/>
      <c r="I45" s="45">
        <v>1200000</v>
      </c>
      <c r="J45" s="45"/>
      <c r="K45" s="45"/>
      <c r="L45" s="45"/>
      <c r="M45" s="45"/>
      <c r="N45" s="45">
        <v>1200000</v>
      </c>
      <c r="O45" s="45"/>
      <c r="P45" s="45"/>
      <c r="Q45" s="45"/>
      <c r="R45" s="45"/>
      <c r="S45" s="45"/>
      <c r="T45" s="45"/>
      <c r="U45" s="45"/>
      <c r="V45" s="45"/>
      <c r="W45" s="45"/>
    </row>
    <row r="46" ht="32.9" customHeight="1" spans="1:23">
      <c r="A46" s="26" t="s">
        <v>257</v>
      </c>
      <c r="B46" s="145" t="s">
        <v>267</v>
      </c>
      <c r="C46" s="26" t="s">
        <v>266</v>
      </c>
      <c r="D46" s="26" t="s">
        <v>64</v>
      </c>
      <c r="E46" s="26" t="s">
        <v>85</v>
      </c>
      <c r="F46" s="26" t="s">
        <v>151</v>
      </c>
      <c r="G46" s="26" t="s">
        <v>236</v>
      </c>
      <c r="H46" s="26" t="s">
        <v>237</v>
      </c>
      <c r="I46" s="45">
        <v>1200000</v>
      </c>
      <c r="J46" s="45"/>
      <c r="K46" s="45"/>
      <c r="L46" s="45"/>
      <c r="M46" s="45"/>
      <c r="N46" s="45">
        <v>1200000</v>
      </c>
      <c r="O46" s="45"/>
      <c r="P46" s="45"/>
      <c r="Q46" s="45"/>
      <c r="R46" s="45"/>
      <c r="S46" s="45"/>
      <c r="T46" s="45"/>
      <c r="U46" s="45"/>
      <c r="V46" s="45"/>
      <c r="W46" s="45"/>
    </row>
    <row r="47" ht="32.9" customHeight="1" spans="1:23">
      <c r="A47" s="26"/>
      <c r="B47" s="26"/>
      <c r="C47" s="26" t="s">
        <v>268</v>
      </c>
      <c r="D47" s="26"/>
      <c r="E47" s="26"/>
      <c r="F47" s="26"/>
      <c r="G47" s="26"/>
      <c r="H47" s="26"/>
      <c r="I47" s="45">
        <v>200000</v>
      </c>
      <c r="J47" s="45"/>
      <c r="K47" s="45"/>
      <c r="L47" s="45"/>
      <c r="M47" s="45"/>
      <c r="N47" s="45"/>
      <c r="O47" s="45"/>
      <c r="P47" s="45"/>
      <c r="Q47" s="45"/>
      <c r="R47" s="45">
        <v>200000</v>
      </c>
      <c r="S47" s="45"/>
      <c r="T47" s="45"/>
      <c r="U47" s="45"/>
      <c r="V47" s="45"/>
      <c r="W47" s="45">
        <v>200000</v>
      </c>
    </row>
    <row r="48" ht="32.9" customHeight="1" spans="1:23">
      <c r="A48" s="26" t="s">
        <v>257</v>
      </c>
      <c r="B48" s="145" t="s">
        <v>269</v>
      </c>
      <c r="C48" s="26" t="s">
        <v>268</v>
      </c>
      <c r="D48" s="26" t="s">
        <v>64</v>
      </c>
      <c r="E48" s="26" t="s">
        <v>85</v>
      </c>
      <c r="F48" s="26" t="s">
        <v>151</v>
      </c>
      <c r="G48" s="26" t="s">
        <v>270</v>
      </c>
      <c r="H48" s="26" t="s">
        <v>271</v>
      </c>
      <c r="I48" s="45">
        <v>199800</v>
      </c>
      <c r="J48" s="45"/>
      <c r="K48" s="45"/>
      <c r="L48" s="45"/>
      <c r="M48" s="45"/>
      <c r="N48" s="45"/>
      <c r="O48" s="45"/>
      <c r="P48" s="45"/>
      <c r="Q48" s="45"/>
      <c r="R48" s="45">
        <v>199800</v>
      </c>
      <c r="S48" s="45"/>
      <c r="T48" s="45"/>
      <c r="U48" s="45"/>
      <c r="V48" s="45"/>
      <c r="W48" s="45">
        <v>199800</v>
      </c>
    </row>
    <row r="49" ht="32.9" customHeight="1" spans="1:23">
      <c r="A49" s="26" t="s">
        <v>257</v>
      </c>
      <c r="B49" s="145" t="s">
        <v>269</v>
      </c>
      <c r="C49" s="26" t="s">
        <v>268</v>
      </c>
      <c r="D49" s="26" t="s">
        <v>64</v>
      </c>
      <c r="E49" s="26" t="s">
        <v>85</v>
      </c>
      <c r="F49" s="26" t="s">
        <v>151</v>
      </c>
      <c r="G49" s="26" t="s">
        <v>186</v>
      </c>
      <c r="H49" s="26" t="s">
        <v>187</v>
      </c>
      <c r="I49" s="45">
        <v>200</v>
      </c>
      <c r="J49" s="45"/>
      <c r="K49" s="45"/>
      <c r="L49" s="45"/>
      <c r="M49" s="45"/>
      <c r="N49" s="45"/>
      <c r="O49" s="45"/>
      <c r="P49" s="45"/>
      <c r="Q49" s="45"/>
      <c r="R49" s="45">
        <v>200</v>
      </c>
      <c r="S49" s="45"/>
      <c r="T49" s="45"/>
      <c r="U49" s="45"/>
      <c r="V49" s="45"/>
      <c r="W49" s="45">
        <v>200</v>
      </c>
    </row>
    <row r="50" ht="18.75" customHeight="1" spans="1:23">
      <c r="A50" s="46" t="s">
        <v>272</v>
      </c>
      <c r="B50" s="47"/>
      <c r="C50" s="47"/>
      <c r="D50" s="47"/>
      <c r="E50" s="47"/>
      <c r="F50" s="47"/>
      <c r="G50" s="47"/>
      <c r="H50" s="48"/>
      <c r="I50" s="45">
        <v>12058570.79</v>
      </c>
      <c r="J50" s="45">
        <v>937127.21</v>
      </c>
      <c r="K50" s="45">
        <v>937127.21</v>
      </c>
      <c r="L50" s="45"/>
      <c r="M50" s="45"/>
      <c r="N50" s="45">
        <v>10604131.59</v>
      </c>
      <c r="O50" s="45">
        <v>82311.99</v>
      </c>
      <c r="P50" s="45"/>
      <c r="Q50" s="45"/>
      <c r="R50" s="45">
        <v>435000</v>
      </c>
      <c r="S50" s="45"/>
      <c r="T50" s="45"/>
      <c r="U50" s="45"/>
      <c r="V50" s="45"/>
      <c r="W50" s="45">
        <v>435000</v>
      </c>
    </row>
  </sheetData>
  <mergeCells count="28">
    <mergeCell ref="A2:W2"/>
    <mergeCell ref="A3:I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9"/>
  <sheetViews>
    <sheetView showZeros="0" workbookViewId="0">
      <selection activeCell="A1" sqref="A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1" t="s">
        <v>273</v>
      </c>
    </row>
    <row r="2" ht="28.5" customHeight="1" spans="1:10">
      <c r="A2" s="140" t="s">
        <v>274</v>
      </c>
      <c r="B2" s="32"/>
      <c r="C2" s="32"/>
      <c r="D2" s="32"/>
      <c r="E2" s="32"/>
      <c r="F2" s="100"/>
      <c r="G2" s="32"/>
      <c r="H2" s="100"/>
      <c r="I2" s="100"/>
      <c r="J2" s="32"/>
    </row>
    <row r="3" ht="15" customHeight="1" spans="1:1">
      <c r="A3" s="5" t="str">
        <f>"单位名称："&amp;"玉溪市特殊教育学校"</f>
        <v>单位名称：玉溪市特殊教育学校</v>
      </c>
    </row>
    <row r="4" ht="14.25" customHeight="1" spans="1:10">
      <c r="A4" s="67" t="s">
        <v>275</v>
      </c>
      <c r="B4" s="67" t="s">
        <v>276</v>
      </c>
      <c r="C4" s="67" t="s">
        <v>277</v>
      </c>
      <c r="D4" s="67" t="s">
        <v>278</v>
      </c>
      <c r="E4" s="67" t="s">
        <v>279</v>
      </c>
      <c r="F4" s="54" t="s">
        <v>280</v>
      </c>
      <c r="G4" s="67" t="s">
        <v>281</v>
      </c>
      <c r="H4" s="54" t="s">
        <v>282</v>
      </c>
      <c r="I4" s="54" t="s">
        <v>283</v>
      </c>
      <c r="J4" s="67" t="s">
        <v>284</v>
      </c>
    </row>
    <row r="5" ht="14.25" customHeight="1" spans="1:10">
      <c r="A5" s="67">
        <v>1</v>
      </c>
      <c r="B5" s="67">
        <v>2</v>
      </c>
      <c r="C5" s="67">
        <v>3</v>
      </c>
      <c r="D5" s="67">
        <v>4</v>
      </c>
      <c r="E5" s="67">
        <v>5</v>
      </c>
      <c r="F5" s="54">
        <v>6</v>
      </c>
      <c r="G5" s="67">
        <v>7</v>
      </c>
      <c r="H5" s="54">
        <v>8</v>
      </c>
      <c r="I5" s="54">
        <v>9</v>
      </c>
      <c r="J5" s="67">
        <v>10</v>
      </c>
    </row>
    <row r="6" ht="15" customHeight="1" spans="1:10">
      <c r="A6" s="26" t="s">
        <v>64</v>
      </c>
      <c r="B6" s="68"/>
      <c r="C6" s="68"/>
      <c r="D6" s="68"/>
      <c r="E6" s="69"/>
      <c r="F6" s="70"/>
      <c r="G6" s="69"/>
      <c r="H6" s="70"/>
      <c r="I6" s="70"/>
      <c r="J6" s="69"/>
    </row>
    <row r="7" ht="33.75" customHeight="1" spans="1:10">
      <c r="A7" s="26" t="s">
        <v>252</v>
      </c>
      <c r="B7" s="26" t="s">
        <v>285</v>
      </c>
      <c r="C7" s="26" t="s">
        <v>286</v>
      </c>
      <c r="D7" s="26" t="s">
        <v>287</v>
      </c>
      <c r="E7" s="26" t="s">
        <v>288</v>
      </c>
      <c r="F7" s="26" t="s">
        <v>289</v>
      </c>
      <c r="G7" s="43" t="s">
        <v>290</v>
      </c>
      <c r="H7" s="26" t="s">
        <v>291</v>
      </c>
      <c r="I7" s="26" t="s">
        <v>292</v>
      </c>
      <c r="J7" s="26" t="s">
        <v>293</v>
      </c>
    </row>
    <row r="8" ht="33.75" customHeight="1" spans="1:10">
      <c r="A8" s="26" t="s">
        <v>252</v>
      </c>
      <c r="B8" s="26" t="s">
        <v>285</v>
      </c>
      <c r="C8" s="26" t="s">
        <v>286</v>
      </c>
      <c r="D8" s="26" t="s">
        <v>287</v>
      </c>
      <c r="E8" s="26" t="s">
        <v>294</v>
      </c>
      <c r="F8" s="26" t="s">
        <v>289</v>
      </c>
      <c r="G8" s="43" t="s">
        <v>295</v>
      </c>
      <c r="H8" s="26" t="s">
        <v>296</v>
      </c>
      <c r="I8" s="26" t="s">
        <v>292</v>
      </c>
      <c r="J8" s="26" t="s">
        <v>297</v>
      </c>
    </row>
    <row r="9" ht="33.75" customHeight="1" spans="1:10">
      <c r="A9" s="26" t="s">
        <v>252</v>
      </c>
      <c r="B9" s="26" t="s">
        <v>285</v>
      </c>
      <c r="C9" s="26" t="s">
        <v>286</v>
      </c>
      <c r="D9" s="26" t="s">
        <v>298</v>
      </c>
      <c r="E9" s="26" t="s">
        <v>299</v>
      </c>
      <c r="F9" s="26" t="s">
        <v>289</v>
      </c>
      <c r="G9" s="43" t="s">
        <v>300</v>
      </c>
      <c r="H9" s="26" t="s">
        <v>301</v>
      </c>
      <c r="I9" s="26" t="s">
        <v>292</v>
      </c>
      <c r="J9" s="26" t="s">
        <v>302</v>
      </c>
    </row>
    <row r="10" ht="33.75" customHeight="1" spans="1:10">
      <c r="A10" s="26" t="s">
        <v>252</v>
      </c>
      <c r="B10" s="26" t="s">
        <v>285</v>
      </c>
      <c r="C10" s="26" t="s">
        <v>303</v>
      </c>
      <c r="D10" s="26" t="s">
        <v>304</v>
      </c>
      <c r="E10" s="26" t="s">
        <v>305</v>
      </c>
      <c r="F10" s="26" t="s">
        <v>289</v>
      </c>
      <c r="G10" s="43" t="s">
        <v>45</v>
      </c>
      <c r="H10" s="26" t="s">
        <v>291</v>
      </c>
      <c r="I10" s="26" t="s">
        <v>292</v>
      </c>
      <c r="J10" s="26" t="s">
        <v>306</v>
      </c>
    </row>
    <row r="11" ht="33.75" customHeight="1" spans="1:10">
      <c r="A11" s="26" t="s">
        <v>252</v>
      </c>
      <c r="B11" s="26" t="s">
        <v>285</v>
      </c>
      <c r="C11" s="26" t="s">
        <v>307</v>
      </c>
      <c r="D11" s="26" t="s">
        <v>308</v>
      </c>
      <c r="E11" s="26" t="s">
        <v>309</v>
      </c>
      <c r="F11" s="26" t="s">
        <v>289</v>
      </c>
      <c r="G11" s="43" t="s">
        <v>310</v>
      </c>
      <c r="H11" s="26" t="s">
        <v>301</v>
      </c>
      <c r="I11" s="26" t="s">
        <v>292</v>
      </c>
      <c r="J11" s="26" t="s">
        <v>311</v>
      </c>
    </row>
    <row r="12" ht="33.75" customHeight="1" spans="1:10">
      <c r="A12" s="26" t="s">
        <v>247</v>
      </c>
      <c r="B12" s="26" t="s">
        <v>312</v>
      </c>
      <c r="C12" s="26" t="s">
        <v>286</v>
      </c>
      <c r="D12" s="26" t="s">
        <v>287</v>
      </c>
      <c r="E12" s="26" t="s">
        <v>288</v>
      </c>
      <c r="F12" s="26" t="s">
        <v>289</v>
      </c>
      <c r="G12" s="43" t="s">
        <v>290</v>
      </c>
      <c r="H12" s="26" t="s">
        <v>291</v>
      </c>
      <c r="I12" s="26" t="s">
        <v>292</v>
      </c>
      <c r="J12" s="26" t="s">
        <v>293</v>
      </c>
    </row>
    <row r="13" ht="33.75" customHeight="1" spans="1:10">
      <c r="A13" s="26" t="s">
        <v>247</v>
      </c>
      <c r="B13" s="26" t="s">
        <v>312</v>
      </c>
      <c r="C13" s="26" t="s">
        <v>286</v>
      </c>
      <c r="D13" s="26" t="s">
        <v>287</v>
      </c>
      <c r="E13" s="26" t="s">
        <v>294</v>
      </c>
      <c r="F13" s="26" t="s">
        <v>289</v>
      </c>
      <c r="G13" s="43" t="s">
        <v>45</v>
      </c>
      <c r="H13" s="26" t="s">
        <v>291</v>
      </c>
      <c r="I13" s="26" t="s">
        <v>292</v>
      </c>
      <c r="J13" s="26" t="s">
        <v>313</v>
      </c>
    </row>
    <row r="14" ht="33.75" customHeight="1" spans="1:10">
      <c r="A14" s="26" t="s">
        <v>247</v>
      </c>
      <c r="B14" s="26" t="s">
        <v>312</v>
      </c>
      <c r="C14" s="26" t="s">
        <v>286</v>
      </c>
      <c r="D14" s="26" t="s">
        <v>314</v>
      </c>
      <c r="E14" s="26" t="s">
        <v>315</v>
      </c>
      <c r="F14" s="26" t="s">
        <v>289</v>
      </c>
      <c r="G14" s="43" t="s">
        <v>45</v>
      </c>
      <c r="H14" s="26" t="s">
        <v>316</v>
      </c>
      <c r="I14" s="26" t="s">
        <v>292</v>
      </c>
      <c r="J14" s="26" t="s">
        <v>317</v>
      </c>
    </row>
    <row r="15" ht="33.75" customHeight="1" spans="1:10">
      <c r="A15" s="26" t="s">
        <v>247</v>
      </c>
      <c r="B15" s="26" t="s">
        <v>312</v>
      </c>
      <c r="C15" s="26" t="s">
        <v>303</v>
      </c>
      <c r="D15" s="26" t="s">
        <v>304</v>
      </c>
      <c r="E15" s="26" t="s">
        <v>318</v>
      </c>
      <c r="F15" s="26" t="s">
        <v>289</v>
      </c>
      <c r="G15" s="43" t="s">
        <v>310</v>
      </c>
      <c r="H15" s="26" t="s">
        <v>301</v>
      </c>
      <c r="I15" s="26" t="s">
        <v>292</v>
      </c>
      <c r="J15" s="26" t="s">
        <v>319</v>
      </c>
    </row>
    <row r="16" ht="33.75" customHeight="1" spans="1:10">
      <c r="A16" s="26" t="s">
        <v>247</v>
      </c>
      <c r="B16" s="26" t="s">
        <v>312</v>
      </c>
      <c r="C16" s="26" t="s">
        <v>307</v>
      </c>
      <c r="D16" s="26" t="s">
        <v>308</v>
      </c>
      <c r="E16" s="26" t="s">
        <v>309</v>
      </c>
      <c r="F16" s="26" t="s">
        <v>289</v>
      </c>
      <c r="G16" s="43" t="s">
        <v>310</v>
      </c>
      <c r="H16" s="26" t="s">
        <v>301</v>
      </c>
      <c r="I16" s="26" t="s">
        <v>292</v>
      </c>
      <c r="J16" s="26" t="s">
        <v>311</v>
      </c>
    </row>
    <row r="17" ht="33.75" customHeight="1" spans="1:10">
      <c r="A17" s="26" t="s">
        <v>254</v>
      </c>
      <c r="B17" s="26" t="s">
        <v>320</v>
      </c>
      <c r="C17" s="26" t="s">
        <v>286</v>
      </c>
      <c r="D17" s="26" t="s">
        <v>287</v>
      </c>
      <c r="E17" s="26" t="s">
        <v>321</v>
      </c>
      <c r="F17" s="26" t="s">
        <v>322</v>
      </c>
      <c r="G17" s="43" t="s">
        <v>323</v>
      </c>
      <c r="H17" s="26" t="s">
        <v>324</v>
      </c>
      <c r="I17" s="26" t="s">
        <v>292</v>
      </c>
      <c r="J17" s="26" t="s">
        <v>325</v>
      </c>
    </row>
    <row r="18" ht="33.75" customHeight="1" spans="1:10">
      <c r="A18" s="26" t="s">
        <v>254</v>
      </c>
      <c r="B18" s="26" t="s">
        <v>320</v>
      </c>
      <c r="C18" s="26" t="s">
        <v>286</v>
      </c>
      <c r="D18" s="26" t="s">
        <v>314</v>
      </c>
      <c r="E18" s="26" t="s">
        <v>326</v>
      </c>
      <c r="F18" s="26" t="s">
        <v>289</v>
      </c>
      <c r="G18" s="43" t="s">
        <v>310</v>
      </c>
      <c r="H18" s="26" t="s">
        <v>301</v>
      </c>
      <c r="I18" s="26" t="s">
        <v>292</v>
      </c>
      <c r="J18" s="26" t="s">
        <v>327</v>
      </c>
    </row>
    <row r="19" ht="33.75" customHeight="1" spans="1:10">
      <c r="A19" s="26" t="s">
        <v>254</v>
      </c>
      <c r="B19" s="26" t="s">
        <v>320</v>
      </c>
      <c r="C19" s="26" t="s">
        <v>303</v>
      </c>
      <c r="D19" s="26" t="s">
        <v>304</v>
      </c>
      <c r="E19" s="26" t="s">
        <v>328</v>
      </c>
      <c r="F19" s="26" t="s">
        <v>289</v>
      </c>
      <c r="G19" s="43" t="s">
        <v>329</v>
      </c>
      <c r="H19" s="26" t="s">
        <v>301</v>
      </c>
      <c r="I19" s="26" t="s">
        <v>292</v>
      </c>
      <c r="J19" s="26" t="s">
        <v>330</v>
      </c>
    </row>
    <row r="20" ht="33.75" customHeight="1" spans="1:10">
      <c r="A20" s="26" t="s">
        <v>254</v>
      </c>
      <c r="B20" s="26" t="s">
        <v>320</v>
      </c>
      <c r="C20" s="26" t="s">
        <v>307</v>
      </c>
      <c r="D20" s="26" t="s">
        <v>308</v>
      </c>
      <c r="E20" s="26" t="s">
        <v>331</v>
      </c>
      <c r="F20" s="26" t="s">
        <v>289</v>
      </c>
      <c r="G20" s="43" t="s">
        <v>310</v>
      </c>
      <c r="H20" s="26" t="s">
        <v>301</v>
      </c>
      <c r="I20" s="26" t="s">
        <v>292</v>
      </c>
      <c r="J20" s="26" t="s">
        <v>332</v>
      </c>
    </row>
    <row r="21" ht="33.75" customHeight="1" spans="1:10">
      <c r="A21" s="26" t="s">
        <v>254</v>
      </c>
      <c r="B21" s="26" t="s">
        <v>320</v>
      </c>
      <c r="C21" s="26" t="s">
        <v>333</v>
      </c>
      <c r="D21" s="26" t="s">
        <v>334</v>
      </c>
      <c r="E21" s="26" t="s">
        <v>335</v>
      </c>
      <c r="F21" s="26" t="s">
        <v>336</v>
      </c>
      <c r="G21" s="43" t="s">
        <v>337</v>
      </c>
      <c r="H21" s="26" t="s">
        <v>338</v>
      </c>
      <c r="I21" s="26" t="s">
        <v>292</v>
      </c>
      <c r="J21" s="26" t="s">
        <v>339</v>
      </c>
    </row>
    <row r="22" ht="33.75" customHeight="1" spans="1:10">
      <c r="A22" s="26" t="s">
        <v>238</v>
      </c>
      <c r="B22" s="26" t="s">
        <v>340</v>
      </c>
      <c r="C22" s="26" t="s">
        <v>286</v>
      </c>
      <c r="D22" s="26" t="s">
        <v>287</v>
      </c>
      <c r="E22" s="26" t="s">
        <v>341</v>
      </c>
      <c r="F22" s="26" t="s">
        <v>322</v>
      </c>
      <c r="G22" s="43" t="s">
        <v>342</v>
      </c>
      <c r="H22" s="26" t="s">
        <v>324</v>
      </c>
      <c r="I22" s="26" t="s">
        <v>292</v>
      </c>
      <c r="J22" s="26" t="s">
        <v>343</v>
      </c>
    </row>
    <row r="23" ht="33.75" customHeight="1" spans="1:10">
      <c r="A23" s="26" t="s">
        <v>238</v>
      </c>
      <c r="B23" s="26" t="s">
        <v>340</v>
      </c>
      <c r="C23" s="26" t="s">
        <v>286</v>
      </c>
      <c r="D23" s="26" t="s">
        <v>298</v>
      </c>
      <c r="E23" s="26" t="s">
        <v>344</v>
      </c>
      <c r="F23" s="26" t="s">
        <v>322</v>
      </c>
      <c r="G23" s="43" t="s">
        <v>345</v>
      </c>
      <c r="H23" s="26" t="s">
        <v>301</v>
      </c>
      <c r="I23" s="26" t="s">
        <v>292</v>
      </c>
      <c r="J23" s="26" t="s">
        <v>346</v>
      </c>
    </row>
    <row r="24" ht="33.75" customHeight="1" spans="1:10">
      <c r="A24" s="26" t="s">
        <v>238</v>
      </c>
      <c r="B24" s="26" t="s">
        <v>340</v>
      </c>
      <c r="C24" s="26" t="s">
        <v>303</v>
      </c>
      <c r="D24" s="26" t="s">
        <v>304</v>
      </c>
      <c r="E24" s="26" t="s">
        <v>347</v>
      </c>
      <c r="F24" s="26" t="s">
        <v>289</v>
      </c>
      <c r="G24" s="43" t="s">
        <v>329</v>
      </c>
      <c r="H24" s="26" t="s">
        <v>301</v>
      </c>
      <c r="I24" s="26" t="s">
        <v>292</v>
      </c>
      <c r="J24" s="26" t="s">
        <v>348</v>
      </c>
    </row>
    <row r="25" ht="33.75" customHeight="1" spans="1:10">
      <c r="A25" s="26" t="s">
        <v>238</v>
      </c>
      <c r="B25" s="26" t="s">
        <v>340</v>
      </c>
      <c r="C25" s="26" t="s">
        <v>307</v>
      </c>
      <c r="D25" s="26" t="s">
        <v>308</v>
      </c>
      <c r="E25" s="26" t="s">
        <v>349</v>
      </c>
      <c r="F25" s="26" t="s">
        <v>289</v>
      </c>
      <c r="G25" s="43" t="s">
        <v>310</v>
      </c>
      <c r="H25" s="26" t="s">
        <v>301</v>
      </c>
      <c r="I25" s="26" t="s">
        <v>292</v>
      </c>
      <c r="J25" s="26" t="s">
        <v>350</v>
      </c>
    </row>
    <row r="26" ht="33.75" customHeight="1" spans="1:10">
      <c r="A26" s="26" t="s">
        <v>238</v>
      </c>
      <c r="B26" s="26" t="s">
        <v>340</v>
      </c>
      <c r="C26" s="26" t="s">
        <v>333</v>
      </c>
      <c r="D26" s="26" t="s">
        <v>334</v>
      </c>
      <c r="E26" s="26" t="s">
        <v>351</v>
      </c>
      <c r="F26" s="26" t="s">
        <v>336</v>
      </c>
      <c r="G26" s="43" t="s">
        <v>352</v>
      </c>
      <c r="H26" s="26" t="s">
        <v>353</v>
      </c>
      <c r="I26" s="26" t="s">
        <v>292</v>
      </c>
      <c r="J26" s="26" t="s">
        <v>354</v>
      </c>
    </row>
    <row r="27" ht="33.75" customHeight="1" spans="1:10">
      <c r="A27" s="26" t="s">
        <v>238</v>
      </c>
      <c r="B27" s="26" t="s">
        <v>340</v>
      </c>
      <c r="C27" s="26" t="s">
        <v>333</v>
      </c>
      <c r="D27" s="26" t="s">
        <v>334</v>
      </c>
      <c r="E27" s="26" t="s">
        <v>355</v>
      </c>
      <c r="F27" s="26" t="s">
        <v>336</v>
      </c>
      <c r="G27" s="43" t="s">
        <v>356</v>
      </c>
      <c r="H27" s="26" t="s">
        <v>353</v>
      </c>
      <c r="I27" s="26" t="s">
        <v>292</v>
      </c>
      <c r="J27" s="26" t="s">
        <v>357</v>
      </c>
    </row>
    <row r="28" ht="33.75" customHeight="1" spans="1:10">
      <c r="A28" s="26" t="s">
        <v>238</v>
      </c>
      <c r="B28" s="26" t="s">
        <v>340</v>
      </c>
      <c r="C28" s="26" t="s">
        <v>333</v>
      </c>
      <c r="D28" s="26" t="s">
        <v>334</v>
      </c>
      <c r="E28" s="26" t="s">
        <v>358</v>
      </c>
      <c r="F28" s="26" t="s">
        <v>336</v>
      </c>
      <c r="G28" s="43" t="s">
        <v>359</v>
      </c>
      <c r="H28" s="26" t="s">
        <v>353</v>
      </c>
      <c r="I28" s="26" t="s">
        <v>292</v>
      </c>
      <c r="J28" s="26" t="s">
        <v>360</v>
      </c>
    </row>
    <row r="29" ht="33.75" customHeight="1" spans="1:10">
      <c r="A29" s="26" t="s">
        <v>238</v>
      </c>
      <c r="B29" s="26" t="s">
        <v>340</v>
      </c>
      <c r="C29" s="26" t="s">
        <v>333</v>
      </c>
      <c r="D29" s="26" t="s">
        <v>334</v>
      </c>
      <c r="E29" s="26" t="s">
        <v>361</v>
      </c>
      <c r="F29" s="26" t="s">
        <v>336</v>
      </c>
      <c r="G29" s="43" t="s">
        <v>362</v>
      </c>
      <c r="H29" s="26" t="s">
        <v>353</v>
      </c>
      <c r="I29" s="26" t="s">
        <v>292</v>
      </c>
      <c r="J29" s="26" t="s">
        <v>363</v>
      </c>
    </row>
    <row r="30" ht="33.75" customHeight="1" spans="1:10">
      <c r="A30" s="26" t="s">
        <v>244</v>
      </c>
      <c r="B30" s="26" t="s">
        <v>364</v>
      </c>
      <c r="C30" s="26" t="s">
        <v>286</v>
      </c>
      <c r="D30" s="26" t="s">
        <v>287</v>
      </c>
      <c r="E30" s="26" t="s">
        <v>365</v>
      </c>
      <c r="F30" s="26" t="s">
        <v>322</v>
      </c>
      <c r="G30" s="43" t="s">
        <v>366</v>
      </c>
      <c r="H30" s="26" t="s">
        <v>324</v>
      </c>
      <c r="I30" s="26" t="s">
        <v>292</v>
      </c>
      <c r="J30" s="26" t="s">
        <v>367</v>
      </c>
    </row>
    <row r="31" ht="33.75" customHeight="1" spans="1:10">
      <c r="A31" s="26" t="s">
        <v>244</v>
      </c>
      <c r="B31" s="26" t="s">
        <v>364</v>
      </c>
      <c r="C31" s="26" t="s">
        <v>286</v>
      </c>
      <c r="D31" s="26" t="s">
        <v>287</v>
      </c>
      <c r="E31" s="26" t="s">
        <v>368</v>
      </c>
      <c r="F31" s="26" t="s">
        <v>322</v>
      </c>
      <c r="G31" s="43" t="s">
        <v>369</v>
      </c>
      <c r="H31" s="26" t="s">
        <v>324</v>
      </c>
      <c r="I31" s="26" t="s">
        <v>292</v>
      </c>
      <c r="J31" s="26" t="s">
        <v>367</v>
      </c>
    </row>
    <row r="32" ht="33.75" customHeight="1" spans="1:10">
      <c r="A32" s="26" t="s">
        <v>244</v>
      </c>
      <c r="B32" s="26" t="s">
        <v>364</v>
      </c>
      <c r="C32" s="26" t="s">
        <v>286</v>
      </c>
      <c r="D32" s="26" t="s">
        <v>314</v>
      </c>
      <c r="E32" s="26" t="s">
        <v>370</v>
      </c>
      <c r="F32" s="26" t="s">
        <v>322</v>
      </c>
      <c r="G32" s="43" t="s">
        <v>345</v>
      </c>
      <c r="H32" s="26" t="s">
        <v>301</v>
      </c>
      <c r="I32" s="26" t="s">
        <v>292</v>
      </c>
      <c r="J32" s="26" t="s">
        <v>371</v>
      </c>
    </row>
    <row r="33" ht="33.75" customHeight="1" spans="1:10">
      <c r="A33" s="26" t="s">
        <v>244</v>
      </c>
      <c r="B33" s="26" t="s">
        <v>364</v>
      </c>
      <c r="C33" s="26" t="s">
        <v>303</v>
      </c>
      <c r="D33" s="26" t="s">
        <v>304</v>
      </c>
      <c r="E33" s="26" t="s">
        <v>372</v>
      </c>
      <c r="F33" s="26" t="s">
        <v>322</v>
      </c>
      <c r="G33" s="43" t="s">
        <v>329</v>
      </c>
      <c r="H33" s="26" t="s">
        <v>301</v>
      </c>
      <c r="I33" s="26" t="s">
        <v>292</v>
      </c>
      <c r="J33" s="26" t="s">
        <v>373</v>
      </c>
    </row>
    <row r="34" ht="33.75" customHeight="1" spans="1:10">
      <c r="A34" s="26" t="s">
        <v>244</v>
      </c>
      <c r="B34" s="26" t="s">
        <v>364</v>
      </c>
      <c r="C34" s="26" t="s">
        <v>303</v>
      </c>
      <c r="D34" s="26" t="s">
        <v>304</v>
      </c>
      <c r="E34" s="26" t="s">
        <v>374</v>
      </c>
      <c r="F34" s="26" t="s">
        <v>289</v>
      </c>
      <c r="G34" s="43" t="s">
        <v>310</v>
      </c>
      <c r="H34" s="26" t="s">
        <v>301</v>
      </c>
      <c r="I34" s="26" t="s">
        <v>292</v>
      </c>
      <c r="J34" s="26" t="s">
        <v>375</v>
      </c>
    </row>
    <row r="35" ht="33.75" customHeight="1" spans="1:10">
      <c r="A35" s="26" t="s">
        <v>244</v>
      </c>
      <c r="B35" s="26" t="s">
        <v>364</v>
      </c>
      <c r="C35" s="26" t="s">
        <v>307</v>
      </c>
      <c r="D35" s="26" t="s">
        <v>308</v>
      </c>
      <c r="E35" s="26" t="s">
        <v>376</v>
      </c>
      <c r="F35" s="26" t="s">
        <v>289</v>
      </c>
      <c r="G35" s="43" t="s">
        <v>310</v>
      </c>
      <c r="H35" s="26" t="s">
        <v>301</v>
      </c>
      <c r="I35" s="26" t="s">
        <v>292</v>
      </c>
      <c r="J35" s="26" t="s">
        <v>377</v>
      </c>
    </row>
    <row r="36" ht="33.75" customHeight="1" spans="1:10">
      <c r="A36" s="26" t="s">
        <v>244</v>
      </c>
      <c r="B36" s="26" t="s">
        <v>364</v>
      </c>
      <c r="C36" s="26" t="s">
        <v>333</v>
      </c>
      <c r="D36" s="26" t="s">
        <v>334</v>
      </c>
      <c r="E36" s="26" t="s">
        <v>378</v>
      </c>
      <c r="F36" s="26" t="s">
        <v>336</v>
      </c>
      <c r="G36" s="43" t="s">
        <v>379</v>
      </c>
      <c r="H36" s="26" t="s">
        <v>353</v>
      </c>
      <c r="I36" s="26" t="s">
        <v>292</v>
      </c>
      <c r="J36" s="26" t="s">
        <v>380</v>
      </c>
    </row>
    <row r="37" ht="33.75" customHeight="1" spans="1:10">
      <c r="A37" s="26" t="s">
        <v>244</v>
      </c>
      <c r="B37" s="26" t="s">
        <v>364</v>
      </c>
      <c r="C37" s="26" t="s">
        <v>333</v>
      </c>
      <c r="D37" s="26" t="s">
        <v>334</v>
      </c>
      <c r="E37" s="26" t="s">
        <v>381</v>
      </c>
      <c r="F37" s="26" t="s">
        <v>336</v>
      </c>
      <c r="G37" s="43" t="s">
        <v>382</v>
      </c>
      <c r="H37" s="26" t="s">
        <v>353</v>
      </c>
      <c r="I37" s="26" t="s">
        <v>292</v>
      </c>
      <c r="J37" s="26" t="s">
        <v>383</v>
      </c>
    </row>
    <row r="38" ht="33.75" customHeight="1" spans="1:10">
      <c r="A38" s="26" t="s">
        <v>210</v>
      </c>
      <c r="B38" s="26" t="s">
        <v>384</v>
      </c>
      <c r="C38" s="26" t="s">
        <v>286</v>
      </c>
      <c r="D38" s="26" t="s">
        <v>287</v>
      </c>
      <c r="E38" s="26" t="s">
        <v>385</v>
      </c>
      <c r="F38" s="26" t="s">
        <v>336</v>
      </c>
      <c r="G38" s="43" t="s">
        <v>386</v>
      </c>
      <c r="H38" s="26" t="s">
        <v>324</v>
      </c>
      <c r="I38" s="26" t="s">
        <v>292</v>
      </c>
      <c r="J38" s="26" t="s">
        <v>387</v>
      </c>
    </row>
    <row r="39" ht="33.75" customHeight="1" spans="1:10">
      <c r="A39" s="26" t="s">
        <v>210</v>
      </c>
      <c r="B39" s="26" t="s">
        <v>384</v>
      </c>
      <c r="C39" s="26" t="s">
        <v>286</v>
      </c>
      <c r="D39" s="26" t="s">
        <v>298</v>
      </c>
      <c r="E39" s="26" t="s">
        <v>388</v>
      </c>
      <c r="F39" s="26" t="s">
        <v>322</v>
      </c>
      <c r="G39" s="43" t="s">
        <v>345</v>
      </c>
      <c r="H39" s="26" t="s">
        <v>301</v>
      </c>
      <c r="I39" s="26" t="s">
        <v>292</v>
      </c>
      <c r="J39" s="26" t="s">
        <v>389</v>
      </c>
    </row>
    <row r="40" ht="33.75" customHeight="1" spans="1:10">
      <c r="A40" s="26" t="s">
        <v>210</v>
      </c>
      <c r="B40" s="26" t="s">
        <v>384</v>
      </c>
      <c r="C40" s="26" t="s">
        <v>303</v>
      </c>
      <c r="D40" s="26" t="s">
        <v>304</v>
      </c>
      <c r="E40" s="26" t="s">
        <v>390</v>
      </c>
      <c r="F40" s="26" t="s">
        <v>289</v>
      </c>
      <c r="G40" s="43" t="s">
        <v>329</v>
      </c>
      <c r="H40" s="26" t="s">
        <v>301</v>
      </c>
      <c r="I40" s="26" t="s">
        <v>292</v>
      </c>
      <c r="J40" s="26" t="s">
        <v>391</v>
      </c>
    </row>
    <row r="41" ht="33.75" customHeight="1" spans="1:10">
      <c r="A41" s="26" t="s">
        <v>210</v>
      </c>
      <c r="B41" s="26" t="s">
        <v>384</v>
      </c>
      <c r="C41" s="26" t="s">
        <v>303</v>
      </c>
      <c r="D41" s="26" t="s">
        <v>304</v>
      </c>
      <c r="E41" s="26" t="s">
        <v>392</v>
      </c>
      <c r="F41" s="26" t="s">
        <v>289</v>
      </c>
      <c r="G41" s="43" t="s">
        <v>310</v>
      </c>
      <c r="H41" s="26" t="s">
        <v>301</v>
      </c>
      <c r="I41" s="26" t="s">
        <v>292</v>
      </c>
      <c r="J41" s="26" t="s">
        <v>393</v>
      </c>
    </row>
    <row r="42" ht="33.75" customHeight="1" spans="1:10">
      <c r="A42" s="26" t="s">
        <v>210</v>
      </c>
      <c r="B42" s="26" t="s">
        <v>384</v>
      </c>
      <c r="C42" s="26" t="s">
        <v>307</v>
      </c>
      <c r="D42" s="26" t="s">
        <v>308</v>
      </c>
      <c r="E42" s="26" t="s">
        <v>309</v>
      </c>
      <c r="F42" s="26" t="s">
        <v>289</v>
      </c>
      <c r="G42" s="43" t="s">
        <v>310</v>
      </c>
      <c r="H42" s="26" t="s">
        <v>301</v>
      </c>
      <c r="I42" s="26" t="s">
        <v>292</v>
      </c>
      <c r="J42" s="26" t="s">
        <v>394</v>
      </c>
    </row>
    <row r="43" ht="33.75" customHeight="1" spans="1:10">
      <c r="A43" s="26" t="s">
        <v>210</v>
      </c>
      <c r="B43" s="26" t="s">
        <v>384</v>
      </c>
      <c r="C43" s="26" t="s">
        <v>333</v>
      </c>
      <c r="D43" s="26" t="s">
        <v>334</v>
      </c>
      <c r="E43" s="26" t="s">
        <v>351</v>
      </c>
      <c r="F43" s="26" t="s">
        <v>336</v>
      </c>
      <c r="G43" s="43" t="s">
        <v>395</v>
      </c>
      <c r="H43" s="26" t="s">
        <v>353</v>
      </c>
      <c r="I43" s="26" t="s">
        <v>292</v>
      </c>
      <c r="J43" s="26" t="s">
        <v>396</v>
      </c>
    </row>
    <row r="44" ht="33.75" customHeight="1" spans="1:10">
      <c r="A44" s="26" t="s">
        <v>268</v>
      </c>
      <c r="B44" s="26" t="s">
        <v>397</v>
      </c>
      <c r="C44" s="26" t="s">
        <v>286</v>
      </c>
      <c r="D44" s="26" t="s">
        <v>287</v>
      </c>
      <c r="E44" s="26" t="s">
        <v>398</v>
      </c>
      <c r="F44" s="26" t="s">
        <v>289</v>
      </c>
      <c r="G44" s="43" t="s">
        <v>47</v>
      </c>
      <c r="H44" s="26" t="s">
        <v>399</v>
      </c>
      <c r="I44" s="26" t="s">
        <v>292</v>
      </c>
      <c r="J44" s="26" t="s">
        <v>400</v>
      </c>
    </row>
    <row r="45" ht="33.75" customHeight="1" spans="1:10">
      <c r="A45" s="26" t="s">
        <v>268</v>
      </c>
      <c r="B45" s="26" t="s">
        <v>397</v>
      </c>
      <c r="C45" s="26" t="s">
        <v>286</v>
      </c>
      <c r="D45" s="26" t="s">
        <v>287</v>
      </c>
      <c r="E45" s="26" t="s">
        <v>401</v>
      </c>
      <c r="F45" s="26" t="s">
        <v>289</v>
      </c>
      <c r="G45" s="43" t="s">
        <v>337</v>
      </c>
      <c r="H45" s="26" t="s">
        <v>324</v>
      </c>
      <c r="I45" s="26" t="s">
        <v>292</v>
      </c>
      <c r="J45" s="26" t="s">
        <v>402</v>
      </c>
    </row>
    <row r="46" ht="33.75" customHeight="1" spans="1:10">
      <c r="A46" s="26" t="s">
        <v>268</v>
      </c>
      <c r="B46" s="26" t="s">
        <v>397</v>
      </c>
      <c r="C46" s="26" t="s">
        <v>286</v>
      </c>
      <c r="D46" s="26" t="s">
        <v>287</v>
      </c>
      <c r="E46" s="26" t="s">
        <v>403</v>
      </c>
      <c r="F46" s="26" t="s">
        <v>289</v>
      </c>
      <c r="G46" s="43" t="s">
        <v>45</v>
      </c>
      <c r="H46" s="26" t="s">
        <v>291</v>
      </c>
      <c r="I46" s="26" t="s">
        <v>292</v>
      </c>
      <c r="J46" s="26" t="s">
        <v>404</v>
      </c>
    </row>
    <row r="47" ht="33.75" customHeight="1" spans="1:10">
      <c r="A47" s="26" t="s">
        <v>268</v>
      </c>
      <c r="B47" s="26" t="s">
        <v>397</v>
      </c>
      <c r="C47" s="26" t="s">
        <v>286</v>
      </c>
      <c r="D47" s="26" t="s">
        <v>298</v>
      </c>
      <c r="E47" s="26" t="s">
        <v>405</v>
      </c>
      <c r="F47" s="26" t="s">
        <v>289</v>
      </c>
      <c r="G47" s="43" t="s">
        <v>310</v>
      </c>
      <c r="H47" s="26" t="s">
        <v>301</v>
      </c>
      <c r="I47" s="26" t="s">
        <v>292</v>
      </c>
      <c r="J47" s="26" t="s">
        <v>406</v>
      </c>
    </row>
    <row r="48" ht="33.75" customHeight="1" spans="1:10">
      <c r="A48" s="26" t="s">
        <v>268</v>
      </c>
      <c r="B48" s="26" t="s">
        <v>397</v>
      </c>
      <c r="C48" s="26" t="s">
        <v>303</v>
      </c>
      <c r="D48" s="26" t="s">
        <v>304</v>
      </c>
      <c r="E48" s="26" t="s">
        <v>407</v>
      </c>
      <c r="F48" s="26" t="s">
        <v>289</v>
      </c>
      <c r="G48" s="43" t="s">
        <v>408</v>
      </c>
      <c r="H48" s="26" t="s">
        <v>301</v>
      </c>
      <c r="I48" s="26" t="s">
        <v>292</v>
      </c>
      <c r="J48" s="26" t="s">
        <v>409</v>
      </c>
    </row>
    <row r="49" ht="33.75" customHeight="1" spans="1:10">
      <c r="A49" s="26" t="s">
        <v>268</v>
      </c>
      <c r="B49" s="26" t="s">
        <v>397</v>
      </c>
      <c r="C49" s="26" t="s">
        <v>307</v>
      </c>
      <c r="D49" s="26" t="s">
        <v>308</v>
      </c>
      <c r="E49" s="26" t="s">
        <v>410</v>
      </c>
      <c r="F49" s="26" t="s">
        <v>289</v>
      </c>
      <c r="G49" s="43" t="s">
        <v>329</v>
      </c>
      <c r="H49" s="26" t="s">
        <v>301</v>
      </c>
      <c r="I49" s="26" t="s">
        <v>292</v>
      </c>
      <c r="J49" s="26" t="s">
        <v>411</v>
      </c>
    </row>
  </sheetData>
  <mergeCells count="16">
    <mergeCell ref="A2:J2"/>
    <mergeCell ref="A3:H3"/>
    <mergeCell ref="A7:A11"/>
    <mergeCell ref="A12:A16"/>
    <mergeCell ref="A17:A21"/>
    <mergeCell ref="A22:A29"/>
    <mergeCell ref="A30:A37"/>
    <mergeCell ref="A38:A43"/>
    <mergeCell ref="A44:A49"/>
    <mergeCell ref="B7:B11"/>
    <mergeCell ref="B12:B16"/>
    <mergeCell ref="B17:B21"/>
    <mergeCell ref="B22:B29"/>
    <mergeCell ref="B30:B37"/>
    <mergeCell ref="B38:B43"/>
    <mergeCell ref="B44:B4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舞月光</cp:lastModifiedBy>
  <dcterms:created xsi:type="dcterms:W3CDTF">2026-01-27T07:31:41Z</dcterms:created>
  <dcterms:modified xsi:type="dcterms:W3CDTF">2026-01-27T08:33:44Z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3E009E24ED4A4647BBE5850E1F0BA50B_12</vt:lpwstr>
  </property>
  <property fmtid="{D5CDD505-2E9C-101B-9397-08002B2CF9AE}" pid="3" name="KSOProductBuildVer">
    <vt:lpwstr>2052-12.1.0.19770</vt:lpwstr>
  </property>
</Properties>
</file>