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<sst xmlns="http://schemas.openxmlformats.org/spreadsheetml/2006/main" count="1962" uniqueCount="593">
  <si>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</si>
  <si>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</si>
  <si>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</si>
  <si>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</si>
  <si>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</si>
  <si>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</si>
  <si>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</si>
  <si>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</si>
  <si>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</si>
  <si>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</si>
  <si>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</si>
  <si>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</si>
  <si>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</si>
  <si>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</si>
  <si>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</si>
  <si>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</si>
  <si>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</si>
  <si>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</si>
  <si>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</si>
  <si>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</si>
  <si>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</si>
  <si>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</si>
  <si>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</si>
  <si>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</si>
  <si>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</si>
  <si>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</si>
  <si>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</si>
  <si>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</si>
  <si>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</si>
  <si>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</si>
  <si>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</si>
  <si>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</si>
  <si>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</si>
  <si>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</si>
  <si>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</si>
  <si>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</si>
  <si>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</si>
  <si>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</si>
  <si>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</si>
  <si>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</si>
  <si>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</si>
  <si>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</si>
  <si>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</si>
  <si>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</si>
  <si>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</si>
  <si>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</si>
  <si>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</si>
  <si>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</si>
  <si>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</si>
  <si>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</si>
  <si>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</si>
  <si>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</si>
  <si>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</si>
  <si>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</si>
  <si>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</si>
  <si>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</si>
  <si>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</si>
  <si>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</si>
  <si>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</si>
  <si>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</si>
  <si>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</si>
  <si>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</si>
  <si>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</si>
  <si>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105011</t>
  </si>
  <si>
    <t>云南省玉溪第一中学</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</si>
  <si>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</si>
  <si>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</si>
  <si>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</si>
  <si>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</si>
  <si>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</si>
  <si>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</si>
  <si>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</si>
  <si>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</si>
  <si>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</si>
  <si>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</si>
  <si>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</si>
  <si>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</si>
  <si>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</si>
  <si>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</si>
  <si>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20502</t>
  </si>
  <si>
    <t>2050204</t>
  </si>
  <si>
    <t>2050205</t>
  </si>
  <si>
    <t>208</t>
  </si>
  <si>
    <t>20805</t>
  </si>
  <si>
    <t>2080502</t>
  </si>
  <si>
    <t>2080505</t>
  </si>
  <si>
    <t>2080506</t>
  </si>
  <si>
    <t>20808</t>
  </si>
  <si>
    <t>2080801</t>
  </si>
  <si>
    <t>210</t>
  </si>
  <si>
    <t>21011</t>
  </si>
  <si>
    <t>2101101</t>
  </si>
  <si>
    <t>2101102</t>
  </si>
  <si>
    <t>2101103</t>
  </si>
  <si>
    <t>2101199</t>
  </si>
  <si>
    <t>221</t>
  </si>
  <si>
    <t>22102</t>
  </si>
  <si>
    <t>2210201</t>
  </si>
  <si>
    <t>2210203</t>
  </si>
  <si>
    <t>229</t>
  </si>
  <si>
    <t>22960</t>
  </si>
  <si>
    <t>2296003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</si>
  <si>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</si>
  <si>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</si>
  <si>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</si>
  <si>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</si>
  <si>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</si>
  <si>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</si>
  <si>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</si>
  <si>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</si>
  <si>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</si>
  <si>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</si>
  <si>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</si>
  <si>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</si>
  <si>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</si>
  <si>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</si>
  <si>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</si>
  <si>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</si>
  <si>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</si>
  <si>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</si>
  <si>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</si>
  <si>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</si>
  <si>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</si>
  <si>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</si>
  <si>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</si>
  <si>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</si>
  <si>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</si>
  <si>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</si>
  <si>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</si>
  <si>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</si>
  <si>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</si>
  <si>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</si>
  <si>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</si>
  <si>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</si>
  <si>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</si>
  <si>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</si>
  <si>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</si>
  <si>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</si>
  <si>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</si>
  <si>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</si>
  <si>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</si>
  <si>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</si>
  <si>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</si>
  <si>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</si>
  <si>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</si>
  <si>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</si>
  <si>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</si>
  <si>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530400210000000629882</t>
  </si>
  <si>
    <t>事业人员工资支出</t>
  </si>
  <si>
    <t>高中教育</t>
  </si>
  <si>
    <t>30101</t>
  </si>
  <si>
    <t>基本工资</t>
  </si>
  <si>
    <t>30102</t>
  </si>
  <si>
    <t>津贴补贴</t>
  </si>
  <si>
    <t>30107</t>
  </si>
  <si>
    <t>绩效工资</t>
  </si>
  <si>
    <t>购房补贴</t>
  </si>
  <si>
    <t>530400210000000629883</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</si>
  <si>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</si>
  <si>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</si>
  <si>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</si>
  <si>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</si>
  <si>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</si>
  <si>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</si>
  <si>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</si>
  <si>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</si>
  <si>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</si>
  <si>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</si>
  <si>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</si>
  <si>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</si>
  <si>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</si>
  <si>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530400210000000629884</t>
  </si>
  <si>
    <t>住房公积金</t>
  </si>
  <si>
    <t>30113</t>
  </si>
  <si>
    <t>530400210000000629885</t>
  </si>
  <si>
    <t>对个人和家庭的补助</t>
  </si>
  <si>
    <t>事业单位离退休</t>
  </si>
  <si>
    <t>30305</t>
  </si>
  <si>
    <t>生活补助</t>
  </si>
  <si>
    <t>530400241100002358618</t>
  </si>
  <si>
    <t>奖励性绩效工资（高于部分）经费</t>
  </si>
  <si>
    <t>530400241100002358656</t>
  </si>
  <si>
    <t>奖励性绩效工资（工资部分）经费</t>
  </si>
  <si>
    <t>530400241100002358668</t>
  </si>
  <si>
    <t>校长职级绩效奖励经费</t>
  </si>
  <si>
    <t>30199</t>
  </si>
  <si>
    <t>其他工资福利支出</t>
  </si>
  <si>
    <t>530400251100003580628</t>
  </si>
  <si>
    <t>编外临聘人员经费</t>
  </si>
  <si>
    <t>530400261100004868310</t>
  </si>
  <si>
    <t>市直单位医疗照顾人员门诊医疗统筹补助经费</t>
  </si>
  <si>
    <t>30307</t>
  </si>
  <si>
    <t>医疗费补助</t>
  </si>
  <si>
    <t>530400261100004894214</t>
  </si>
  <si>
    <t>职业年金记实经费</t>
  </si>
  <si>
    <t>机关事业单位职业年金缴费支出</t>
  </si>
  <si>
    <t>30109</t>
  </si>
  <si>
    <t>职业年金缴费</t>
  </si>
  <si>
    <t>530400261100004930481</t>
  </si>
  <si>
    <t>玉溪一中遗属生活补助经费</t>
  </si>
  <si>
    <t>死亡抚恤</t>
  </si>
  <si>
    <t>预算05-1表</t>
  </si>
  <si>
    <t>2026年部门项目支出预算表</t>
  </si>
  <si>
    <t>项目分类</t>
  </si>
  <si>
    <t>项目单位</t>
  </si>
  <si>
    <t>本年拨款</t>
  </si>
  <si>
    <t>单位资金</t>
  </si>
  <si>
    <t>其中：本次下达</t>
  </si>
  <si>
    <t>普通高中国家助学金本级专项资金</t>
  </si>
  <si>
    <t>民生类</t>
  </si>
  <si>
    <t>530400200000000000983</t>
  </si>
  <si>
    <t>30308</t>
  </si>
  <si>
    <t>助学金</t>
  </si>
  <si>
    <t>玉溪一中非税收入返还专项经费</t>
  </si>
  <si>
    <t>事业发展类</t>
  </si>
  <si>
    <t>530400210000000630040</t>
  </si>
  <si>
    <t>30209</t>
  </si>
  <si>
    <t>物业管理费</t>
  </si>
  <si>
    <t>30213</t>
  </si>
  <si>
    <t>维修（护）费</t>
  </si>
  <si>
    <t>30218</t>
  </si>
  <si>
    <t>专用材料费</t>
  </si>
  <si>
    <t>31001</t>
  </si>
  <si>
    <t>房屋建筑物购建</t>
  </si>
  <si>
    <t>31201</t>
  </si>
  <si>
    <t>资本金注入</t>
  </si>
  <si>
    <t>玉溪一中接受社会捐赠的各类助学专项资金</t>
  </si>
  <si>
    <t>530400221100000884185</t>
  </si>
  <si>
    <t>30201</t>
  </si>
  <si>
    <t>办公费</t>
  </si>
  <si>
    <t>30399</t>
  </si>
  <si>
    <t>其他对个人和家庭的补助</t>
  </si>
  <si>
    <t>31002</t>
  </si>
  <si>
    <t>办公设备购置</t>
  </si>
  <si>
    <t>省级人才发展专项资金</t>
  </si>
  <si>
    <t>专项业务类</t>
  </si>
  <si>
    <t>530400231100002420490</t>
  </si>
  <si>
    <t>30216</t>
  </si>
  <si>
    <t>培训费</t>
  </si>
  <si>
    <t>玉溪一中超课时绩效工资专项资金</t>
  </si>
  <si>
    <t>530400241100002102511</t>
  </si>
  <si>
    <t>30309</t>
  </si>
  <si>
    <t>奖励金</t>
  </si>
  <si>
    <t>引进省内外优秀退休教师资金</t>
  </si>
  <si>
    <t>530400241100002128741</t>
  </si>
  <si>
    <t>玉溪一中保障性住房建设（国库部分）专项资金</t>
  </si>
  <si>
    <t>530400241100003254718</t>
  </si>
  <si>
    <t>玉溪一中省管校用和组团式帮扶教师补助专项资金</t>
  </si>
  <si>
    <t>530400241100003258412</t>
  </si>
  <si>
    <t>30211</t>
  </si>
  <si>
    <t>差旅费</t>
  </si>
  <si>
    <t>玉溪一中生均公用经费</t>
  </si>
  <si>
    <t>530400251100003585422</t>
  </si>
  <si>
    <t>30205</t>
  </si>
  <si>
    <t>水费</t>
  </si>
  <si>
    <t>30206</t>
  </si>
  <si>
    <t>电费</t>
  </si>
  <si>
    <t>30214</t>
  </si>
  <si>
    <t>租赁费</t>
  </si>
  <si>
    <t>30215</t>
  </si>
  <si>
    <t>会议费</t>
  </si>
  <si>
    <t>30217</t>
  </si>
  <si>
    <t>30226</t>
  </si>
  <si>
    <t>劳务费</t>
  </si>
  <si>
    <t>30227</t>
  </si>
  <si>
    <t>委托业务费</t>
  </si>
  <si>
    <t>30228</t>
  </si>
  <si>
    <t>工会经费</t>
  </si>
  <si>
    <t>30231</t>
  </si>
  <si>
    <t>公务用车运行维护费</t>
  </si>
  <si>
    <t>30239</t>
  </si>
  <si>
    <t>其他交通费用</t>
  </si>
  <si>
    <t>30240</t>
  </si>
  <si>
    <t>税金及附加费用</t>
  </si>
  <si>
    <t>30299</t>
  </si>
  <si>
    <t>其他商品和服务支出</t>
  </si>
  <si>
    <t>玉溪一中非税收入返还（国库部分）专项资金</t>
  </si>
  <si>
    <t>530400251100003588328</t>
  </si>
  <si>
    <t>玉溪一中国家助学金专项资金</t>
  </si>
  <si>
    <t>530400251100003588598</t>
  </si>
  <si>
    <t>玉溪一中免学费专项资金</t>
  </si>
  <si>
    <t>530400251100003588617</t>
  </si>
  <si>
    <t>玉溪市拔尖创新人才培养经费</t>
  </si>
  <si>
    <t>530400251100003588745</t>
  </si>
  <si>
    <t>玉溪一中教师素质能力提升及改善办学条件资金</t>
  </si>
  <si>
    <t>530400251100004071350</t>
  </si>
  <si>
    <t>玉溪一中北校区运动场改造省级奖补资金</t>
  </si>
  <si>
    <t>530400251100004071486</t>
  </si>
  <si>
    <t>31006</t>
  </si>
  <si>
    <t>大型修缮</t>
  </si>
  <si>
    <t>玉溪一中体育馆装修改造省级奖补资金</t>
  </si>
  <si>
    <t>530400251100004071523</t>
  </si>
  <si>
    <t>玉溪一中博艺馆（风雨球场）完善主体建筑提升使用效能资金</t>
  </si>
  <si>
    <t>530400251100004071557</t>
  </si>
  <si>
    <t>玉溪一中集团化办学经费</t>
  </si>
  <si>
    <t>530400251100004605474</t>
  </si>
  <si>
    <t>30207</t>
  </si>
  <si>
    <t>邮电费</t>
  </si>
  <si>
    <t>玉溪一中新建保障性租赁住房（存量部分）专项资金</t>
  </si>
  <si>
    <t>530400251100004616729</t>
  </si>
  <si>
    <t>城乡义务教育补助（校园足球）专项经费</t>
  </si>
  <si>
    <t>530400251100004727312</t>
  </si>
  <si>
    <t>教师培训培养建设专项资金</t>
  </si>
  <si>
    <t>530400251100004743754</t>
  </si>
  <si>
    <t>教师素质能力提升及改善办学条件资金</t>
  </si>
  <si>
    <t>530400251100004772296</t>
  </si>
  <si>
    <t>31007</t>
  </si>
  <si>
    <t>信息网络及软件购置更新</t>
  </si>
  <si>
    <t>高等教育</t>
  </si>
  <si>
    <t>数字化校园建设及艺术馆等校舍、功能用房提升改造资金</t>
  </si>
  <si>
    <t>530400251100004772887</t>
  </si>
  <si>
    <t>保障性租赁住房建设专项资金</t>
  </si>
  <si>
    <t>530400261100004921254</t>
  </si>
  <si>
    <t>自有资金利息专项经费</t>
  </si>
  <si>
    <t>530400261100004938886</t>
  </si>
  <si>
    <t>高中教育发展专项经费</t>
  </si>
  <si>
    <t>530400261100005131336</t>
  </si>
  <si>
    <t>普通高中脱贫家庭经济困难学生生活费补助专项资金</t>
  </si>
  <si>
    <t>530400261100005131813</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</si>
  <si>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</si>
  <si>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</si>
  <si>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</si>
  <si>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</si>
  <si>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</si>
  <si>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</si>
  <si>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</si>
  <si>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</si>
  <si>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</si>
  <si>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</si>
  <si>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</si>
  <si>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</si>
  <si>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</si>
  <si>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建成后，保障性租赁住房将长期归学校所有，持续为教职工提供居住保障，预计使用寿命可达70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</si>
  <si>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产出指标</t>
  </si>
  <si>
    <t>数量指标</t>
  </si>
  <si>
    <t>工程总量</t>
  </si>
  <si>
    <t>&gt;=</t>
  </si>
  <si>
    <t>5748.60</t>
  </si>
  <si>
    <t>平方米/公里/立方/亩等</t>
  </si>
  <si>
    <t>定量指标</t>
  </si>
  <si>
    <t>反映新建、改造、修缮工程量完成情况。</t>
  </si>
  <si>
    <t>主体工程完成率</t>
  </si>
  <si>
    <t>=</t>
  </si>
  <si>
    <t>100</t>
  </si>
  <si>
    <t>%</t>
  </si>
  <si>
    <t>反映主体工程完成情况。
主体工程完成率=（按计划完成主体工程的工程量/计划完成主体工程量）*100%。</t>
  </si>
  <si>
    <t>质量指标</t>
  </si>
  <si>
    <t>竣工验收合格率</t>
  </si>
  <si>
    <t>反映项目验收情况。
竣工验收合格率=（验收合格单元工程数量/完工单元工程总数）×100%。</t>
  </si>
  <si>
    <t>效益指标</t>
  </si>
  <si>
    <t>可持续影响</t>
  </si>
  <si>
    <t>使用年限</t>
  </si>
  <si>
    <t>70</t>
  </si>
  <si>
    <t>年</t>
  </si>
  <si>
    <t>反映通过工程设计使用年限反映可持续的效果。</t>
  </si>
  <si>
    <t>满意度指标</t>
  </si>
  <si>
    <t>服务对象满意度</t>
  </si>
  <si>
    <t>受益人群满意度</t>
  </si>
  <si>
    <t>85</t>
  </si>
  <si>
    <t>反映调查人群中对设施建设或设施运行的满意度。
受益人群覆盖率=（调查人群中对设施建设或设施运行的人数/问卷调查人数）*100%。</t>
  </si>
  <si>
    <t>玉溪一中根据文件精神，结合学校实际，经请示市教育体育局，引进陈吉华、鲍崇彪、孙恒芳、刘云英老师，以上教师教育教学管理经验丰富，教学能力突出，身体状况良好，符合学校发展需要。聘用期间按不低于第三类柔性人才引进标准，给予每人每月1万元的生活补助，资金合计38万元。
该项目的实施有助于解决教师队伍专业能力不均衡问题，通过“传帮带”带动校内教师成长；解决学生学业发展瓶颈，助力学生拓展知识视野、提升学习能力；解决学校教育品牌影响力不足的问题，增强学校吸引力和教育竞争力。
该项目能够发挥好名校长、名教师的辐射带动作用，引进教师既能参与学校日常教育教学科研，又能够引进校外优质资源，发挥高考研究、课堂研究、教材研究等方面的产出成果，有效地推进学校教学科研能力提升。</t>
  </si>
  <si>
    <t>讲座辅导及专题研讨会次数</t>
  </si>
  <si>
    <t>次</t>
  </si>
  <si>
    <t>反映开展讲座辅导、听课指导等的次数。</t>
  </si>
  <si>
    <t>玉溪一中根据文件精神，结合学校实际，经请示市教育体育局，引进陈吉华、鲍崇彪、孙恒芳老师、刘云英老师，以上教师教育教学管理经验丰富，教学能力突出，身体状况良好，符合学校发展需要。聘用期间按不低于第三类柔性人才引进标准，给予每人每月1万元的生活补助，资金合计38万元。
该项目的实施有助于解决教师队伍专业能力不均衡问题，通过“传帮带”带动校内教师成长；解决学生学业发展瓶颈，助力学生拓展知识视野、提升学习能力；解决学校教育品牌影响力不足的问题，增强学校吸引力和教育竞争力。
该项目的能够发挥好名校长、名教师的辐射带动作用，引进教师既能参与学校日常教育教学科研，又能够引进校外优质资源，在高考研究、课堂研究、教材研究等方面的产出成果，有效地推进学校教学科研能力提升。</t>
  </si>
  <si>
    <t>听课指导、现场对话次数</t>
  </si>
  <si>
    <t>反映名教师、名校长听课指导、现场对话的次数。</t>
  </si>
  <si>
    <t>拨付准确率</t>
  </si>
  <si>
    <t>80</t>
  </si>
  <si>
    <t>反映资金拨付的准确程度。</t>
  </si>
  <si>
    <t>社会效益</t>
  </si>
  <si>
    <t>精品课件等教学成果资源推广及共享率</t>
  </si>
  <si>
    <t>反映精品课件共建共享及推广情况。</t>
  </si>
  <si>
    <t>教师培训满意度</t>
  </si>
  <si>
    <t>反映学校教师参加名教师、名校长培训的满意度。</t>
  </si>
  <si>
    <t>从市直普通高中非税收入中安排部分作为学校奖励性绩效增量，用于解决教师超课时量绩效工资，充分调动教师课后服务的积极性，按照多劳多得的原则发放教师超课时量绩效工资，充分发挥奖励性绩效的激励作用，进一步激发和调动教职工干事创业和教书育人的工作积极性，建立我校“质量立校”为导向的激励机制，全面提升市直普通高中教育教学质量，办好人民满意的高中教育。</t>
  </si>
  <si>
    <t>发放对象数</t>
  </si>
  <si>
    <t>260</t>
  </si>
  <si>
    <t>人(人次、家)</t>
  </si>
  <si>
    <t>反映发放对象的人数。</t>
  </si>
  <si>
    <t>兑现准确率</t>
  </si>
  <si>
    <t>反映准确发放的情况。
发放兑现准确率=发放兑付额/应付额*100%。</t>
  </si>
  <si>
    <t>时效指标</t>
  </si>
  <si>
    <t>发放及时率</t>
  </si>
  <si>
    <t>反映及时发放超课时绩效资金的情况。
发放及时率=在时限内发放资金/应发放资金*100%。</t>
  </si>
  <si>
    <t>生活状况改善</t>
  </si>
  <si>
    <t>改善</t>
  </si>
  <si>
    <t>定性指标</t>
  </si>
  <si>
    <t>反映发放对象生活状况改善的情况。</t>
  </si>
  <si>
    <t>受益对象满意度</t>
  </si>
  <si>
    <t>反映发放对象的满意程度。</t>
  </si>
  <si>
    <t>该项目建设内容为新建98套保障性租赁住房及附属用房，项目规划用地2251平方米，总建筑面积5748.6平方米；资金总预算2199.85万元，本次申请存量资金1200万元用于建安工程费，项目建成后，保障性租赁住房将长期归学校所有，持续为教职工提供居住保障，预计使用寿命可达 50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</si>
  <si>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该项目建设内容为新建98套保障性租赁住房及附属用房，项目规划用地2251平方米，总建筑面积5748.6平方米；资金总预算2199.85万元，本次申请存量资金1200万元用于建安工程费，项目建成后，保障性租赁住房将长期归学校所有，持续为教职工提供居住保障，预计使用寿命可达 50 年以上，长期发挥稳定教师队伍、提升教学质量的作用；学校将建立住房管理制度，规范住房分配与维护，确保住房资源合理利用；同时，项目为学校后续发展奠定良好基础，助力学校长期保持一级一等完全中学办学水平，持续为区域教育发展贡献力量，其积极影响具有长期性与可持续性。</t>
  </si>
  <si>
    <t>安全事故发生率</t>
  </si>
  <si>
    <t>0</t>
  </si>
  <si>
    <t>反映工程实施期间的安全目标。</t>
  </si>
  <si>
    <t>调查人群中对设施建设或设施运行的满意度。
受益人群覆盖率=（调查人群中对设施建设或设施运行的人数/问卷调查人数）*100%。</t>
  </si>
  <si>
    <t>玉溪一中2026年普通高中生均公用经费合计651.40万元，其中市级生均公用经费592.77万元，省级生均公用经费58.63万元。我校2026年普通高中生均公用费主要用于维持学校日常运转支出，包括：办公费、水费、电费、差旅费、维修（护）费、租赁费、公务接待费、专用材料费、专用设备购置费、劳务费、工会经费、福利费、公务用车运维费、其他交通费、办公设备购置费、物业管理费等。经费据实支付，于2026年底前执行完毕。</t>
  </si>
  <si>
    <t>经费下达测算人数</t>
  </si>
  <si>
    <t>3257</t>
  </si>
  <si>
    <t>人</t>
  </si>
  <si>
    <t>反映经费下达的测算人数。</t>
  </si>
  <si>
    <t>玉溪一中2026年普通高中生均公用经费合计651.40万元，其中市级生均公用经费592.77万元，省级生均公用经费58.63万元。我校2026年普通高中生均公用费主要用于维持学校日常运转支出，包括：办公费、水费、电费、差旅费、维修（护）费、租赁费、培训费、公务接待费、专用材料费、专用设备购置费、劳务费、工会经费、福利费、公务用车运维费、其他交通费、办公设备购置费、物业管理费等。经费按月据实支付，于2026年底前执行完毕。</t>
  </si>
  <si>
    <t>验收通过率</t>
  </si>
  <si>
    <t>反映设备购置的产品质量情况。
验收通过率=（通过验收的购置数量/购置总数量）*100%。</t>
  </si>
  <si>
    <t>资金下达时间</t>
  </si>
  <si>
    <t>&lt;=</t>
  </si>
  <si>
    <t>20261231</t>
  </si>
  <si>
    <t>年-月-日</t>
  </si>
  <si>
    <t>反映生均公用经费的资金下达时间。</t>
  </si>
  <si>
    <t>教育教学工作顺利开展</t>
  </si>
  <si>
    <t>正常</t>
  </si>
  <si>
    <t>反映生均公用经费保障教育教学工作顺利开展的情况。</t>
  </si>
  <si>
    <t>反映师生的满意程度。</t>
  </si>
  <si>
    <t>我校2026年预计收学费578.94万元、住宿费113.87万元，30%部分207.84万元调入奖励性绩效工资，70%部分484.97万元返还用于学校公用开支，其中编外人员工资90.72万元单独列支，本项目预算资金394.24万元。根据2026年支出情况，我校2026年学费、住宿费返还用于我校运转支出，主要用于：保障性租赁住房购建250.00万元、编外人员工资90.72万元、物业管理费70.00万元、资本金注入50.00万元、维修（护）费18.14万元、助学金4.00万元、专用材料费2.10万元，以上支出进一步提高政治站位，强化责任意识，把学校安全责任落到实处，抓到细微处，强化“三防”，优化教育支出结构，切实抓好资金落实，不断提高教育经费保障水平，有效保障学校教育教学活动的正常开展。</t>
  </si>
  <si>
    <t>资金下达金额</t>
  </si>
  <si>
    <t>400</t>
  </si>
  <si>
    <t>万元</t>
  </si>
  <si>
    <t>反映非税收入下达金额。</t>
  </si>
  <si>
    <t>我校2026年预计收学费578.94万元、住宿费113.87万元，30%部分207.84万元调入奖励性绩效工资，70%部分484.97万元返还用于学校公用开支，其中编外人员工资90.72万元单独列支，本项目预算资金394.24万元。根据2026年支出情况，我校2026年学费、住宿费返还用于我校运转支出，主要用于：保障性租赁住房购建250.00万元、编外人员工资90.72万元、物业管理费70.00万元、资本金注入50.00万元、维修（护）费18.14万元、助学金4.00万元、专用材料费2.10万元，以上支出是进一步提高政治站位，强化责任意识，把学校安全责任落到实处，抓到细微处，强化“三防”，优化教育支出结构，切实抓好资金落实，不断提高教育经费保障水平，有效保障学校教育教学活动的正常开展。</t>
  </si>
  <si>
    <t>零星修缮验收合格率</t>
  </si>
  <si>
    <t>反映零星修缮达标的情况。
零星修缮验收合格率=零星修缮验收合格数量/零星修缮提交验收数量*100%。</t>
  </si>
  <si>
    <t>非税收入返还完成时间</t>
  </si>
  <si>
    <t>反映非税收入返还完成时间。</t>
  </si>
  <si>
    <t>学校2025年教学工作正常运转</t>
  </si>
  <si>
    <t>保障</t>
  </si>
  <si>
    <t>反映学校教学工作的保障情况。</t>
  </si>
  <si>
    <t>全校师生满意度</t>
  </si>
  <si>
    <t>反映全校师生的满意度情况。</t>
  </si>
  <si>
    <t>2002年以来共引进国内教师近222人，校内均无住房。222人中非玉溪本地人口占比达51.8%，共计115人。因收入有限，35岁及以下的青年教师购买住房压力大，目前学校没有专门的值班宿舍用房，暂借学生宿舍（毕业生楼）一栋96间宿舍，仅能满足工作8年以内且单身的青年教师住宿和校级领导的值班问题。学校部分中层领导和年级主任、班主任都是2人1间拼宿舍解决临时住宿问题，大量班主任无法满足其住宿需求。我校为全日制全寄宿制的完全中学，教师每周7晚需在校辅导学生上晚自习，大量教师居住在校外不同区域，需经常往返学校，给教师工作、生活带来不便，给学校的教育教学工作造成一定影响。</t>
  </si>
  <si>
    <t>平方米</t>
  </si>
  <si>
    <t>计划完工率</t>
  </si>
  <si>
    <t>反映工程按计划完工情况。
计划完工率=实际完成工程项目个数/按计划应完成项目个数。</t>
  </si>
  <si>
    <t>反映调查人群中对设施建设或设施运行的满意度。
受益人群覆盖率=（调查人群中对设施建设或设施运行的人数/问卷调查人数）*100%</t>
  </si>
  <si>
    <t>我校根据《财政部关于全面加强脱贫攻坚期内各级扶贫资金管理的意见》文件精神，普通高中免学费中央资金已纳入扶贫资金台账目录，我校严格按《云南省财政厅 云南省教育厅关于印发云南省普通高中家庭经济困难学生资助制度实施意见的通知》实施。
秋季学期学校接到上级文件后，认真领会文件精神传达到各年级，学生自愿提出申请并提供相关证明材料，由年级进行初审，学校资助领导小组审核；最后报玉溪市资助中心审核，经审核批准后进行公示，公示结束发放资助金到学生银行卡上。该项目帮助家庭经济困难学生顺利完成学业，不让一个学生因家庭经济困难而失学。</t>
  </si>
  <si>
    <t>脱贫家庭经济困难学生覆盖率</t>
  </si>
  <si>
    <t>反映特殊困难学生享受免学费覆盖率。</t>
  </si>
  <si>
    <t>我校根据《财政部关于全面加强脱贫攻坚期内各级扶贫资金管理的意见》文件精神，普通高中免学费中央资金已纳入扶贫资金台账目录，我校严格按《云南省财政厅  云南省教育厅关于印发云南省普通高中家庭经济困难学生资助制度实施意见的通知》实施。
秋季学期学校接到上级文件后，认真领会文件精神传达到各年级，学生自愿提出申请并提供相关证明材料，由年级进行初审，学校资助领导小组审核；最后报玉溪市资助中心审核，经审核批准后进行公示，公示结束发放资助金到学生银行卡上。该项目帮助家庭经济困难学生顺利完成学业，不让一个学生因家庭经济困难而失学。</t>
  </si>
  <si>
    <t>免学费补助公示次数</t>
  </si>
  <si>
    <t>反映免学费补助事项审核结果面向学生和对外公示的次数。</t>
  </si>
  <si>
    <t>补助时间</t>
  </si>
  <si>
    <t>2026.12</t>
  </si>
  <si>
    <t>月</t>
  </si>
  <si>
    <t>反映特殊困难学生享受免学费（1400元/学年）资金到位的时间。</t>
  </si>
  <si>
    <t>贫困学生完成高中教育率</t>
  </si>
  <si>
    <t>反映受补助的贫困学生完成高中学业的情况。</t>
  </si>
  <si>
    <t>受助学生满意度</t>
  </si>
  <si>
    <t>90</t>
  </si>
  <si>
    <t>反映受资助对象的满意度。</t>
  </si>
  <si>
    <t>2026年安排高考奖312万元，我校根据资金分配方案，重点实施教师激励计划，激励教师、尤其是毕业班教师，设立多维度奖励机制。既涵盖教学成果的量化奖励，如学科平均分提升、重点生培养成效等，也包含针对教学过程的质性激励，确保奖励资金真正用在教学关键环节和核心人才上。
通过以上举措，重点破解当前教学工作中的核心痛点问题：一是部分教师长期高强度备考导致的教学积极性衰减问题，缓解职业倦怠，重塑工作动力；二是教学质量提升的靶向性不足问题，引导教师聚焦学科薄弱环节和学生个体差异，实现精准教学；三是解决高考备考资源分散、团队协作效能不高等问题。
实施该项目旨在达成多重发展目标：短期来看，核心是激发高三教师的工作热情与创新活力，显著提升教学质量与备考精准度，稳定骨干教师队伍，强化高考备考的整体效能，最终实现学校重点率的稳步攀升，交出优异的高考成绩单；长期来看，通过树立教师队伍中的优秀榜样，发挥其示范引领作用，带动全校形成比学赶超的良好氛围，推动教师队伍专业能力整体提升，实现学校教育质量的持续攀升和办学水平的稳步跨越。</t>
  </si>
  <si>
    <t>高考备考研讨会开展次数</t>
  </si>
  <si>
    <t>反映研讨会开展次数。</t>
  </si>
  <si>
    <t>2026年安排高考奖312万元，我校根据资金分配方案，重点实施教师激励计划，激励教师、尤其是毕业班教师，设立多维度奖励机制。既涵盖教学成果的量化奖励，如学科平均分提升、重点生培养成效等，也包含针对教学过程的质性激励，确保奖励资金真正用在教学关键环节和核心人才上。
通过以上举措，重点破解当前教学工作中的核心痛点问题：一是部分教师长期高强度备考导致的教学积极性衰减问题，缓解职业倦怠，重塑工作动力；二是教学质量提升的靶向性不足问题，引导教师聚焦学科薄弱环节和学生个体差异，实现精准教学；三是讲解解决高考备考资源分散、团队协作效能不高等问题。
实施该项目旨在达成多重发展目标：短期来看，核心是激发高三教师的工作热情与创新活力，显著提升教学质量与备考精准度，稳定骨干教师队伍，强化高考备考的整体效能，最终实现学校重点率的稳步攀升，交出优异的高考成绩单；长期来看，通过树立教师队伍中的优秀榜样，发挥其示范引领作用，带动全校形成比学赶超的良好氛围，推动教师队伍专业能力整体提升，实现学校教育教育质量的持续攀升和办学水平的稳步跨越。</t>
  </si>
  <si>
    <t>高考科目教师集体备课次数</t>
  </si>
  <si>
    <t>反映高考科目每学年每个学科备课组开展备课活动的次数。</t>
  </si>
  <si>
    <t>一线教师激励资金占比</t>
  </si>
  <si>
    <t>反映按照"多劳多得、绩优酬高"的原则进行合理分配和使用的程度。</t>
  </si>
  <si>
    <t>资金下达后支付时间</t>
  </si>
  <si>
    <t>天</t>
  </si>
  <si>
    <t>反映严格按照《玉溪一中教学质量绩效考核分配实施方案》测算出每位教师的奖励等级，每一项奖励的具体金额，并上报项目实施领导小组审核，专项资金到位后发放至教师账户的及时情况。</t>
  </si>
  <si>
    <t>学生巩固率</t>
  </si>
  <si>
    <t>反应学生学业保持情况。</t>
  </si>
  <si>
    <t>学生对学校办学水平满意度</t>
  </si>
  <si>
    <t>反映每学年学生对学校教育教学质量进行满意度。</t>
  </si>
  <si>
    <t>我校遵循“精准识别、动态管理、全程护航”原则，对校内12名普通高中全日制脱贫家庭经济困难学生按每生每年2500元给予生活费补助。脱贫家庭经济困难子女均享受生活费补助2500元/学年。
该项目旨在解决贫困学生因家庭经济困难导致的基本生活保障不足问题，如：生活费短缺、教材教辅购置困难等。同时，该项目的实施有助于解决贫困学生可能面临的心理健康压力、学业跟不上等衍生问题，弥补资助的局限性。
该项目有助于发挥财政资金引导作用，结合精准扶贫、精准脱贫的要求，做到受助对象精准、及时发放经费，缓解普通高中脱贫家庭经济压力，确保扶贫政策落实到位，确保扶贫政策落实到位，巩固教育脱贫攻坚成果，助力每一位脱贫家庭经济困难学生平等地享受高质量的高中教育。</t>
  </si>
  <si>
    <t>生活费补助事项公示次数</t>
  </si>
  <si>
    <t>反映补助政策的宣传力度情况。即通过门户网站、报刊、通信、电视、户外广告等对补助政策进行宣传的次数。</t>
  </si>
  <si>
    <t>我校遵循“精准识别、动态管理、全程护航”原则，对校内12名普通高中全日制脱贫家庭经济困难学生按每生每年2500元给予生活费补助。脱贫家庭经济困难子女均享受生活费补助2500元/学年。
该项目的旨在解决贫困学生因家庭经济困难导致的基本生活保障不足问题，如：生活费短缺、教材教辅购置困难等。同时，该项目的实施有助于解决贫困学生可能面临的心理健康压力、学业跟不上等衍生问题，弥补资助的局限性。
该项目有助于发挥财政资金引导作用，结合精准扶贫、精准脱贫的要求，做到受助对象精准、及时发放经费，缓解普通高中脱贫家庭经济困难经济压力，确保扶贫政策落实到位，确保扶贫政策落实到位，巩固教育脱贫攻坚成果，助力每一位脱贫家庭经济困难学生平等地享受高质量的高中教育。</t>
  </si>
  <si>
    <t>受助学生人数</t>
  </si>
  <si>
    <t>反映受资助学生的人数。</t>
  </si>
  <si>
    <t>反映发放单位及时发放补助资金的情况。
发放及时率=在时限内发放资金/应发放资金*100%。</t>
  </si>
  <si>
    <t>反映受资助的贫困学生完成高中教育的情况。</t>
  </si>
  <si>
    <t>反映获补助受益对象的满意程度。</t>
  </si>
  <si>
    <t>该项目实施，可以有效提升教育质量与学科发展，支持前沿课程体系建设、资助教师专业发展计划、推动学科竞赛与学术活动，提升学校在区域的影响力；促进学生全面发展与教育公平，开展奖学、助学项目，精准资助家庭经济困难学生、保障教育机会均等，激励优秀学生成长，培养综合素质与社会责任感；改善校园基础设施与文化建设，改善教学设施、优化学习环境，支持校园文化项目，营造学术氛围。</t>
  </si>
  <si>
    <t>人数指标</t>
  </si>
  <si>
    <t>50</t>
  </si>
  <si>
    <t>反映根据社会企业及爱心人士的要求有针对性的捐助家庭经济困难学生的人数。</t>
  </si>
  <si>
    <t>该项目实施，可以有效提升教育质量与学科发展，支持前言课程体系建设、资助教师专业发展计划、推动学科竞赛与学术活动，提升学校在区域的影响力；促进学生全面发展与教育公平，开展奖学、助学项目，精准资助家庭经济困难学生、保障教育机会均等，激励优秀学生成长，培养综合素质与社会责任感；改善校园基础设施与文化建设，改善教学设施、优化学习环境，支持校园文化项目，营造学术氛围。</t>
  </si>
  <si>
    <t>补助事项公示次数</t>
  </si>
  <si>
    <t>反映根据社会企业及爱心人士的要求有针对性的捐助公示的次数。</t>
  </si>
  <si>
    <t>资金发放时间</t>
  </si>
  <si>
    <t>反映资助金实际发放的时间。</t>
  </si>
  <si>
    <t>受助人员家庭经济困难</t>
  </si>
  <si>
    <t>反映受助人员家庭经济困难改善情况。</t>
  </si>
  <si>
    <t>受助人员满意度</t>
  </si>
  <si>
    <t>反映受助人员的满意度。</t>
  </si>
  <si>
    <t>玉溪一中接受社会捐赠，该项资金由捐赠单位直接汇入自有资金账户，由此产生账户利息，2026年预计收入利息10000元。</t>
  </si>
  <si>
    <t>利息收到次数</t>
  </si>
  <si>
    <t>反映2026年自有资金账户银行利息收到的次数。</t>
  </si>
  <si>
    <t>利息每季度到账时间</t>
  </si>
  <si>
    <t>日</t>
  </si>
  <si>
    <t>反映利息拨到账户的时间为每季度末21日。</t>
  </si>
  <si>
    <t>学校正常运转</t>
  </si>
  <si>
    <t>反映自有资金的使用对学校正常运转的保障程度。</t>
  </si>
  <si>
    <t>反映服务对象满意度。</t>
  </si>
  <si>
    <t>集团化办学资金主要用于支持教育资源共享、师资培训、设施建设及教学改革等关键领域。我校2026年收入集团化办学资金约450万元，主要用于校园日常运转，保障教育教学工作。</t>
  </si>
  <si>
    <t>组织培训期数</t>
  </si>
  <si>
    <t>反映预算部门（单位）组织开展各类培训的期数。</t>
  </si>
  <si>
    <t>集团化办学资金主要用于支持教育资源共享、师资培训、设施建设及教学改革等关键领域。我校2026年收入集团化办学资金约350万元，主要用于校园日常运转，保障教育教学工作。</t>
  </si>
  <si>
    <t>购置设备利用率</t>
  </si>
  <si>
    <t>反映设备利用情况。
设备利用率=（投入使用设备数/购置设备总数）*100%。</t>
  </si>
  <si>
    <t>反映学生巩固率。</t>
  </si>
  <si>
    <t xml:space="preserve">
根据《财政部 教育部 人力资源社会保障部关于调整高等教育阶段和高中阶段国家奖助学金政策的通知》的通知及《关于印发玉溪市教育领域财政事权和支出责任划分改革实施方案的通知》，我省普通高中国家助学金提升发放金额为：一档资助标准：每生每年2800元（每生每学期1400元）；二档资助标准：每生每年1800元（每生每学期900元）。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t>
  </si>
  <si>
    <t>补助政策宣传次数</t>
  </si>
  <si>
    <t>反映每年国助金补助政策面向学生和家长大面积宣传次数。</t>
  </si>
  <si>
    <t>根据《关于印发玉溪市教育领域财政事权和支出责任划分改革实施方案的通知》，我省普通高中国家助学金提升发放金额为：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
根据《财政部 教育部 人力资源社会保障部关于调整高等教育阶段和高中阶段国家奖助学金政策的通知》的通知及《关于印发玉溪市教育领域财政事权和支出责任划分改革实施方案的通知》，我省普通高中国家助学金提升发放金额为：
一档资助标准为：每生每年2800元（每生每学期1400元）；
二档资助标准为：每生每年1800元（每生每学期900元）；
资助具有正式学籍的普通高中全日制在校生中的家庭经济困难学生。对农村脱贫不稳定户、边缘易致贫户、突发严重困难户等家庭经济困难的学生给予一等国家助学金资助。农村家庭经济困难残疾学生、农村低保家庭学生、农村特困救助供养学生、单亲困难家庭等学生可优先享受国家助学金。</t>
  </si>
  <si>
    <t>资助人数占在校生比例</t>
  </si>
  <si>
    <t>19.03</t>
  </si>
  <si>
    <t>反映根据云财规〔2022〕2号要求，学生申报后，学校组织申报核定家庭经济困难人数占在校生的比例。（资助人数620人，全校人数3257人，占比约为19.03%）</t>
  </si>
  <si>
    <t>资助完成时间</t>
  </si>
  <si>
    <t>年月</t>
  </si>
  <si>
    <t>反映上半年及下半年资助完成的时间。</t>
  </si>
  <si>
    <t>反映受助学生的满意度情况。</t>
  </si>
  <si>
    <t>玉溪一中始终坚持全面实施素质教育，加强学校管理，改善办学条件，全面提高教学质量，为了加快推进教育现代化进程而努力。现计划17.34万元用于校园零星修缮，在各项目完工并验收合格后，在2026年12月31日前完成资金支付，学生的满意度将达到85%以上，学校将按照实施方案开展具体工作，合理规划学校布局，进一步加强玉溪一中校舍硬件投入，为学生创造一个良好的学习环境，保障教学工作的良好运转，加固改造校舍，建成美丽校园，实现“校园胜家园”的目标，推动我校教育不断朝着更高质量、更有效率、更可持续的方向迈进。</t>
  </si>
  <si>
    <t>校园维修项数</t>
  </si>
  <si>
    <t>项</t>
  </si>
  <si>
    <t>反映校园零星修缮的项数。</t>
  </si>
  <si>
    <t>维修竣工验收合格率</t>
  </si>
  <si>
    <t>反映校园修缮验收合格率。</t>
  </si>
  <si>
    <t>维护按时完成率</t>
  </si>
  <si>
    <t>反映大型场馆场所（设施、设备）维护按时完成的情况。
场馆（设施、设备）维护按时完成率=在规定时限内完成维护的场馆（设施、设备）数量/维护的场馆（设施、设备）数量*100%。</t>
  </si>
  <si>
    <t>校园硬件条件</t>
  </si>
  <si>
    <t>反映项目实施后，校园硬件条件的提升情况。</t>
  </si>
  <si>
    <t>学生满意度</t>
  </si>
  <si>
    <t>反映项目实施后的学生满意度情况。</t>
  </si>
  <si>
    <t>预算06表</t>
  </si>
  <si>
    <t>2026年部门政府性基金预算支出预算表</t>
  </si>
  <si>
    <t>单位:元</t>
  </si>
  <si>
    <t>政府性基金预算支出</t>
  </si>
  <si>
    <t>注：此表为空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</si>
  <si>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</si>
  <si>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</si>
  <si>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</si>
  <si>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</si>
  <si>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</si>
  <si>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</si>
  <si>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</si>
  <si>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</si>
  <si>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</si>
  <si>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</si>
  <si>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</si>
  <si>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</si>
  <si>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安保服务费</t>
  </si>
  <si>
    <t>办公用纸</t>
  </si>
  <si>
    <t>批</t>
  </si>
  <si>
    <t>打印机</t>
  </si>
  <si>
    <t>台</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</si>
  <si>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</si>
  <si>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</si>
  <si>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</si>
  <si>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</si>
  <si>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</si>
  <si>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</si>
  <si>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</si>
  <si>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</si>
  <si>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</si>
  <si>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</si>
  <si>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</si>
  <si>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</si>
  <si>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</si>
  <si>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</si>
  <si>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</si>
  <si>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</si>
  <si>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</si>
  <si>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</si>
  <si>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</si>
  <si>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</si>
  <si>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</si>
  <si>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</si>
  <si>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</si>
  <si>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</si>
  <si>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</si>
  <si>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</si>
  <si>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</si>
  <si>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</si>
  <si>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</si>
  <si>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</si>
  <si>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</si>
  <si>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A02021003 A4黑白打印机</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</si>
  <si>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</si>
  <si>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</si>
  <si>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</si>
  <si>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</si>
  <si>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</si>
  <si>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</si>
  <si>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</si>
  <si>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</si>
  <si>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</si>
  <si>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</si>
  <si>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</si>
  <si>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312 民生类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</si>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</sst>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1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3" borderId="18" applyNumberFormat="0" applyAlignment="0" applyProtection="0">
      <alignment vertical="center"/>
    </xf>
    <xf numFmtId="0" fontId="32" fillId="4" borderId="19" applyNumberFormat="0" applyAlignment="0" applyProtection="0">
      <alignment vertical="center"/>
    </xf>
    <xf numFmtId="0" fontId="33" fillId="4" borderId="18" applyNumberFormat="0" applyAlignment="0" applyProtection="0">
      <alignment vertical="center"/>
    </xf>
    <xf numFmtId="0" fontId="34" fillId="5"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2" fillId="0" borderId="7">
      <alignment horizontal="right" vertical="center"/>
    </xf>
    <xf numFmtId="49" fontId="12" fillId="0" borderId="7">
      <alignment horizontal="left" vertical="center" wrapText="1"/>
    </xf>
    <xf numFmtId="176" fontId="12" fillId="0" borderId="7">
      <alignment horizontal="right" vertical="center"/>
    </xf>
    <xf numFmtId="177" fontId="12" fillId="0" borderId="7">
      <alignment horizontal="right" vertical="center"/>
    </xf>
    <xf numFmtId="178" fontId="12" fillId="0" borderId="7">
      <alignment horizontal="right" vertical="center"/>
    </xf>
    <xf numFmtId="179" fontId="12" fillId="0" borderId="7">
      <alignment horizontal="right" vertical="center"/>
    </xf>
    <xf numFmtId="10" fontId="12" fillId="0" borderId="7">
      <alignment horizontal="right" vertical="center"/>
    </xf>
    <xf numFmtId="180" fontId="12" fillId="0" borderId="7">
      <alignment horizontal="right" vertical="center"/>
    </xf>
    <xf numFmtId="0" fontId="12" fillId="0" borderId="0">
      <alignment vertical="top"/>
      <protection locked="0"/>
    </xf>
  </cellStyleXfs>
  <cellXfs count="169">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0" borderId="0" xfId="57" applyFont="1" applyFill="1" applyBorder="1" applyAlignment="1" applyProtection="1">
      <alignment vertical="center"/>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49" fontId="12" fillId="0" borderId="0" xfId="50" applyNumberFormat="1" applyFont="1" applyBorder="1">
      <alignment horizontal="left" vertical="center" wrapText="1"/>
    </xf>
    <xf numFmtId="49" fontId="14" fillId="0" borderId="7"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2" fillId="0" borderId="7" xfId="0" applyNumberFormat="1" applyFont="1" applyBorder="1" applyAlignment="1">
      <alignment horizontal="left" vertical="center" wrapText="1"/>
    </xf>
    <xf numFmtId="49" fontId="12" fillId="0" borderId="7" xfId="0" applyNumberFormat="1" applyFont="1" applyBorder="1" applyAlignment="1">
      <alignment horizontal="center" vertical="center" wrapText="1"/>
    </xf>
    <xf numFmtId="180" fontId="12" fillId="0" borderId="7" xfId="0" applyNumberFormat="1" applyFont="1" applyBorder="1" applyAlignment="1">
      <alignment horizontal="right" vertical="center" wrapText="1"/>
    </xf>
    <xf numFmtId="176" fontId="12" fillId="0" borderId="7" xfId="0" applyNumberFormat="1" applyFont="1" applyBorder="1" applyAlignment="1">
      <alignment horizontal="right" vertical="center" wrapText="1"/>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9" fillId="0" borderId="0" xfId="0" applyFont="1" applyBorder="1" applyAlignment="1" applyProtection="1">
      <alignment horizontal="right" vertical="center" wrapText="1"/>
      <protection locked="0"/>
    </xf>
    <xf numFmtId="0" fontId="19" fillId="0" borderId="0" xfId="0" applyFont="1" applyBorder="1" applyAlignment="1" applyProtection="1">
      <alignment horizontal="right" vertical="center"/>
      <protection locked="0"/>
    </xf>
    <xf numFmtId="0" fontId="19"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20"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8" fillId="0" borderId="0" xfId="0" applyFont="1" applyBorder="1" applyAlignment="1">
      <alignment horizontal="center" vertical="center"/>
    </xf>
    <xf numFmtId="49" fontId="7" fillId="0" borderId="7" xfId="50" applyNumberFormat="1" applyFont="1" applyBorder="1" applyAlignment="1">
      <alignment horizontal="left" vertical="center" wrapText="1"/>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2" fillId="0" borderId="7" xfId="50" applyNumberFormat="1" applyFont="1" applyBorder="1" applyAlignment="1">
      <alignment horizontal="right" vertical="center" wrapText="1"/>
    </xf>
    <xf numFmtId="49" fontId="13" fillId="0" borderId="7" xfId="50" applyNumberFormat="1" applyFont="1" applyBorder="1" applyAlignment="1">
      <alignment horizontal="center" vertical="center" wrapText="1"/>
    </xf>
    <xf numFmtId="49" fontId="12" fillId="0" borderId="7" xfId="50" applyNumberFormat="1" applyFont="1" applyBorder="1">
      <alignment horizontal="left" vertical="center" wrapText="1"/>
    </xf>
    <xf numFmtId="49" fontId="14" fillId="0" borderId="7" xfId="50" applyNumberFormat="1" applyFont="1" applyBorder="1" applyAlignment="1">
      <alignment horizontal="center" vertical="center" wrapText="1"/>
    </xf>
    <xf numFmtId="49" fontId="12" fillId="0" borderId="7" xfId="50" applyNumberFormat="1" applyFont="1" applyBorder="1" applyAlignment="1">
      <alignment horizontal="center" vertical="center" wrapText="1"/>
    </xf>
    <xf numFmtId="0" fontId="0" fillId="0" borderId="14" xfId="0" applyFont="1" applyBorder="1">
      <alignment vertical="top"/>
    </xf>
    <xf numFmtId="176" fontId="12" fillId="0" borderId="7" xfId="50" applyNumberFormat="1" applyFont="1" applyBorder="1" applyAlignment="1">
      <alignment horizontal="right" vertical="center" wrapText="1"/>
    </xf>
    <xf numFmtId="49" fontId="12" fillId="0" borderId="4" xfId="50" applyNumberFormat="1" applyFont="1" applyBorder="1">
      <alignment horizontal="left" vertical="center" wrapText="1"/>
    </xf>
    <xf numFmtId="180" fontId="12" fillId="0" borderId="7" xfId="56" applyNumberFormat="1" applyFont="1" applyBorder="1" applyAlignment="1">
      <alignment horizontal="center" vertical="center" wrapText="1"/>
    </xf>
    <xf numFmtId="49" fontId="21" fillId="0" borderId="7" xfId="50" applyNumberFormat="1" applyFont="1" applyBorder="1" applyAlignment="1">
      <alignment horizontal="right" vertical="center" wrapText="1"/>
    </xf>
    <xf numFmtId="49" fontId="12" fillId="0" borderId="10" xfId="50" applyNumberFormat="1" applyFont="1" applyBorder="1" applyAlignment="1">
      <alignment horizontal="right" vertical="center" wrapText="1"/>
    </xf>
    <xf numFmtId="49" fontId="12" fillId="0" borderId="7" xfId="50" applyNumberFormat="1" applyFont="1" applyBorder="1" applyAlignment="1">
      <alignment horizontal="left" vertical="center" wrapText="1" indent="2"/>
    </xf>
    <xf numFmtId="49" fontId="12" fillId="0" borderId="7" xfId="50" applyNumberFormat="1" applyFont="1" applyBorder="1" applyAlignment="1">
      <alignment horizontal="left" vertical="center" wrapText="1" indent="4"/>
    </xf>
    <xf numFmtId="49" fontId="22" fillId="0" borderId="7" xfId="0" applyNumberFormat="1" applyFont="1" applyBorder="1" applyAlignment="1">
      <alignment horizontal="right" vertical="center" wrapText="1"/>
    </xf>
    <xf numFmtId="49" fontId="13" fillId="0" borderId="7" xfId="0" applyNumberFormat="1" applyFont="1" applyBorder="1" applyAlignment="1">
      <alignment horizontal="center" vertical="center" wrapText="1"/>
    </xf>
    <xf numFmtId="49" fontId="22" fillId="0" borderId="7" xfId="50" applyNumberFormat="1" applyFont="1" applyBorder="1">
      <alignment horizontal="left" vertical="center" wrapText="1"/>
    </xf>
    <xf numFmtId="176" fontId="12" fillId="0" borderId="7" xfId="0" applyNumberFormat="1" applyFont="1" applyBorder="1" applyAlignment="1">
      <alignment horizontal="right" vertical="center"/>
    </xf>
    <xf numFmtId="176" fontId="22" fillId="0" borderId="7" xfId="0" applyNumberFormat="1" applyFont="1" applyBorder="1" applyAlignment="1">
      <alignment horizontal="left" vertical="center"/>
    </xf>
    <xf numFmtId="176" fontId="12" fillId="0" borderId="7" xfId="51" applyNumberFormat="1" applyFont="1" applyBorder="1">
      <alignment horizontal="right" vertical="center"/>
    </xf>
    <xf numFmtId="176" fontId="12"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topLeftCell="B1" workbookViewId="0">
      <selection activeCell="B18" sqref="B6 B18"/>
    </sheetView>
  </sheetViews>
  <sheetFormatPr defaultColWidth="8.85185185185185" defaultRowHeight="15" customHeight="1" outlineLevelCol="3"/>
  <cols>
    <col min="1" max="2" width="28.5740740740741" customWidth="1"/>
    <col min="3" max="3" width="35.7037037037037" customWidth="1"/>
    <col min="4" max="4" width="28.5740740740741" customWidth="1"/>
  </cols>
  <sheetData>
    <row r="1" ht="18.75" customHeight="1" spans="1:4">
      <c r="A1" s="148" t="s">
        <v>0</v>
      </c>
      <c r="B1" s="161"/>
      <c r="C1" s="161"/>
      <c r="D1" s="161"/>
    </row>
    <row r="2" ht="28.5" customHeight="1" spans="1:4">
      <c r="A2" s="162" t="s">
        <v>1</v>
      </c>
      <c r="B2" s="162"/>
      <c r="C2" s="162"/>
      <c r="D2" s="162"/>
    </row>
    <row r="3" ht="18.75" customHeight="1" spans="1:4">
      <c r="A3" s="150" t="str">
        <f>"单位名称："&amp;"云南省玉溪第一中学"</f>
        <v>单位名称：云南省玉溪第一中学</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6">
        <v>78785166.39</v>
      </c>
      <c r="C6" s="167" t="str">
        <f>"一"&amp;"、"&amp;"教育支出"</f>
        <v>一、教育支出</v>
      </c>
      <c r="D6" s="166">
        <v>103576964.74</v>
      </c>
    </row>
    <row r="7" ht="18.75" customHeight="1" spans="1:4">
      <c r="A7" s="150" t="s">
        <v>9</v>
      </c>
      <c r="B7" s="166"/>
      <c r="C7" s="167" t="str">
        <f>"二"&amp;"、"&amp;"社会保障和就业支出"</f>
        <v>二、社会保障和就业支出</v>
      </c>
      <c r="D7" s="166">
        <v>11504868.48</v>
      </c>
    </row>
    <row r="8" ht="18.75" customHeight="1" spans="1:4">
      <c r="A8" s="150" t="s">
        <v>10</v>
      </c>
      <c r="B8" s="166"/>
      <c r="C8" s="167" t="str">
        <f>"三"&amp;"、"&amp;"卫生健康支出"</f>
        <v>三、卫生健康支出</v>
      </c>
      <c r="D8" s="166">
        <v>6128642.37</v>
      </c>
    </row>
    <row r="9" ht="18.75" customHeight="1" spans="1:4">
      <c r="A9" s="150" t="s">
        <v>11</v>
      </c>
      <c r="B9" s="166">
        <v>9088050</v>
      </c>
      <c r="C9" s="167" t="str">
        <f>"四"&amp;"、"&amp;"住房保障支出"</f>
        <v>四、住房保障支出</v>
      </c>
      <c r="D9" s="166">
        <v>5657748</v>
      </c>
    </row>
    <row r="10" ht="18.75" customHeight="1" spans="1:4">
      <c r="A10" s="150" t="s">
        <v>12</v>
      </c>
      <c r="B10" s="166">
        <v>24310000</v>
      </c>
      <c r="C10" s="167" t="str">
        <f>"二"&amp;"、"&amp;"其他支出"</f>
        <v>二、其他支出</v>
      </c>
      <c r="D10" s="166"/>
    </row>
    <row r="11" ht="18.75" customHeight="1" spans="1:4">
      <c r="A11" s="150" t="s">
        <v>13</v>
      </c>
      <c r="B11" s="166"/>
      <c r="C11" s="150"/>
      <c r="D11" s="150"/>
    </row>
    <row r="12" ht="18.75" customHeight="1" spans="1:4">
      <c r="A12" s="150" t="s">
        <v>14</v>
      </c>
      <c r="B12" s="166"/>
      <c r="C12" s="150"/>
      <c r="D12" s="150"/>
    </row>
    <row r="13" ht="18.75" customHeight="1" spans="1:4">
      <c r="A13" s="150" t="s">
        <v>15</v>
      </c>
      <c r="B13" s="166"/>
      <c r="C13" s="150"/>
      <c r="D13" s="150"/>
    </row>
    <row r="14" ht="18.75" customHeight="1" spans="1:4">
      <c r="A14" s="150" t="s">
        <v>16</v>
      </c>
      <c r="B14" s="166"/>
      <c r="C14" s="150"/>
      <c r="D14" s="150"/>
    </row>
    <row r="15" ht="18.75" customHeight="1" spans="1:4">
      <c r="A15" s="150" t="s">
        <v>17</v>
      </c>
      <c r="B15" s="166">
        <v>24310000</v>
      </c>
      <c r="C15" s="150"/>
      <c r="D15" s="150"/>
    </row>
    <row r="16" ht="18.75" customHeight="1" spans="1:4">
      <c r="A16" s="168" t="s">
        <v>18</v>
      </c>
      <c r="B16" s="166">
        <v>112183216.39</v>
      </c>
      <c r="C16" s="168" t="s">
        <v>19</v>
      </c>
      <c r="D16" s="166">
        <v>126868223.59</v>
      </c>
    </row>
    <row r="17" ht="18.75" customHeight="1" spans="1:4">
      <c r="A17" s="163" t="s">
        <v>20</v>
      </c>
      <c r="B17" s="150"/>
      <c r="C17" s="163" t="s">
        <v>21</v>
      </c>
      <c r="D17" s="150"/>
    </row>
    <row r="18" ht="18.75" customHeight="1" spans="1:4">
      <c r="A18" s="61" t="s">
        <v>22</v>
      </c>
      <c r="B18" s="166">
        <v>14685007.2</v>
      </c>
      <c r="C18" s="61" t="s">
        <v>22</v>
      </c>
      <c r="D18" s="166"/>
    </row>
    <row r="19" ht="18.75" customHeight="1" spans="1:4">
      <c r="A19" s="61" t="s">
        <v>23</v>
      </c>
      <c r="B19" s="166"/>
      <c r="C19" s="61" t="s">
        <v>23</v>
      </c>
      <c r="D19" s="166"/>
    </row>
    <row r="20" ht="18.75" customHeight="1" spans="1:4">
      <c r="A20" s="168" t="s">
        <v>24</v>
      </c>
      <c r="B20" s="166">
        <v>126868223.59</v>
      </c>
      <c r="C20" s="168" t="s">
        <v>25</v>
      </c>
      <c r="D20" s="166">
        <v>126868223.59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E17" sqref="E17"/>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1:6">
      <c r="B1" s="131"/>
      <c r="F1" s="132" t="s">
        <v>525</v>
      </c>
    </row>
    <row r="2" ht="28.5" customHeight="1" spans="1:6">
      <c r="A2" s="33" t="s">
        <v>526</v>
      </c>
      <c r="B2" s="33"/>
      <c r="C2" s="33"/>
      <c r="D2" s="33"/>
      <c r="E2" s="33"/>
      <c r="F2" s="33"/>
    </row>
    <row r="3" ht="15" customHeight="1" spans="1:6">
      <c r="A3" s="133" t="str">
        <f>"单位名称："&amp;"云南省玉溪第一中学"</f>
        <v>单位名称：云南省玉溪第一中学</v>
      </c>
      <c r="B3" s="134"/>
      <c r="C3" s="134"/>
      <c r="D3" s="74"/>
      <c r="E3" s="74"/>
      <c r="F3" s="135" t="s">
        <v>527</v>
      </c>
    </row>
    <row r="4" ht="18.75" customHeight="1" spans="1:6">
      <c r="A4" s="36" t="s">
        <v>128</v>
      </c>
      <c r="B4" s="36" t="s">
        <v>67</v>
      </c>
      <c r="C4" s="36" t="s">
        <v>68</v>
      </c>
      <c r="D4" s="37" t="s">
        <v>528</v>
      </c>
      <c r="E4" s="47"/>
      <c r="F4" s="47"/>
    </row>
    <row r="5" ht="30" customHeight="1" spans="1:6">
      <c r="A5" s="46"/>
      <c r="B5" s="46"/>
      <c r="C5" s="46"/>
      <c r="D5" s="37" t="s">
        <v>30</v>
      </c>
      <c r="E5" s="47" t="s">
        <v>71</v>
      </c>
      <c r="F5" s="47" t="s">
        <v>72</v>
      </c>
    </row>
    <row r="6" ht="16.5" customHeight="1" spans="1:6">
      <c r="A6" s="47">
        <v>1</v>
      </c>
      <c r="B6" s="47">
        <v>2</v>
      </c>
      <c r="C6" s="47">
        <v>3</v>
      </c>
      <c r="D6" s="47">
        <v>4</v>
      </c>
      <c r="E6" s="47">
        <v>5</v>
      </c>
      <c r="F6" s="47">
        <v>6</v>
      </c>
    </row>
    <row r="7" ht="20.25" customHeight="1" spans="1:6">
      <c r="A7" s="49"/>
      <c r="B7" s="49"/>
      <c r="C7" s="49"/>
      <c r="D7" s="24"/>
      <c r="E7" s="136"/>
      <c r="F7" s="136"/>
    </row>
    <row r="8" ht="17.25" customHeight="1" spans="1:6">
      <c r="A8" s="137" t="s">
        <v>319</v>
      </c>
      <c r="B8" s="138"/>
      <c r="C8" s="138" t="s">
        <v>319</v>
      </c>
      <c r="D8" s="136"/>
      <c r="E8" s="136"/>
      <c r="F8" s="136"/>
    </row>
    <row r="10" customHeight="1" spans="1:6">
      <c r="A10" s="55" t="s">
        <v>529</v>
      </c>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C1" workbookViewId="0">
      <selection activeCell="F13" sqref="F13"/>
    </sheetView>
  </sheetViews>
  <sheetFormatPr defaultColWidth="9.13888888888889" defaultRowHeight="14.25" customHeight="1"/>
  <cols>
    <col min="1" max="1" width="29.5740740740741" customWidth="1"/>
    <col min="2" max="2" width="21.712962962963" customWidth="1"/>
    <col min="3" max="3" width="35.2777777777778" customWidth="1"/>
    <col min="4" max="4" width="7.71296296296296" customWidth="1"/>
    <col min="5" max="5" width="10.2777777777778" customWidth="1"/>
    <col min="6" max="6" width="14.8425925925926" customWidth="1"/>
    <col min="7" max="7" width="14.1296296296296" customWidth="1"/>
    <col min="8" max="11" width="14.7407407407407" customWidth="1"/>
    <col min="12" max="16" width="12.5740740740741" customWidth="1"/>
    <col min="17" max="17" width="10.4259259259259" customWidth="1"/>
  </cols>
  <sheetData>
    <row r="1" ht="13.5" customHeight="1" spans="1:17">
      <c r="A1" s="30" t="s">
        <v>530</v>
      </c>
      <c r="B1" s="30"/>
      <c r="C1" s="30"/>
      <c r="D1" s="30"/>
      <c r="E1" s="30"/>
      <c r="F1" s="30"/>
      <c r="G1" s="30"/>
      <c r="H1" s="30"/>
      <c r="I1" s="30"/>
      <c r="J1" s="30"/>
      <c r="K1" s="30"/>
      <c r="L1" s="30"/>
      <c r="M1" s="30"/>
      <c r="N1" s="30"/>
      <c r="O1" s="32"/>
      <c r="P1" s="32"/>
      <c r="Q1" s="30"/>
    </row>
    <row r="2" ht="27.75" customHeight="1" spans="1:17">
      <c r="A2" s="72" t="s">
        <v>531</v>
      </c>
      <c r="B2" s="33"/>
      <c r="C2" s="33"/>
      <c r="D2" s="33"/>
      <c r="E2" s="33"/>
      <c r="F2" s="33"/>
      <c r="G2" s="33"/>
      <c r="H2" s="33"/>
      <c r="I2" s="33"/>
      <c r="J2" s="33"/>
      <c r="K2" s="85"/>
      <c r="L2" s="33"/>
      <c r="M2" s="33"/>
      <c r="N2" s="33"/>
      <c r="O2" s="85"/>
      <c r="P2" s="85"/>
      <c r="Q2" s="33"/>
    </row>
    <row r="3" ht="18.75" customHeight="1" spans="1:17">
      <c r="A3" s="110" t="str">
        <f>"单位名称："&amp;"云南省玉溪第一中学"</f>
        <v>单位名称：云南省玉溪第一中学</v>
      </c>
      <c r="B3" s="7"/>
      <c r="C3" s="7"/>
      <c r="D3" s="7"/>
      <c r="E3" s="7"/>
      <c r="F3" s="7"/>
      <c r="G3" s="7"/>
      <c r="H3" s="7"/>
      <c r="I3" s="7"/>
      <c r="J3" s="7"/>
      <c r="O3" s="77"/>
      <c r="P3" s="77"/>
      <c r="Q3" s="111" t="s">
        <v>2</v>
      </c>
    </row>
    <row r="4" ht="15.75" customHeight="1" spans="1:17">
      <c r="A4" s="36" t="s">
        <v>532</v>
      </c>
      <c r="B4" s="112" t="s">
        <v>533</v>
      </c>
      <c r="C4" s="112" t="s">
        <v>534</v>
      </c>
      <c r="D4" s="112" t="s">
        <v>535</v>
      </c>
      <c r="E4" s="112" t="s">
        <v>536</v>
      </c>
      <c r="F4" s="112" t="s">
        <v>537</v>
      </c>
      <c r="G4" s="113" t="s">
        <v>135</v>
      </c>
      <c r="H4" s="113"/>
      <c r="I4" s="113"/>
      <c r="J4" s="113"/>
      <c r="K4" s="114"/>
      <c r="L4" s="113"/>
      <c r="M4" s="113"/>
      <c r="N4" s="113"/>
      <c r="O4" s="115"/>
      <c r="P4" s="114"/>
      <c r="Q4" s="116"/>
    </row>
    <row r="5" ht="17.25" customHeight="1" spans="1:17">
      <c r="A5" s="42"/>
      <c r="B5" s="117"/>
      <c r="C5" s="117"/>
      <c r="D5" s="117"/>
      <c r="E5" s="117"/>
      <c r="F5" s="117"/>
      <c r="G5" s="117" t="s">
        <v>30</v>
      </c>
      <c r="H5" s="117" t="s">
        <v>33</v>
      </c>
      <c r="I5" s="117" t="s">
        <v>538</v>
      </c>
      <c r="J5" s="117" t="s">
        <v>539</v>
      </c>
      <c r="K5" s="118" t="s">
        <v>540</v>
      </c>
      <c r="L5" s="119" t="s">
        <v>541</v>
      </c>
      <c r="M5" s="119"/>
      <c r="N5" s="119"/>
      <c r="O5" s="120"/>
      <c r="P5" s="121"/>
      <c r="Q5" s="122"/>
    </row>
    <row r="6" ht="54" customHeight="1" spans="1:17">
      <c r="A6" s="45"/>
      <c r="B6" s="122"/>
      <c r="C6" s="122"/>
      <c r="D6" s="122"/>
      <c r="E6" s="122"/>
      <c r="F6" s="122"/>
      <c r="G6" s="122"/>
      <c r="H6" s="122" t="s">
        <v>32</v>
      </c>
      <c r="I6" s="122"/>
      <c r="J6" s="122"/>
      <c r="K6" s="123"/>
      <c r="L6" s="122" t="s">
        <v>32</v>
      </c>
      <c r="M6" s="122" t="s">
        <v>39</v>
      </c>
      <c r="N6" s="122" t="s">
        <v>142</v>
      </c>
      <c r="O6" s="124" t="s">
        <v>41</v>
      </c>
      <c r="P6" s="123" t="s">
        <v>42</v>
      </c>
      <c r="Q6" s="122" t="s">
        <v>43</v>
      </c>
    </row>
    <row r="7" ht="15" customHeight="1" spans="1:17">
      <c r="A7" s="46">
        <v>1</v>
      </c>
      <c r="B7" s="125">
        <v>2</v>
      </c>
      <c r="C7" s="125">
        <v>3</v>
      </c>
      <c r="D7" s="125">
        <v>4</v>
      </c>
      <c r="E7" s="125">
        <v>5</v>
      </c>
      <c r="F7" s="125">
        <v>6</v>
      </c>
      <c r="G7" s="126">
        <v>7</v>
      </c>
      <c r="H7" s="126">
        <v>8</v>
      </c>
      <c r="I7" s="126">
        <v>9</v>
      </c>
      <c r="J7" s="126">
        <v>10</v>
      </c>
      <c r="K7" s="126">
        <v>11</v>
      </c>
      <c r="L7" s="126">
        <v>12</v>
      </c>
      <c r="M7" s="126">
        <v>13</v>
      </c>
      <c r="N7" s="126">
        <v>14</v>
      </c>
      <c r="O7" s="126">
        <v>15</v>
      </c>
      <c r="P7" s="126">
        <v>16</v>
      </c>
      <c r="Q7" s="126">
        <v>17</v>
      </c>
    </row>
    <row r="8" ht="21" customHeight="1" spans="1:17">
      <c r="A8" s="105" t="s">
        <v>64</v>
      </c>
      <c r="B8" s="106"/>
      <c r="C8" s="106"/>
      <c r="D8" s="106"/>
      <c r="E8" s="127"/>
      <c r="F8" s="128">
        <v>1904840</v>
      </c>
      <c r="G8" s="51">
        <v>1904840</v>
      </c>
      <c r="H8" s="51">
        <v>1204840</v>
      </c>
      <c r="I8" s="51"/>
      <c r="J8" s="51"/>
      <c r="K8" s="51">
        <v>700000</v>
      </c>
      <c r="L8" s="51"/>
      <c r="M8" s="51"/>
      <c r="N8" s="51"/>
      <c r="O8" s="51"/>
      <c r="P8" s="51"/>
      <c r="Q8" s="51"/>
    </row>
    <row r="9" ht="21" customHeight="1" spans="1:17">
      <c r="A9" s="105" t="str">
        <f>"      "&amp;"玉溪一中生均公用经费"</f>
        <v>      玉溪一中生均公用经费</v>
      </c>
      <c r="B9" s="106" t="s">
        <v>542</v>
      </c>
      <c r="C9" s="106" t="str">
        <f>"C"&amp;"  "&amp;"服务"</f>
        <v>C  服务</v>
      </c>
      <c r="D9" s="129" t="s">
        <v>515</v>
      </c>
      <c r="E9" s="130">
        <v>1</v>
      </c>
      <c r="F9" s="24">
        <v>602640</v>
      </c>
      <c r="G9" s="51">
        <v>602640</v>
      </c>
      <c r="H9" s="51">
        <v>602640</v>
      </c>
      <c r="I9" s="51"/>
      <c r="J9" s="51"/>
      <c r="K9" s="51"/>
      <c r="L9" s="51"/>
      <c r="M9" s="51"/>
      <c r="N9" s="51"/>
      <c r="O9" s="51"/>
      <c r="P9" s="51"/>
      <c r="Q9" s="51"/>
    </row>
    <row r="10" ht="21" customHeight="1" spans="1:17">
      <c r="A10" s="105" t="str">
        <f>"      "&amp;"玉溪一中生均公用经费"</f>
        <v>      玉溪一中生均公用经费</v>
      </c>
      <c r="B10" s="106" t="s">
        <v>543</v>
      </c>
      <c r="C10" s="106" t="str">
        <f>"A"&amp;"  "&amp;"货物类"</f>
        <v>A  货物类</v>
      </c>
      <c r="D10" s="129" t="s">
        <v>544</v>
      </c>
      <c r="E10" s="130">
        <v>1</v>
      </c>
      <c r="F10" s="24">
        <v>35000</v>
      </c>
      <c r="G10" s="51">
        <v>35000</v>
      </c>
      <c r="H10" s="51">
        <v>35000</v>
      </c>
      <c r="I10" s="51"/>
      <c r="J10" s="51"/>
      <c r="K10" s="51"/>
      <c r="L10" s="51"/>
      <c r="M10" s="51"/>
      <c r="N10" s="51"/>
      <c r="O10" s="51"/>
      <c r="P10" s="51"/>
      <c r="Q10" s="51"/>
    </row>
    <row r="11" ht="21" customHeight="1" spans="1:17">
      <c r="A11" s="105" t="str">
        <f>"      "&amp;"玉溪一中生均公用经费"</f>
        <v>      玉溪一中生均公用经费</v>
      </c>
      <c r="B11" s="106" t="s">
        <v>217</v>
      </c>
      <c r="C11" s="106" t="str">
        <f>"C"&amp;"  "&amp;"服务"</f>
        <v>C  服务</v>
      </c>
      <c r="D11" s="129" t="s">
        <v>515</v>
      </c>
      <c r="E11" s="130">
        <v>1</v>
      </c>
      <c r="F11" s="24">
        <v>535000</v>
      </c>
      <c r="G11" s="51">
        <v>535000</v>
      </c>
      <c r="H11" s="51">
        <v>535000</v>
      </c>
      <c r="I11" s="51"/>
      <c r="J11" s="51"/>
      <c r="K11" s="51"/>
      <c r="L11" s="51"/>
      <c r="M11" s="51"/>
      <c r="N11" s="51"/>
      <c r="O11" s="51"/>
      <c r="P11" s="51"/>
      <c r="Q11" s="51"/>
    </row>
    <row r="12" ht="21" customHeight="1" spans="1:17">
      <c r="A12" s="105" t="str">
        <f>"      "&amp;"玉溪一中生均公用经费"</f>
        <v>      玉溪一中生均公用经费</v>
      </c>
      <c r="B12" s="106" t="s">
        <v>269</v>
      </c>
      <c r="C12" s="106" t="str">
        <f>"C"&amp;"  "&amp;"服务"</f>
        <v>C  服务</v>
      </c>
      <c r="D12" s="129" t="s">
        <v>544</v>
      </c>
      <c r="E12" s="130">
        <v>1</v>
      </c>
      <c r="F12" s="24">
        <v>30000</v>
      </c>
      <c r="G12" s="51">
        <v>30000</v>
      </c>
      <c r="H12" s="51">
        <v>30000</v>
      </c>
      <c r="I12" s="51"/>
      <c r="J12" s="51"/>
      <c r="K12" s="51"/>
      <c r="L12" s="51"/>
      <c r="M12" s="51"/>
      <c r="N12" s="51"/>
      <c r="O12" s="51"/>
      <c r="P12" s="51"/>
      <c r="Q12" s="51"/>
    </row>
    <row r="13" ht="21" customHeight="1" spans="1:17">
      <c r="A13" s="105" t="str">
        <f>"      "&amp;"玉溪一中生均公用经费"</f>
        <v>      玉溪一中生均公用经费</v>
      </c>
      <c r="B13" s="106" t="s">
        <v>545</v>
      </c>
      <c r="C13" s="106" t="str">
        <f>"A"&amp;"  "&amp;"货物类"</f>
        <v>A  货物类</v>
      </c>
      <c r="D13" s="129" t="s">
        <v>546</v>
      </c>
      <c r="E13" s="130">
        <v>1</v>
      </c>
      <c r="F13" s="24">
        <v>2200</v>
      </c>
      <c r="G13" s="51">
        <v>2200</v>
      </c>
      <c r="H13" s="51">
        <v>2200</v>
      </c>
      <c r="I13" s="51"/>
      <c r="J13" s="51"/>
      <c r="K13" s="51"/>
      <c r="L13" s="51"/>
      <c r="M13" s="51"/>
      <c r="N13" s="51"/>
      <c r="O13" s="51"/>
      <c r="P13" s="51"/>
      <c r="Q13" s="51"/>
    </row>
    <row r="14" ht="21" customHeight="1" spans="1:17">
      <c r="A14" s="105" t="str">
        <f>"      "&amp;"玉溪一中非税收入返还专项经费"</f>
        <v>      玉溪一中非税收入返还专项经费</v>
      </c>
      <c r="B14" s="106" t="s">
        <v>217</v>
      </c>
      <c r="C14" s="106" t="str">
        <f>"C"&amp;"  "&amp;"服务"</f>
        <v>C  服务</v>
      </c>
      <c r="D14" s="129" t="s">
        <v>515</v>
      </c>
      <c r="E14" s="130">
        <v>1</v>
      </c>
      <c r="F14" s="24">
        <v>700000</v>
      </c>
      <c r="G14" s="51">
        <v>700000</v>
      </c>
      <c r="H14" s="51"/>
      <c r="I14" s="51"/>
      <c r="J14" s="51"/>
      <c r="K14" s="51">
        <v>700000</v>
      </c>
      <c r="L14" s="51"/>
      <c r="M14" s="51"/>
      <c r="N14" s="51"/>
      <c r="O14" s="51"/>
      <c r="P14" s="51"/>
      <c r="Q14" s="51"/>
    </row>
    <row r="15" ht="21" customHeight="1" spans="1:17">
      <c r="A15" s="107" t="s">
        <v>319</v>
      </c>
      <c r="B15" s="108"/>
      <c r="C15" s="108"/>
      <c r="D15" s="108"/>
      <c r="E15" s="127"/>
      <c r="F15" s="128">
        <v>1904840</v>
      </c>
      <c r="G15" s="51">
        <v>1904840</v>
      </c>
      <c r="H15" s="51">
        <v>1204840</v>
      </c>
      <c r="I15" s="51"/>
      <c r="J15" s="51"/>
      <c r="K15" s="51">
        <v>700000</v>
      </c>
      <c r="L15" s="51"/>
      <c r="M15" s="51"/>
      <c r="N15" s="51"/>
      <c r="O15" s="51"/>
      <c r="P15" s="51"/>
      <c r="Q15" s="51"/>
    </row>
  </sheetData>
  <mergeCells count="17">
    <mergeCell ref="A1:Q1"/>
    <mergeCell ref="A2:Q2"/>
    <mergeCell ref="A3:E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2" sqref="A12"/>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79" t="s">
        <v>547</v>
      </c>
      <c r="B1" s="79"/>
      <c r="C1" s="79"/>
      <c r="D1" s="79"/>
      <c r="E1" s="79"/>
      <c r="F1" s="79"/>
      <c r="G1" s="79"/>
      <c r="H1" s="80"/>
      <c r="I1" s="79"/>
      <c r="J1" s="79"/>
      <c r="K1" s="79"/>
      <c r="L1" s="81"/>
      <c r="M1" s="80"/>
      <c r="N1" s="82"/>
    </row>
    <row r="2" ht="27.75" customHeight="1" spans="1:14">
      <c r="A2" s="72" t="s">
        <v>548</v>
      </c>
      <c r="B2" s="83"/>
      <c r="C2" s="83"/>
      <c r="D2" s="83"/>
      <c r="E2" s="83"/>
      <c r="F2" s="83"/>
      <c r="G2" s="83"/>
      <c r="H2" s="84"/>
      <c r="I2" s="83"/>
      <c r="J2" s="83"/>
      <c r="K2" s="83"/>
      <c r="L2" s="85"/>
      <c r="M2" s="84"/>
      <c r="N2" s="83"/>
    </row>
    <row r="3" ht="18.75" customHeight="1" spans="1:14">
      <c r="A3" s="73" t="str">
        <f>"单位名称："&amp;"云南省玉溪第一中学"</f>
        <v>单位名称：云南省玉溪第一中学</v>
      </c>
      <c r="B3" s="74"/>
      <c r="C3" s="74"/>
      <c r="D3" s="74"/>
      <c r="E3" s="74"/>
      <c r="F3" s="74"/>
      <c r="G3" s="74"/>
      <c r="H3" s="86"/>
      <c r="I3" s="76"/>
      <c r="J3" s="76"/>
      <c r="K3" s="76"/>
      <c r="L3" s="77"/>
      <c r="M3" s="87"/>
      <c r="N3" s="88" t="s">
        <v>2</v>
      </c>
    </row>
    <row r="4" ht="15.75" customHeight="1" spans="1:14">
      <c r="A4" s="89" t="s">
        <v>532</v>
      </c>
      <c r="B4" s="90" t="s">
        <v>549</v>
      </c>
      <c r="C4" s="90" t="s">
        <v>550</v>
      </c>
      <c r="D4" s="91" t="s">
        <v>135</v>
      </c>
      <c r="E4" s="91"/>
      <c r="F4" s="91"/>
      <c r="G4" s="91"/>
      <c r="H4" s="92"/>
      <c r="I4" s="91"/>
      <c r="J4" s="91"/>
      <c r="K4" s="91"/>
      <c r="L4" s="93"/>
      <c r="M4" s="92"/>
      <c r="N4" s="94"/>
    </row>
    <row r="5" ht="17.25" customHeight="1" spans="1:14">
      <c r="A5" s="95"/>
      <c r="B5" s="96"/>
      <c r="C5" s="96"/>
      <c r="D5" s="96" t="s">
        <v>30</v>
      </c>
      <c r="E5" s="96" t="s">
        <v>33</v>
      </c>
      <c r="F5" s="96" t="s">
        <v>538</v>
      </c>
      <c r="G5" s="96" t="s">
        <v>539</v>
      </c>
      <c r="H5" s="97" t="s">
        <v>540</v>
      </c>
      <c r="I5" s="98" t="s">
        <v>541</v>
      </c>
      <c r="J5" s="98"/>
      <c r="K5" s="98"/>
      <c r="L5" s="99"/>
      <c r="M5" s="100"/>
      <c r="N5" s="101"/>
    </row>
    <row r="6" ht="54" customHeight="1" spans="1:14">
      <c r="A6" s="102"/>
      <c r="B6" s="101"/>
      <c r="C6" s="101"/>
      <c r="D6" s="101"/>
      <c r="E6" s="101"/>
      <c r="F6" s="101"/>
      <c r="G6" s="101"/>
      <c r="H6" s="103"/>
      <c r="I6" s="101" t="s">
        <v>32</v>
      </c>
      <c r="J6" s="101" t="s">
        <v>39</v>
      </c>
      <c r="K6" s="101" t="s">
        <v>142</v>
      </c>
      <c r="L6" s="104" t="s">
        <v>41</v>
      </c>
      <c r="M6" s="103" t="s">
        <v>42</v>
      </c>
      <c r="N6" s="101" t="s">
        <v>43</v>
      </c>
    </row>
    <row r="7" ht="15" customHeight="1" spans="1:14">
      <c r="A7" s="102">
        <v>1</v>
      </c>
      <c r="B7" s="101">
        <v>2</v>
      </c>
      <c r="C7" s="101">
        <v>3</v>
      </c>
      <c r="D7" s="103">
        <v>4</v>
      </c>
      <c r="E7" s="103">
        <v>5</v>
      </c>
      <c r="F7" s="103">
        <v>6</v>
      </c>
      <c r="G7" s="103">
        <v>7</v>
      </c>
      <c r="H7" s="103">
        <v>8</v>
      </c>
      <c r="I7" s="103">
        <v>9</v>
      </c>
      <c r="J7" s="103">
        <v>10</v>
      </c>
      <c r="K7" s="103">
        <v>11</v>
      </c>
      <c r="L7" s="103">
        <v>12</v>
      </c>
      <c r="M7" s="103">
        <v>13</v>
      </c>
      <c r="N7" s="103">
        <v>14</v>
      </c>
    </row>
    <row r="8" ht="21" customHeight="1" spans="1:14">
      <c r="A8" s="105"/>
      <c r="B8" s="106"/>
      <c r="C8" s="106"/>
      <c r="D8" s="51"/>
      <c r="E8" s="51"/>
      <c r="F8" s="51"/>
      <c r="G8" s="51"/>
      <c r="H8" s="51"/>
      <c r="I8" s="51"/>
      <c r="J8" s="51"/>
      <c r="K8" s="51"/>
      <c r="L8" s="51"/>
      <c r="M8" s="51"/>
      <c r="N8" s="51"/>
    </row>
    <row r="9" ht="21" customHeight="1" spans="1:14">
      <c r="A9" s="105"/>
      <c r="B9" s="106"/>
      <c r="C9" s="106"/>
      <c r="D9" s="51"/>
      <c r="E9" s="51"/>
      <c r="F9" s="51"/>
      <c r="G9" s="51"/>
      <c r="H9" s="51"/>
      <c r="I9" s="51"/>
      <c r="J9" s="51"/>
      <c r="K9" s="51"/>
      <c r="L9" s="51"/>
      <c r="M9" s="51"/>
      <c r="N9" s="51"/>
    </row>
    <row r="10" ht="21" customHeight="1" spans="1:14">
      <c r="A10" s="107" t="s">
        <v>319</v>
      </c>
      <c r="B10" s="108"/>
      <c r="C10" s="109"/>
      <c r="D10" s="51"/>
      <c r="E10" s="51"/>
      <c r="F10" s="51"/>
      <c r="G10" s="51"/>
      <c r="H10" s="51"/>
      <c r="I10" s="51"/>
      <c r="J10" s="51"/>
      <c r="K10" s="51"/>
      <c r="L10" s="51"/>
      <c r="M10" s="51"/>
      <c r="N10" s="51"/>
    </row>
    <row r="12" customHeight="1" spans="1:14">
      <c r="A12" s="55" t="s">
        <v>529</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3888888888889" defaultRowHeight="14.25" customHeight="1"/>
  <cols>
    <col min="1" max="1" width="76.2777777777778" customWidth="1"/>
    <col min="2" max="13" width="17.1759259259259" customWidth="1"/>
    <col min="14" max="14" width="17.0277777777778" customWidth="1"/>
  </cols>
  <sheetData>
    <row r="1" ht="13.5" customHeight="1" spans="1:14">
      <c r="A1" s="30" t="s">
        <v>551</v>
      </c>
      <c r="B1" s="30"/>
      <c r="C1" s="30"/>
      <c r="D1" s="30"/>
      <c r="E1" s="30"/>
      <c r="F1" s="30"/>
      <c r="G1" s="30"/>
      <c r="H1" s="30"/>
      <c r="I1" s="30"/>
      <c r="J1" s="30"/>
      <c r="K1" s="30"/>
      <c r="L1" s="30"/>
      <c r="M1" s="30"/>
      <c r="N1" s="32"/>
    </row>
    <row r="2" ht="27.75" customHeight="1" spans="1:14">
      <c r="A2" s="72" t="s">
        <v>552</v>
      </c>
      <c r="B2" s="33"/>
      <c r="C2" s="33"/>
      <c r="D2" s="33"/>
      <c r="E2" s="33"/>
      <c r="F2" s="33"/>
      <c r="G2" s="33"/>
      <c r="H2" s="33"/>
      <c r="I2" s="33"/>
      <c r="J2" s="33"/>
      <c r="K2" s="33"/>
      <c r="L2" s="33"/>
      <c r="M2" s="33"/>
      <c r="N2" s="33"/>
    </row>
    <row r="3" ht="18" customHeight="1" spans="1:14">
      <c r="A3" s="73" t="str">
        <f>"单位名称："&amp;"云南省玉溪第一中学"</f>
        <v>单位名称：云南省玉溪第一中学</v>
      </c>
      <c r="B3" s="74"/>
      <c r="C3" s="74"/>
      <c r="D3" s="75"/>
      <c r="E3" s="76"/>
      <c r="F3" s="76"/>
      <c r="G3" s="76"/>
      <c r="H3" s="76"/>
      <c r="I3" s="76"/>
      <c r="N3" s="77" t="s">
        <v>2</v>
      </c>
    </row>
    <row r="4" ht="19.5" customHeight="1" spans="1:14">
      <c r="A4" s="37" t="s">
        <v>553</v>
      </c>
      <c r="B4" s="38" t="s">
        <v>135</v>
      </c>
      <c r="C4" s="39"/>
      <c r="D4" s="39"/>
      <c r="E4" s="38" t="s">
        <v>554</v>
      </c>
      <c r="F4" s="39"/>
      <c r="G4" s="39"/>
      <c r="H4" s="39"/>
      <c r="I4" s="39"/>
      <c r="J4" s="39"/>
      <c r="K4" s="39"/>
      <c r="L4" s="39"/>
      <c r="M4" s="39"/>
      <c r="N4" s="39"/>
    </row>
    <row r="5" ht="40.5" customHeight="1" spans="1:14">
      <c r="A5" s="46"/>
      <c r="B5" s="43" t="s">
        <v>30</v>
      </c>
      <c r="C5" s="36" t="s">
        <v>33</v>
      </c>
      <c r="D5" s="78" t="s">
        <v>555</v>
      </c>
      <c r="E5" s="47" t="s">
        <v>556</v>
      </c>
      <c r="F5" s="47" t="s">
        <v>557</v>
      </c>
      <c r="G5" s="47" t="s">
        <v>558</v>
      </c>
      <c r="H5" s="47" t="s">
        <v>559</v>
      </c>
      <c r="I5" s="47" t="s">
        <v>560</v>
      </c>
      <c r="J5" s="47" t="s">
        <v>561</v>
      </c>
      <c r="K5" s="47" t="s">
        <v>562</v>
      </c>
      <c r="L5" s="47" t="s">
        <v>563</v>
      </c>
      <c r="M5" s="47" t="s">
        <v>564</v>
      </c>
      <c r="N5" s="47" t="s">
        <v>565</v>
      </c>
    </row>
    <row r="6" ht="19.5" customHeight="1" spans="1:14">
      <c r="A6" s="47">
        <v>1</v>
      </c>
      <c r="B6" s="47">
        <v>2</v>
      </c>
      <c r="C6" s="47">
        <v>3</v>
      </c>
      <c r="D6" s="38">
        <v>4</v>
      </c>
      <c r="E6" s="47">
        <v>5</v>
      </c>
      <c r="F6" s="47">
        <v>6</v>
      </c>
      <c r="G6" s="47">
        <v>7</v>
      </c>
      <c r="H6" s="38">
        <v>8</v>
      </c>
      <c r="I6" s="47">
        <v>9</v>
      </c>
      <c r="J6" s="47">
        <v>10</v>
      </c>
      <c r="K6" s="47">
        <v>11</v>
      </c>
      <c r="L6" s="38">
        <v>12</v>
      </c>
      <c r="M6" s="47">
        <v>13</v>
      </c>
      <c r="N6" s="47">
        <v>14</v>
      </c>
    </row>
    <row r="7" ht="20.25" customHeight="1" spans="1:14">
      <c r="A7" s="49"/>
      <c r="B7" s="51"/>
      <c r="C7" s="51"/>
      <c r="D7" s="51"/>
      <c r="E7" s="51"/>
      <c r="F7" s="51"/>
      <c r="G7" s="51"/>
      <c r="H7" s="51"/>
      <c r="I7" s="51"/>
      <c r="J7" s="51"/>
      <c r="K7" s="51"/>
      <c r="L7" s="51"/>
      <c r="M7" s="51"/>
      <c r="N7" s="51"/>
    </row>
    <row r="8" ht="20.25" customHeight="1" spans="1:14">
      <c r="A8" s="49"/>
      <c r="B8" s="51"/>
      <c r="C8" s="51"/>
      <c r="D8" s="51"/>
      <c r="E8" s="51"/>
      <c r="F8" s="51"/>
      <c r="G8" s="51"/>
      <c r="H8" s="51"/>
      <c r="I8" s="51"/>
      <c r="J8" s="51"/>
      <c r="K8" s="51"/>
      <c r="L8" s="51"/>
      <c r="M8" s="51"/>
      <c r="N8" s="51"/>
    </row>
    <row r="9" ht="20.25" customHeight="1" spans="1:14">
      <c r="A9" s="70" t="s">
        <v>30</v>
      </c>
      <c r="B9" s="51"/>
      <c r="C9" s="51"/>
      <c r="D9" s="51"/>
      <c r="E9" s="51"/>
      <c r="F9" s="51"/>
      <c r="G9" s="51"/>
      <c r="H9" s="51"/>
      <c r="I9" s="51"/>
      <c r="J9" s="51"/>
      <c r="K9" s="51"/>
      <c r="L9" s="51"/>
      <c r="M9" s="51"/>
      <c r="N9" s="51"/>
    </row>
    <row r="11" customHeight="1" spans="1:14">
      <c r="A11" s="55" t="s">
        <v>529</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9" sqref="A9"/>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0">
      <c r="A1" s="30" t="s">
        <v>566</v>
      </c>
      <c r="B1" s="30"/>
      <c r="C1" s="30"/>
      <c r="D1" s="30"/>
      <c r="E1" s="30"/>
      <c r="F1" s="30"/>
      <c r="G1" s="30"/>
      <c r="H1" s="30"/>
      <c r="I1" s="30"/>
      <c r="J1" s="32"/>
    </row>
    <row r="2" ht="28.5" customHeight="1" spans="1:10">
      <c r="A2" s="65" t="s">
        <v>567</v>
      </c>
      <c r="B2" s="66"/>
      <c r="C2" s="66"/>
      <c r="D2" s="66"/>
      <c r="E2" s="66"/>
      <c r="F2" s="67"/>
      <c r="G2" s="66"/>
      <c r="H2" s="67"/>
      <c r="I2" s="67"/>
      <c r="J2" s="66"/>
    </row>
    <row r="3" ht="15" customHeight="1" spans="1:10">
      <c r="A3" s="5" t="str">
        <f>"单位名称："&amp;"云南省玉溪第一中学"</f>
        <v>单位名称：云南省玉溪第一中学</v>
      </c>
    </row>
    <row r="4" ht="14.25" customHeight="1" spans="1:10">
      <c r="A4" s="68" t="s">
        <v>322</v>
      </c>
      <c r="B4" s="68" t="s">
        <v>323</v>
      </c>
      <c r="C4" s="68" t="s">
        <v>324</v>
      </c>
      <c r="D4" s="68" t="s">
        <v>325</v>
      </c>
      <c r="E4" s="68" t="s">
        <v>326</v>
      </c>
      <c r="F4" s="48" t="s">
        <v>327</v>
      </c>
      <c r="G4" s="68" t="s">
        <v>328</v>
      </c>
      <c r="H4" s="48" t="s">
        <v>329</v>
      </c>
      <c r="I4" s="48" t="s">
        <v>330</v>
      </c>
      <c r="J4" s="68" t="s">
        <v>331</v>
      </c>
    </row>
    <row r="5" ht="14.25" customHeight="1" spans="1:10">
      <c r="A5" s="68">
        <v>1</v>
      </c>
      <c r="B5" s="68">
        <v>2</v>
      </c>
      <c r="C5" s="68">
        <v>3</v>
      </c>
      <c r="D5" s="68">
        <v>4</v>
      </c>
      <c r="E5" s="68">
        <v>5</v>
      </c>
      <c r="F5" s="48">
        <v>6</v>
      </c>
      <c r="G5" s="68">
        <v>7</v>
      </c>
      <c r="H5" s="48">
        <v>8</v>
      </c>
      <c r="I5" s="48">
        <v>9</v>
      </c>
      <c r="J5" s="68">
        <v>10</v>
      </c>
    </row>
    <row r="6" ht="15" customHeight="1" spans="1:10">
      <c r="A6" s="26"/>
      <c r="B6" s="69"/>
      <c r="C6" s="69"/>
      <c r="D6" s="69"/>
      <c r="E6" s="70"/>
      <c r="F6" s="71"/>
      <c r="G6" s="70"/>
      <c r="H6" s="71"/>
      <c r="I6" s="71"/>
      <c r="J6" s="70"/>
    </row>
    <row r="7" ht="33.75" customHeight="1" spans="1:10">
      <c r="A7" s="26"/>
      <c r="B7" s="26"/>
      <c r="C7" s="26"/>
      <c r="D7" s="26"/>
      <c r="E7" s="26"/>
      <c r="F7" s="26"/>
      <c r="G7" s="49"/>
      <c r="H7" s="26"/>
      <c r="I7" s="26"/>
      <c r="J7" s="26"/>
    </row>
    <row r="9" customHeight="1" spans="1:10">
      <c r="A9" s="55" t="s">
        <v>529</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185185185185" defaultRowHeight="15" customHeight="1" outlineLevelRow="7" outlineLevelCol="7"/>
  <cols>
    <col min="1" max="1" width="36.0277777777778" customWidth="1"/>
    <col min="2" max="2" width="19.7407407407407" customWidth="1"/>
    <col min="3" max="3" width="33.3148148148148" customWidth="1"/>
    <col min="4" max="4" width="34.7407407407407" customWidth="1"/>
    <col min="5" max="6" width="8.98148148148148" customWidth="1"/>
    <col min="7" max="8" width="15.1296296296296" customWidth="1"/>
  </cols>
  <sheetData>
    <row r="1" ht="18.75" customHeight="1" spans="1:8">
      <c r="A1" s="56" t="s">
        <v>568</v>
      </c>
      <c r="B1" s="56"/>
      <c r="C1" s="56"/>
      <c r="D1" s="56"/>
      <c r="E1" s="56"/>
      <c r="F1" s="56"/>
      <c r="G1" s="56"/>
      <c r="H1" s="56" t="s">
        <v>568</v>
      </c>
    </row>
    <row r="2" ht="28.5" customHeight="1" spans="1:8">
      <c r="A2" s="57" t="s">
        <v>569</v>
      </c>
      <c r="B2" s="57"/>
      <c r="C2" s="57"/>
      <c r="D2" s="57"/>
      <c r="E2" s="57"/>
      <c r="F2" s="57"/>
      <c r="G2" s="57"/>
      <c r="H2" s="57"/>
    </row>
    <row r="3" ht="18.75" customHeight="1" spans="1:8">
      <c r="A3" s="58" t="str">
        <f>"单位名称："&amp;"云南省玉溪第一中学"</f>
        <v>单位名称：云南省玉溪第一中学</v>
      </c>
      <c r="B3" s="58"/>
      <c r="C3" s="58"/>
      <c r="D3" s="58"/>
      <c r="E3" s="58"/>
      <c r="F3" s="58"/>
      <c r="G3" s="58"/>
      <c r="H3" s="58"/>
    </row>
    <row r="4" ht="18.75" customHeight="1" spans="1:8">
      <c r="A4" s="59" t="s">
        <v>128</v>
      </c>
      <c r="B4" s="59" t="s">
        <v>570</v>
      </c>
      <c r="C4" s="59" t="s">
        <v>571</v>
      </c>
      <c r="D4" s="59" t="s">
        <v>572</v>
      </c>
      <c r="E4" s="59" t="s">
        <v>573</v>
      </c>
      <c r="F4" s="59" t="s">
        <v>574</v>
      </c>
      <c r="G4" s="59"/>
      <c r="H4" s="59"/>
    </row>
    <row r="5" ht="18.75" customHeight="1" spans="1:8">
      <c r="A5" s="59"/>
      <c r="B5" s="59"/>
      <c r="C5" s="59"/>
      <c r="D5" s="59"/>
      <c r="E5" s="59"/>
      <c r="F5" s="59" t="s">
        <v>536</v>
      </c>
      <c r="G5" s="59" t="s">
        <v>575</v>
      </c>
      <c r="H5" s="59" t="s">
        <v>576</v>
      </c>
    </row>
    <row r="6" ht="18.75" customHeight="1" spans="1:8">
      <c r="A6" s="60" t="s">
        <v>44</v>
      </c>
      <c r="B6" s="60" t="s">
        <v>45</v>
      </c>
      <c r="C6" s="60" t="s">
        <v>46</v>
      </c>
      <c r="D6" s="60" t="s">
        <v>47</v>
      </c>
      <c r="E6" s="60" t="s">
        <v>48</v>
      </c>
      <c r="F6" s="60" t="s">
        <v>49</v>
      </c>
      <c r="G6" s="60" t="s">
        <v>50</v>
      </c>
      <c r="H6" s="60" t="s">
        <v>51</v>
      </c>
    </row>
    <row r="7" ht="18" customHeight="1" spans="1:8">
      <c r="A7" s="61" t="s">
        <v>64</v>
      </c>
      <c r="B7" s="61" t="s">
        <v>577</v>
      </c>
      <c r="C7" s="61" t="s">
        <v>578</v>
      </c>
      <c r="D7" s="61" t="s">
        <v>545</v>
      </c>
      <c r="E7" s="62" t="s">
        <v>546</v>
      </c>
      <c r="F7" s="63">
        <v>1</v>
      </c>
      <c r="G7" s="64">
        <v>1500</v>
      </c>
      <c r="H7" s="64">
        <v>1500</v>
      </c>
    </row>
    <row r="8" ht="18" customHeight="1" spans="1:8">
      <c r="A8" s="62" t="s">
        <v>30</v>
      </c>
      <c r="B8" s="62"/>
      <c r="C8" s="62"/>
      <c r="D8" s="62"/>
      <c r="E8" s="62"/>
      <c r="F8" s="63">
        <v>1</v>
      </c>
      <c r="G8" s="64"/>
      <c r="H8" s="64">
        <v>1500</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1:11">
      <c r="A1" s="30" t="s">
        <v>579</v>
      </c>
      <c r="B1" s="30"/>
      <c r="C1" s="30"/>
      <c r="D1" s="31"/>
      <c r="E1" s="31"/>
      <c r="F1" s="31"/>
      <c r="G1" s="31"/>
      <c r="H1" s="30"/>
      <c r="I1" s="30"/>
      <c r="J1" s="30"/>
      <c r="K1" s="32"/>
    </row>
    <row r="2" ht="28.5" customHeight="1" spans="1:11">
      <c r="A2" s="33" t="s">
        <v>580</v>
      </c>
      <c r="B2" s="33"/>
      <c r="C2" s="33"/>
      <c r="D2" s="33"/>
      <c r="E2" s="33"/>
      <c r="F2" s="33"/>
      <c r="G2" s="33"/>
      <c r="H2" s="33"/>
      <c r="I2" s="33"/>
      <c r="J2" s="33"/>
      <c r="K2" s="33"/>
    </row>
    <row r="3" ht="13.5" customHeight="1" spans="1:11">
      <c r="A3" s="5" t="str">
        <f>"单位名称："&amp;"云南省玉溪第一中学"</f>
        <v>单位名称：云南省玉溪第一中学</v>
      </c>
      <c r="B3" s="6"/>
      <c r="C3" s="6"/>
      <c r="D3" s="6"/>
      <c r="E3" s="6"/>
      <c r="F3" s="6"/>
      <c r="G3" s="6"/>
      <c r="H3" s="7"/>
      <c r="I3" s="7"/>
      <c r="J3" s="7"/>
      <c r="K3" s="34" t="s">
        <v>2</v>
      </c>
    </row>
    <row r="4" ht="21.75" customHeight="1" spans="1:11">
      <c r="A4" s="35" t="s">
        <v>203</v>
      </c>
      <c r="B4" s="35" t="s">
        <v>130</v>
      </c>
      <c r="C4" s="35" t="s">
        <v>204</v>
      </c>
      <c r="D4" s="36" t="s">
        <v>131</v>
      </c>
      <c r="E4" s="36" t="s">
        <v>132</v>
      </c>
      <c r="F4" s="36" t="s">
        <v>133</v>
      </c>
      <c r="G4" s="36" t="s">
        <v>134</v>
      </c>
      <c r="H4" s="37" t="s">
        <v>30</v>
      </c>
      <c r="I4" s="38" t="s">
        <v>581</v>
      </c>
      <c r="J4" s="39"/>
      <c r="K4" s="40"/>
    </row>
    <row r="5" ht="21.75" customHeight="1" spans="1:11">
      <c r="A5" s="41"/>
      <c r="B5" s="41"/>
      <c r="C5" s="41"/>
      <c r="D5" s="42"/>
      <c r="E5" s="42"/>
      <c r="F5" s="42"/>
      <c r="G5" s="42"/>
      <c r="H5" s="43"/>
      <c r="I5" s="36" t="s">
        <v>33</v>
      </c>
      <c r="J5" s="36" t="s">
        <v>34</v>
      </c>
      <c r="K5" s="36" t="s">
        <v>35</v>
      </c>
    </row>
    <row r="6" ht="40.5" customHeight="1" spans="1:11">
      <c r="A6" s="44"/>
      <c r="B6" s="44"/>
      <c r="C6" s="44"/>
      <c r="D6" s="45"/>
      <c r="E6" s="45"/>
      <c r="F6" s="45"/>
      <c r="G6" s="45"/>
      <c r="H6" s="46"/>
      <c r="I6" s="45" t="s">
        <v>32</v>
      </c>
      <c r="J6" s="45"/>
      <c r="K6" s="45"/>
    </row>
    <row r="7" ht="15" customHeight="1" spans="1:11">
      <c r="A7" s="47">
        <v>1</v>
      </c>
      <c r="B7" s="47">
        <v>2</v>
      </c>
      <c r="C7" s="47">
        <v>3</v>
      </c>
      <c r="D7" s="47">
        <v>4</v>
      </c>
      <c r="E7" s="47">
        <v>5</v>
      </c>
      <c r="F7" s="47">
        <v>6</v>
      </c>
      <c r="G7" s="47">
        <v>7</v>
      </c>
      <c r="H7" s="47">
        <v>8</v>
      </c>
      <c r="I7" s="47">
        <v>9</v>
      </c>
      <c r="J7" s="48">
        <v>10</v>
      </c>
      <c r="K7" s="48">
        <v>11</v>
      </c>
    </row>
    <row r="8" ht="30.65" customHeight="1" spans="1:11">
      <c r="A8" s="49"/>
      <c r="B8" s="50"/>
      <c r="C8" s="49"/>
      <c r="D8" s="49"/>
      <c r="E8" s="49"/>
      <c r="F8" s="49"/>
      <c r="G8" s="49"/>
      <c r="H8" s="51"/>
      <c r="I8" s="51"/>
      <c r="J8" s="51"/>
      <c r="K8" s="51"/>
    </row>
    <row r="9" ht="30.65" customHeight="1" spans="1:11">
      <c r="A9" s="50"/>
      <c r="B9" s="50"/>
      <c r="C9" s="50"/>
      <c r="D9" s="50"/>
      <c r="E9" s="50"/>
      <c r="F9" s="50"/>
      <c r="G9" s="50"/>
      <c r="H9" s="51"/>
      <c r="I9" s="51"/>
      <c r="J9" s="51"/>
      <c r="K9" s="51"/>
    </row>
    <row r="10" ht="18.75" customHeight="1" spans="1:11">
      <c r="A10" s="52" t="s">
        <v>319</v>
      </c>
      <c r="B10" s="53"/>
      <c r="C10" s="53"/>
      <c r="D10" s="53"/>
      <c r="E10" s="53"/>
      <c r="F10" s="53"/>
      <c r="G10" s="54"/>
      <c r="H10" s="51"/>
      <c r="I10" s="51"/>
      <c r="J10" s="51"/>
      <c r="K10" s="51"/>
    </row>
    <row r="12" customHeight="1" spans="1:11">
      <c r="A12" s="55" t="s">
        <v>529</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20" sqref="A20"/>
    </sheetView>
  </sheetViews>
  <sheetFormatPr defaultColWidth="9.13888888888889" defaultRowHeight="14.25" customHeight="1" outlineLevelCol="6"/>
  <cols>
    <col min="1" max="1" width="37.7407407407407" customWidth="1"/>
    <col min="2" max="2" width="15.5648148148148" customWidth="1"/>
    <col min="3" max="3" width="57.4166666666667" customWidth="1"/>
    <col min="4" max="4" width="9.7037037037037" customWidth="1"/>
    <col min="5" max="7" width="19.8425925925926" customWidth="1"/>
  </cols>
  <sheetData>
    <row r="1" ht="13.5" customHeight="1" spans="1:7">
      <c r="A1" s="1" t="s">
        <v>582</v>
      </c>
      <c r="B1" s="1"/>
      <c r="C1" s="1"/>
      <c r="D1" s="2"/>
      <c r="E1" s="1"/>
      <c r="F1" s="1"/>
      <c r="G1" s="3"/>
    </row>
    <row r="2" ht="27.75" customHeight="1" spans="1:7">
      <c r="A2" s="4" t="s">
        <v>583</v>
      </c>
      <c r="B2" s="4"/>
      <c r="C2" s="4"/>
      <c r="D2" s="4"/>
      <c r="E2" s="4"/>
      <c r="F2" s="4"/>
      <c r="G2" s="4"/>
    </row>
    <row r="3" ht="13.5" customHeight="1" spans="1:7">
      <c r="A3" s="5" t="str">
        <f>"单位名称："&amp;"云南省玉溪第一中学"</f>
        <v>单位名称：云南省玉溪第一中学</v>
      </c>
      <c r="B3" s="6"/>
      <c r="C3" s="6"/>
      <c r="D3" s="6"/>
      <c r="E3" s="7"/>
      <c r="F3" s="7"/>
      <c r="G3" s="8" t="s">
        <v>2</v>
      </c>
    </row>
    <row r="4" ht="21.75" customHeight="1" spans="1:7">
      <c r="A4" s="9" t="s">
        <v>204</v>
      </c>
      <c r="B4" s="9" t="s">
        <v>203</v>
      </c>
      <c r="C4" s="9" t="s">
        <v>130</v>
      </c>
      <c r="D4" s="10" t="s">
        <v>584</v>
      </c>
      <c r="E4" s="11" t="s">
        <v>33</v>
      </c>
      <c r="F4" s="12"/>
      <c r="G4" s="13"/>
    </row>
    <row r="5" ht="21.75" customHeight="1" spans="1:7">
      <c r="A5" s="14"/>
      <c r="B5" s="14"/>
      <c r="C5" s="14"/>
      <c r="D5" s="15"/>
      <c r="E5" s="16" t="s">
        <v>585</v>
      </c>
      <c r="F5" s="10" t="s">
        <v>586</v>
      </c>
      <c r="G5" s="10" t="s">
        <v>587</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9526661.58</v>
      </c>
      <c r="F8" s="24">
        <v>6030000</v>
      </c>
      <c r="G8" s="24">
        <v>6030000</v>
      </c>
    </row>
    <row r="9" ht="21" customHeight="1" spans="1:7">
      <c r="A9" s="21"/>
      <c r="B9" s="21" t="s">
        <v>588</v>
      </c>
      <c r="C9" s="21" t="s">
        <v>243</v>
      </c>
      <c r="D9" s="25" t="s">
        <v>589</v>
      </c>
      <c r="E9" s="24">
        <v>380000</v>
      </c>
      <c r="F9" s="24"/>
      <c r="G9" s="24"/>
    </row>
    <row r="10" ht="21" customHeight="1" spans="1:7">
      <c r="A10" s="26"/>
      <c r="B10" s="21" t="s">
        <v>590</v>
      </c>
      <c r="C10" s="21" t="s">
        <v>251</v>
      </c>
      <c r="D10" s="25" t="s">
        <v>589</v>
      </c>
      <c r="E10" s="24">
        <v>5927740</v>
      </c>
      <c r="F10" s="24">
        <v>6000000</v>
      </c>
      <c r="G10" s="24">
        <v>6000000</v>
      </c>
    </row>
    <row r="11" ht="21" customHeight="1" spans="1:7">
      <c r="A11" s="26"/>
      <c r="B11" s="21" t="s">
        <v>591</v>
      </c>
      <c r="C11" s="21" t="s">
        <v>280</v>
      </c>
      <c r="D11" s="25" t="s">
        <v>589</v>
      </c>
      <c r="E11" s="24">
        <v>6720</v>
      </c>
      <c r="F11" s="24"/>
      <c r="G11" s="24"/>
    </row>
    <row r="12" ht="21" customHeight="1" spans="1:7">
      <c r="A12" s="26"/>
      <c r="B12" s="21" t="s">
        <v>591</v>
      </c>
      <c r="C12" s="21" t="s">
        <v>315</v>
      </c>
      <c r="D12" s="25" t="s">
        <v>589</v>
      </c>
      <c r="E12" s="24">
        <v>3120000</v>
      </c>
      <c r="F12" s="24"/>
      <c r="G12" s="24"/>
    </row>
    <row r="13" ht="21" customHeight="1" spans="1:7">
      <c r="A13" s="26"/>
      <c r="B13" s="21" t="s">
        <v>591</v>
      </c>
      <c r="C13" s="21" t="s">
        <v>317</v>
      </c>
      <c r="D13" s="25" t="s">
        <v>589</v>
      </c>
      <c r="E13" s="24">
        <v>9000</v>
      </c>
      <c r="F13" s="24">
        <v>30000</v>
      </c>
      <c r="G13" s="24">
        <v>30000</v>
      </c>
    </row>
    <row r="14" ht="21" customHeight="1" spans="1:7">
      <c r="A14" s="26"/>
      <c r="B14" s="21" t="s">
        <v>590</v>
      </c>
      <c r="C14" s="21" t="s">
        <v>278</v>
      </c>
      <c r="D14" s="25" t="s">
        <v>589</v>
      </c>
      <c r="E14" s="24">
        <v>83201.58</v>
      </c>
      <c r="F14" s="24"/>
      <c r="G14" s="24"/>
    </row>
    <row r="15" ht="21" customHeight="1" spans="1:7">
      <c r="A15" s="27" t="s">
        <v>30</v>
      </c>
      <c r="B15" s="28" t="s">
        <v>592</v>
      </c>
      <c r="C15" s="28"/>
      <c r="D15" s="29"/>
      <c r="E15" s="24">
        <v>9526661.58</v>
      </c>
      <c r="F15" s="24">
        <v>6030000</v>
      </c>
      <c r="G15" s="24">
        <v>6030000</v>
      </c>
    </row>
  </sheetData>
  <mergeCells count="12">
    <mergeCell ref="A1:G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E1" workbookViewId="0">
      <selection activeCell="B18" sqref="B18"/>
    </sheetView>
  </sheetViews>
  <sheetFormatPr defaultColWidth="8.85185185185185" defaultRowHeight="15" customHeight="1"/>
  <cols>
    <col min="1" max="1" width="17.8425925925926" customWidth="1"/>
    <col min="2" max="2" width="53.1296296296296" customWidth="1"/>
    <col min="3" max="3" width="16.2777777777778" customWidth="1"/>
    <col min="4" max="4" width="16.4166666666667" customWidth="1"/>
    <col min="5" max="6" width="16.2777777777778" customWidth="1"/>
    <col min="7" max="11" width="16.4166666666667" customWidth="1"/>
    <col min="12" max="18" width="16.2777777777778" customWidth="1"/>
    <col min="19" max="19" width="16.4166666666667" customWidth="1"/>
  </cols>
  <sheetData>
    <row r="1" customHeight="1" spans="1:19">
      <c r="A1" s="157" t="s">
        <v>26</v>
      </c>
      <c r="B1" s="157"/>
      <c r="C1" s="157"/>
      <c r="D1" s="157"/>
      <c r="E1" s="157"/>
      <c r="F1" s="157"/>
      <c r="G1" s="157"/>
      <c r="H1" s="157"/>
      <c r="I1" s="157"/>
      <c r="J1" s="157"/>
      <c r="K1" s="157"/>
      <c r="L1" s="157"/>
      <c r="M1" s="157"/>
      <c r="N1" s="157"/>
      <c r="O1" s="157"/>
      <c r="P1" s="157"/>
      <c r="Q1" s="157"/>
      <c r="R1" s="157"/>
      <c r="S1" s="157"/>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"单位名称："&amp;"云南省玉溪第一中学"</f>
        <v>单位名称：云南省玉溪第一中学</v>
      </c>
      <c r="B3" s="150"/>
      <c r="C3" s="150"/>
      <c r="D3" s="150"/>
      <c r="E3" s="150"/>
      <c r="F3" s="150"/>
      <c r="G3" s="150"/>
      <c r="H3" s="150"/>
      <c r="I3" s="150"/>
      <c r="J3" s="150"/>
      <c r="K3" s="150"/>
      <c r="L3" s="158"/>
      <c r="M3" s="158"/>
      <c r="N3" s="158"/>
      <c r="O3" s="158"/>
      <c r="P3" s="158"/>
      <c r="Q3" s="158"/>
      <c r="R3" s="158"/>
      <c r="S3" s="158"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row>
    <row r="8" ht="20.25" customHeight="1" spans="1:19">
      <c r="A8" s="150" t="s">
        <v>63</v>
      </c>
      <c r="B8" s="150" t="s">
        <v>64</v>
      </c>
      <c r="C8" s="154">
        <v>126868223.59</v>
      </c>
      <c r="D8" s="154">
        <v>112183216.39</v>
      </c>
      <c r="E8" s="64">
        <v>78785166.39</v>
      </c>
      <c r="F8" s="64"/>
      <c r="G8" s="64"/>
      <c r="H8" s="64">
        <v>9088050</v>
      </c>
      <c r="I8" s="64">
        <v>24310000</v>
      </c>
      <c r="J8" s="64"/>
      <c r="K8" s="64"/>
      <c r="L8" s="64"/>
      <c r="M8" s="64"/>
      <c r="N8" s="64">
        <v>24310000</v>
      </c>
      <c r="O8" s="154">
        <v>14685007.2</v>
      </c>
      <c r="P8" s="154">
        <v>14685007.2</v>
      </c>
      <c r="Q8" s="154"/>
      <c r="R8" s="154"/>
      <c r="S8" s="154"/>
    </row>
    <row r="9" ht="20.25" customHeight="1" spans="1:19">
      <c r="A9" s="152" t="s">
        <v>30</v>
      </c>
      <c r="B9" s="150"/>
      <c r="C9" s="154">
        <v>126868223.59</v>
      </c>
      <c r="D9" s="154">
        <v>112183216.39</v>
      </c>
      <c r="E9" s="154">
        <v>78785166.39</v>
      </c>
      <c r="F9" s="154"/>
      <c r="G9" s="154"/>
      <c r="H9" s="154">
        <v>9088050</v>
      </c>
      <c r="I9" s="154">
        <v>24310000</v>
      </c>
      <c r="J9" s="154"/>
      <c r="K9" s="154"/>
      <c r="L9" s="154"/>
      <c r="M9" s="154"/>
      <c r="N9" s="154">
        <v>24310000</v>
      </c>
      <c r="O9" s="154">
        <v>14685007.2</v>
      </c>
      <c r="P9" s="154">
        <v>14685007.2</v>
      </c>
      <c r="Q9" s="154"/>
      <c r="R9" s="154"/>
      <c r="S9" s="15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B11" workbookViewId="0">
      <selection activeCell="E26" sqref="E26"/>
    </sheetView>
  </sheetViews>
  <sheetFormatPr defaultColWidth="8.85185185185185" defaultRowHeight="15" customHeight="1"/>
  <cols>
    <col min="1" max="1" width="17.8425925925926" customWidth="1"/>
    <col min="2" max="2" width="53.1296296296296" customWidth="1"/>
    <col min="3" max="15" width="15.1296296296296" customWidth="1"/>
  </cols>
  <sheetData>
    <row r="1" customHeight="1" spans="1:15">
      <c r="A1" s="157" t="s">
        <v>65</v>
      </c>
      <c r="B1" s="157"/>
      <c r="C1" s="157"/>
      <c r="D1" s="157"/>
      <c r="E1" s="157"/>
      <c r="F1" s="157"/>
      <c r="G1" s="157"/>
      <c r="H1" s="157"/>
      <c r="I1" s="157"/>
      <c r="J1" s="157"/>
      <c r="K1" s="157"/>
      <c r="L1" s="157"/>
      <c r="M1" s="157"/>
      <c r="N1" s="157"/>
      <c r="O1" s="157"/>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"单位名称："&amp;"云南省玉溪第一中学"</f>
        <v>单位名称：云南省玉溪第一中学</v>
      </c>
      <c r="B3" s="150"/>
      <c r="C3" s="150"/>
      <c r="D3" s="150"/>
      <c r="E3" s="150"/>
      <c r="F3" s="150"/>
      <c r="G3" s="150"/>
      <c r="H3" s="150"/>
      <c r="I3" s="150"/>
      <c r="J3" s="158"/>
      <c r="K3" s="158"/>
      <c r="L3" s="158"/>
      <c r="M3" s="158"/>
      <c r="N3" s="158"/>
      <c r="O3" s="158"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6" t="s">
        <v>44</v>
      </c>
      <c r="B6" s="156" t="s">
        <v>45</v>
      </c>
      <c r="C6" s="156" t="s">
        <v>46</v>
      </c>
      <c r="D6" s="156" t="s">
        <v>47</v>
      </c>
      <c r="E6" s="156" t="s">
        <v>48</v>
      </c>
      <c r="F6" s="156" t="s">
        <v>49</v>
      </c>
      <c r="G6" s="156" t="s">
        <v>50</v>
      </c>
      <c r="H6" s="156" t="s">
        <v>51</v>
      </c>
      <c r="I6" s="156" t="s">
        <v>52</v>
      </c>
      <c r="J6" s="156" t="s">
        <v>53</v>
      </c>
      <c r="K6" s="156" t="s">
        <v>54</v>
      </c>
      <c r="L6" s="156" t="s">
        <v>55</v>
      </c>
      <c r="M6" s="156" t="s">
        <v>56</v>
      </c>
      <c r="N6" s="156" t="s">
        <v>57</v>
      </c>
      <c r="O6" s="156" t="s">
        <v>58</v>
      </c>
    </row>
    <row r="7" ht="20.25" customHeight="1" spans="1:15">
      <c r="A7" s="150" t="s">
        <v>78</v>
      </c>
      <c r="B7" s="150" t="str">
        <f>"        "&amp;"教育支出"</f>
        <v>        教育支出</v>
      </c>
      <c r="C7" s="64">
        <v>103576964.74</v>
      </c>
      <c r="D7" s="64">
        <v>70178914.74</v>
      </c>
      <c r="E7" s="64">
        <v>45103845.96</v>
      </c>
      <c r="F7" s="64">
        <v>25075068.78</v>
      </c>
      <c r="G7" s="64"/>
      <c r="H7" s="64"/>
      <c r="I7" s="64">
        <v>9088050</v>
      </c>
      <c r="J7" s="64">
        <v>24310000</v>
      </c>
      <c r="K7" s="64"/>
      <c r="L7" s="64"/>
      <c r="M7" s="64"/>
      <c r="N7" s="64"/>
      <c r="O7" s="64">
        <v>24310000</v>
      </c>
    </row>
    <row r="8" ht="20.25" customHeight="1" spans="1:15">
      <c r="A8" s="159" t="s">
        <v>79</v>
      </c>
      <c r="B8" s="159" t="str">
        <f>"        "&amp;"普通教育"</f>
        <v>        普通教育</v>
      </c>
      <c r="C8" s="64">
        <v>103576964.74</v>
      </c>
      <c r="D8" s="64">
        <v>70178914.74</v>
      </c>
      <c r="E8" s="64">
        <v>45103845.96</v>
      </c>
      <c r="F8" s="64">
        <v>25075068.78</v>
      </c>
      <c r="G8" s="64"/>
      <c r="H8" s="64"/>
      <c r="I8" s="64">
        <v>9088050</v>
      </c>
      <c r="J8" s="64">
        <v>24310000</v>
      </c>
      <c r="K8" s="64"/>
      <c r="L8" s="64"/>
      <c r="M8" s="64"/>
      <c r="N8" s="64"/>
      <c r="O8" s="64">
        <v>24310000</v>
      </c>
    </row>
    <row r="9" ht="20.25" customHeight="1" spans="1:15">
      <c r="A9" s="160" t="s">
        <v>80</v>
      </c>
      <c r="B9" s="160" t="str">
        <f>"        "&amp;"高中教育"</f>
        <v>        高中教育</v>
      </c>
      <c r="C9" s="64">
        <v>102556964.74</v>
      </c>
      <c r="D9" s="64">
        <v>69158914.74</v>
      </c>
      <c r="E9" s="64">
        <v>45103845.96</v>
      </c>
      <c r="F9" s="64">
        <v>24055068.78</v>
      </c>
      <c r="G9" s="64"/>
      <c r="H9" s="64"/>
      <c r="I9" s="64">
        <v>9088050</v>
      </c>
      <c r="J9" s="64">
        <v>24310000</v>
      </c>
      <c r="K9" s="64"/>
      <c r="L9" s="64"/>
      <c r="M9" s="64"/>
      <c r="N9" s="64"/>
      <c r="O9" s="64">
        <v>24310000</v>
      </c>
    </row>
    <row r="10" ht="20.25" customHeight="1" spans="1:15">
      <c r="A10" s="160" t="s">
        <v>81</v>
      </c>
      <c r="B10" s="160" t="str">
        <f>"        "&amp;"高等教育"</f>
        <v>        高等教育</v>
      </c>
      <c r="C10" s="64">
        <v>1020000</v>
      </c>
      <c r="D10" s="64">
        <v>1020000</v>
      </c>
      <c r="E10" s="64"/>
      <c r="F10" s="64">
        <v>1020000</v>
      </c>
      <c r="G10" s="64"/>
      <c r="H10" s="64"/>
      <c r="I10" s="64"/>
      <c r="J10" s="64"/>
      <c r="K10" s="64"/>
      <c r="L10" s="64"/>
      <c r="M10" s="64"/>
      <c r="N10" s="64"/>
      <c r="O10" s="64"/>
    </row>
    <row r="11" ht="20.25" customHeight="1" spans="1:15">
      <c r="A11" s="150" t="s">
        <v>82</v>
      </c>
      <c r="B11" s="150" t="str">
        <f>"        "&amp;"社会保障和就业支出"</f>
        <v>        社会保障和就业支出</v>
      </c>
      <c r="C11" s="64">
        <v>11504868.48</v>
      </c>
      <c r="D11" s="64">
        <v>11504868.48</v>
      </c>
      <c r="E11" s="64">
        <v>11504868.48</v>
      </c>
      <c r="F11" s="64"/>
      <c r="G11" s="64"/>
      <c r="H11" s="64"/>
      <c r="I11" s="64"/>
      <c r="J11" s="64"/>
      <c r="K11" s="64"/>
      <c r="L11" s="64"/>
      <c r="M11" s="64"/>
      <c r="N11" s="64"/>
      <c r="O11" s="64"/>
    </row>
    <row r="12" ht="20.25" customHeight="1" spans="1:15">
      <c r="A12" s="159" t="s">
        <v>83</v>
      </c>
      <c r="B12" s="159" t="str">
        <f>"        "&amp;"行政事业单位养老支出"</f>
        <v>        行政事业单位养老支出</v>
      </c>
      <c r="C12" s="64">
        <v>11440788.48</v>
      </c>
      <c r="D12" s="64">
        <v>11440788.48</v>
      </c>
      <c r="E12" s="64">
        <v>11440788.48</v>
      </c>
      <c r="F12" s="64"/>
      <c r="G12" s="64"/>
      <c r="H12" s="64"/>
      <c r="I12" s="64"/>
      <c r="J12" s="64"/>
      <c r="K12" s="64"/>
      <c r="L12" s="64"/>
      <c r="M12" s="64"/>
      <c r="N12" s="64"/>
      <c r="O12" s="64"/>
    </row>
    <row r="13" ht="20.25" customHeight="1" spans="1:15">
      <c r="A13" s="160" t="s">
        <v>84</v>
      </c>
      <c r="B13" s="160" t="str">
        <f>"        "&amp;"事业单位离退休"</f>
        <v>        事业单位离退休</v>
      </c>
      <c r="C13" s="64">
        <v>4488000</v>
      </c>
      <c r="D13" s="64">
        <v>4488000</v>
      </c>
      <c r="E13" s="64">
        <v>4488000</v>
      </c>
      <c r="F13" s="64"/>
      <c r="G13" s="64"/>
      <c r="H13" s="64"/>
      <c r="I13" s="64"/>
      <c r="J13" s="64"/>
      <c r="K13" s="64"/>
      <c r="L13" s="64"/>
      <c r="M13" s="64"/>
      <c r="N13" s="64"/>
      <c r="O13" s="64"/>
    </row>
    <row r="14" ht="20.25" customHeight="1" spans="1:15">
      <c r="A14" s="160" t="s">
        <v>85</v>
      </c>
      <c r="B14" s="160" t="str">
        <f>"        "&amp;"机关事业单位基本养老保险缴费支出"</f>
        <v>        机关事业单位基本养老保险缴费支出</v>
      </c>
      <c r="C14" s="64">
        <v>6202788.48</v>
      </c>
      <c r="D14" s="64">
        <v>6202788.48</v>
      </c>
      <c r="E14" s="64">
        <v>6202788.48</v>
      </c>
      <c r="F14" s="64"/>
      <c r="G14" s="64"/>
      <c r="H14" s="64"/>
      <c r="I14" s="64"/>
      <c r="J14" s="64"/>
      <c r="K14" s="64"/>
      <c r="L14" s="64"/>
      <c r="M14" s="64"/>
      <c r="N14" s="64"/>
      <c r="O14" s="64"/>
    </row>
    <row r="15" ht="20.25" customHeight="1" spans="1:15">
      <c r="A15" s="160" t="s">
        <v>86</v>
      </c>
      <c r="B15" s="160" t="str">
        <f>"        "&amp;"机关事业单位职业年金缴费支出"</f>
        <v>        机关事业单位职业年金缴费支出</v>
      </c>
      <c r="C15" s="64">
        <v>750000</v>
      </c>
      <c r="D15" s="64">
        <v>750000</v>
      </c>
      <c r="E15" s="64">
        <v>750000</v>
      </c>
      <c r="F15" s="64"/>
      <c r="G15" s="64"/>
      <c r="H15" s="64"/>
      <c r="I15" s="64"/>
      <c r="J15" s="64"/>
      <c r="K15" s="64"/>
      <c r="L15" s="64"/>
      <c r="M15" s="64"/>
      <c r="N15" s="64"/>
      <c r="O15" s="64"/>
    </row>
    <row r="16" ht="20.25" customHeight="1" spans="1:15">
      <c r="A16" s="159" t="s">
        <v>87</v>
      </c>
      <c r="B16" s="159" t="str">
        <f>"        "&amp;"抚恤"</f>
        <v>        抚恤</v>
      </c>
      <c r="C16" s="64">
        <v>64080</v>
      </c>
      <c r="D16" s="64">
        <v>64080</v>
      </c>
      <c r="E16" s="64">
        <v>64080</v>
      </c>
      <c r="F16" s="64"/>
      <c r="G16" s="64"/>
      <c r="H16" s="64"/>
      <c r="I16" s="64"/>
      <c r="J16" s="64"/>
      <c r="K16" s="64"/>
      <c r="L16" s="64"/>
      <c r="M16" s="64"/>
      <c r="N16" s="64"/>
      <c r="O16" s="64"/>
    </row>
    <row r="17" ht="20.25" customHeight="1" spans="1:15">
      <c r="A17" s="160" t="s">
        <v>88</v>
      </c>
      <c r="B17" s="160" t="str">
        <f>"        "&amp;"死亡抚恤"</f>
        <v>        死亡抚恤</v>
      </c>
      <c r="C17" s="64">
        <v>64080</v>
      </c>
      <c r="D17" s="64">
        <v>64080</v>
      </c>
      <c r="E17" s="64">
        <v>64080</v>
      </c>
      <c r="F17" s="64"/>
      <c r="G17" s="64"/>
      <c r="H17" s="64"/>
      <c r="I17" s="64"/>
      <c r="J17" s="64"/>
      <c r="K17" s="64"/>
      <c r="L17" s="64"/>
      <c r="M17" s="64"/>
      <c r="N17" s="64"/>
      <c r="O17" s="64"/>
    </row>
    <row r="18" ht="20.25" customHeight="1" spans="1:15">
      <c r="A18" s="150" t="s">
        <v>89</v>
      </c>
      <c r="B18" s="150" t="str">
        <f>"        "&amp;"卫生健康支出"</f>
        <v>        卫生健康支出</v>
      </c>
      <c r="C18" s="64">
        <v>6128642.37</v>
      </c>
      <c r="D18" s="64">
        <v>6128642.37</v>
      </c>
      <c r="E18" s="64">
        <v>6128642.37</v>
      </c>
      <c r="F18" s="64"/>
      <c r="G18" s="64"/>
      <c r="H18" s="64"/>
      <c r="I18" s="64"/>
      <c r="J18" s="64"/>
      <c r="K18" s="64"/>
      <c r="L18" s="64"/>
      <c r="M18" s="64"/>
      <c r="N18" s="64"/>
      <c r="O18" s="64"/>
    </row>
    <row r="19" ht="20.25" customHeight="1" spans="1:15">
      <c r="A19" s="159" t="s">
        <v>90</v>
      </c>
      <c r="B19" s="159" t="str">
        <f>"        "&amp;"行政事业单位医疗"</f>
        <v>        行政事业单位医疗</v>
      </c>
      <c r="C19" s="64">
        <v>6128642.37</v>
      </c>
      <c r="D19" s="64">
        <v>6128642.37</v>
      </c>
      <c r="E19" s="64">
        <v>6128642.37</v>
      </c>
      <c r="F19" s="64"/>
      <c r="G19" s="64"/>
      <c r="H19" s="64"/>
      <c r="I19" s="64"/>
      <c r="J19" s="64"/>
      <c r="K19" s="64"/>
      <c r="L19" s="64"/>
      <c r="M19" s="64"/>
      <c r="N19" s="64"/>
      <c r="O19" s="64"/>
    </row>
    <row r="20" ht="20.25" customHeight="1" spans="1:15">
      <c r="A20" s="160" t="s">
        <v>91</v>
      </c>
      <c r="B20" s="160" t="str">
        <f>"        "&amp;"行政单位医疗"</f>
        <v>        行政单位医疗</v>
      </c>
      <c r="C20" s="64"/>
      <c r="D20" s="64"/>
      <c r="E20" s="64"/>
      <c r="F20" s="64"/>
      <c r="G20" s="64"/>
      <c r="H20" s="64"/>
      <c r="I20" s="64"/>
      <c r="J20" s="64"/>
      <c r="K20" s="64"/>
      <c r="L20" s="64"/>
      <c r="M20" s="64"/>
      <c r="N20" s="64"/>
      <c r="O20" s="64"/>
    </row>
    <row r="21" ht="20.25" customHeight="1" spans="1:15">
      <c r="A21" s="160" t="s">
        <v>92</v>
      </c>
      <c r="B21" s="160" t="str">
        <f>"        "&amp;"事业单位医疗"</f>
        <v>        事业单位医疗</v>
      </c>
      <c r="C21" s="64">
        <v>3232696.52</v>
      </c>
      <c r="D21" s="64">
        <v>3232696.52</v>
      </c>
      <c r="E21" s="64">
        <v>3232696.52</v>
      </c>
      <c r="F21" s="64"/>
      <c r="G21" s="64"/>
      <c r="H21" s="64"/>
      <c r="I21" s="64"/>
      <c r="J21" s="64"/>
      <c r="K21" s="64"/>
      <c r="L21" s="64"/>
      <c r="M21" s="64"/>
      <c r="N21" s="64"/>
      <c r="O21" s="64"/>
    </row>
    <row r="22" ht="20.25" customHeight="1" spans="1:15">
      <c r="A22" s="160" t="s">
        <v>93</v>
      </c>
      <c r="B22" s="160" t="str">
        <f>"        "&amp;"公务员医疗补助"</f>
        <v>        公务员医疗补助</v>
      </c>
      <c r="C22" s="64">
        <v>2550371.4</v>
      </c>
      <c r="D22" s="64">
        <v>2550371.4</v>
      </c>
      <c r="E22" s="64">
        <v>2550371.4</v>
      </c>
      <c r="F22" s="64"/>
      <c r="G22" s="64"/>
      <c r="H22" s="64"/>
      <c r="I22" s="64"/>
      <c r="J22" s="64"/>
      <c r="K22" s="64"/>
      <c r="L22" s="64"/>
      <c r="M22" s="64"/>
      <c r="N22" s="64"/>
      <c r="O22" s="64"/>
    </row>
    <row r="23" ht="20.25" customHeight="1" spans="1:15">
      <c r="A23" s="160" t="s">
        <v>94</v>
      </c>
      <c r="B23" s="160" t="str">
        <f>"        "&amp;"其他行政事业单位医疗支出"</f>
        <v>        其他行政事业单位医疗支出</v>
      </c>
      <c r="C23" s="64">
        <v>345574.45</v>
      </c>
      <c r="D23" s="64">
        <v>345574.45</v>
      </c>
      <c r="E23" s="64">
        <v>345574.45</v>
      </c>
      <c r="F23" s="64"/>
      <c r="G23" s="64"/>
      <c r="H23" s="64"/>
      <c r="I23" s="64"/>
      <c r="J23" s="64"/>
      <c r="K23" s="64"/>
      <c r="L23" s="64"/>
      <c r="M23" s="64"/>
      <c r="N23" s="64"/>
      <c r="O23" s="64"/>
    </row>
    <row r="24" ht="20.25" customHeight="1" spans="1:15">
      <c r="A24" s="150" t="s">
        <v>95</v>
      </c>
      <c r="B24" s="150" t="str">
        <f>"        "&amp;"住房保障支出"</f>
        <v>        住房保障支出</v>
      </c>
      <c r="C24" s="64">
        <v>5657748</v>
      </c>
      <c r="D24" s="64">
        <v>5657748</v>
      </c>
      <c r="E24" s="64">
        <v>5657748</v>
      </c>
      <c r="F24" s="64"/>
      <c r="G24" s="64"/>
      <c r="H24" s="64"/>
      <c r="I24" s="64"/>
      <c r="J24" s="64"/>
      <c r="K24" s="64"/>
      <c r="L24" s="64"/>
      <c r="M24" s="64"/>
      <c r="N24" s="64"/>
      <c r="O24" s="64"/>
    </row>
    <row r="25" ht="20.25" customHeight="1" spans="1:15">
      <c r="A25" s="159" t="s">
        <v>96</v>
      </c>
      <c r="B25" s="159" t="str">
        <f>"        "&amp;"住房改革支出"</f>
        <v>        住房改革支出</v>
      </c>
      <c r="C25" s="64">
        <v>5657748</v>
      </c>
      <c r="D25" s="64">
        <v>5657748</v>
      </c>
      <c r="E25" s="64">
        <v>5657748</v>
      </c>
      <c r="F25" s="64"/>
      <c r="G25" s="64"/>
      <c r="H25" s="64"/>
      <c r="I25" s="64"/>
      <c r="J25" s="64"/>
      <c r="K25" s="64"/>
      <c r="L25" s="64"/>
      <c r="M25" s="64"/>
      <c r="N25" s="64"/>
      <c r="O25" s="64"/>
    </row>
    <row r="26" ht="20.25" customHeight="1" spans="1:15">
      <c r="A26" s="160" t="s">
        <v>97</v>
      </c>
      <c r="B26" s="160" t="str">
        <f>"        "&amp;"住房公积金"</f>
        <v>        住房公积金</v>
      </c>
      <c r="C26" s="64">
        <v>5237844</v>
      </c>
      <c r="D26" s="64">
        <v>5237844</v>
      </c>
      <c r="E26" s="64">
        <v>5237844</v>
      </c>
      <c r="F26" s="64"/>
      <c r="G26" s="64"/>
      <c r="H26" s="64"/>
      <c r="I26" s="64"/>
      <c r="J26" s="64"/>
      <c r="K26" s="64"/>
      <c r="L26" s="64"/>
      <c r="M26" s="64"/>
      <c r="N26" s="64"/>
      <c r="O26" s="64"/>
    </row>
    <row r="27" ht="20.25" customHeight="1" spans="1:15">
      <c r="A27" s="160" t="s">
        <v>98</v>
      </c>
      <c r="B27" s="160" t="str">
        <f>"        "&amp;"购房补贴"</f>
        <v>        购房补贴</v>
      </c>
      <c r="C27" s="64">
        <v>419904</v>
      </c>
      <c r="D27" s="64">
        <v>419904</v>
      </c>
      <c r="E27" s="64">
        <v>419904</v>
      </c>
      <c r="F27" s="64"/>
      <c r="G27" s="64"/>
      <c r="H27" s="64"/>
      <c r="I27" s="64"/>
      <c r="J27" s="64"/>
      <c r="K27" s="64"/>
      <c r="L27" s="64"/>
      <c r="M27" s="64"/>
      <c r="N27" s="64"/>
      <c r="O27" s="64"/>
    </row>
    <row r="28" ht="20.25" customHeight="1" spans="1:15">
      <c r="A28" s="150" t="s">
        <v>99</v>
      </c>
      <c r="B28" s="150" t="str">
        <f>"        "&amp;"其他支出"</f>
        <v>        其他支出</v>
      </c>
      <c r="C28" s="64"/>
      <c r="D28" s="64"/>
      <c r="E28" s="64"/>
      <c r="F28" s="64"/>
      <c r="G28" s="64"/>
      <c r="H28" s="64"/>
      <c r="I28" s="64"/>
      <c r="J28" s="64"/>
      <c r="K28" s="64"/>
      <c r="L28" s="64"/>
      <c r="M28" s="64"/>
      <c r="N28" s="64"/>
      <c r="O28" s="64"/>
    </row>
    <row r="29" ht="20.25" customHeight="1" spans="1:15">
      <c r="A29" s="159" t="s">
        <v>100</v>
      </c>
      <c r="B29" s="159" t="str">
        <f>"        "&amp;"彩票公益金安排的支出"</f>
        <v>        彩票公益金安排的支出</v>
      </c>
      <c r="C29" s="64"/>
      <c r="D29" s="64"/>
      <c r="E29" s="64"/>
      <c r="F29" s="64"/>
      <c r="G29" s="64"/>
      <c r="H29" s="64"/>
      <c r="I29" s="64"/>
      <c r="J29" s="64"/>
      <c r="K29" s="64"/>
      <c r="L29" s="64"/>
      <c r="M29" s="64"/>
      <c r="N29" s="64"/>
      <c r="O29" s="64"/>
    </row>
    <row r="30" ht="20.25" customHeight="1" spans="1:15">
      <c r="A30" s="160" t="s">
        <v>101</v>
      </c>
      <c r="B30" s="160" t="str">
        <f>"        "&amp;"用于体育事业的彩票公益金支出"</f>
        <v>        用于体育事业的彩票公益金支出</v>
      </c>
      <c r="C30" s="64"/>
      <c r="D30" s="64"/>
      <c r="E30" s="64"/>
      <c r="F30" s="64"/>
      <c r="G30" s="64"/>
      <c r="H30" s="64"/>
      <c r="I30" s="64"/>
      <c r="J30" s="64"/>
      <c r="K30" s="64"/>
      <c r="L30" s="64"/>
      <c r="M30" s="64"/>
      <c r="N30" s="64"/>
      <c r="O30" s="64"/>
    </row>
    <row r="31" ht="20.25" customHeight="1" spans="1:15">
      <c r="A31" s="152" t="s">
        <v>30</v>
      </c>
      <c r="B31" s="150"/>
      <c r="C31" s="154">
        <v>126868223.59</v>
      </c>
      <c r="D31" s="154">
        <v>93470173.59</v>
      </c>
      <c r="E31" s="154">
        <v>68395104.81</v>
      </c>
      <c r="F31" s="154">
        <v>25075068.78</v>
      </c>
      <c r="G31" s="154"/>
      <c r="H31" s="154"/>
      <c r="I31" s="154"/>
      <c r="J31" s="154">
        <v>24310000</v>
      </c>
      <c r="K31" s="154"/>
      <c r="L31" s="154"/>
      <c r="M31" s="154"/>
      <c r="N31" s="154"/>
      <c r="O31" s="154">
        <v>24310000</v>
      </c>
    </row>
  </sheetData>
  <mergeCells count="12">
    <mergeCell ref="A1:O1"/>
    <mergeCell ref="A2:O2"/>
    <mergeCell ref="A3:N3"/>
    <mergeCell ref="D4:F4"/>
    <mergeCell ref="J4:O4"/>
    <mergeCell ref="A31:B3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topLeftCell="B1" workbookViewId="0">
      <selection activeCell="C19" sqref="C19"/>
    </sheetView>
  </sheetViews>
  <sheetFormatPr defaultColWidth="8.85185185185185" defaultRowHeight="15" customHeight="1" outlineLevelCol="3"/>
  <cols>
    <col min="1" max="2" width="28.5740740740741" customWidth="1"/>
    <col min="3" max="3" width="35.7037037037037" customWidth="1"/>
    <col min="4" max="4" width="28.5740740740741" customWidth="1"/>
  </cols>
  <sheetData>
    <row r="1" ht="18.75" customHeight="1" spans="1:4">
      <c r="A1" s="148" t="s">
        <v>102</v>
      </c>
      <c r="B1" s="161"/>
      <c r="C1" s="161"/>
      <c r="D1" s="161"/>
    </row>
    <row r="2" ht="28.5" customHeight="1" spans="1:4">
      <c r="A2" s="162" t="s">
        <v>103</v>
      </c>
      <c r="B2" s="162"/>
      <c r="C2" s="162"/>
      <c r="D2" s="162"/>
    </row>
    <row r="3" ht="18.75" customHeight="1" spans="1:4">
      <c r="A3" s="150" t="str">
        <f>"单位名称："&amp;"云南省玉溪第一中学"</f>
        <v>单位名称：云南省玉溪第一中学</v>
      </c>
      <c r="B3" s="150"/>
      <c r="C3" s="150"/>
      <c r="D3" s="148" t="s">
        <v>2</v>
      </c>
    </row>
    <row r="4" ht="18.75" customHeight="1" spans="1:4">
      <c r="A4" s="59" t="s">
        <v>3</v>
      </c>
      <c r="B4" s="59"/>
      <c r="C4" s="59" t="s">
        <v>4</v>
      </c>
      <c r="D4" s="59"/>
    </row>
    <row r="5" ht="18.75" customHeight="1" spans="1:4">
      <c r="A5" s="59" t="s">
        <v>5</v>
      </c>
      <c r="B5" s="59" t="s">
        <v>6</v>
      </c>
      <c r="C5" s="59" t="s">
        <v>104</v>
      </c>
      <c r="D5" s="59" t="s">
        <v>6</v>
      </c>
    </row>
    <row r="6" ht="18.75" customHeight="1" spans="1:4">
      <c r="A6" s="163" t="s">
        <v>105</v>
      </c>
      <c r="B6" s="164"/>
      <c r="C6" s="165" t="s">
        <v>106</v>
      </c>
      <c r="D6" s="164"/>
    </row>
    <row r="7" ht="18.75" customHeight="1" spans="1:4">
      <c r="A7" s="150" t="s">
        <v>107</v>
      </c>
      <c r="B7" s="166">
        <v>78785166.39</v>
      </c>
      <c r="C7" s="167" t="str">
        <f>"（一）"&amp;"教育支出"</f>
        <v>（一）教育支出</v>
      </c>
      <c r="D7" s="166">
        <v>70178914.74</v>
      </c>
    </row>
    <row r="8" ht="18.75" customHeight="1" spans="1:4">
      <c r="A8" s="150" t="s">
        <v>108</v>
      </c>
      <c r="B8" s="166"/>
      <c r="C8" s="167" t="str">
        <f>"（二）"&amp;"社会保障和就业支出"</f>
        <v>（二）社会保障和就业支出</v>
      </c>
      <c r="D8" s="166">
        <v>11504868.48</v>
      </c>
    </row>
    <row r="9" ht="18.75" customHeight="1" spans="1:4">
      <c r="A9" s="150" t="s">
        <v>109</v>
      </c>
      <c r="B9" s="166"/>
      <c r="C9" s="167" t="str">
        <f>"（三）"&amp;"卫生健康支出"</f>
        <v>（三）卫生健康支出</v>
      </c>
      <c r="D9" s="166">
        <v>6128642.37</v>
      </c>
    </row>
    <row r="10" ht="18.75" customHeight="1" spans="1:4">
      <c r="A10" s="150" t="s">
        <v>110</v>
      </c>
      <c r="B10" s="166"/>
      <c r="C10" s="167" t="str">
        <f>"（四）"&amp;"住房保障支出"</f>
        <v>（四）住房保障支出</v>
      </c>
      <c r="D10" s="166">
        <v>5657748</v>
      </c>
    </row>
    <row r="11" ht="18.75" customHeight="1" spans="1:4">
      <c r="A11" s="61" t="s">
        <v>107</v>
      </c>
      <c r="B11" s="166">
        <v>14685007.2</v>
      </c>
      <c r="C11" s="167" t="str">
        <f>"（二）"&amp;"其他支出"</f>
        <v>（二）其他支出</v>
      </c>
      <c r="D11" s="166"/>
    </row>
    <row r="12" ht="18.75" customHeight="1" spans="1:4">
      <c r="A12" s="61" t="s">
        <v>108</v>
      </c>
      <c r="B12" s="166"/>
      <c r="C12" s="150"/>
      <c r="D12" s="150"/>
    </row>
    <row r="13" ht="18.75" customHeight="1" spans="1:4">
      <c r="A13" s="61" t="s">
        <v>109</v>
      </c>
      <c r="B13" s="166"/>
      <c r="C13" s="150"/>
      <c r="D13" s="150"/>
    </row>
    <row r="14" ht="18.75" customHeight="1" spans="1:4">
      <c r="A14" s="150"/>
      <c r="B14" s="150"/>
      <c r="C14" s="150" t="s">
        <v>111</v>
      </c>
      <c r="D14" s="150"/>
    </row>
    <row r="15" ht="18.75" customHeight="1" spans="1:4">
      <c r="A15" s="168" t="s">
        <v>24</v>
      </c>
      <c r="B15" s="166">
        <v>93470173.59</v>
      </c>
      <c r="C15" s="168" t="s">
        <v>25</v>
      </c>
      <c r="D15" s="166">
        <v>93470173.59</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13" workbookViewId="0">
      <selection activeCell="B19" sqref="B19"/>
    </sheetView>
  </sheetViews>
  <sheetFormatPr defaultColWidth="8.85185185185185" defaultRowHeight="15" customHeight="1" outlineLevelCol="6"/>
  <cols>
    <col min="1" max="1" width="17.8425925925926" customWidth="1"/>
    <col min="2" max="2" width="53.1296296296296" customWidth="1"/>
    <col min="3" max="7" width="15.1296296296296" customWidth="1"/>
  </cols>
  <sheetData>
    <row r="1" customHeight="1" spans="1:7">
      <c r="A1" s="157" t="s">
        <v>112</v>
      </c>
      <c r="B1" s="157"/>
      <c r="C1" s="157"/>
      <c r="D1" s="157"/>
      <c r="E1" s="157"/>
      <c r="F1" s="157"/>
      <c r="G1" s="157"/>
    </row>
    <row r="2" ht="28.5" customHeight="1" spans="1:7">
      <c r="A2" s="149" t="s">
        <v>113</v>
      </c>
      <c r="B2" s="149"/>
      <c r="C2" s="149"/>
      <c r="D2" s="149"/>
      <c r="E2" s="149"/>
      <c r="F2" s="149"/>
      <c r="G2" s="149"/>
    </row>
    <row r="3" ht="20.25" customHeight="1" spans="1:7">
      <c r="A3" s="150" t="str">
        <f>"单位名称："&amp;"云南省玉溪第一中学"</f>
        <v>单位名称：云南省玉溪第一中学</v>
      </c>
      <c r="B3" s="150"/>
      <c r="C3" s="150"/>
      <c r="D3" s="150"/>
      <c r="E3" s="150"/>
      <c r="F3" s="150"/>
      <c r="G3" s="158" t="s">
        <v>2</v>
      </c>
    </row>
    <row r="4" ht="27" customHeight="1" spans="1:7">
      <c r="A4" s="151" t="s">
        <v>114</v>
      </c>
      <c r="B4" s="151"/>
      <c r="C4" s="151" t="s">
        <v>30</v>
      </c>
      <c r="D4" s="151" t="s">
        <v>33</v>
      </c>
      <c r="E4" s="151"/>
      <c r="F4" s="151"/>
      <c r="G4" s="151" t="s">
        <v>72</v>
      </c>
    </row>
    <row r="5" ht="27" customHeight="1" spans="1:7">
      <c r="A5" s="151" t="s">
        <v>67</v>
      </c>
      <c r="B5" s="151" t="s">
        <v>68</v>
      </c>
      <c r="C5" s="151"/>
      <c r="D5" s="151" t="s">
        <v>32</v>
      </c>
      <c r="E5" s="151" t="s">
        <v>115</v>
      </c>
      <c r="F5" s="151" t="s">
        <v>116</v>
      </c>
      <c r="G5" s="151"/>
    </row>
    <row r="6" ht="20.25" customHeight="1" spans="1:7">
      <c r="A6" s="156" t="s">
        <v>44</v>
      </c>
      <c r="B6" s="156" t="s">
        <v>45</v>
      </c>
      <c r="C6" s="156" t="s">
        <v>46</v>
      </c>
      <c r="D6" s="156" t="s">
        <v>47</v>
      </c>
      <c r="E6" s="156" t="s">
        <v>48</v>
      </c>
      <c r="F6" s="156" t="s">
        <v>49</v>
      </c>
      <c r="G6" s="156">
        <v>7</v>
      </c>
    </row>
    <row r="7" ht="20.25" customHeight="1" spans="1:7">
      <c r="A7" s="150" t="s">
        <v>78</v>
      </c>
      <c r="B7" s="150" t="str">
        <f>"        "&amp;"教育支出"</f>
        <v>        教育支出</v>
      </c>
      <c r="C7" s="64">
        <v>70178914.74</v>
      </c>
      <c r="D7" s="154">
        <v>45103845.96</v>
      </c>
      <c r="E7" s="64">
        <v>45103845.96</v>
      </c>
      <c r="F7" s="64"/>
      <c r="G7" s="64">
        <v>25075068.78</v>
      </c>
    </row>
    <row r="8" ht="20.25" customHeight="1" spans="1:7">
      <c r="A8" s="159" t="s">
        <v>79</v>
      </c>
      <c r="B8" s="159" t="str">
        <f>"        "&amp;"普通教育"</f>
        <v>        普通教育</v>
      </c>
      <c r="C8" s="64">
        <v>70178914.74</v>
      </c>
      <c r="D8" s="154">
        <v>45103845.96</v>
      </c>
      <c r="E8" s="64">
        <v>45103845.96</v>
      </c>
      <c r="F8" s="64"/>
      <c r="G8" s="64">
        <v>25075068.78</v>
      </c>
    </row>
    <row r="9" ht="20.25" customHeight="1" spans="1:7">
      <c r="A9" s="160" t="s">
        <v>80</v>
      </c>
      <c r="B9" s="160" t="str">
        <f>"        "&amp;"高中教育"</f>
        <v>        高中教育</v>
      </c>
      <c r="C9" s="64">
        <v>69158914.74</v>
      </c>
      <c r="D9" s="154">
        <v>45103845.96</v>
      </c>
      <c r="E9" s="64">
        <v>45103845.96</v>
      </c>
      <c r="F9" s="64"/>
      <c r="G9" s="64">
        <v>24055068.78</v>
      </c>
    </row>
    <row r="10" ht="20.25" customHeight="1" spans="1:7">
      <c r="A10" s="160" t="s">
        <v>81</v>
      </c>
      <c r="B10" s="160" t="str">
        <f>"        "&amp;"高等教育"</f>
        <v>        高等教育</v>
      </c>
      <c r="C10" s="64">
        <v>1020000</v>
      </c>
      <c r="D10" s="154"/>
      <c r="E10" s="64"/>
      <c r="F10" s="64"/>
      <c r="G10" s="64">
        <v>1020000</v>
      </c>
    </row>
    <row r="11" ht="20.25" customHeight="1" spans="1:7">
      <c r="A11" s="150" t="s">
        <v>82</v>
      </c>
      <c r="B11" s="150" t="str">
        <f>"        "&amp;"社会保障和就业支出"</f>
        <v>        社会保障和就业支出</v>
      </c>
      <c r="C11" s="64">
        <v>11504868.48</v>
      </c>
      <c r="D11" s="154">
        <v>11504868.48</v>
      </c>
      <c r="E11" s="64">
        <v>11504868.48</v>
      </c>
      <c r="F11" s="64"/>
      <c r="G11" s="64"/>
    </row>
    <row r="12" ht="20.25" customHeight="1" spans="1:7">
      <c r="A12" s="159" t="s">
        <v>83</v>
      </c>
      <c r="B12" s="159" t="str">
        <f>"        "&amp;"行政事业单位养老支出"</f>
        <v>        行政事业单位养老支出</v>
      </c>
      <c r="C12" s="64">
        <v>11440788.48</v>
      </c>
      <c r="D12" s="154">
        <v>11440788.48</v>
      </c>
      <c r="E12" s="64">
        <v>11440788.48</v>
      </c>
      <c r="F12" s="64"/>
      <c r="G12" s="64"/>
    </row>
    <row r="13" ht="20.25" customHeight="1" spans="1:7">
      <c r="A13" s="160" t="s">
        <v>84</v>
      </c>
      <c r="B13" s="160" t="str">
        <f>"        "&amp;"事业单位离退休"</f>
        <v>        事业单位离退休</v>
      </c>
      <c r="C13" s="64">
        <v>4488000</v>
      </c>
      <c r="D13" s="154">
        <v>4488000</v>
      </c>
      <c r="E13" s="64">
        <v>4488000</v>
      </c>
      <c r="F13" s="64"/>
      <c r="G13" s="64"/>
    </row>
    <row r="14" ht="20.25" customHeight="1" spans="1:7">
      <c r="A14" s="160" t="s">
        <v>85</v>
      </c>
      <c r="B14" s="160" t="str">
        <f>"        "&amp;"机关事业单位基本养老保险缴费支出"</f>
        <v>        机关事业单位基本养老保险缴费支出</v>
      </c>
      <c r="C14" s="64">
        <v>6202788.48</v>
      </c>
      <c r="D14" s="154">
        <v>6202788.48</v>
      </c>
      <c r="E14" s="64">
        <v>6202788.48</v>
      </c>
      <c r="F14" s="64"/>
      <c r="G14" s="64"/>
    </row>
    <row r="15" ht="20.25" customHeight="1" spans="1:7">
      <c r="A15" s="160" t="s">
        <v>86</v>
      </c>
      <c r="B15" s="160" t="str">
        <f>"        "&amp;"机关事业单位职业年金缴费支出"</f>
        <v>        机关事业单位职业年金缴费支出</v>
      </c>
      <c r="C15" s="64">
        <v>750000</v>
      </c>
      <c r="D15" s="154">
        <v>750000</v>
      </c>
      <c r="E15" s="64">
        <v>750000</v>
      </c>
      <c r="F15" s="64"/>
      <c r="G15" s="64"/>
    </row>
    <row r="16" ht="20.25" customHeight="1" spans="1:7">
      <c r="A16" s="159" t="s">
        <v>87</v>
      </c>
      <c r="B16" s="159" t="str">
        <f>"        "&amp;"抚恤"</f>
        <v>        抚恤</v>
      </c>
      <c r="C16" s="64">
        <v>64080</v>
      </c>
      <c r="D16" s="154">
        <v>64080</v>
      </c>
      <c r="E16" s="64">
        <v>64080</v>
      </c>
      <c r="F16" s="64"/>
      <c r="G16" s="64"/>
    </row>
    <row r="17" ht="20.25" customHeight="1" spans="1:7">
      <c r="A17" s="160" t="s">
        <v>88</v>
      </c>
      <c r="B17" s="160" t="str">
        <f>"        "&amp;"死亡抚恤"</f>
        <v>        死亡抚恤</v>
      </c>
      <c r="C17" s="64">
        <v>64080</v>
      </c>
      <c r="D17" s="154">
        <v>64080</v>
      </c>
      <c r="E17" s="64">
        <v>64080</v>
      </c>
      <c r="F17" s="64"/>
      <c r="G17" s="64"/>
    </row>
    <row r="18" ht="20.25" customHeight="1" spans="1:7">
      <c r="A18" s="150" t="s">
        <v>89</v>
      </c>
      <c r="B18" s="150" t="str">
        <f>"        "&amp;"卫生健康支出"</f>
        <v>        卫生健康支出</v>
      </c>
      <c r="C18" s="64">
        <v>6128642.37</v>
      </c>
      <c r="D18" s="154">
        <v>6128642.37</v>
      </c>
      <c r="E18" s="64">
        <v>6128642.37</v>
      </c>
      <c r="F18" s="64"/>
      <c r="G18" s="64"/>
    </row>
    <row r="19" ht="20.25" customHeight="1" spans="1:7">
      <c r="A19" s="159" t="s">
        <v>90</v>
      </c>
      <c r="B19" s="159" t="str">
        <f>"        "&amp;"行政事业单位医疗"</f>
        <v>        行政事业单位医疗</v>
      </c>
      <c r="C19" s="64">
        <v>6128642.37</v>
      </c>
      <c r="D19" s="154">
        <v>6128642.37</v>
      </c>
      <c r="E19" s="64">
        <v>6128642.37</v>
      </c>
      <c r="F19" s="64"/>
      <c r="G19" s="64"/>
    </row>
    <row r="20" ht="20.25" customHeight="1" spans="1:7">
      <c r="A20" s="160" t="s">
        <v>92</v>
      </c>
      <c r="B20" s="160" t="str">
        <f>"        "&amp;"事业单位医疗"</f>
        <v>        事业单位医疗</v>
      </c>
      <c r="C20" s="64">
        <v>3232696.52</v>
      </c>
      <c r="D20" s="154">
        <v>3232696.52</v>
      </c>
      <c r="E20" s="64">
        <v>3232696.52</v>
      </c>
      <c r="F20" s="64"/>
      <c r="G20" s="64"/>
    </row>
    <row r="21" ht="20.25" customHeight="1" spans="1:7">
      <c r="A21" s="160" t="s">
        <v>93</v>
      </c>
      <c r="B21" s="160" t="str">
        <f>"        "&amp;"公务员医疗补助"</f>
        <v>        公务员医疗补助</v>
      </c>
      <c r="C21" s="64">
        <v>2550371.4</v>
      </c>
      <c r="D21" s="154">
        <v>2550371.4</v>
      </c>
      <c r="E21" s="64">
        <v>2550371.4</v>
      </c>
      <c r="F21" s="64"/>
      <c r="G21" s="64"/>
    </row>
    <row r="22" ht="20.25" customHeight="1" spans="1:7">
      <c r="A22" s="160" t="s">
        <v>94</v>
      </c>
      <c r="B22" s="160" t="str">
        <f>"        "&amp;"其他行政事业单位医疗支出"</f>
        <v>        其他行政事业单位医疗支出</v>
      </c>
      <c r="C22" s="64">
        <v>345574.45</v>
      </c>
      <c r="D22" s="154">
        <v>345574.45</v>
      </c>
      <c r="E22" s="64">
        <v>345574.45</v>
      </c>
      <c r="F22" s="64"/>
      <c r="G22" s="64"/>
    </row>
    <row r="23" ht="20.25" customHeight="1" spans="1:7">
      <c r="A23" s="150" t="s">
        <v>95</v>
      </c>
      <c r="B23" s="150" t="str">
        <f>"        "&amp;"住房保障支出"</f>
        <v>        住房保障支出</v>
      </c>
      <c r="C23" s="64">
        <v>5657748</v>
      </c>
      <c r="D23" s="154">
        <v>5657748</v>
      </c>
      <c r="E23" s="64">
        <v>5657748</v>
      </c>
      <c r="F23" s="64"/>
      <c r="G23" s="64"/>
    </row>
    <row r="24" ht="20.25" customHeight="1" spans="1:7">
      <c r="A24" s="159" t="s">
        <v>96</v>
      </c>
      <c r="B24" s="159" t="str">
        <f>"        "&amp;"住房改革支出"</f>
        <v>        住房改革支出</v>
      </c>
      <c r="C24" s="64">
        <v>5657748</v>
      </c>
      <c r="D24" s="154">
        <v>5657748</v>
      </c>
      <c r="E24" s="64">
        <v>5657748</v>
      </c>
      <c r="F24" s="64"/>
      <c r="G24" s="64"/>
    </row>
    <row r="25" ht="20.25" customHeight="1" spans="1:7">
      <c r="A25" s="160" t="s">
        <v>97</v>
      </c>
      <c r="B25" s="160" t="str">
        <f>"        "&amp;"住房公积金"</f>
        <v>        住房公积金</v>
      </c>
      <c r="C25" s="64">
        <v>5237844</v>
      </c>
      <c r="D25" s="154">
        <v>5237844</v>
      </c>
      <c r="E25" s="64">
        <v>5237844</v>
      </c>
      <c r="F25" s="64"/>
      <c r="G25" s="64"/>
    </row>
    <row r="26" ht="20.25" customHeight="1" spans="1:7">
      <c r="A26" s="160" t="s">
        <v>98</v>
      </c>
      <c r="B26" s="160" t="str">
        <f>"        "&amp;"购房补贴"</f>
        <v>        购房补贴</v>
      </c>
      <c r="C26" s="64">
        <v>419904</v>
      </c>
      <c r="D26" s="154">
        <v>419904</v>
      </c>
      <c r="E26" s="64">
        <v>419904</v>
      </c>
      <c r="F26" s="64"/>
      <c r="G26" s="64"/>
    </row>
    <row r="27" ht="20.25" customHeight="1" spans="1:7">
      <c r="A27" s="152" t="s">
        <v>30</v>
      </c>
      <c r="B27" s="150"/>
      <c r="C27" s="154">
        <v>93470173.59</v>
      </c>
      <c r="D27" s="154">
        <v>68395104.81</v>
      </c>
      <c r="E27" s="154">
        <v>68395104.81</v>
      </c>
      <c r="F27" s="154"/>
      <c r="G27" s="154">
        <v>25075068.78</v>
      </c>
    </row>
  </sheetData>
  <mergeCells count="8">
    <mergeCell ref="A1:G1"/>
    <mergeCell ref="A2:G2"/>
    <mergeCell ref="A3:F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185185185185" defaultRowHeight="15" customHeight="1" outlineLevelRow="6" outlineLevelCol="5"/>
  <cols>
    <col min="1" max="6" width="25.1296296296296" customWidth="1"/>
  </cols>
  <sheetData>
    <row r="1" customHeight="1" spans="1:6">
      <c r="A1" s="148" t="s">
        <v>117</v>
      </c>
      <c r="B1" s="148"/>
      <c r="C1" s="148"/>
      <c r="D1" s="148"/>
      <c r="E1" s="148"/>
      <c r="F1" s="148"/>
    </row>
    <row r="2" ht="28.5" customHeight="1" spans="1:6">
      <c r="A2" s="149" t="s">
        <v>118</v>
      </c>
      <c r="B2" s="149"/>
      <c r="C2" s="149"/>
      <c r="D2" s="149"/>
      <c r="E2" s="149"/>
      <c r="F2" s="149"/>
    </row>
    <row r="3" ht="20.25" customHeight="1" spans="1:6">
      <c r="A3" s="150" t="str">
        <f>"单位名称："&amp;"云南省玉溪第一中学"</f>
        <v>单位名称：云南省玉溪第一中学</v>
      </c>
      <c r="B3" s="150"/>
      <c r="C3" s="150"/>
      <c r="D3" s="150"/>
      <c r="E3" s="150"/>
      <c r="F3" s="148" t="s">
        <v>2</v>
      </c>
    </row>
    <row r="4" ht="20.25" customHeight="1" spans="1:6">
      <c r="A4" s="151" t="s">
        <v>119</v>
      </c>
      <c r="B4" s="151" t="s">
        <v>120</v>
      </c>
      <c r="C4" s="151" t="s">
        <v>121</v>
      </c>
      <c r="D4" s="151"/>
      <c r="E4" s="151"/>
      <c r="F4" s="151"/>
    </row>
    <row r="5" ht="35.25" customHeight="1" spans="1:6">
      <c r="A5" s="151"/>
      <c r="B5" s="151"/>
      <c r="C5" s="151" t="s">
        <v>32</v>
      </c>
      <c r="D5" s="151" t="s">
        <v>122</v>
      </c>
      <c r="E5" s="151" t="s">
        <v>123</v>
      </c>
      <c r="F5" s="151" t="s">
        <v>124</v>
      </c>
    </row>
    <row r="6" ht="20.25" customHeight="1" spans="1:6">
      <c r="A6" s="156" t="s">
        <v>44</v>
      </c>
      <c r="B6" s="156">
        <v>2</v>
      </c>
      <c r="C6" s="156">
        <v>3</v>
      </c>
      <c r="D6" s="156">
        <v>4</v>
      </c>
      <c r="E6" s="156">
        <v>5</v>
      </c>
      <c r="F6" s="156">
        <v>6</v>
      </c>
    </row>
    <row r="7" ht="20.25" customHeight="1" spans="1:6">
      <c r="A7" s="64">
        <v>47300</v>
      </c>
      <c r="B7" s="64"/>
      <c r="C7" s="64">
        <v>39300</v>
      </c>
      <c r="D7" s="64"/>
      <c r="E7" s="154">
        <v>39300</v>
      </c>
      <c r="F7" s="64">
        <v>8000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topLeftCell="A5" workbookViewId="0">
      <selection activeCell="A13" sqref="A13"/>
    </sheetView>
  </sheetViews>
  <sheetFormatPr defaultColWidth="8.85185185185185" defaultRowHeight="15" customHeight="1"/>
  <cols>
    <col min="1" max="1" width="27.2777777777778" customWidth="1"/>
    <col min="2" max="2" width="20.8425925925926" customWidth="1"/>
    <col min="3" max="3" width="22.7037037037037" customWidth="1"/>
    <col min="4" max="4" width="11.1296296296296" customWidth="1"/>
    <col min="5" max="5" width="22.7037037037037" customWidth="1"/>
    <col min="6" max="6" width="11.1296296296296" customWidth="1"/>
    <col min="7" max="7" width="22.7037037037037" customWidth="1"/>
    <col min="8" max="8" width="16.2777777777778" customWidth="1"/>
    <col min="9" max="9" width="16.4166666666667" customWidth="1"/>
    <col min="10" max="13" width="16.2777777777778" customWidth="1"/>
    <col min="14" max="16" width="16.4166666666667" customWidth="1"/>
    <col min="17" max="22" width="16.2777777777778" customWidth="1"/>
    <col min="23" max="23" width="16.4166666666667" customWidth="1"/>
  </cols>
  <sheetData>
    <row r="1" customHeight="1" spans="1:23">
      <c r="A1" s="148" t="s">
        <v>125</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126</v>
      </c>
      <c r="B2" s="149"/>
      <c r="C2" s="149" t="s">
        <v>127</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"单位名称："&amp;"云南省玉溪第一中学"</f>
        <v>单位名称：云南省玉溪第一中学</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128</v>
      </c>
      <c r="B4" s="151" t="s">
        <v>129</v>
      </c>
      <c r="C4" s="151" t="s">
        <v>130</v>
      </c>
      <c r="D4" s="151" t="s">
        <v>131</v>
      </c>
      <c r="E4" s="151" t="s">
        <v>132</v>
      </c>
      <c r="F4" s="151" t="s">
        <v>133</v>
      </c>
      <c r="G4" s="151" t="s">
        <v>134</v>
      </c>
      <c r="H4" s="151" t="s">
        <v>135</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136</v>
      </c>
      <c r="O5" s="151"/>
      <c r="P5" s="151"/>
      <c r="Q5" s="151" t="s">
        <v>36</v>
      </c>
      <c r="R5" s="151" t="s">
        <v>70</v>
      </c>
      <c r="S5" s="151"/>
      <c r="T5" s="151"/>
      <c r="U5" s="151"/>
      <c r="V5" s="151"/>
      <c r="W5" s="151"/>
    </row>
    <row r="6" ht="41.25" customHeight="1" spans="1:23">
      <c r="A6" s="151"/>
      <c r="B6" s="151"/>
      <c r="C6" s="151"/>
      <c r="D6" s="151"/>
      <c r="E6" s="151"/>
      <c r="F6" s="151"/>
      <c r="G6" s="151"/>
      <c r="H6" s="151"/>
      <c r="I6" s="151" t="s">
        <v>137</v>
      </c>
      <c r="J6" s="151" t="s">
        <v>138</v>
      </c>
      <c r="K6" s="151" t="s">
        <v>139</v>
      </c>
      <c r="L6" s="151" t="s">
        <v>140</v>
      </c>
      <c r="M6" s="151" t="s">
        <v>141</v>
      </c>
      <c r="N6" s="151" t="s">
        <v>33</v>
      </c>
      <c r="O6" s="151" t="s">
        <v>34</v>
      </c>
      <c r="P6" s="151" t="s">
        <v>35</v>
      </c>
      <c r="Q6" s="151"/>
      <c r="R6" s="151" t="s">
        <v>32</v>
      </c>
      <c r="S6" s="151" t="s">
        <v>39</v>
      </c>
      <c r="T6" s="151" t="s">
        <v>142</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143</v>
      </c>
      <c r="U7" s="152" t="s">
        <v>144</v>
      </c>
      <c r="V7" s="152" t="s">
        <v>145</v>
      </c>
      <c r="W7" s="152" t="s">
        <v>146</v>
      </c>
    </row>
    <row r="8" ht="20.25" customHeight="1" spans="1:23">
      <c r="A8" s="153" t="s">
        <v>64</v>
      </c>
      <c r="C8" s="150"/>
      <c r="D8" s="150"/>
      <c r="E8" s="150"/>
      <c r="G8" s="150"/>
      <c r="H8" s="154">
        <v>69302304.81</v>
      </c>
      <c r="I8" s="64">
        <v>68395104.81</v>
      </c>
      <c r="J8" s="64">
        <v>14839077.2</v>
      </c>
      <c r="K8" s="64"/>
      <c r="L8" s="64">
        <v>53556027.61</v>
      </c>
      <c r="M8" s="64"/>
      <c r="N8" s="64"/>
      <c r="O8" s="64"/>
      <c r="P8" s="64"/>
      <c r="Q8" s="64">
        <v>907200</v>
      </c>
      <c r="R8" s="64"/>
      <c r="S8" s="64"/>
      <c r="T8" s="64"/>
      <c r="U8" s="64"/>
      <c r="V8" s="64"/>
      <c r="W8" s="64"/>
    </row>
    <row r="9" ht="20.25" customHeight="1" spans="1:23">
      <c r="A9" s="150" t="str">
        <f t="shared" ref="A9:A26" si="0">"       "&amp;"云南省玉溪第一中学"</f>
        <v>       云南省玉溪第一中学</v>
      </c>
      <c r="B9" s="155" t="s">
        <v>147</v>
      </c>
      <c r="C9" s="150" t="s">
        <v>148</v>
      </c>
      <c r="D9" s="150" t="s">
        <v>80</v>
      </c>
      <c r="E9" s="150" t="s">
        <v>149</v>
      </c>
      <c r="F9" s="150" t="s">
        <v>150</v>
      </c>
      <c r="G9" s="150" t="s">
        <v>151</v>
      </c>
      <c r="H9" s="154">
        <v>16241076</v>
      </c>
      <c r="I9" s="64">
        <v>16241076</v>
      </c>
      <c r="J9" s="64">
        <v>4060269</v>
      </c>
      <c r="K9" s="64"/>
      <c r="L9" s="64">
        <v>12180807</v>
      </c>
      <c r="M9" s="64"/>
      <c r="N9" s="64"/>
      <c r="O9" s="64"/>
      <c r="P9" s="64"/>
      <c r="Q9" s="64"/>
      <c r="R9" s="64"/>
      <c r="S9" s="64"/>
      <c r="T9" s="64"/>
      <c r="U9" s="64"/>
      <c r="V9" s="64"/>
      <c r="W9" s="64"/>
    </row>
    <row r="10" ht="20.25" customHeight="1" spans="1:23">
      <c r="A10" s="150" t="str">
        <f t="shared" si="0"/>
        <v>       云南省玉溪第一中学</v>
      </c>
      <c r="B10" s="150" t="s">
        <v>147</v>
      </c>
      <c r="C10" s="150" t="s">
        <v>148</v>
      </c>
      <c r="D10" s="150" t="s">
        <v>80</v>
      </c>
      <c r="E10" s="150" t="s">
        <v>149</v>
      </c>
      <c r="F10" s="150" t="s">
        <v>152</v>
      </c>
      <c r="G10" s="150" t="s">
        <v>153</v>
      </c>
      <c r="H10" s="154">
        <v>22224</v>
      </c>
      <c r="I10" s="64">
        <v>22224</v>
      </c>
      <c r="J10" s="64">
        <v>5556</v>
      </c>
      <c r="K10" s="150"/>
      <c r="L10" s="64">
        <v>16668</v>
      </c>
      <c r="M10" s="150"/>
      <c r="N10" s="64"/>
      <c r="O10" s="64"/>
      <c r="P10" s="150"/>
      <c r="Q10" s="64"/>
      <c r="R10" s="64"/>
      <c r="S10" s="64"/>
      <c r="T10" s="64"/>
      <c r="U10" s="64"/>
      <c r="V10" s="64"/>
      <c r="W10" s="64"/>
    </row>
    <row r="11" ht="20.25" customHeight="1" spans="1:23">
      <c r="A11" s="150" t="str">
        <f t="shared" si="0"/>
        <v>       云南省玉溪第一中学</v>
      </c>
      <c r="B11" s="150" t="s">
        <v>147</v>
      </c>
      <c r="C11" s="150" t="s">
        <v>148</v>
      </c>
      <c r="D11" s="150" t="s">
        <v>80</v>
      </c>
      <c r="E11" s="150" t="s">
        <v>149</v>
      </c>
      <c r="F11" s="150" t="s">
        <v>154</v>
      </c>
      <c r="G11" s="150" t="s">
        <v>155</v>
      </c>
      <c r="H11" s="154">
        <v>5274900</v>
      </c>
      <c r="I11" s="64">
        <v>5274900</v>
      </c>
      <c r="J11" s="64">
        <v>1318725</v>
      </c>
      <c r="K11" s="150"/>
      <c r="L11" s="64">
        <v>3956175</v>
      </c>
      <c r="M11" s="150"/>
      <c r="N11" s="64"/>
      <c r="O11" s="64"/>
      <c r="P11" s="150"/>
      <c r="Q11" s="64"/>
      <c r="R11" s="64"/>
      <c r="S11" s="64"/>
      <c r="T11" s="64"/>
      <c r="U11" s="64"/>
      <c r="V11" s="64"/>
      <c r="W11" s="64"/>
    </row>
    <row r="12" ht="20.25" customHeight="1" spans="1:23">
      <c r="A12" s="150" t="str">
        <f t="shared" si="0"/>
        <v>       云南省玉溪第一中学</v>
      </c>
      <c r="B12" s="150" t="s">
        <v>147</v>
      </c>
      <c r="C12" s="150" t="s">
        <v>148</v>
      </c>
      <c r="D12" s="150" t="s">
        <v>98</v>
      </c>
      <c r="E12" s="150" t="s">
        <v>156</v>
      </c>
      <c r="F12" s="150" t="s">
        <v>152</v>
      </c>
      <c r="G12" s="150" t="s">
        <v>153</v>
      </c>
      <c r="H12" s="154">
        <v>419904</v>
      </c>
      <c r="I12" s="64">
        <v>419904</v>
      </c>
      <c r="J12" s="64">
        <v>104976</v>
      </c>
      <c r="K12" s="150"/>
      <c r="L12" s="64">
        <v>314928</v>
      </c>
      <c r="M12" s="150"/>
      <c r="N12" s="64"/>
      <c r="O12" s="64"/>
      <c r="P12" s="150"/>
      <c r="Q12" s="64"/>
      <c r="R12" s="64"/>
      <c r="S12" s="64"/>
      <c r="T12" s="64"/>
      <c r="U12" s="64"/>
      <c r="V12" s="64"/>
      <c r="W12" s="64"/>
    </row>
    <row r="13" ht="20.25" customHeight="1" spans="1:23">
      <c r="A13" s="150" t="str">
        <f t="shared" si="0"/>
        <v>       云南省玉溪第一中学</v>
      </c>
      <c r="B13" s="150" t="s">
        <v>157</v>
      </c>
      <c r="C13" s="150" t="s">
        <v>158</v>
      </c>
      <c r="D13" s="150" t="s">
        <v>80</v>
      </c>
      <c r="E13" s="150" t="s">
        <v>149</v>
      </c>
      <c r="F13" s="150" t="s">
        <v>159</v>
      </c>
      <c r="G13" s="150" t="s">
        <v>160</v>
      </c>
      <c r="H13" s="154">
        <v>280845.96</v>
      </c>
      <c r="I13" s="64">
        <v>280845.96</v>
      </c>
      <c r="J13" s="64">
        <v>70211.49</v>
      </c>
      <c r="K13" s="150"/>
      <c r="L13" s="64">
        <v>210634.47</v>
      </c>
      <c r="M13" s="150"/>
      <c r="N13" s="64"/>
      <c r="O13" s="64"/>
      <c r="P13" s="150"/>
      <c r="Q13" s="64"/>
      <c r="R13" s="64"/>
      <c r="S13" s="64"/>
      <c r="T13" s="64"/>
      <c r="U13" s="64"/>
      <c r="V13" s="64"/>
      <c r="W13" s="64"/>
    </row>
    <row r="14" ht="21.6" spans="1:23">
      <c r="A14" s="150" t="str">
        <f t="shared" si="0"/>
        <v>       云南省玉溪第一中学</v>
      </c>
      <c r="B14" s="150" t="s">
        <v>157</v>
      </c>
      <c r="C14" s="150" t="s">
        <v>158</v>
      </c>
      <c r="D14" s="150" t="s">
        <v>85</v>
      </c>
      <c r="E14" s="150" t="s">
        <v>161</v>
      </c>
      <c r="F14" s="150" t="s">
        <v>162</v>
      </c>
      <c r="G14" s="150" t="s">
        <v>163</v>
      </c>
      <c r="H14" s="154">
        <v>6202788.48</v>
      </c>
      <c r="I14" s="64">
        <v>6202788.48</v>
      </c>
      <c r="J14" s="64">
        <v>1550697.12</v>
      </c>
      <c r="K14" s="150"/>
      <c r="L14" s="64">
        <v>4652091.36</v>
      </c>
      <c r="M14" s="150"/>
      <c r="N14" s="64"/>
      <c r="O14" s="64"/>
      <c r="P14" s="150"/>
      <c r="Q14" s="64"/>
      <c r="R14" s="64"/>
      <c r="S14" s="64"/>
      <c r="T14" s="64"/>
      <c r="U14" s="64"/>
      <c r="V14" s="64"/>
      <c r="W14" s="64"/>
    </row>
    <row r="15" ht="20.25" customHeight="1" spans="1:23">
      <c r="A15" s="150" t="str">
        <f t="shared" si="0"/>
        <v>       云南省玉溪第一中学</v>
      </c>
      <c r="B15" s="150" t="s">
        <v>157</v>
      </c>
      <c r="C15" s="150" t="s">
        <v>158</v>
      </c>
      <c r="D15" s="150" t="s">
        <v>92</v>
      </c>
      <c r="E15" s="150" t="s">
        <v>164</v>
      </c>
      <c r="F15" s="150" t="s">
        <v>165</v>
      </c>
      <c r="G15" s="150" t="s">
        <v>166</v>
      </c>
      <c r="H15" s="154">
        <v>3217696.52</v>
      </c>
      <c r="I15" s="64">
        <v>3217696.52</v>
      </c>
      <c r="J15" s="64">
        <v>804424.13</v>
      </c>
      <c r="K15" s="150"/>
      <c r="L15" s="64">
        <v>2413272.39</v>
      </c>
      <c r="M15" s="150"/>
      <c r="N15" s="64"/>
      <c r="O15" s="64"/>
      <c r="P15" s="150"/>
      <c r="Q15" s="64"/>
      <c r="R15" s="64"/>
      <c r="S15" s="64"/>
      <c r="T15" s="64"/>
      <c r="U15" s="64"/>
      <c r="V15" s="64"/>
      <c r="W15" s="64"/>
    </row>
    <row r="16" ht="20.25" customHeight="1" spans="1:23">
      <c r="A16" s="150" t="str">
        <f t="shared" si="0"/>
        <v>       云南省玉溪第一中学</v>
      </c>
      <c r="B16" s="150" t="s">
        <v>157</v>
      </c>
      <c r="C16" s="150" t="s">
        <v>158</v>
      </c>
      <c r="D16" s="150" t="s">
        <v>93</v>
      </c>
      <c r="E16" s="150" t="s">
        <v>167</v>
      </c>
      <c r="F16" s="150" t="s">
        <v>168</v>
      </c>
      <c r="G16" s="150" t="s">
        <v>169</v>
      </c>
      <c r="H16" s="154">
        <v>2550371.4</v>
      </c>
      <c r="I16" s="64">
        <v>2550371.4</v>
      </c>
      <c r="J16" s="64">
        <v>637592.85</v>
      </c>
      <c r="K16" s="150"/>
      <c r="L16" s="64">
        <v>1912778.55</v>
      </c>
      <c r="M16" s="150"/>
      <c r="N16" s="64"/>
      <c r="O16" s="64"/>
      <c r="P16" s="150"/>
      <c r="Q16" s="64"/>
      <c r="R16" s="64"/>
      <c r="S16" s="64"/>
      <c r="T16" s="64"/>
      <c r="U16" s="64"/>
      <c r="V16" s="64"/>
      <c r="W16" s="64"/>
    </row>
    <row r="17" ht="20.25" customHeight="1" spans="1:23">
      <c r="A17" s="150" t="str">
        <f t="shared" si="0"/>
        <v>       云南省玉溪第一中学</v>
      </c>
      <c r="B17" s="150" t="s">
        <v>157</v>
      </c>
      <c r="C17" s="150" t="s">
        <v>158</v>
      </c>
      <c r="D17" s="150" t="s">
        <v>94</v>
      </c>
      <c r="E17" s="150" t="s">
        <v>170</v>
      </c>
      <c r="F17" s="150" t="s">
        <v>159</v>
      </c>
      <c r="G17" s="150" t="s">
        <v>160</v>
      </c>
      <c r="H17" s="154">
        <v>345574.45</v>
      </c>
      <c r="I17" s="64">
        <v>345574.45</v>
      </c>
      <c r="J17" s="64">
        <v>226364.61</v>
      </c>
      <c r="K17" s="150"/>
      <c r="L17" s="64">
        <v>119209.84</v>
      </c>
      <c r="M17" s="150"/>
      <c r="N17" s="64"/>
      <c r="O17" s="64"/>
      <c r="P17" s="150"/>
      <c r="Q17" s="64"/>
      <c r="R17" s="64"/>
      <c r="S17" s="64"/>
      <c r="T17" s="64"/>
      <c r="U17" s="64"/>
      <c r="V17" s="64"/>
      <c r="W17" s="64"/>
    </row>
    <row r="18" ht="20.25" customHeight="1" spans="1:23">
      <c r="A18" s="150" t="str">
        <f t="shared" si="0"/>
        <v>       云南省玉溪第一中学</v>
      </c>
      <c r="B18" s="150" t="s">
        <v>171</v>
      </c>
      <c r="C18" s="150" t="s">
        <v>172</v>
      </c>
      <c r="D18" s="150" t="s">
        <v>97</v>
      </c>
      <c r="E18" s="150" t="s">
        <v>172</v>
      </c>
      <c r="F18" s="150" t="s">
        <v>173</v>
      </c>
      <c r="G18" s="150" t="s">
        <v>172</v>
      </c>
      <c r="H18" s="154">
        <v>5237844</v>
      </c>
      <c r="I18" s="64">
        <v>5237844</v>
      </c>
      <c r="J18" s="64">
        <v>1309461</v>
      </c>
      <c r="K18" s="150"/>
      <c r="L18" s="64">
        <v>3928383</v>
      </c>
      <c r="M18" s="150"/>
      <c r="N18" s="64"/>
      <c r="O18" s="64"/>
      <c r="P18" s="150"/>
      <c r="Q18" s="64"/>
      <c r="R18" s="64"/>
      <c r="S18" s="64"/>
      <c r="T18" s="64"/>
      <c r="U18" s="64"/>
      <c r="V18" s="64"/>
      <c r="W18" s="64"/>
    </row>
    <row r="19" ht="20.25" customHeight="1" spans="1:23">
      <c r="A19" s="150" t="str">
        <f t="shared" si="0"/>
        <v>       云南省玉溪第一中学</v>
      </c>
      <c r="B19" s="150" t="s">
        <v>174</v>
      </c>
      <c r="C19" s="150" t="s">
        <v>175</v>
      </c>
      <c r="D19" s="150" t="s">
        <v>84</v>
      </c>
      <c r="E19" s="150" t="s">
        <v>176</v>
      </c>
      <c r="F19" s="150" t="s">
        <v>177</v>
      </c>
      <c r="G19" s="150" t="s">
        <v>178</v>
      </c>
      <c r="H19" s="154">
        <v>4488000</v>
      </c>
      <c r="I19" s="64">
        <v>4488000</v>
      </c>
      <c r="J19" s="64">
        <v>897600</v>
      </c>
      <c r="K19" s="150"/>
      <c r="L19" s="64">
        <v>3590400</v>
      </c>
      <c r="M19" s="150"/>
      <c r="N19" s="64"/>
      <c r="O19" s="64"/>
      <c r="P19" s="150"/>
      <c r="Q19" s="64"/>
      <c r="R19" s="64"/>
      <c r="S19" s="64"/>
      <c r="T19" s="64"/>
      <c r="U19" s="64"/>
      <c r="V19" s="64"/>
      <c r="W19" s="64"/>
    </row>
    <row r="20" ht="21.6" spans="1:23">
      <c r="A20" s="150" t="str">
        <f t="shared" si="0"/>
        <v>       云南省玉溪第一中学</v>
      </c>
      <c r="B20" s="150" t="s">
        <v>179</v>
      </c>
      <c r="C20" s="150" t="s">
        <v>180</v>
      </c>
      <c r="D20" s="150" t="s">
        <v>80</v>
      </c>
      <c r="E20" s="150" t="s">
        <v>149</v>
      </c>
      <c r="F20" s="150" t="s">
        <v>154</v>
      </c>
      <c r="G20" s="150" t="s">
        <v>155</v>
      </c>
      <c r="H20" s="154">
        <v>7800000</v>
      </c>
      <c r="I20" s="64">
        <v>7800000</v>
      </c>
      <c r="J20" s="64"/>
      <c r="K20" s="150"/>
      <c r="L20" s="64">
        <v>7800000</v>
      </c>
      <c r="M20" s="150"/>
      <c r="N20" s="64"/>
      <c r="O20" s="64"/>
      <c r="P20" s="150"/>
      <c r="Q20" s="64"/>
      <c r="R20" s="64"/>
      <c r="S20" s="64"/>
      <c r="T20" s="64"/>
      <c r="U20" s="64"/>
      <c r="V20" s="64"/>
      <c r="W20" s="64"/>
    </row>
    <row r="21" ht="21.6" spans="1:23">
      <c r="A21" s="150" t="str">
        <f t="shared" si="0"/>
        <v>       云南省玉溪第一中学</v>
      </c>
      <c r="B21" s="150" t="s">
        <v>181</v>
      </c>
      <c r="C21" s="150" t="s">
        <v>182</v>
      </c>
      <c r="D21" s="150" t="s">
        <v>80</v>
      </c>
      <c r="E21" s="150" t="s">
        <v>149</v>
      </c>
      <c r="F21" s="150" t="s">
        <v>154</v>
      </c>
      <c r="G21" s="150" t="s">
        <v>155</v>
      </c>
      <c r="H21" s="154">
        <v>15412800</v>
      </c>
      <c r="I21" s="64">
        <v>15412800</v>
      </c>
      <c r="J21" s="64">
        <v>3853200</v>
      </c>
      <c r="K21" s="150"/>
      <c r="L21" s="64">
        <v>11559600</v>
      </c>
      <c r="M21" s="150"/>
      <c r="N21" s="64"/>
      <c r="O21" s="64"/>
      <c r="P21" s="150"/>
      <c r="Q21" s="64"/>
      <c r="R21" s="64"/>
      <c r="S21" s="64"/>
      <c r="T21" s="64"/>
      <c r="U21" s="64"/>
      <c r="V21" s="64"/>
      <c r="W21" s="64"/>
    </row>
    <row r="22" ht="20.25" customHeight="1" spans="1:23">
      <c r="A22" s="150" t="str">
        <f t="shared" si="0"/>
        <v>       云南省玉溪第一中学</v>
      </c>
      <c r="B22" s="150" t="s">
        <v>183</v>
      </c>
      <c r="C22" s="150" t="s">
        <v>184</v>
      </c>
      <c r="D22" s="150" t="s">
        <v>80</v>
      </c>
      <c r="E22" s="150" t="s">
        <v>149</v>
      </c>
      <c r="F22" s="150" t="s">
        <v>185</v>
      </c>
      <c r="G22" s="150" t="s">
        <v>186</v>
      </c>
      <c r="H22" s="154">
        <v>72000</v>
      </c>
      <c r="I22" s="64">
        <v>72000</v>
      </c>
      <c r="J22" s="64"/>
      <c r="K22" s="150"/>
      <c r="L22" s="64">
        <v>72000</v>
      </c>
      <c r="M22" s="150"/>
      <c r="N22" s="64"/>
      <c r="O22" s="64"/>
      <c r="P22" s="150"/>
      <c r="Q22" s="64"/>
      <c r="R22" s="64"/>
      <c r="S22" s="64"/>
      <c r="T22" s="64"/>
      <c r="U22" s="64"/>
      <c r="V22" s="64"/>
      <c r="W22" s="64"/>
    </row>
    <row r="23" ht="20.25" customHeight="1" spans="1:23">
      <c r="A23" s="150" t="str">
        <f t="shared" si="0"/>
        <v>       云南省玉溪第一中学</v>
      </c>
      <c r="B23" s="150" t="s">
        <v>187</v>
      </c>
      <c r="C23" s="150" t="s">
        <v>188</v>
      </c>
      <c r="D23" s="150" t="s">
        <v>80</v>
      </c>
      <c r="E23" s="150" t="s">
        <v>149</v>
      </c>
      <c r="F23" s="150" t="s">
        <v>185</v>
      </c>
      <c r="G23" s="150" t="s">
        <v>186</v>
      </c>
      <c r="H23" s="154">
        <v>907200</v>
      </c>
      <c r="I23" s="64"/>
      <c r="J23" s="64"/>
      <c r="K23" s="150"/>
      <c r="L23" s="64"/>
      <c r="M23" s="150"/>
      <c r="N23" s="64"/>
      <c r="O23" s="64"/>
      <c r="P23" s="150"/>
      <c r="Q23" s="64">
        <v>907200</v>
      </c>
      <c r="R23" s="64"/>
      <c r="S23" s="64"/>
      <c r="T23" s="64"/>
      <c r="U23" s="64"/>
      <c r="V23" s="64"/>
      <c r="W23" s="64"/>
    </row>
    <row r="24" ht="21.6" spans="1:23">
      <c r="A24" s="150" t="str">
        <f t="shared" si="0"/>
        <v>       云南省玉溪第一中学</v>
      </c>
      <c r="B24" s="150" t="s">
        <v>189</v>
      </c>
      <c r="C24" s="150" t="s">
        <v>190</v>
      </c>
      <c r="D24" s="150" t="s">
        <v>92</v>
      </c>
      <c r="E24" s="150" t="s">
        <v>164</v>
      </c>
      <c r="F24" s="150" t="s">
        <v>191</v>
      </c>
      <c r="G24" s="150" t="s">
        <v>192</v>
      </c>
      <c r="H24" s="154">
        <v>15000</v>
      </c>
      <c r="I24" s="64">
        <v>15000</v>
      </c>
      <c r="J24" s="64"/>
      <c r="K24" s="150"/>
      <c r="L24" s="64">
        <v>15000</v>
      </c>
      <c r="M24" s="150"/>
      <c r="N24" s="64"/>
      <c r="O24" s="64"/>
      <c r="P24" s="150"/>
      <c r="Q24" s="64"/>
      <c r="R24" s="64"/>
      <c r="S24" s="64"/>
      <c r="T24" s="64"/>
      <c r="U24" s="64"/>
      <c r="V24" s="64"/>
      <c r="W24" s="64"/>
    </row>
    <row r="25" ht="20.25" customHeight="1" spans="1:23">
      <c r="A25" s="150" t="str">
        <f t="shared" si="0"/>
        <v>       云南省玉溪第一中学</v>
      </c>
      <c r="B25" s="150" t="s">
        <v>193</v>
      </c>
      <c r="C25" s="150" t="s">
        <v>194</v>
      </c>
      <c r="D25" s="150" t="s">
        <v>86</v>
      </c>
      <c r="E25" s="150" t="s">
        <v>195</v>
      </c>
      <c r="F25" s="150" t="s">
        <v>196</v>
      </c>
      <c r="G25" s="150" t="s">
        <v>197</v>
      </c>
      <c r="H25" s="154">
        <v>750000</v>
      </c>
      <c r="I25" s="64">
        <v>750000</v>
      </c>
      <c r="J25" s="64"/>
      <c r="K25" s="150"/>
      <c r="L25" s="64">
        <v>750000</v>
      </c>
      <c r="M25" s="150"/>
      <c r="N25" s="64"/>
      <c r="O25" s="64"/>
      <c r="P25" s="150"/>
      <c r="Q25" s="64"/>
      <c r="R25" s="64"/>
      <c r="S25" s="64"/>
      <c r="T25" s="64"/>
      <c r="U25" s="64"/>
      <c r="V25" s="64"/>
      <c r="W25" s="64"/>
    </row>
    <row r="26" ht="20.25" customHeight="1" spans="1:23">
      <c r="A26" s="150" t="str">
        <f t="shared" si="0"/>
        <v>       云南省玉溪第一中学</v>
      </c>
      <c r="B26" s="150" t="s">
        <v>198</v>
      </c>
      <c r="C26" s="150" t="s">
        <v>199</v>
      </c>
      <c r="D26" s="150" t="s">
        <v>88</v>
      </c>
      <c r="E26" s="150" t="s">
        <v>200</v>
      </c>
      <c r="F26" s="150" t="s">
        <v>177</v>
      </c>
      <c r="G26" s="150" t="s">
        <v>178</v>
      </c>
      <c r="H26" s="154">
        <v>64080</v>
      </c>
      <c r="I26" s="64">
        <v>64080</v>
      </c>
      <c r="J26" s="64"/>
      <c r="K26" s="150"/>
      <c r="L26" s="64">
        <v>64080</v>
      </c>
      <c r="M26" s="150"/>
      <c r="N26" s="64"/>
      <c r="O26" s="64"/>
      <c r="P26" s="150"/>
      <c r="Q26" s="64"/>
      <c r="R26" s="64"/>
      <c r="S26" s="64"/>
      <c r="T26" s="64"/>
      <c r="U26" s="64"/>
      <c r="V26" s="64"/>
      <c r="W26" s="64"/>
    </row>
    <row r="27" ht="20.25" customHeight="1" spans="1:23">
      <c r="A27" s="152" t="s">
        <v>30</v>
      </c>
      <c r="B27" s="152"/>
      <c r="C27" s="152"/>
      <c r="D27" s="152"/>
      <c r="E27" s="152"/>
      <c r="F27" s="152"/>
      <c r="G27" s="152"/>
      <c r="H27" s="64">
        <v>69302304.81</v>
      </c>
      <c r="I27" s="64">
        <v>68395104.81</v>
      </c>
      <c r="J27" s="64">
        <v>14839077.2</v>
      </c>
      <c r="K27" s="64"/>
      <c r="L27" s="64">
        <v>53556027.61</v>
      </c>
      <c r="M27" s="64"/>
      <c r="N27" s="64"/>
      <c r="O27" s="64"/>
      <c r="P27" s="64"/>
      <c r="Q27" s="64">
        <v>907200</v>
      </c>
      <c r="R27" s="64"/>
      <c r="S27" s="64"/>
      <c r="T27" s="64"/>
      <c r="U27" s="64"/>
      <c r="V27" s="64"/>
      <c r="W27" s="64"/>
    </row>
  </sheetData>
  <mergeCells count="17">
    <mergeCell ref="A1:W1"/>
    <mergeCell ref="A2:W2"/>
    <mergeCell ref="A3:V3"/>
    <mergeCell ref="H4:W4"/>
    <mergeCell ref="I5:M5"/>
    <mergeCell ref="N5:P5"/>
    <mergeCell ref="R5:W5"/>
    <mergeCell ref="A27:G2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8"/>
  <sheetViews>
    <sheetView showZeros="0" topLeftCell="A64" workbookViewId="0">
      <selection activeCell="C73" sqref="C73:H74"/>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B1" s="131"/>
      <c r="E1" s="142"/>
      <c r="F1" s="142"/>
      <c r="G1" s="142"/>
      <c r="H1" s="142"/>
      <c r="K1" s="131"/>
      <c r="N1" s="131"/>
      <c r="O1" s="131"/>
      <c r="P1" s="131"/>
      <c r="U1" s="143"/>
      <c r="W1" s="132" t="s">
        <v>201</v>
      </c>
    </row>
    <row r="2" ht="27.75" customHeight="1" spans="1:23">
      <c r="A2" s="33" t="s">
        <v>202</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"单位名称："&amp;"云南省玉溪第一中学"</f>
        <v>单位名称：云南省玉溪第一中学</v>
      </c>
      <c r="B3" s="144" t="str">
        <f>"单位名称："&amp;"云南省玉溪第一中学"</f>
        <v>单位名称：云南省玉溪第一中学</v>
      </c>
      <c r="C3" s="144"/>
      <c r="D3" s="144"/>
      <c r="E3" s="144"/>
      <c r="F3" s="144"/>
      <c r="G3" s="144"/>
      <c r="H3" s="144"/>
      <c r="I3" s="144"/>
      <c r="J3" s="7"/>
      <c r="K3" s="7"/>
      <c r="L3" s="7"/>
      <c r="M3" s="7"/>
      <c r="N3" s="7"/>
      <c r="O3" s="7"/>
      <c r="P3" s="7"/>
      <c r="Q3" s="7"/>
      <c r="U3" s="143"/>
      <c r="W3" s="135" t="s">
        <v>2</v>
      </c>
    </row>
    <row r="4" ht="21.75" customHeight="1" spans="1:23">
      <c r="A4" s="9" t="s">
        <v>203</v>
      </c>
      <c r="B4" s="9" t="s">
        <v>129</v>
      </c>
      <c r="C4" s="9" t="s">
        <v>130</v>
      </c>
      <c r="D4" s="9" t="s">
        <v>204</v>
      </c>
      <c r="E4" s="10" t="s">
        <v>131</v>
      </c>
      <c r="F4" s="10" t="s">
        <v>132</v>
      </c>
      <c r="G4" s="10" t="s">
        <v>133</v>
      </c>
      <c r="H4" s="10" t="s">
        <v>134</v>
      </c>
      <c r="I4" s="20" t="s">
        <v>30</v>
      </c>
      <c r="J4" s="20" t="s">
        <v>205</v>
      </c>
      <c r="K4" s="20"/>
      <c r="L4" s="20"/>
      <c r="M4" s="20"/>
      <c r="N4" s="20" t="s">
        <v>136</v>
      </c>
      <c r="O4" s="20"/>
      <c r="P4" s="20"/>
      <c r="Q4" s="10" t="s">
        <v>36</v>
      </c>
      <c r="R4" s="11" t="s">
        <v>206</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142</v>
      </c>
      <c r="U5" s="10" t="s">
        <v>41</v>
      </c>
      <c r="V5" s="10" t="s">
        <v>42</v>
      </c>
      <c r="W5" s="10" t="s">
        <v>43</v>
      </c>
    </row>
    <row r="6" ht="40.5" customHeight="1" spans="1:23">
      <c r="A6" s="17"/>
      <c r="B6" s="17"/>
      <c r="C6" s="17"/>
      <c r="D6" s="17"/>
      <c r="E6" s="18"/>
      <c r="F6" s="18"/>
      <c r="G6" s="18"/>
      <c r="H6" s="18"/>
      <c r="I6" s="20"/>
      <c r="J6" s="145" t="s">
        <v>32</v>
      </c>
      <c r="K6" s="145" t="s">
        <v>207</v>
      </c>
      <c r="L6" s="145"/>
      <c r="M6" s="145"/>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6"/>
      <c r="B8" s="147"/>
      <c r="C8" s="26" t="s">
        <v>208</v>
      </c>
      <c r="D8" s="26"/>
      <c r="E8" s="26"/>
      <c r="F8" s="26"/>
      <c r="G8" s="26"/>
      <c r="H8" s="26"/>
      <c r="I8" s="51">
        <v>711510</v>
      </c>
      <c r="J8" s="51"/>
      <c r="K8" s="51"/>
      <c r="L8" s="51"/>
      <c r="M8" s="51"/>
      <c r="N8" s="51">
        <v>711510</v>
      </c>
      <c r="O8" s="51"/>
      <c r="P8" s="51"/>
      <c r="Q8" s="51"/>
      <c r="R8" s="51"/>
      <c r="S8" s="51"/>
      <c r="T8" s="51"/>
      <c r="U8" s="51"/>
      <c r="V8" s="51"/>
      <c r="W8" s="51"/>
    </row>
    <row r="9" ht="32.9" customHeight="1" spans="1:23">
      <c r="A9" s="26" t="s">
        <v>209</v>
      </c>
      <c r="B9" s="147" t="s">
        <v>210</v>
      </c>
      <c r="C9" s="26" t="s">
        <v>208</v>
      </c>
      <c r="D9" s="26" t="s">
        <v>64</v>
      </c>
      <c r="E9" s="26" t="s">
        <v>80</v>
      </c>
      <c r="F9" s="26" t="s">
        <v>149</v>
      </c>
      <c r="G9" s="26" t="s">
        <v>211</v>
      </c>
      <c r="H9" s="26" t="s">
        <v>212</v>
      </c>
      <c r="I9" s="51">
        <v>711510</v>
      </c>
      <c r="J9" s="51"/>
      <c r="K9" s="51"/>
      <c r="L9" s="51"/>
      <c r="M9" s="51"/>
      <c r="N9" s="51">
        <v>711510</v>
      </c>
      <c r="O9" s="51"/>
      <c r="P9" s="51"/>
      <c r="Q9" s="51"/>
      <c r="R9" s="51"/>
      <c r="S9" s="51"/>
      <c r="T9" s="51"/>
      <c r="U9" s="51"/>
      <c r="V9" s="51"/>
      <c r="W9" s="51"/>
    </row>
    <row r="10" ht="32.9" customHeight="1" spans="1:23">
      <c r="A10" s="26"/>
      <c r="B10" s="26"/>
      <c r="C10" s="26" t="s">
        <v>213</v>
      </c>
      <c r="D10" s="26"/>
      <c r="E10" s="26"/>
      <c r="F10" s="26"/>
      <c r="G10" s="26"/>
      <c r="H10" s="26"/>
      <c r="I10" s="51">
        <v>3942435</v>
      </c>
      <c r="J10" s="51"/>
      <c r="K10" s="51"/>
      <c r="L10" s="51"/>
      <c r="M10" s="51"/>
      <c r="N10" s="51"/>
      <c r="O10" s="51"/>
      <c r="P10" s="51"/>
      <c r="Q10" s="51">
        <v>3942435</v>
      </c>
      <c r="R10" s="51"/>
      <c r="S10" s="51"/>
      <c r="T10" s="51"/>
      <c r="U10" s="51"/>
      <c r="V10" s="51"/>
      <c r="W10" s="51"/>
    </row>
    <row r="11" ht="32.9" customHeight="1" spans="1:23">
      <c r="A11" s="26" t="s">
        <v>214</v>
      </c>
      <c r="B11" s="147" t="s">
        <v>215</v>
      </c>
      <c r="C11" s="26" t="s">
        <v>213</v>
      </c>
      <c r="D11" s="26" t="s">
        <v>64</v>
      </c>
      <c r="E11" s="26" t="s">
        <v>80</v>
      </c>
      <c r="F11" s="26" t="s">
        <v>149</v>
      </c>
      <c r="G11" s="26" t="s">
        <v>216</v>
      </c>
      <c r="H11" s="26" t="s">
        <v>217</v>
      </c>
      <c r="I11" s="51">
        <v>700000</v>
      </c>
      <c r="J11" s="51"/>
      <c r="K11" s="51"/>
      <c r="L11" s="51"/>
      <c r="M11" s="51"/>
      <c r="N11" s="51"/>
      <c r="O11" s="51"/>
      <c r="P11" s="51"/>
      <c r="Q11" s="51">
        <v>700000</v>
      </c>
      <c r="R11" s="51"/>
      <c r="S11" s="51"/>
      <c r="T11" s="51"/>
      <c r="U11" s="51"/>
      <c r="V11" s="51"/>
      <c r="W11" s="51"/>
    </row>
    <row r="12" ht="32.9" customHeight="1" spans="1:23">
      <c r="A12" s="26" t="s">
        <v>214</v>
      </c>
      <c r="B12" s="147" t="s">
        <v>215</v>
      </c>
      <c r="C12" s="26" t="s">
        <v>213</v>
      </c>
      <c r="D12" s="26" t="s">
        <v>64</v>
      </c>
      <c r="E12" s="26" t="s">
        <v>80</v>
      </c>
      <c r="F12" s="26" t="s">
        <v>149</v>
      </c>
      <c r="G12" s="26" t="s">
        <v>218</v>
      </c>
      <c r="H12" s="26" t="s">
        <v>219</v>
      </c>
      <c r="I12" s="51">
        <v>181435</v>
      </c>
      <c r="J12" s="51"/>
      <c r="K12" s="51"/>
      <c r="L12" s="51"/>
      <c r="M12" s="51"/>
      <c r="N12" s="51"/>
      <c r="O12" s="51"/>
      <c r="P12" s="51"/>
      <c r="Q12" s="51">
        <v>181435</v>
      </c>
      <c r="R12" s="51"/>
      <c r="S12" s="51"/>
      <c r="T12" s="51"/>
      <c r="U12" s="51"/>
      <c r="V12" s="51"/>
      <c r="W12" s="51"/>
    </row>
    <row r="13" ht="32.9" customHeight="1" spans="1:23">
      <c r="A13" s="26" t="s">
        <v>214</v>
      </c>
      <c r="B13" s="147" t="s">
        <v>215</v>
      </c>
      <c r="C13" s="26" t="s">
        <v>213</v>
      </c>
      <c r="D13" s="26" t="s">
        <v>64</v>
      </c>
      <c r="E13" s="26" t="s">
        <v>80</v>
      </c>
      <c r="F13" s="26" t="s">
        <v>149</v>
      </c>
      <c r="G13" s="26" t="s">
        <v>220</v>
      </c>
      <c r="H13" s="26" t="s">
        <v>221</v>
      </c>
      <c r="I13" s="51">
        <v>21000</v>
      </c>
      <c r="J13" s="51"/>
      <c r="K13" s="51"/>
      <c r="L13" s="51"/>
      <c r="M13" s="51"/>
      <c r="N13" s="51"/>
      <c r="O13" s="51"/>
      <c r="P13" s="51"/>
      <c r="Q13" s="51">
        <v>21000</v>
      </c>
      <c r="R13" s="51"/>
      <c r="S13" s="51"/>
      <c r="T13" s="51"/>
      <c r="U13" s="51"/>
      <c r="V13" s="51"/>
      <c r="W13" s="51"/>
    </row>
    <row r="14" ht="32.9" customHeight="1" spans="1:23">
      <c r="A14" s="26" t="s">
        <v>214</v>
      </c>
      <c r="B14" s="147" t="s">
        <v>215</v>
      </c>
      <c r="C14" s="26" t="s">
        <v>213</v>
      </c>
      <c r="D14" s="26" t="s">
        <v>64</v>
      </c>
      <c r="E14" s="26" t="s">
        <v>80</v>
      </c>
      <c r="F14" s="26" t="s">
        <v>149</v>
      </c>
      <c r="G14" s="26" t="s">
        <v>211</v>
      </c>
      <c r="H14" s="26" t="s">
        <v>212</v>
      </c>
      <c r="I14" s="51">
        <v>40000</v>
      </c>
      <c r="J14" s="51"/>
      <c r="K14" s="51"/>
      <c r="L14" s="51"/>
      <c r="M14" s="51"/>
      <c r="N14" s="51"/>
      <c r="O14" s="51"/>
      <c r="P14" s="51"/>
      <c r="Q14" s="51">
        <v>40000</v>
      </c>
      <c r="R14" s="51"/>
      <c r="S14" s="51"/>
      <c r="T14" s="51"/>
      <c r="U14" s="51"/>
      <c r="V14" s="51"/>
      <c r="W14" s="51"/>
    </row>
    <row r="15" ht="32.9" customHeight="1" spans="1:23">
      <c r="A15" s="26" t="s">
        <v>214</v>
      </c>
      <c r="B15" s="147" t="s">
        <v>215</v>
      </c>
      <c r="C15" s="26" t="s">
        <v>213</v>
      </c>
      <c r="D15" s="26" t="s">
        <v>64</v>
      </c>
      <c r="E15" s="26" t="s">
        <v>80</v>
      </c>
      <c r="F15" s="26" t="s">
        <v>149</v>
      </c>
      <c r="G15" s="26" t="s">
        <v>222</v>
      </c>
      <c r="H15" s="26" t="s">
        <v>223</v>
      </c>
      <c r="I15" s="51">
        <v>2500000</v>
      </c>
      <c r="J15" s="51"/>
      <c r="K15" s="51"/>
      <c r="L15" s="51"/>
      <c r="M15" s="51"/>
      <c r="N15" s="51"/>
      <c r="O15" s="51"/>
      <c r="P15" s="51"/>
      <c r="Q15" s="51">
        <v>2500000</v>
      </c>
      <c r="R15" s="51"/>
      <c r="S15" s="51"/>
      <c r="T15" s="51"/>
      <c r="U15" s="51"/>
      <c r="V15" s="51"/>
      <c r="W15" s="51"/>
    </row>
    <row r="16" ht="32.9" customHeight="1" spans="1:23">
      <c r="A16" s="26" t="s">
        <v>214</v>
      </c>
      <c r="B16" s="147" t="s">
        <v>215</v>
      </c>
      <c r="C16" s="26" t="s">
        <v>213</v>
      </c>
      <c r="D16" s="26" t="s">
        <v>64</v>
      </c>
      <c r="E16" s="26" t="s">
        <v>80</v>
      </c>
      <c r="F16" s="26" t="s">
        <v>149</v>
      </c>
      <c r="G16" s="26" t="s">
        <v>224</v>
      </c>
      <c r="H16" s="26" t="s">
        <v>225</v>
      </c>
      <c r="I16" s="51">
        <v>500000</v>
      </c>
      <c r="J16" s="51"/>
      <c r="K16" s="51"/>
      <c r="L16" s="51"/>
      <c r="M16" s="51"/>
      <c r="N16" s="51"/>
      <c r="O16" s="51"/>
      <c r="P16" s="51"/>
      <c r="Q16" s="51">
        <v>500000</v>
      </c>
      <c r="R16" s="51"/>
      <c r="S16" s="51"/>
      <c r="T16" s="51"/>
      <c r="U16" s="51"/>
      <c r="V16" s="51"/>
      <c r="W16" s="51"/>
    </row>
    <row r="17" ht="32.9" customHeight="1" spans="1:23">
      <c r="A17" s="26"/>
      <c r="B17" s="26"/>
      <c r="C17" s="26" t="s">
        <v>226</v>
      </c>
      <c r="D17" s="26"/>
      <c r="E17" s="26"/>
      <c r="F17" s="26"/>
      <c r="G17" s="26"/>
      <c r="H17" s="26"/>
      <c r="I17" s="51">
        <v>2800000</v>
      </c>
      <c r="J17" s="51"/>
      <c r="K17" s="51"/>
      <c r="L17" s="51"/>
      <c r="M17" s="51"/>
      <c r="N17" s="51"/>
      <c r="O17" s="51"/>
      <c r="P17" s="51"/>
      <c r="Q17" s="51"/>
      <c r="R17" s="51">
        <v>2800000</v>
      </c>
      <c r="S17" s="51"/>
      <c r="T17" s="51"/>
      <c r="U17" s="51"/>
      <c r="V17" s="51"/>
      <c r="W17" s="51">
        <v>2800000</v>
      </c>
    </row>
    <row r="18" ht="32.9" customHeight="1" spans="1:23">
      <c r="A18" s="26" t="s">
        <v>214</v>
      </c>
      <c r="B18" s="147" t="s">
        <v>227</v>
      </c>
      <c r="C18" s="26" t="s">
        <v>226</v>
      </c>
      <c r="D18" s="26" t="s">
        <v>64</v>
      </c>
      <c r="E18" s="26" t="s">
        <v>80</v>
      </c>
      <c r="F18" s="26" t="s">
        <v>149</v>
      </c>
      <c r="G18" s="26" t="s">
        <v>228</v>
      </c>
      <c r="H18" s="26" t="s">
        <v>229</v>
      </c>
      <c r="I18" s="51">
        <v>400000</v>
      </c>
      <c r="J18" s="51"/>
      <c r="K18" s="51"/>
      <c r="L18" s="51"/>
      <c r="M18" s="51"/>
      <c r="N18" s="51"/>
      <c r="O18" s="51"/>
      <c r="P18" s="51"/>
      <c r="Q18" s="51"/>
      <c r="R18" s="51">
        <v>400000</v>
      </c>
      <c r="S18" s="51"/>
      <c r="T18" s="51"/>
      <c r="U18" s="51"/>
      <c r="V18" s="51"/>
      <c r="W18" s="51">
        <v>400000</v>
      </c>
    </row>
    <row r="19" ht="32.9" customHeight="1" spans="1:23">
      <c r="A19" s="26" t="s">
        <v>214</v>
      </c>
      <c r="B19" s="147" t="s">
        <v>227</v>
      </c>
      <c r="C19" s="26" t="s">
        <v>226</v>
      </c>
      <c r="D19" s="26" t="s">
        <v>64</v>
      </c>
      <c r="E19" s="26" t="s">
        <v>80</v>
      </c>
      <c r="F19" s="26" t="s">
        <v>149</v>
      </c>
      <c r="G19" s="26" t="s">
        <v>211</v>
      </c>
      <c r="H19" s="26" t="s">
        <v>212</v>
      </c>
      <c r="I19" s="51">
        <v>1720000</v>
      </c>
      <c r="J19" s="51"/>
      <c r="K19" s="51"/>
      <c r="L19" s="51"/>
      <c r="M19" s="51"/>
      <c r="N19" s="51"/>
      <c r="O19" s="51"/>
      <c r="P19" s="51"/>
      <c r="Q19" s="51"/>
      <c r="R19" s="51">
        <v>1720000</v>
      </c>
      <c r="S19" s="51"/>
      <c r="T19" s="51"/>
      <c r="U19" s="51"/>
      <c r="V19" s="51"/>
      <c r="W19" s="51">
        <v>1720000</v>
      </c>
    </row>
    <row r="20" ht="32.9" customHeight="1" spans="1:23">
      <c r="A20" s="26" t="s">
        <v>214</v>
      </c>
      <c r="B20" s="147" t="s">
        <v>227</v>
      </c>
      <c r="C20" s="26" t="s">
        <v>226</v>
      </c>
      <c r="D20" s="26" t="s">
        <v>64</v>
      </c>
      <c r="E20" s="26" t="s">
        <v>80</v>
      </c>
      <c r="F20" s="26" t="s">
        <v>149</v>
      </c>
      <c r="G20" s="26" t="s">
        <v>230</v>
      </c>
      <c r="H20" s="26" t="s">
        <v>231</v>
      </c>
      <c r="I20" s="51">
        <v>280000</v>
      </c>
      <c r="J20" s="51"/>
      <c r="K20" s="51"/>
      <c r="L20" s="51"/>
      <c r="M20" s="51"/>
      <c r="N20" s="51"/>
      <c r="O20" s="51"/>
      <c r="P20" s="51"/>
      <c r="Q20" s="51"/>
      <c r="R20" s="51">
        <v>280000</v>
      </c>
      <c r="S20" s="51"/>
      <c r="T20" s="51"/>
      <c r="U20" s="51"/>
      <c r="V20" s="51"/>
      <c r="W20" s="51">
        <v>280000</v>
      </c>
    </row>
    <row r="21" ht="32.9" customHeight="1" spans="1:23">
      <c r="A21" s="26" t="s">
        <v>214</v>
      </c>
      <c r="B21" s="147" t="s">
        <v>227</v>
      </c>
      <c r="C21" s="26" t="s">
        <v>226</v>
      </c>
      <c r="D21" s="26" t="s">
        <v>64</v>
      </c>
      <c r="E21" s="26" t="s">
        <v>80</v>
      </c>
      <c r="F21" s="26" t="s">
        <v>149</v>
      </c>
      <c r="G21" s="26" t="s">
        <v>232</v>
      </c>
      <c r="H21" s="26" t="s">
        <v>233</v>
      </c>
      <c r="I21" s="51">
        <v>400000</v>
      </c>
      <c r="J21" s="51"/>
      <c r="K21" s="51"/>
      <c r="L21" s="51"/>
      <c r="M21" s="51"/>
      <c r="N21" s="51"/>
      <c r="O21" s="51"/>
      <c r="P21" s="51"/>
      <c r="Q21" s="51"/>
      <c r="R21" s="51">
        <v>400000</v>
      </c>
      <c r="S21" s="51"/>
      <c r="T21" s="51"/>
      <c r="U21" s="51"/>
      <c r="V21" s="51"/>
      <c r="W21" s="51">
        <v>400000</v>
      </c>
    </row>
    <row r="22" ht="32.9" customHeight="1" spans="1:23">
      <c r="A22" s="26"/>
      <c r="B22" s="26"/>
      <c r="C22" s="26" t="s">
        <v>234</v>
      </c>
      <c r="D22" s="26"/>
      <c r="E22" s="26"/>
      <c r="F22" s="26"/>
      <c r="G22" s="26"/>
      <c r="H22" s="26"/>
      <c r="I22" s="51">
        <v>525430</v>
      </c>
      <c r="J22" s="51"/>
      <c r="K22" s="51"/>
      <c r="L22" s="51"/>
      <c r="M22" s="51"/>
      <c r="N22" s="51">
        <v>525430</v>
      </c>
      <c r="O22" s="51"/>
      <c r="P22" s="51"/>
      <c r="Q22" s="51"/>
      <c r="R22" s="51"/>
      <c r="S22" s="51"/>
      <c r="T22" s="51"/>
      <c r="U22" s="51"/>
      <c r="V22" s="51"/>
      <c r="W22" s="51"/>
    </row>
    <row r="23" ht="32.9" customHeight="1" spans="1:23">
      <c r="A23" s="26" t="s">
        <v>235</v>
      </c>
      <c r="B23" s="147" t="s">
        <v>236</v>
      </c>
      <c r="C23" s="26" t="s">
        <v>234</v>
      </c>
      <c r="D23" s="26" t="s">
        <v>64</v>
      </c>
      <c r="E23" s="26" t="s">
        <v>80</v>
      </c>
      <c r="F23" s="26" t="s">
        <v>149</v>
      </c>
      <c r="G23" s="26" t="s">
        <v>228</v>
      </c>
      <c r="H23" s="26" t="s">
        <v>229</v>
      </c>
      <c r="I23" s="51">
        <v>128410</v>
      </c>
      <c r="J23" s="51"/>
      <c r="K23" s="51"/>
      <c r="L23" s="51"/>
      <c r="M23" s="51"/>
      <c r="N23" s="51">
        <v>128410</v>
      </c>
      <c r="O23" s="51"/>
      <c r="P23" s="51"/>
      <c r="Q23" s="51"/>
      <c r="R23" s="51"/>
      <c r="S23" s="51"/>
      <c r="T23" s="51"/>
      <c r="U23" s="51"/>
      <c r="V23" s="51"/>
      <c r="W23" s="51"/>
    </row>
    <row r="24" ht="32.9" customHeight="1" spans="1:23">
      <c r="A24" s="26" t="s">
        <v>235</v>
      </c>
      <c r="B24" s="147" t="s">
        <v>236</v>
      </c>
      <c r="C24" s="26" t="s">
        <v>234</v>
      </c>
      <c r="D24" s="26" t="s">
        <v>64</v>
      </c>
      <c r="E24" s="26" t="s">
        <v>80</v>
      </c>
      <c r="F24" s="26" t="s">
        <v>149</v>
      </c>
      <c r="G24" s="26" t="s">
        <v>237</v>
      </c>
      <c r="H24" s="26" t="s">
        <v>238</v>
      </c>
      <c r="I24" s="51">
        <v>397000</v>
      </c>
      <c r="J24" s="51"/>
      <c r="K24" s="51"/>
      <c r="L24" s="51"/>
      <c r="M24" s="51"/>
      <c r="N24" s="51">
        <v>397000</v>
      </c>
      <c r="O24" s="51"/>
      <c r="P24" s="51"/>
      <c r="Q24" s="51"/>
      <c r="R24" s="51"/>
      <c r="S24" s="51"/>
      <c r="T24" s="51"/>
      <c r="U24" s="51"/>
      <c r="V24" s="51"/>
      <c r="W24" s="51"/>
    </row>
    <row r="25" ht="32.9" customHeight="1" spans="1:23">
      <c r="A25" s="26" t="s">
        <v>235</v>
      </c>
      <c r="B25" s="147" t="s">
        <v>236</v>
      </c>
      <c r="C25" s="26" t="s">
        <v>234</v>
      </c>
      <c r="D25" s="26" t="s">
        <v>64</v>
      </c>
      <c r="E25" s="26" t="s">
        <v>80</v>
      </c>
      <c r="F25" s="26" t="s">
        <v>149</v>
      </c>
      <c r="G25" s="26" t="s">
        <v>232</v>
      </c>
      <c r="H25" s="26" t="s">
        <v>233</v>
      </c>
      <c r="I25" s="51">
        <v>20</v>
      </c>
      <c r="J25" s="51"/>
      <c r="K25" s="51"/>
      <c r="L25" s="51"/>
      <c r="M25" s="51"/>
      <c r="N25" s="51">
        <v>20</v>
      </c>
      <c r="O25" s="51"/>
      <c r="P25" s="51"/>
      <c r="Q25" s="51"/>
      <c r="R25" s="51"/>
      <c r="S25" s="51"/>
      <c r="T25" s="51"/>
      <c r="U25" s="51"/>
      <c r="V25" s="51"/>
      <c r="W25" s="51"/>
    </row>
    <row r="26" ht="32.9" customHeight="1" spans="1:23">
      <c r="A26" s="26"/>
      <c r="B26" s="26"/>
      <c r="C26" s="26" t="s">
        <v>239</v>
      </c>
      <c r="D26" s="26"/>
      <c r="E26" s="26"/>
      <c r="F26" s="26"/>
      <c r="G26" s="26"/>
      <c r="H26" s="26"/>
      <c r="I26" s="51">
        <v>4238415</v>
      </c>
      <c r="J26" s="51"/>
      <c r="K26" s="51"/>
      <c r="L26" s="51"/>
      <c r="M26" s="51"/>
      <c r="N26" s="51"/>
      <c r="O26" s="51"/>
      <c r="P26" s="51"/>
      <c r="Q26" s="51">
        <v>4238415</v>
      </c>
      <c r="R26" s="51"/>
      <c r="S26" s="51"/>
      <c r="T26" s="51"/>
      <c r="U26" s="51"/>
      <c r="V26" s="51"/>
      <c r="W26" s="51"/>
    </row>
    <row r="27" ht="32.9" customHeight="1" spans="1:23">
      <c r="A27" s="26" t="s">
        <v>235</v>
      </c>
      <c r="B27" s="147" t="s">
        <v>240</v>
      </c>
      <c r="C27" s="26" t="s">
        <v>239</v>
      </c>
      <c r="D27" s="26" t="s">
        <v>64</v>
      </c>
      <c r="E27" s="26" t="s">
        <v>80</v>
      </c>
      <c r="F27" s="26" t="s">
        <v>149</v>
      </c>
      <c r="G27" s="26" t="s">
        <v>241</v>
      </c>
      <c r="H27" s="26" t="s">
        <v>242</v>
      </c>
      <c r="I27" s="51">
        <v>4238415</v>
      </c>
      <c r="J27" s="51"/>
      <c r="K27" s="51"/>
      <c r="L27" s="51"/>
      <c r="M27" s="51"/>
      <c r="N27" s="51"/>
      <c r="O27" s="51"/>
      <c r="P27" s="51"/>
      <c r="Q27" s="51">
        <v>4238415</v>
      </c>
      <c r="R27" s="51"/>
      <c r="S27" s="51"/>
      <c r="T27" s="51"/>
      <c r="U27" s="51"/>
      <c r="V27" s="51"/>
      <c r="W27" s="51"/>
    </row>
    <row r="28" ht="32.9" customHeight="1" spans="1:23">
      <c r="A28" s="26"/>
      <c r="B28" s="26"/>
      <c r="C28" s="26" t="s">
        <v>243</v>
      </c>
      <c r="D28" s="26"/>
      <c r="E28" s="26"/>
      <c r="F28" s="26"/>
      <c r="G28" s="26"/>
      <c r="H28" s="26"/>
      <c r="I28" s="51">
        <v>380000</v>
      </c>
      <c r="J28" s="51">
        <v>380000</v>
      </c>
      <c r="K28" s="51">
        <v>380000</v>
      </c>
      <c r="L28" s="51"/>
      <c r="M28" s="51"/>
      <c r="N28" s="51"/>
      <c r="O28" s="51"/>
      <c r="P28" s="51"/>
      <c r="Q28" s="51"/>
      <c r="R28" s="51"/>
      <c r="S28" s="51"/>
      <c r="T28" s="51"/>
      <c r="U28" s="51"/>
      <c r="V28" s="51"/>
      <c r="W28" s="51"/>
    </row>
    <row r="29" ht="32.9" customHeight="1" spans="1:23">
      <c r="A29" s="26" t="s">
        <v>214</v>
      </c>
      <c r="B29" s="147" t="s">
        <v>244</v>
      </c>
      <c r="C29" s="26" t="s">
        <v>243</v>
      </c>
      <c r="D29" s="26" t="s">
        <v>64</v>
      </c>
      <c r="E29" s="26" t="s">
        <v>80</v>
      </c>
      <c r="F29" s="26" t="s">
        <v>149</v>
      </c>
      <c r="G29" s="26" t="s">
        <v>237</v>
      </c>
      <c r="H29" s="26" t="s">
        <v>238</v>
      </c>
      <c r="I29" s="51">
        <v>380000</v>
      </c>
      <c r="J29" s="51">
        <v>380000</v>
      </c>
      <c r="K29" s="51">
        <v>380000</v>
      </c>
      <c r="L29" s="51"/>
      <c r="M29" s="51"/>
      <c r="N29" s="51"/>
      <c r="O29" s="51"/>
      <c r="P29" s="51"/>
      <c r="Q29" s="51"/>
      <c r="R29" s="51"/>
      <c r="S29" s="51"/>
      <c r="T29" s="51"/>
      <c r="U29" s="51"/>
      <c r="V29" s="51"/>
      <c r="W29" s="51"/>
    </row>
    <row r="30" ht="32.9" customHeight="1" spans="1:23">
      <c r="A30" s="26"/>
      <c r="B30" s="26"/>
      <c r="C30" s="26" t="s">
        <v>245</v>
      </c>
      <c r="D30" s="26"/>
      <c r="E30" s="26"/>
      <c r="F30" s="26"/>
      <c r="G30" s="26"/>
      <c r="H30" s="26"/>
      <c r="I30" s="51">
        <v>690000</v>
      </c>
      <c r="J30" s="51">
        <v>690000</v>
      </c>
      <c r="K30" s="51">
        <v>690000</v>
      </c>
      <c r="L30" s="51"/>
      <c r="M30" s="51"/>
      <c r="N30" s="51"/>
      <c r="O30" s="51"/>
      <c r="P30" s="51"/>
      <c r="Q30" s="51"/>
      <c r="R30" s="51"/>
      <c r="S30" s="51"/>
      <c r="T30" s="51"/>
      <c r="U30" s="51"/>
      <c r="V30" s="51"/>
      <c r="W30" s="51"/>
    </row>
    <row r="31" ht="32.9" customHeight="1" spans="1:23">
      <c r="A31" s="26" t="s">
        <v>235</v>
      </c>
      <c r="B31" s="147" t="s">
        <v>246</v>
      </c>
      <c r="C31" s="26" t="s">
        <v>245</v>
      </c>
      <c r="D31" s="26" t="s">
        <v>64</v>
      </c>
      <c r="E31" s="26" t="s">
        <v>80</v>
      </c>
      <c r="F31" s="26" t="s">
        <v>149</v>
      </c>
      <c r="G31" s="26" t="s">
        <v>222</v>
      </c>
      <c r="H31" s="26" t="s">
        <v>223</v>
      </c>
      <c r="I31" s="51">
        <v>690000</v>
      </c>
      <c r="J31" s="51">
        <v>690000</v>
      </c>
      <c r="K31" s="51">
        <v>690000</v>
      </c>
      <c r="L31" s="51"/>
      <c r="M31" s="51"/>
      <c r="N31" s="51"/>
      <c r="O31" s="51"/>
      <c r="P31" s="51"/>
      <c r="Q31" s="51"/>
      <c r="R31" s="51"/>
      <c r="S31" s="51"/>
      <c r="T31" s="51"/>
      <c r="U31" s="51"/>
      <c r="V31" s="51"/>
      <c r="W31" s="51"/>
    </row>
    <row r="32" ht="32.9" customHeight="1" spans="1:23">
      <c r="A32" s="26"/>
      <c r="B32" s="26"/>
      <c r="C32" s="26" t="s">
        <v>247</v>
      </c>
      <c r="D32" s="26"/>
      <c r="E32" s="26"/>
      <c r="F32" s="26"/>
      <c r="G32" s="26"/>
      <c r="H32" s="26"/>
      <c r="I32" s="51">
        <v>264065.91</v>
      </c>
      <c r="J32" s="51"/>
      <c r="K32" s="51"/>
      <c r="L32" s="51"/>
      <c r="M32" s="51"/>
      <c r="N32" s="51">
        <v>264065.91</v>
      </c>
      <c r="O32" s="51"/>
      <c r="P32" s="51"/>
      <c r="Q32" s="51"/>
      <c r="R32" s="51"/>
      <c r="S32" s="51"/>
      <c r="T32" s="51"/>
      <c r="U32" s="51"/>
      <c r="V32" s="51"/>
      <c r="W32" s="51"/>
    </row>
    <row r="33" ht="32.9" customHeight="1" spans="1:23">
      <c r="A33" s="26" t="s">
        <v>235</v>
      </c>
      <c r="B33" s="147" t="s">
        <v>248</v>
      </c>
      <c r="C33" s="26" t="s">
        <v>247</v>
      </c>
      <c r="D33" s="26" t="s">
        <v>64</v>
      </c>
      <c r="E33" s="26" t="s">
        <v>80</v>
      </c>
      <c r="F33" s="26" t="s">
        <v>149</v>
      </c>
      <c r="G33" s="26" t="s">
        <v>249</v>
      </c>
      <c r="H33" s="26" t="s">
        <v>250</v>
      </c>
      <c r="I33" s="51">
        <v>194710.91</v>
      </c>
      <c r="J33" s="51"/>
      <c r="K33" s="51"/>
      <c r="L33" s="51"/>
      <c r="M33" s="51"/>
      <c r="N33" s="51">
        <v>194710.91</v>
      </c>
      <c r="O33" s="51"/>
      <c r="P33" s="51"/>
      <c r="Q33" s="51"/>
      <c r="R33" s="51"/>
      <c r="S33" s="51"/>
      <c r="T33" s="51"/>
      <c r="U33" s="51"/>
      <c r="V33" s="51"/>
      <c r="W33" s="51"/>
    </row>
    <row r="34" ht="32.9" customHeight="1" spans="1:23">
      <c r="A34" s="26" t="s">
        <v>235</v>
      </c>
      <c r="B34" s="147" t="s">
        <v>248</v>
      </c>
      <c r="C34" s="26" t="s">
        <v>247</v>
      </c>
      <c r="D34" s="26" t="s">
        <v>64</v>
      </c>
      <c r="E34" s="26" t="s">
        <v>80</v>
      </c>
      <c r="F34" s="26" t="s">
        <v>149</v>
      </c>
      <c r="G34" s="26" t="s">
        <v>177</v>
      </c>
      <c r="H34" s="26" t="s">
        <v>178</v>
      </c>
      <c r="I34" s="51">
        <v>69355</v>
      </c>
      <c r="J34" s="51"/>
      <c r="K34" s="51"/>
      <c r="L34" s="51"/>
      <c r="M34" s="51"/>
      <c r="N34" s="51">
        <v>69355</v>
      </c>
      <c r="O34" s="51"/>
      <c r="P34" s="51"/>
      <c r="Q34" s="51"/>
      <c r="R34" s="51"/>
      <c r="S34" s="51"/>
      <c r="T34" s="51"/>
      <c r="U34" s="51"/>
      <c r="V34" s="51"/>
      <c r="W34" s="51"/>
    </row>
    <row r="35" ht="32.9" customHeight="1" spans="1:23">
      <c r="A35" s="26"/>
      <c r="B35" s="26"/>
      <c r="C35" s="26" t="s">
        <v>251</v>
      </c>
      <c r="D35" s="26"/>
      <c r="E35" s="26"/>
      <c r="F35" s="26"/>
      <c r="G35" s="26"/>
      <c r="H35" s="26"/>
      <c r="I35" s="51">
        <v>5927740</v>
      </c>
      <c r="J35" s="51">
        <v>5927740</v>
      </c>
      <c r="K35" s="51">
        <v>5927740</v>
      </c>
      <c r="L35" s="51"/>
      <c r="M35" s="51"/>
      <c r="N35" s="51"/>
      <c r="O35" s="51"/>
      <c r="P35" s="51"/>
      <c r="Q35" s="51"/>
      <c r="R35" s="51"/>
      <c r="S35" s="51"/>
      <c r="T35" s="51"/>
      <c r="U35" s="51"/>
      <c r="V35" s="51"/>
      <c r="W35" s="51"/>
    </row>
    <row r="36" ht="32.9" customHeight="1" spans="1:23">
      <c r="A36" s="26" t="s">
        <v>209</v>
      </c>
      <c r="B36" s="147" t="s">
        <v>252</v>
      </c>
      <c r="C36" s="26" t="s">
        <v>251</v>
      </c>
      <c r="D36" s="26" t="s">
        <v>64</v>
      </c>
      <c r="E36" s="26" t="s">
        <v>80</v>
      </c>
      <c r="F36" s="26" t="s">
        <v>149</v>
      </c>
      <c r="G36" s="26" t="s">
        <v>228</v>
      </c>
      <c r="H36" s="26" t="s">
        <v>229</v>
      </c>
      <c r="I36" s="51">
        <v>729807</v>
      </c>
      <c r="J36" s="51">
        <v>729807</v>
      </c>
      <c r="K36" s="51">
        <v>729807</v>
      </c>
      <c r="L36" s="51"/>
      <c r="M36" s="51"/>
      <c r="N36" s="51"/>
      <c r="O36" s="51"/>
      <c r="P36" s="51"/>
      <c r="Q36" s="51"/>
      <c r="R36" s="51"/>
      <c r="S36" s="51"/>
      <c r="T36" s="51"/>
      <c r="U36" s="51"/>
      <c r="V36" s="51"/>
      <c r="W36" s="51"/>
    </row>
    <row r="37" ht="32.9" customHeight="1" spans="1:23">
      <c r="A37" s="26" t="s">
        <v>209</v>
      </c>
      <c r="B37" s="147" t="s">
        <v>252</v>
      </c>
      <c r="C37" s="26" t="s">
        <v>251</v>
      </c>
      <c r="D37" s="26" t="s">
        <v>64</v>
      </c>
      <c r="E37" s="26" t="s">
        <v>80</v>
      </c>
      <c r="F37" s="26" t="s">
        <v>149</v>
      </c>
      <c r="G37" s="26" t="s">
        <v>253</v>
      </c>
      <c r="H37" s="26" t="s">
        <v>254</v>
      </c>
      <c r="I37" s="51">
        <v>341740</v>
      </c>
      <c r="J37" s="51">
        <v>341740</v>
      </c>
      <c r="K37" s="51">
        <v>341740</v>
      </c>
      <c r="L37" s="51"/>
      <c r="M37" s="51"/>
      <c r="N37" s="51"/>
      <c r="O37" s="51"/>
      <c r="P37" s="51"/>
      <c r="Q37" s="51"/>
      <c r="R37" s="51"/>
      <c r="S37" s="51"/>
      <c r="T37" s="51"/>
      <c r="U37" s="51"/>
      <c r="V37" s="51"/>
      <c r="W37" s="51"/>
    </row>
    <row r="38" ht="32.9" customHeight="1" spans="1:23">
      <c r="A38" s="26" t="s">
        <v>209</v>
      </c>
      <c r="B38" s="147" t="s">
        <v>252</v>
      </c>
      <c r="C38" s="26" t="s">
        <v>251</v>
      </c>
      <c r="D38" s="26" t="s">
        <v>64</v>
      </c>
      <c r="E38" s="26" t="s">
        <v>80</v>
      </c>
      <c r="F38" s="26" t="s">
        <v>149</v>
      </c>
      <c r="G38" s="26" t="s">
        <v>255</v>
      </c>
      <c r="H38" s="26" t="s">
        <v>256</v>
      </c>
      <c r="I38" s="51">
        <v>340000</v>
      </c>
      <c r="J38" s="51">
        <v>340000</v>
      </c>
      <c r="K38" s="51">
        <v>340000</v>
      </c>
      <c r="L38" s="51"/>
      <c r="M38" s="51"/>
      <c r="N38" s="51"/>
      <c r="O38" s="51"/>
      <c r="P38" s="51"/>
      <c r="Q38" s="51"/>
      <c r="R38" s="51"/>
      <c r="S38" s="51"/>
      <c r="T38" s="51"/>
      <c r="U38" s="51"/>
      <c r="V38" s="51"/>
      <c r="W38" s="51"/>
    </row>
    <row r="39" ht="32.9" customHeight="1" spans="1:23">
      <c r="A39" s="26" t="s">
        <v>209</v>
      </c>
      <c r="B39" s="147" t="s">
        <v>252</v>
      </c>
      <c r="C39" s="26" t="s">
        <v>251</v>
      </c>
      <c r="D39" s="26" t="s">
        <v>64</v>
      </c>
      <c r="E39" s="26" t="s">
        <v>80</v>
      </c>
      <c r="F39" s="26" t="s">
        <v>149</v>
      </c>
      <c r="G39" s="26" t="s">
        <v>216</v>
      </c>
      <c r="H39" s="26" t="s">
        <v>217</v>
      </c>
      <c r="I39" s="51">
        <v>1337640</v>
      </c>
      <c r="J39" s="51">
        <v>1337640</v>
      </c>
      <c r="K39" s="51">
        <v>1337640</v>
      </c>
      <c r="L39" s="51"/>
      <c r="M39" s="51"/>
      <c r="N39" s="51"/>
      <c r="O39" s="51"/>
      <c r="P39" s="51"/>
      <c r="Q39" s="51"/>
      <c r="R39" s="51"/>
      <c r="S39" s="51"/>
      <c r="T39" s="51"/>
      <c r="U39" s="51"/>
      <c r="V39" s="51"/>
      <c r="W39" s="51"/>
    </row>
    <row r="40" ht="32.9" customHeight="1" spans="1:23">
      <c r="A40" s="26" t="s">
        <v>209</v>
      </c>
      <c r="B40" s="147" t="s">
        <v>252</v>
      </c>
      <c r="C40" s="26" t="s">
        <v>251</v>
      </c>
      <c r="D40" s="26" t="s">
        <v>64</v>
      </c>
      <c r="E40" s="26" t="s">
        <v>80</v>
      </c>
      <c r="F40" s="26" t="s">
        <v>149</v>
      </c>
      <c r="G40" s="26" t="s">
        <v>249</v>
      </c>
      <c r="H40" s="26" t="s">
        <v>250</v>
      </c>
      <c r="I40" s="51">
        <v>189000</v>
      </c>
      <c r="J40" s="51">
        <v>189000</v>
      </c>
      <c r="K40" s="51">
        <v>189000</v>
      </c>
      <c r="L40" s="51"/>
      <c r="M40" s="51"/>
      <c r="N40" s="51"/>
      <c r="O40" s="51"/>
      <c r="P40" s="51"/>
      <c r="Q40" s="51"/>
      <c r="R40" s="51"/>
      <c r="S40" s="51"/>
      <c r="T40" s="51"/>
      <c r="U40" s="51"/>
      <c r="V40" s="51"/>
      <c r="W40" s="51"/>
    </row>
    <row r="41" ht="32.9" customHeight="1" spans="1:23">
      <c r="A41" s="26" t="s">
        <v>209</v>
      </c>
      <c r="B41" s="147" t="s">
        <v>252</v>
      </c>
      <c r="C41" s="26" t="s">
        <v>251</v>
      </c>
      <c r="D41" s="26" t="s">
        <v>64</v>
      </c>
      <c r="E41" s="26" t="s">
        <v>80</v>
      </c>
      <c r="F41" s="26" t="s">
        <v>149</v>
      </c>
      <c r="G41" s="26" t="s">
        <v>218</v>
      </c>
      <c r="H41" s="26" t="s">
        <v>219</v>
      </c>
      <c r="I41" s="51">
        <v>401779</v>
      </c>
      <c r="J41" s="51">
        <v>401779</v>
      </c>
      <c r="K41" s="51">
        <v>401779</v>
      </c>
      <c r="L41" s="51"/>
      <c r="M41" s="51"/>
      <c r="N41" s="51"/>
      <c r="O41" s="51"/>
      <c r="P41" s="51"/>
      <c r="Q41" s="51"/>
      <c r="R41" s="51"/>
      <c r="S41" s="51"/>
      <c r="T41" s="51"/>
      <c r="U41" s="51"/>
      <c r="V41" s="51"/>
      <c r="W41" s="51"/>
    </row>
    <row r="42" ht="32.9" customHeight="1" spans="1:23">
      <c r="A42" s="26" t="s">
        <v>209</v>
      </c>
      <c r="B42" s="147" t="s">
        <v>252</v>
      </c>
      <c r="C42" s="26" t="s">
        <v>251</v>
      </c>
      <c r="D42" s="26" t="s">
        <v>64</v>
      </c>
      <c r="E42" s="26" t="s">
        <v>80</v>
      </c>
      <c r="F42" s="26" t="s">
        <v>149</v>
      </c>
      <c r="G42" s="26" t="s">
        <v>257</v>
      </c>
      <c r="H42" s="26" t="s">
        <v>258</v>
      </c>
      <c r="I42" s="51">
        <v>36774</v>
      </c>
      <c r="J42" s="51">
        <v>36774</v>
      </c>
      <c r="K42" s="51">
        <v>36774</v>
      </c>
      <c r="L42" s="51"/>
      <c r="M42" s="51"/>
      <c r="N42" s="51"/>
      <c r="O42" s="51"/>
      <c r="P42" s="51"/>
      <c r="Q42" s="51"/>
      <c r="R42" s="51"/>
      <c r="S42" s="51"/>
      <c r="T42" s="51"/>
      <c r="U42" s="51"/>
      <c r="V42" s="51"/>
      <c r="W42" s="51"/>
    </row>
    <row r="43" ht="32.9" customHeight="1" spans="1:23">
      <c r="A43" s="26" t="s">
        <v>209</v>
      </c>
      <c r="B43" s="147" t="s">
        <v>252</v>
      </c>
      <c r="C43" s="26" t="s">
        <v>251</v>
      </c>
      <c r="D43" s="26" t="s">
        <v>64</v>
      </c>
      <c r="E43" s="26" t="s">
        <v>80</v>
      </c>
      <c r="F43" s="26" t="s">
        <v>149</v>
      </c>
      <c r="G43" s="26" t="s">
        <v>259</v>
      </c>
      <c r="H43" s="26" t="s">
        <v>260</v>
      </c>
      <c r="I43" s="51">
        <v>30000</v>
      </c>
      <c r="J43" s="51">
        <v>30000</v>
      </c>
      <c r="K43" s="51">
        <v>30000</v>
      </c>
      <c r="L43" s="51"/>
      <c r="M43" s="51"/>
      <c r="N43" s="51"/>
      <c r="O43" s="51"/>
      <c r="P43" s="51"/>
      <c r="Q43" s="51"/>
      <c r="R43" s="51"/>
      <c r="S43" s="51"/>
      <c r="T43" s="51"/>
      <c r="U43" s="51"/>
      <c r="V43" s="51"/>
      <c r="W43" s="51"/>
    </row>
    <row r="44" ht="32.9" customHeight="1" spans="1:23">
      <c r="A44" s="26" t="s">
        <v>209</v>
      </c>
      <c r="B44" s="147" t="s">
        <v>252</v>
      </c>
      <c r="C44" s="26" t="s">
        <v>251</v>
      </c>
      <c r="D44" s="26" t="s">
        <v>64</v>
      </c>
      <c r="E44" s="26" t="s">
        <v>80</v>
      </c>
      <c r="F44" s="26" t="s">
        <v>149</v>
      </c>
      <c r="G44" s="26" t="s">
        <v>261</v>
      </c>
      <c r="H44" s="26" t="s">
        <v>124</v>
      </c>
      <c r="I44" s="51">
        <v>8000</v>
      </c>
      <c r="J44" s="51">
        <v>8000</v>
      </c>
      <c r="K44" s="51">
        <v>8000</v>
      </c>
      <c r="L44" s="51"/>
      <c r="M44" s="51"/>
      <c r="N44" s="51"/>
      <c r="O44" s="51"/>
      <c r="P44" s="51"/>
      <c r="Q44" s="51"/>
      <c r="R44" s="51"/>
      <c r="S44" s="51"/>
      <c r="T44" s="51"/>
      <c r="U44" s="51"/>
      <c r="V44" s="51"/>
      <c r="W44" s="51"/>
    </row>
    <row r="45" ht="32.9" customHeight="1" spans="1:23">
      <c r="A45" s="26" t="s">
        <v>209</v>
      </c>
      <c r="B45" s="147" t="s">
        <v>252</v>
      </c>
      <c r="C45" s="26" t="s">
        <v>251</v>
      </c>
      <c r="D45" s="26" t="s">
        <v>64</v>
      </c>
      <c r="E45" s="26" t="s">
        <v>80</v>
      </c>
      <c r="F45" s="26" t="s">
        <v>149</v>
      </c>
      <c r="G45" s="26" t="s">
        <v>220</v>
      </c>
      <c r="H45" s="26" t="s">
        <v>221</v>
      </c>
      <c r="I45" s="51">
        <v>16500</v>
      </c>
      <c r="J45" s="51">
        <v>16500</v>
      </c>
      <c r="K45" s="51">
        <v>16500</v>
      </c>
      <c r="L45" s="51"/>
      <c r="M45" s="51"/>
      <c r="N45" s="51"/>
      <c r="O45" s="51"/>
      <c r="P45" s="51"/>
      <c r="Q45" s="51"/>
      <c r="R45" s="51"/>
      <c r="S45" s="51"/>
      <c r="T45" s="51"/>
      <c r="U45" s="51"/>
      <c r="V45" s="51"/>
      <c r="W45" s="51"/>
    </row>
    <row r="46" ht="32.9" customHeight="1" spans="1:23">
      <c r="A46" s="26" t="s">
        <v>209</v>
      </c>
      <c r="B46" s="147" t="s">
        <v>252</v>
      </c>
      <c r="C46" s="26" t="s">
        <v>251</v>
      </c>
      <c r="D46" s="26" t="s">
        <v>64</v>
      </c>
      <c r="E46" s="26" t="s">
        <v>80</v>
      </c>
      <c r="F46" s="26" t="s">
        <v>149</v>
      </c>
      <c r="G46" s="26" t="s">
        <v>262</v>
      </c>
      <c r="H46" s="26" t="s">
        <v>263</v>
      </c>
      <c r="I46" s="51">
        <v>102000</v>
      </c>
      <c r="J46" s="51">
        <v>102000</v>
      </c>
      <c r="K46" s="51">
        <v>102000</v>
      </c>
      <c r="L46" s="51"/>
      <c r="M46" s="51"/>
      <c r="N46" s="51"/>
      <c r="O46" s="51"/>
      <c r="P46" s="51"/>
      <c r="Q46" s="51"/>
      <c r="R46" s="51"/>
      <c r="S46" s="51"/>
      <c r="T46" s="51"/>
      <c r="U46" s="51"/>
      <c r="V46" s="51"/>
      <c r="W46" s="51"/>
    </row>
    <row r="47" ht="32.9" customHeight="1" spans="1:23">
      <c r="A47" s="26" t="s">
        <v>209</v>
      </c>
      <c r="B47" s="147" t="s">
        <v>252</v>
      </c>
      <c r="C47" s="26" t="s">
        <v>251</v>
      </c>
      <c r="D47" s="26" t="s">
        <v>64</v>
      </c>
      <c r="E47" s="26" t="s">
        <v>80</v>
      </c>
      <c r="F47" s="26" t="s">
        <v>149</v>
      </c>
      <c r="G47" s="26" t="s">
        <v>264</v>
      </c>
      <c r="H47" s="26" t="s">
        <v>265</v>
      </c>
      <c r="I47" s="51">
        <v>300000</v>
      </c>
      <c r="J47" s="51">
        <v>300000</v>
      </c>
      <c r="K47" s="51">
        <v>300000</v>
      </c>
      <c r="L47" s="51"/>
      <c r="M47" s="51"/>
      <c r="N47" s="51"/>
      <c r="O47" s="51"/>
      <c r="P47" s="51"/>
      <c r="Q47" s="51"/>
      <c r="R47" s="51"/>
      <c r="S47" s="51"/>
      <c r="T47" s="51"/>
      <c r="U47" s="51"/>
      <c r="V47" s="51"/>
      <c r="W47" s="51"/>
    </row>
    <row r="48" ht="32.9" customHeight="1" spans="1:23">
      <c r="A48" s="26" t="s">
        <v>209</v>
      </c>
      <c r="B48" s="147" t="s">
        <v>252</v>
      </c>
      <c r="C48" s="26" t="s">
        <v>251</v>
      </c>
      <c r="D48" s="26" t="s">
        <v>64</v>
      </c>
      <c r="E48" s="26" t="s">
        <v>80</v>
      </c>
      <c r="F48" s="26" t="s">
        <v>149</v>
      </c>
      <c r="G48" s="26" t="s">
        <v>266</v>
      </c>
      <c r="H48" s="26" t="s">
        <v>267</v>
      </c>
      <c r="I48" s="51">
        <v>820000</v>
      </c>
      <c r="J48" s="51">
        <v>820000</v>
      </c>
      <c r="K48" s="51">
        <v>820000</v>
      </c>
      <c r="L48" s="51"/>
      <c r="M48" s="51"/>
      <c r="N48" s="51"/>
      <c r="O48" s="51"/>
      <c r="P48" s="51"/>
      <c r="Q48" s="51"/>
      <c r="R48" s="51"/>
      <c r="S48" s="51"/>
      <c r="T48" s="51"/>
      <c r="U48" s="51"/>
      <c r="V48" s="51"/>
      <c r="W48" s="51"/>
    </row>
    <row r="49" ht="32.9" customHeight="1" spans="1:23">
      <c r="A49" s="26" t="s">
        <v>209</v>
      </c>
      <c r="B49" s="147" t="s">
        <v>252</v>
      </c>
      <c r="C49" s="26" t="s">
        <v>251</v>
      </c>
      <c r="D49" s="26" t="s">
        <v>64</v>
      </c>
      <c r="E49" s="26" t="s">
        <v>80</v>
      </c>
      <c r="F49" s="26" t="s">
        <v>149</v>
      </c>
      <c r="G49" s="26" t="s">
        <v>268</v>
      </c>
      <c r="H49" s="26" t="s">
        <v>269</v>
      </c>
      <c r="I49" s="51">
        <v>39300</v>
      </c>
      <c r="J49" s="51">
        <v>39300</v>
      </c>
      <c r="K49" s="51">
        <v>39300</v>
      </c>
      <c r="L49" s="51"/>
      <c r="M49" s="51"/>
      <c r="N49" s="51"/>
      <c r="O49" s="51"/>
      <c r="P49" s="51"/>
      <c r="Q49" s="51"/>
      <c r="R49" s="51"/>
      <c r="S49" s="51"/>
      <c r="T49" s="51"/>
      <c r="U49" s="51"/>
      <c r="V49" s="51"/>
      <c r="W49" s="51"/>
    </row>
    <row r="50" ht="32.9" customHeight="1" spans="1:23">
      <c r="A50" s="26" t="s">
        <v>209</v>
      </c>
      <c r="B50" s="147" t="s">
        <v>252</v>
      </c>
      <c r="C50" s="26" t="s">
        <v>251</v>
      </c>
      <c r="D50" s="26" t="s">
        <v>64</v>
      </c>
      <c r="E50" s="26" t="s">
        <v>80</v>
      </c>
      <c r="F50" s="26" t="s">
        <v>149</v>
      </c>
      <c r="G50" s="26" t="s">
        <v>270</v>
      </c>
      <c r="H50" s="26" t="s">
        <v>271</v>
      </c>
      <c r="I50" s="51">
        <v>30000</v>
      </c>
      <c r="J50" s="51">
        <v>30000</v>
      </c>
      <c r="K50" s="51">
        <v>30000</v>
      </c>
      <c r="L50" s="51"/>
      <c r="M50" s="51"/>
      <c r="N50" s="51"/>
      <c r="O50" s="51"/>
      <c r="P50" s="51"/>
      <c r="Q50" s="51"/>
      <c r="R50" s="51"/>
      <c r="S50" s="51"/>
      <c r="T50" s="51"/>
      <c r="U50" s="51"/>
      <c r="V50" s="51"/>
      <c r="W50" s="51"/>
    </row>
    <row r="51" ht="32.9" customHeight="1" spans="1:23">
      <c r="A51" s="26" t="s">
        <v>209</v>
      </c>
      <c r="B51" s="147" t="s">
        <v>252</v>
      </c>
      <c r="C51" s="26" t="s">
        <v>251</v>
      </c>
      <c r="D51" s="26" t="s">
        <v>64</v>
      </c>
      <c r="E51" s="26" t="s">
        <v>80</v>
      </c>
      <c r="F51" s="26" t="s">
        <v>149</v>
      </c>
      <c r="G51" s="26" t="s">
        <v>272</v>
      </c>
      <c r="H51" s="26" t="s">
        <v>273</v>
      </c>
      <c r="I51" s="51">
        <v>2000</v>
      </c>
      <c r="J51" s="51">
        <v>2000</v>
      </c>
      <c r="K51" s="51">
        <v>2000</v>
      </c>
      <c r="L51" s="51"/>
      <c r="M51" s="51"/>
      <c r="N51" s="51"/>
      <c r="O51" s="51"/>
      <c r="P51" s="51"/>
      <c r="Q51" s="51"/>
      <c r="R51" s="51"/>
      <c r="S51" s="51"/>
      <c r="T51" s="51"/>
      <c r="U51" s="51"/>
      <c r="V51" s="51"/>
      <c r="W51" s="51"/>
    </row>
    <row r="52" ht="32.9" customHeight="1" spans="1:23">
      <c r="A52" s="26" t="s">
        <v>209</v>
      </c>
      <c r="B52" s="147" t="s">
        <v>252</v>
      </c>
      <c r="C52" s="26" t="s">
        <v>251</v>
      </c>
      <c r="D52" s="26" t="s">
        <v>64</v>
      </c>
      <c r="E52" s="26" t="s">
        <v>80</v>
      </c>
      <c r="F52" s="26" t="s">
        <v>149</v>
      </c>
      <c r="G52" s="26" t="s">
        <v>274</v>
      </c>
      <c r="H52" s="26" t="s">
        <v>275</v>
      </c>
      <c r="I52" s="51">
        <v>1063200</v>
      </c>
      <c r="J52" s="51">
        <v>1063200</v>
      </c>
      <c r="K52" s="51">
        <v>1063200</v>
      </c>
      <c r="L52" s="51"/>
      <c r="M52" s="51"/>
      <c r="N52" s="51"/>
      <c r="O52" s="51"/>
      <c r="P52" s="51"/>
      <c r="Q52" s="51"/>
      <c r="R52" s="51"/>
      <c r="S52" s="51"/>
      <c r="T52" s="51"/>
      <c r="U52" s="51"/>
      <c r="V52" s="51"/>
      <c r="W52" s="51"/>
    </row>
    <row r="53" ht="32.9" customHeight="1" spans="1:23">
      <c r="A53" s="26" t="s">
        <v>209</v>
      </c>
      <c r="B53" s="147" t="s">
        <v>252</v>
      </c>
      <c r="C53" s="26" t="s">
        <v>251</v>
      </c>
      <c r="D53" s="26" t="s">
        <v>64</v>
      </c>
      <c r="E53" s="26" t="s">
        <v>80</v>
      </c>
      <c r="F53" s="26" t="s">
        <v>149</v>
      </c>
      <c r="G53" s="26" t="s">
        <v>232</v>
      </c>
      <c r="H53" s="26" t="s">
        <v>233</v>
      </c>
      <c r="I53" s="51">
        <v>140000</v>
      </c>
      <c r="J53" s="51">
        <v>140000</v>
      </c>
      <c r="K53" s="51">
        <v>140000</v>
      </c>
      <c r="L53" s="51"/>
      <c r="M53" s="51"/>
      <c r="N53" s="51"/>
      <c r="O53" s="51"/>
      <c r="P53" s="51"/>
      <c r="Q53" s="51"/>
      <c r="R53" s="51"/>
      <c r="S53" s="51"/>
      <c r="T53" s="51"/>
      <c r="U53" s="51"/>
      <c r="V53" s="51"/>
      <c r="W53" s="51"/>
    </row>
    <row r="54" ht="32.9" customHeight="1" spans="1:23">
      <c r="A54" s="26"/>
      <c r="B54" s="26"/>
      <c r="C54" s="26" t="s">
        <v>276</v>
      </c>
      <c r="D54" s="26"/>
      <c r="E54" s="26"/>
      <c r="F54" s="26"/>
      <c r="G54" s="26"/>
      <c r="H54" s="26"/>
      <c r="I54" s="51">
        <v>173400</v>
      </c>
      <c r="J54" s="51">
        <v>173400</v>
      </c>
      <c r="K54" s="51">
        <v>173400</v>
      </c>
      <c r="L54" s="51"/>
      <c r="M54" s="51"/>
      <c r="N54" s="51"/>
      <c r="O54" s="51"/>
      <c r="P54" s="51"/>
      <c r="Q54" s="51"/>
      <c r="R54" s="51"/>
      <c r="S54" s="51"/>
      <c r="T54" s="51"/>
      <c r="U54" s="51"/>
      <c r="V54" s="51"/>
      <c r="W54" s="51"/>
    </row>
    <row r="55" ht="32.9" customHeight="1" spans="1:23">
      <c r="A55" s="26" t="s">
        <v>235</v>
      </c>
      <c r="B55" s="147" t="s">
        <v>277</v>
      </c>
      <c r="C55" s="26" t="s">
        <v>276</v>
      </c>
      <c r="D55" s="26" t="s">
        <v>64</v>
      </c>
      <c r="E55" s="26" t="s">
        <v>80</v>
      </c>
      <c r="F55" s="26" t="s">
        <v>149</v>
      </c>
      <c r="G55" s="26" t="s">
        <v>218</v>
      </c>
      <c r="H55" s="26" t="s">
        <v>219</v>
      </c>
      <c r="I55" s="51">
        <v>173400</v>
      </c>
      <c r="J55" s="51">
        <v>173400</v>
      </c>
      <c r="K55" s="51">
        <v>173400</v>
      </c>
      <c r="L55" s="51"/>
      <c r="M55" s="51"/>
      <c r="N55" s="51"/>
      <c r="O55" s="51"/>
      <c r="P55" s="51"/>
      <c r="Q55" s="51"/>
      <c r="R55" s="51"/>
      <c r="S55" s="51"/>
      <c r="T55" s="51"/>
      <c r="U55" s="51"/>
      <c r="V55" s="51"/>
      <c r="W55" s="51"/>
    </row>
    <row r="56" ht="32.9" customHeight="1" spans="1:23">
      <c r="A56" s="26"/>
      <c r="B56" s="26"/>
      <c r="C56" s="26" t="s">
        <v>278</v>
      </c>
      <c r="D56" s="26"/>
      <c r="E56" s="26"/>
      <c r="F56" s="26"/>
      <c r="G56" s="26"/>
      <c r="H56" s="26"/>
      <c r="I56" s="51">
        <v>1147501.58</v>
      </c>
      <c r="J56" s="51">
        <v>83201.58</v>
      </c>
      <c r="K56" s="51">
        <v>83201.58</v>
      </c>
      <c r="L56" s="51"/>
      <c r="M56" s="51"/>
      <c r="N56" s="51">
        <v>1064300</v>
      </c>
      <c r="O56" s="51"/>
      <c r="P56" s="51"/>
      <c r="Q56" s="51"/>
      <c r="R56" s="51"/>
      <c r="S56" s="51"/>
      <c r="T56" s="51"/>
      <c r="U56" s="51"/>
      <c r="V56" s="51"/>
      <c r="W56" s="51"/>
    </row>
    <row r="57" ht="32.9" customHeight="1" spans="1:23">
      <c r="A57" s="26" t="s">
        <v>209</v>
      </c>
      <c r="B57" s="147" t="s">
        <v>279</v>
      </c>
      <c r="C57" s="26" t="s">
        <v>278</v>
      </c>
      <c r="D57" s="26" t="s">
        <v>64</v>
      </c>
      <c r="E57" s="26" t="s">
        <v>80</v>
      </c>
      <c r="F57" s="26" t="s">
        <v>149</v>
      </c>
      <c r="G57" s="26" t="s">
        <v>211</v>
      </c>
      <c r="H57" s="26" t="s">
        <v>212</v>
      </c>
      <c r="I57" s="51">
        <v>1147501.58</v>
      </c>
      <c r="J57" s="51">
        <v>83201.58</v>
      </c>
      <c r="K57" s="51">
        <v>83201.58</v>
      </c>
      <c r="L57" s="51"/>
      <c r="M57" s="51"/>
      <c r="N57" s="51">
        <v>1064300</v>
      </c>
      <c r="O57" s="51"/>
      <c r="P57" s="51"/>
      <c r="Q57" s="51"/>
      <c r="R57" s="51"/>
      <c r="S57" s="51"/>
      <c r="T57" s="51"/>
      <c r="U57" s="51"/>
      <c r="V57" s="51"/>
      <c r="W57" s="51"/>
    </row>
    <row r="58" ht="32.9" customHeight="1" spans="1:23">
      <c r="A58" s="26"/>
      <c r="B58" s="26"/>
      <c r="C58" s="26" t="s">
        <v>280</v>
      </c>
      <c r="D58" s="26"/>
      <c r="E58" s="26"/>
      <c r="F58" s="26"/>
      <c r="G58" s="26"/>
      <c r="H58" s="26"/>
      <c r="I58" s="51">
        <v>6720</v>
      </c>
      <c r="J58" s="51">
        <v>6720</v>
      </c>
      <c r="K58" s="51">
        <v>6720</v>
      </c>
      <c r="L58" s="51"/>
      <c r="M58" s="51"/>
      <c r="N58" s="51"/>
      <c r="O58" s="51"/>
      <c r="P58" s="51"/>
      <c r="Q58" s="51"/>
      <c r="R58" s="51"/>
      <c r="S58" s="51"/>
      <c r="T58" s="51"/>
      <c r="U58" s="51"/>
      <c r="V58" s="51"/>
      <c r="W58" s="51"/>
    </row>
    <row r="59" ht="32.9" customHeight="1" spans="1:23">
      <c r="A59" s="26" t="s">
        <v>235</v>
      </c>
      <c r="B59" s="147" t="s">
        <v>281</v>
      </c>
      <c r="C59" s="26" t="s">
        <v>280</v>
      </c>
      <c r="D59" s="26" t="s">
        <v>64</v>
      </c>
      <c r="E59" s="26" t="s">
        <v>80</v>
      </c>
      <c r="F59" s="26" t="s">
        <v>149</v>
      </c>
      <c r="G59" s="26" t="s">
        <v>211</v>
      </c>
      <c r="H59" s="26" t="s">
        <v>212</v>
      </c>
      <c r="I59" s="51">
        <v>6720</v>
      </c>
      <c r="J59" s="51">
        <v>6720</v>
      </c>
      <c r="K59" s="51">
        <v>6720</v>
      </c>
      <c r="L59" s="51"/>
      <c r="M59" s="51"/>
      <c r="N59" s="51"/>
      <c r="O59" s="51"/>
      <c r="P59" s="51"/>
      <c r="Q59" s="51"/>
      <c r="R59" s="51"/>
      <c r="S59" s="51"/>
      <c r="T59" s="51"/>
      <c r="U59" s="51"/>
      <c r="V59" s="51"/>
      <c r="W59" s="51"/>
    </row>
    <row r="60" ht="32.9" customHeight="1" spans="1:23">
      <c r="A60" s="26"/>
      <c r="B60" s="26"/>
      <c r="C60" s="26" t="s">
        <v>282</v>
      </c>
      <c r="D60" s="26"/>
      <c r="E60" s="26"/>
      <c r="F60" s="26"/>
      <c r="G60" s="26"/>
      <c r="H60" s="26"/>
      <c r="I60" s="51">
        <v>990950</v>
      </c>
      <c r="J60" s="51"/>
      <c r="K60" s="51"/>
      <c r="L60" s="51"/>
      <c r="M60" s="51"/>
      <c r="N60" s="51">
        <v>990950</v>
      </c>
      <c r="O60" s="51"/>
      <c r="P60" s="51"/>
      <c r="Q60" s="51"/>
      <c r="R60" s="51"/>
      <c r="S60" s="51"/>
      <c r="T60" s="51"/>
      <c r="U60" s="51"/>
      <c r="V60" s="51"/>
      <c r="W60" s="51"/>
    </row>
    <row r="61" ht="32.9" customHeight="1" spans="1:23">
      <c r="A61" s="26" t="s">
        <v>235</v>
      </c>
      <c r="B61" s="147" t="s">
        <v>283</v>
      </c>
      <c r="C61" s="26" t="s">
        <v>282</v>
      </c>
      <c r="D61" s="26" t="s">
        <v>64</v>
      </c>
      <c r="E61" s="26" t="s">
        <v>80</v>
      </c>
      <c r="F61" s="26" t="s">
        <v>149</v>
      </c>
      <c r="G61" s="26" t="s">
        <v>237</v>
      </c>
      <c r="H61" s="26" t="s">
        <v>238</v>
      </c>
      <c r="I61" s="51">
        <v>990950</v>
      </c>
      <c r="J61" s="51"/>
      <c r="K61" s="51"/>
      <c r="L61" s="51"/>
      <c r="M61" s="51"/>
      <c r="N61" s="51">
        <v>990950</v>
      </c>
      <c r="O61" s="51"/>
      <c r="P61" s="51"/>
      <c r="Q61" s="51"/>
      <c r="R61" s="51"/>
      <c r="S61" s="51"/>
      <c r="T61" s="51"/>
      <c r="U61" s="51"/>
      <c r="V61" s="51"/>
      <c r="W61" s="51"/>
    </row>
    <row r="62" ht="32.9" customHeight="1" spans="1:23">
      <c r="A62" s="26"/>
      <c r="B62" s="26"/>
      <c r="C62" s="26" t="s">
        <v>284</v>
      </c>
      <c r="D62" s="26"/>
      <c r="E62" s="26"/>
      <c r="F62" s="26"/>
      <c r="G62" s="26"/>
      <c r="H62" s="26"/>
      <c r="I62" s="51">
        <v>122755.54</v>
      </c>
      <c r="J62" s="51"/>
      <c r="K62" s="51"/>
      <c r="L62" s="51"/>
      <c r="M62" s="51"/>
      <c r="N62" s="51">
        <v>122755.54</v>
      </c>
      <c r="O62" s="51"/>
      <c r="P62" s="51"/>
      <c r="Q62" s="51"/>
      <c r="R62" s="51"/>
      <c r="S62" s="51"/>
      <c r="T62" s="51"/>
      <c r="U62" s="51"/>
      <c r="V62" s="51"/>
      <c r="W62" s="51"/>
    </row>
    <row r="63" ht="32.9" customHeight="1" spans="1:23">
      <c r="A63" s="26" t="s">
        <v>235</v>
      </c>
      <c r="B63" s="147" t="s">
        <v>285</v>
      </c>
      <c r="C63" s="26" t="s">
        <v>284</v>
      </c>
      <c r="D63" s="26" t="s">
        <v>64</v>
      </c>
      <c r="E63" s="26" t="s">
        <v>80</v>
      </c>
      <c r="F63" s="26" t="s">
        <v>149</v>
      </c>
      <c r="G63" s="26" t="s">
        <v>228</v>
      </c>
      <c r="H63" s="26" t="s">
        <v>229</v>
      </c>
      <c r="I63" s="51">
        <v>19767.54</v>
      </c>
      <c r="J63" s="51"/>
      <c r="K63" s="51"/>
      <c r="L63" s="51"/>
      <c r="M63" s="51"/>
      <c r="N63" s="51">
        <v>19767.54</v>
      </c>
      <c r="O63" s="51"/>
      <c r="P63" s="51"/>
      <c r="Q63" s="51"/>
      <c r="R63" s="51"/>
      <c r="S63" s="51"/>
      <c r="T63" s="51"/>
      <c r="U63" s="51"/>
      <c r="V63" s="51"/>
      <c r="W63" s="51"/>
    </row>
    <row r="64" ht="32.9" customHeight="1" spans="1:23">
      <c r="A64" s="26" t="s">
        <v>235</v>
      </c>
      <c r="B64" s="147" t="s">
        <v>285</v>
      </c>
      <c r="C64" s="26" t="s">
        <v>284</v>
      </c>
      <c r="D64" s="26" t="s">
        <v>64</v>
      </c>
      <c r="E64" s="26" t="s">
        <v>80</v>
      </c>
      <c r="F64" s="26" t="s">
        <v>149</v>
      </c>
      <c r="G64" s="26" t="s">
        <v>218</v>
      </c>
      <c r="H64" s="26" t="s">
        <v>219</v>
      </c>
      <c r="I64" s="51">
        <v>100000</v>
      </c>
      <c r="J64" s="51"/>
      <c r="K64" s="51"/>
      <c r="L64" s="51"/>
      <c r="M64" s="51"/>
      <c r="N64" s="51">
        <v>100000</v>
      </c>
      <c r="O64" s="51"/>
      <c r="P64" s="51"/>
      <c r="Q64" s="51"/>
      <c r="R64" s="51"/>
      <c r="S64" s="51"/>
      <c r="T64" s="51"/>
      <c r="U64" s="51"/>
      <c r="V64" s="51"/>
      <c r="W64" s="51"/>
    </row>
    <row r="65" ht="32.9" customHeight="1" spans="1:23">
      <c r="A65" s="26" t="s">
        <v>235</v>
      </c>
      <c r="B65" s="147" t="s">
        <v>285</v>
      </c>
      <c r="C65" s="26" t="s">
        <v>284</v>
      </c>
      <c r="D65" s="26" t="s">
        <v>64</v>
      </c>
      <c r="E65" s="26" t="s">
        <v>80</v>
      </c>
      <c r="F65" s="26" t="s">
        <v>149</v>
      </c>
      <c r="G65" s="26" t="s">
        <v>220</v>
      </c>
      <c r="H65" s="26" t="s">
        <v>221</v>
      </c>
      <c r="I65" s="51">
        <v>2988</v>
      </c>
      <c r="J65" s="51"/>
      <c r="K65" s="51"/>
      <c r="L65" s="51"/>
      <c r="M65" s="51"/>
      <c r="N65" s="51">
        <v>2988</v>
      </c>
      <c r="O65" s="51"/>
      <c r="P65" s="51"/>
      <c r="Q65" s="51"/>
      <c r="R65" s="51"/>
      <c r="S65" s="51"/>
      <c r="T65" s="51"/>
      <c r="U65" s="51"/>
      <c r="V65" s="51"/>
      <c r="W65" s="51"/>
    </row>
    <row r="66" ht="32.9" customHeight="1" spans="1:23">
      <c r="A66" s="26"/>
      <c r="B66" s="26"/>
      <c r="C66" s="26" t="s">
        <v>286</v>
      </c>
      <c r="D66" s="26"/>
      <c r="E66" s="26"/>
      <c r="F66" s="26"/>
      <c r="G66" s="26"/>
      <c r="H66" s="26"/>
      <c r="I66" s="51">
        <v>56571.48</v>
      </c>
      <c r="J66" s="51"/>
      <c r="K66" s="51"/>
      <c r="L66" s="51"/>
      <c r="M66" s="51"/>
      <c r="N66" s="51">
        <v>56571.48</v>
      </c>
      <c r="O66" s="51"/>
      <c r="P66" s="51"/>
      <c r="Q66" s="51"/>
      <c r="R66" s="51"/>
      <c r="S66" s="51"/>
      <c r="T66" s="51"/>
      <c r="U66" s="51"/>
      <c r="V66" s="51"/>
      <c r="W66" s="51"/>
    </row>
    <row r="67" ht="32.9" customHeight="1" spans="1:23">
      <c r="A67" s="26" t="s">
        <v>235</v>
      </c>
      <c r="B67" s="147" t="s">
        <v>287</v>
      </c>
      <c r="C67" s="26" t="s">
        <v>286</v>
      </c>
      <c r="D67" s="26" t="s">
        <v>64</v>
      </c>
      <c r="E67" s="26" t="s">
        <v>80</v>
      </c>
      <c r="F67" s="26" t="s">
        <v>149</v>
      </c>
      <c r="G67" s="26" t="s">
        <v>288</v>
      </c>
      <c r="H67" s="26" t="s">
        <v>289</v>
      </c>
      <c r="I67" s="51">
        <v>56571.48</v>
      </c>
      <c r="J67" s="51"/>
      <c r="K67" s="51"/>
      <c r="L67" s="51"/>
      <c r="M67" s="51"/>
      <c r="N67" s="51">
        <v>56571.48</v>
      </c>
      <c r="O67" s="51"/>
      <c r="P67" s="51"/>
      <c r="Q67" s="51"/>
      <c r="R67" s="51"/>
      <c r="S67" s="51"/>
      <c r="T67" s="51"/>
      <c r="U67" s="51"/>
      <c r="V67" s="51"/>
      <c r="W67" s="51"/>
    </row>
    <row r="68" ht="32.9" customHeight="1" spans="1:23">
      <c r="A68" s="26"/>
      <c r="B68" s="26"/>
      <c r="C68" s="26" t="s">
        <v>290</v>
      </c>
      <c r="D68" s="26"/>
      <c r="E68" s="26"/>
      <c r="F68" s="26"/>
      <c r="G68" s="26"/>
      <c r="H68" s="26"/>
      <c r="I68" s="51">
        <v>797283.24</v>
      </c>
      <c r="J68" s="51"/>
      <c r="K68" s="51"/>
      <c r="L68" s="51"/>
      <c r="M68" s="51"/>
      <c r="N68" s="51">
        <v>797283.24</v>
      </c>
      <c r="O68" s="51"/>
      <c r="P68" s="51"/>
      <c r="Q68" s="51"/>
      <c r="R68" s="51"/>
      <c r="S68" s="51"/>
      <c r="T68" s="51"/>
      <c r="U68" s="51"/>
      <c r="V68" s="51"/>
      <c r="W68" s="51"/>
    </row>
    <row r="69" ht="32.9" customHeight="1" spans="1:23">
      <c r="A69" s="26" t="s">
        <v>235</v>
      </c>
      <c r="B69" s="147" t="s">
        <v>291</v>
      </c>
      <c r="C69" s="26" t="s">
        <v>290</v>
      </c>
      <c r="D69" s="26" t="s">
        <v>64</v>
      </c>
      <c r="E69" s="26" t="s">
        <v>80</v>
      </c>
      <c r="F69" s="26" t="s">
        <v>149</v>
      </c>
      <c r="G69" s="26" t="s">
        <v>232</v>
      </c>
      <c r="H69" s="26" t="s">
        <v>233</v>
      </c>
      <c r="I69" s="51">
        <v>98.8</v>
      </c>
      <c r="J69" s="51"/>
      <c r="K69" s="51"/>
      <c r="L69" s="51"/>
      <c r="M69" s="51"/>
      <c r="N69" s="51">
        <v>98.8</v>
      </c>
      <c r="O69" s="51"/>
      <c r="P69" s="51"/>
      <c r="Q69" s="51"/>
      <c r="R69" s="51"/>
      <c r="S69" s="51"/>
      <c r="T69" s="51"/>
      <c r="U69" s="51"/>
      <c r="V69" s="51"/>
      <c r="W69" s="51"/>
    </row>
    <row r="70" ht="32.9" customHeight="1" spans="1:23">
      <c r="A70" s="26" t="s">
        <v>235</v>
      </c>
      <c r="B70" s="147" t="s">
        <v>291</v>
      </c>
      <c r="C70" s="26" t="s">
        <v>290</v>
      </c>
      <c r="D70" s="26" t="s">
        <v>64</v>
      </c>
      <c r="E70" s="26" t="s">
        <v>80</v>
      </c>
      <c r="F70" s="26" t="s">
        <v>149</v>
      </c>
      <c r="G70" s="26" t="s">
        <v>288</v>
      </c>
      <c r="H70" s="26" t="s">
        <v>289</v>
      </c>
      <c r="I70" s="51">
        <v>797184.44</v>
      </c>
      <c r="J70" s="51"/>
      <c r="K70" s="51"/>
      <c r="L70" s="51"/>
      <c r="M70" s="51"/>
      <c r="N70" s="51">
        <v>797184.44</v>
      </c>
      <c r="O70" s="51"/>
      <c r="P70" s="51"/>
      <c r="Q70" s="51"/>
      <c r="R70" s="51"/>
      <c r="S70" s="51"/>
      <c r="T70" s="51"/>
      <c r="U70" s="51"/>
      <c r="V70" s="51"/>
      <c r="W70" s="51"/>
    </row>
    <row r="71" ht="32.9" customHeight="1" spans="1:23">
      <c r="A71" s="26"/>
      <c r="B71" s="26"/>
      <c r="C71" s="26" t="s">
        <v>292</v>
      </c>
      <c r="D71" s="26"/>
      <c r="E71" s="26"/>
      <c r="F71" s="26"/>
      <c r="G71" s="26"/>
      <c r="H71" s="26"/>
      <c r="I71" s="51">
        <v>537052.03</v>
      </c>
      <c r="J71" s="51"/>
      <c r="K71" s="51"/>
      <c r="L71" s="51"/>
      <c r="M71" s="51"/>
      <c r="N71" s="51">
        <v>537052.03</v>
      </c>
      <c r="O71" s="51"/>
      <c r="P71" s="51"/>
      <c r="Q71" s="51"/>
      <c r="R71" s="51"/>
      <c r="S71" s="51"/>
      <c r="T71" s="51"/>
      <c r="U71" s="51"/>
      <c r="V71" s="51"/>
      <c r="W71" s="51"/>
    </row>
    <row r="72" ht="32.9" customHeight="1" spans="1:23">
      <c r="A72" s="26" t="s">
        <v>235</v>
      </c>
      <c r="B72" s="147" t="s">
        <v>293</v>
      </c>
      <c r="C72" s="26" t="s">
        <v>292</v>
      </c>
      <c r="D72" s="26" t="s">
        <v>64</v>
      </c>
      <c r="E72" s="26" t="s">
        <v>80</v>
      </c>
      <c r="F72" s="26" t="s">
        <v>149</v>
      </c>
      <c r="G72" s="26" t="s">
        <v>288</v>
      </c>
      <c r="H72" s="26" t="s">
        <v>289</v>
      </c>
      <c r="I72" s="51">
        <v>537052.03</v>
      </c>
      <c r="J72" s="51"/>
      <c r="K72" s="51"/>
      <c r="L72" s="51"/>
      <c r="M72" s="51"/>
      <c r="N72" s="51">
        <v>537052.03</v>
      </c>
      <c r="O72" s="51"/>
      <c r="P72" s="51"/>
      <c r="Q72" s="51"/>
      <c r="R72" s="51"/>
      <c r="S72" s="51"/>
      <c r="T72" s="51"/>
      <c r="U72" s="51"/>
      <c r="V72" s="51"/>
      <c r="W72" s="51"/>
    </row>
    <row r="73" ht="32.9" customHeight="1" spans="1:23">
      <c r="A73" s="26"/>
      <c r="B73" s="26"/>
      <c r="C73" s="26" t="s">
        <v>294</v>
      </c>
      <c r="D73" s="26"/>
      <c r="E73" s="26"/>
      <c r="F73" s="26"/>
      <c r="G73" s="26"/>
      <c r="H73" s="26"/>
      <c r="I73" s="51">
        <v>4500000</v>
      </c>
      <c r="J73" s="51"/>
      <c r="K73" s="51"/>
      <c r="L73" s="51"/>
      <c r="M73" s="51"/>
      <c r="N73" s="51"/>
      <c r="O73" s="51"/>
      <c r="P73" s="51"/>
      <c r="Q73" s="51"/>
      <c r="R73" s="51">
        <v>4500000</v>
      </c>
      <c r="S73" s="51"/>
      <c r="T73" s="51"/>
      <c r="U73" s="51"/>
      <c r="V73" s="51"/>
      <c r="W73" s="51">
        <v>4500000</v>
      </c>
    </row>
    <row r="74" ht="32.9" customHeight="1" spans="1:23">
      <c r="A74" s="26" t="s">
        <v>235</v>
      </c>
      <c r="B74" s="147" t="s">
        <v>295</v>
      </c>
      <c r="C74" s="26" t="s">
        <v>294</v>
      </c>
      <c r="D74" s="26" t="s">
        <v>64</v>
      </c>
      <c r="E74" s="26" t="s">
        <v>80</v>
      </c>
      <c r="F74" s="26" t="s">
        <v>149</v>
      </c>
      <c r="G74" s="26" t="s">
        <v>228</v>
      </c>
      <c r="H74" s="26" t="s">
        <v>229</v>
      </c>
      <c r="I74" s="51">
        <v>587000</v>
      </c>
      <c r="J74" s="51"/>
      <c r="K74" s="51"/>
      <c r="L74" s="51"/>
      <c r="M74" s="51"/>
      <c r="N74" s="51"/>
      <c r="O74" s="51"/>
      <c r="P74" s="51"/>
      <c r="Q74" s="51"/>
      <c r="R74" s="51">
        <v>587000</v>
      </c>
      <c r="S74" s="51"/>
      <c r="T74" s="51"/>
      <c r="U74" s="51"/>
      <c r="V74" s="51"/>
      <c r="W74" s="51">
        <v>587000</v>
      </c>
    </row>
    <row r="75" ht="32.9" customHeight="1" spans="1:23">
      <c r="A75" s="26" t="s">
        <v>235</v>
      </c>
      <c r="B75" s="147" t="s">
        <v>295</v>
      </c>
      <c r="C75" s="26" t="s">
        <v>294</v>
      </c>
      <c r="D75" s="26" t="s">
        <v>64</v>
      </c>
      <c r="E75" s="26" t="s">
        <v>80</v>
      </c>
      <c r="F75" s="26" t="s">
        <v>149</v>
      </c>
      <c r="G75" s="26" t="s">
        <v>296</v>
      </c>
      <c r="H75" s="26" t="s">
        <v>297</v>
      </c>
      <c r="I75" s="51">
        <v>100000</v>
      </c>
      <c r="J75" s="51"/>
      <c r="K75" s="51"/>
      <c r="L75" s="51"/>
      <c r="M75" s="51"/>
      <c r="N75" s="51"/>
      <c r="O75" s="51"/>
      <c r="P75" s="51"/>
      <c r="Q75" s="51"/>
      <c r="R75" s="51">
        <v>100000</v>
      </c>
      <c r="S75" s="51"/>
      <c r="T75" s="51"/>
      <c r="U75" s="51"/>
      <c r="V75" s="51"/>
      <c r="W75" s="51">
        <v>100000</v>
      </c>
    </row>
    <row r="76" ht="32.9" customHeight="1" spans="1:23">
      <c r="A76" s="26" t="s">
        <v>235</v>
      </c>
      <c r="B76" s="147" t="s">
        <v>295</v>
      </c>
      <c r="C76" s="26" t="s">
        <v>294</v>
      </c>
      <c r="D76" s="26" t="s">
        <v>64</v>
      </c>
      <c r="E76" s="26" t="s">
        <v>80</v>
      </c>
      <c r="F76" s="26" t="s">
        <v>149</v>
      </c>
      <c r="G76" s="26" t="s">
        <v>218</v>
      </c>
      <c r="H76" s="26" t="s">
        <v>219</v>
      </c>
      <c r="I76" s="51">
        <v>668000</v>
      </c>
      <c r="J76" s="51"/>
      <c r="K76" s="51"/>
      <c r="L76" s="51"/>
      <c r="M76" s="51"/>
      <c r="N76" s="51"/>
      <c r="O76" s="51"/>
      <c r="P76" s="51"/>
      <c r="Q76" s="51"/>
      <c r="R76" s="51">
        <v>668000</v>
      </c>
      <c r="S76" s="51"/>
      <c r="T76" s="51"/>
      <c r="U76" s="51"/>
      <c r="V76" s="51"/>
      <c r="W76" s="51">
        <v>668000</v>
      </c>
    </row>
    <row r="77" ht="32.9" customHeight="1" spans="1:23">
      <c r="A77" s="26" t="s">
        <v>235</v>
      </c>
      <c r="B77" s="147" t="s">
        <v>295</v>
      </c>
      <c r="C77" s="26" t="s">
        <v>294</v>
      </c>
      <c r="D77" s="26" t="s">
        <v>64</v>
      </c>
      <c r="E77" s="26" t="s">
        <v>80</v>
      </c>
      <c r="F77" s="26" t="s">
        <v>149</v>
      </c>
      <c r="G77" s="26" t="s">
        <v>262</v>
      </c>
      <c r="H77" s="26" t="s">
        <v>263</v>
      </c>
      <c r="I77" s="51">
        <v>100000</v>
      </c>
      <c r="J77" s="51"/>
      <c r="K77" s="51"/>
      <c r="L77" s="51"/>
      <c r="M77" s="51"/>
      <c r="N77" s="51"/>
      <c r="O77" s="51"/>
      <c r="P77" s="51"/>
      <c r="Q77" s="51"/>
      <c r="R77" s="51">
        <v>100000</v>
      </c>
      <c r="S77" s="51"/>
      <c r="T77" s="51"/>
      <c r="U77" s="51"/>
      <c r="V77" s="51"/>
      <c r="W77" s="51">
        <v>100000</v>
      </c>
    </row>
    <row r="78" ht="32.9" customHeight="1" spans="1:23">
      <c r="A78" s="26" t="s">
        <v>235</v>
      </c>
      <c r="B78" s="147" t="s">
        <v>295</v>
      </c>
      <c r="C78" s="26" t="s">
        <v>294</v>
      </c>
      <c r="D78" s="26" t="s">
        <v>64</v>
      </c>
      <c r="E78" s="26" t="s">
        <v>80</v>
      </c>
      <c r="F78" s="26" t="s">
        <v>149</v>
      </c>
      <c r="G78" s="26" t="s">
        <v>264</v>
      </c>
      <c r="H78" s="26" t="s">
        <v>265</v>
      </c>
      <c r="I78" s="51">
        <v>300000</v>
      </c>
      <c r="J78" s="51"/>
      <c r="K78" s="51"/>
      <c r="L78" s="51"/>
      <c r="M78" s="51"/>
      <c r="N78" s="51"/>
      <c r="O78" s="51"/>
      <c r="P78" s="51"/>
      <c r="Q78" s="51"/>
      <c r="R78" s="51">
        <v>300000</v>
      </c>
      <c r="S78" s="51"/>
      <c r="T78" s="51"/>
      <c r="U78" s="51"/>
      <c r="V78" s="51"/>
      <c r="W78" s="51">
        <v>300000</v>
      </c>
    </row>
    <row r="79" ht="32.9" customHeight="1" spans="1:23">
      <c r="A79" s="26" t="s">
        <v>235</v>
      </c>
      <c r="B79" s="147" t="s">
        <v>295</v>
      </c>
      <c r="C79" s="26" t="s">
        <v>294</v>
      </c>
      <c r="D79" s="26" t="s">
        <v>64</v>
      </c>
      <c r="E79" s="26" t="s">
        <v>80</v>
      </c>
      <c r="F79" s="26" t="s">
        <v>149</v>
      </c>
      <c r="G79" s="26" t="s">
        <v>274</v>
      </c>
      <c r="H79" s="26" t="s">
        <v>275</v>
      </c>
      <c r="I79" s="51">
        <v>45000</v>
      </c>
      <c r="J79" s="51"/>
      <c r="K79" s="51"/>
      <c r="L79" s="51"/>
      <c r="M79" s="51"/>
      <c r="N79" s="51"/>
      <c r="O79" s="51"/>
      <c r="P79" s="51"/>
      <c r="Q79" s="51"/>
      <c r="R79" s="51">
        <v>45000</v>
      </c>
      <c r="S79" s="51"/>
      <c r="T79" s="51"/>
      <c r="U79" s="51"/>
      <c r="V79" s="51"/>
      <c r="W79" s="51">
        <v>45000</v>
      </c>
    </row>
    <row r="80" ht="32.9" customHeight="1" spans="1:23">
      <c r="A80" s="26" t="s">
        <v>235</v>
      </c>
      <c r="B80" s="147" t="s">
        <v>295</v>
      </c>
      <c r="C80" s="26" t="s">
        <v>294</v>
      </c>
      <c r="D80" s="26" t="s">
        <v>64</v>
      </c>
      <c r="E80" s="26" t="s">
        <v>80</v>
      </c>
      <c r="F80" s="26" t="s">
        <v>149</v>
      </c>
      <c r="G80" s="26" t="s">
        <v>211</v>
      </c>
      <c r="H80" s="26" t="s">
        <v>212</v>
      </c>
      <c r="I80" s="51">
        <v>2000000</v>
      </c>
      <c r="J80" s="51"/>
      <c r="K80" s="51"/>
      <c r="L80" s="51"/>
      <c r="M80" s="51"/>
      <c r="N80" s="51"/>
      <c r="O80" s="51"/>
      <c r="P80" s="51"/>
      <c r="Q80" s="51"/>
      <c r="R80" s="51">
        <v>2000000</v>
      </c>
      <c r="S80" s="51"/>
      <c r="T80" s="51"/>
      <c r="U80" s="51"/>
      <c r="V80" s="51"/>
      <c r="W80" s="51">
        <v>2000000</v>
      </c>
    </row>
    <row r="81" ht="32.9" customHeight="1" spans="1:23">
      <c r="A81" s="26" t="s">
        <v>235</v>
      </c>
      <c r="B81" s="147" t="s">
        <v>295</v>
      </c>
      <c r="C81" s="26" t="s">
        <v>294</v>
      </c>
      <c r="D81" s="26" t="s">
        <v>64</v>
      </c>
      <c r="E81" s="26" t="s">
        <v>80</v>
      </c>
      <c r="F81" s="26" t="s">
        <v>149</v>
      </c>
      <c r="G81" s="26" t="s">
        <v>230</v>
      </c>
      <c r="H81" s="26" t="s">
        <v>231</v>
      </c>
      <c r="I81" s="51">
        <v>250000</v>
      </c>
      <c r="J81" s="51"/>
      <c r="K81" s="51"/>
      <c r="L81" s="51"/>
      <c r="M81" s="51"/>
      <c r="N81" s="51"/>
      <c r="O81" s="51"/>
      <c r="P81" s="51"/>
      <c r="Q81" s="51"/>
      <c r="R81" s="51">
        <v>250000</v>
      </c>
      <c r="S81" s="51"/>
      <c r="T81" s="51"/>
      <c r="U81" s="51"/>
      <c r="V81" s="51"/>
      <c r="W81" s="51">
        <v>250000</v>
      </c>
    </row>
    <row r="82" ht="32.9" customHeight="1" spans="1:23">
      <c r="A82" s="26" t="s">
        <v>235</v>
      </c>
      <c r="B82" s="147" t="s">
        <v>295</v>
      </c>
      <c r="C82" s="26" t="s">
        <v>294</v>
      </c>
      <c r="D82" s="26" t="s">
        <v>64</v>
      </c>
      <c r="E82" s="26" t="s">
        <v>80</v>
      </c>
      <c r="F82" s="26" t="s">
        <v>149</v>
      </c>
      <c r="G82" s="26" t="s">
        <v>232</v>
      </c>
      <c r="H82" s="26" t="s">
        <v>233</v>
      </c>
      <c r="I82" s="51">
        <v>450000</v>
      </c>
      <c r="J82" s="51"/>
      <c r="K82" s="51"/>
      <c r="L82" s="51"/>
      <c r="M82" s="51"/>
      <c r="N82" s="51"/>
      <c r="O82" s="51"/>
      <c r="P82" s="51"/>
      <c r="Q82" s="51"/>
      <c r="R82" s="51">
        <v>450000</v>
      </c>
      <c r="S82" s="51"/>
      <c r="T82" s="51"/>
      <c r="U82" s="51"/>
      <c r="V82" s="51"/>
      <c r="W82" s="51">
        <v>450000</v>
      </c>
    </row>
    <row r="83" ht="32.9" customHeight="1" spans="1:23">
      <c r="A83" s="26"/>
      <c r="B83" s="26"/>
      <c r="C83" s="26" t="s">
        <v>298</v>
      </c>
      <c r="D83" s="26"/>
      <c r="E83" s="26"/>
      <c r="F83" s="26"/>
      <c r="G83" s="26"/>
      <c r="H83" s="26"/>
      <c r="I83" s="51">
        <v>12000000</v>
      </c>
      <c r="J83" s="51"/>
      <c r="K83" s="51"/>
      <c r="L83" s="51"/>
      <c r="M83" s="51"/>
      <c r="N83" s="51"/>
      <c r="O83" s="51"/>
      <c r="P83" s="51"/>
      <c r="Q83" s="51"/>
      <c r="R83" s="51">
        <v>12000000</v>
      </c>
      <c r="S83" s="51"/>
      <c r="T83" s="51"/>
      <c r="U83" s="51"/>
      <c r="V83" s="51"/>
      <c r="W83" s="51">
        <v>12000000</v>
      </c>
    </row>
    <row r="84" ht="32.9" customHeight="1" spans="1:23">
      <c r="A84" s="26" t="s">
        <v>235</v>
      </c>
      <c r="B84" s="147" t="s">
        <v>299</v>
      </c>
      <c r="C84" s="26" t="s">
        <v>298</v>
      </c>
      <c r="D84" s="26" t="s">
        <v>64</v>
      </c>
      <c r="E84" s="26" t="s">
        <v>80</v>
      </c>
      <c r="F84" s="26" t="s">
        <v>149</v>
      </c>
      <c r="G84" s="26" t="s">
        <v>222</v>
      </c>
      <c r="H84" s="26" t="s">
        <v>223</v>
      </c>
      <c r="I84" s="51">
        <v>12000000</v>
      </c>
      <c r="J84" s="51"/>
      <c r="K84" s="51"/>
      <c r="L84" s="51"/>
      <c r="M84" s="51"/>
      <c r="N84" s="51"/>
      <c r="O84" s="51"/>
      <c r="P84" s="51"/>
      <c r="Q84" s="51"/>
      <c r="R84" s="51">
        <v>12000000</v>
      </c>
      <c r="S84" s="51"/>
      <c r="T84" s="51"/>
      <c r="U84" s="51"/>
      <c r="V84" s="51"/>
      <c r="W84" s="51">
        <v>12000000</v>
      </c>
    </row>
    <row r="85" ht="32.9" customHeight="1" spans="1:23">
      <c r="A85" s="26"/>
      <c r="B85" s="26"/>
      <c r="C85" s="26" t="s">
        <v>300</v>
      </c>
      <c r="D85" s="26"/>
      <c r="E85" s="26"/>
      <c r="F85" s="26"/>
      <c r="G85" s="26"/>
      <c r="H85" s="26"/>
      <c r="I85" s="51">
        <v>15089</v>
      </c>
      <c r="J85" s="51"/>
      <c r="K85" s="51"/>
      <c r="L85" s="51"/>
      <c r="M85" s="51"/>
      <c r="N85" s="51">
        <v>15089</v>
      </c>
      <c r="O85" s="51"/>
      <c r="P85" s="51"/>
      <c r="Q85" s="51"/>
      <c r="R85" s="51"/>
      <c r="S85" s="51"/>
      <c r="T85" s="51"/>
      <c r="U85" s="51"/>
      <c r="V85" s="51"/>
      <c r="W85" s="51"/>
    </row>
    <row r="86" ht="32.9" customHeight="1" spans="1:23">
      <c r="A86" s="26" t="s">
        <v>235</v>
      </c>
      <c r="B86" s="147" t="s">
        <v>301</v>
      </c>
      <c r="C86" s="26" t="s">
        <v>300</v>
      </c>
      <c r="D86" s="26" t="s">
        <v>64</v>
      </c>
      <c r="E86" s="26" t="s">
        <v>80</v>
      </c>
      <c r="F86" s="26" t="s">
        <v>149</v>
      </c>
      <c r="G86" s="26" t="s">
        <v>220</v>
      </c>
      <c r="H86" s="26" t="s">
        <v>221</v>
      </c>
      <c r="I86" s="51">
        <v>15089</v>
      </c>
      <c r="J86" s="51"/>
      <c r="K86" s="51"/>
      <c r="L86" s="51"/>
      <c r="M86" s="51"/>
      <c r="N86" s="51">
        <v>15089</v>
      </c>
      <c r="O86" s="51"/>
      <c r="P86" s="51"/>
      <c r="Q86" s="51"/>
      <c r="R86" s="51"/>
      <c r="S86" s="51"/>
      <c r="T86" s="51"/>
      <c r="U86" s="51"/>
      <c r="V86" s="51"/>
      <c r="W86" s="51"/>
    </row>
    <row r="87" ht="32.9" customHeight="1" spans="1:23">
      <c r="A87" s="26"/>
      <c r="B87" s="26"/>
      <c r="C87" s="26" t="s">
        <v>302</v>
      </c>
      <c r="D87" s="26"/>
      <c r="E87" s="26"/>
      <c r="F87" s="26"/>
      <c r="G87" s="26"/>
      <c r="H87" s="26"/>
      <c r="I87" s="51">
        <v>100000</v>
      </c>
      <c r="J87" s="51"/>
      <c r="K87" s="51"/>
      <c r="L87" s="51"/>
      <c r="M87" s="51"/>
      <c r="N87" s="51">
        <v>100000</v>
      </c>
      <c r="O87" s="51"/>
      <c r="P87" s="51"/>
      <c r="Q87" s="51"/>
      <c r="R87" s="51"/>
      <c r="S87" s="51"/>
      <c r="T87" s="51"/>
      <c r="U87" s="51"/>
      <c r="V87" s="51"/>
      <c r="W87" s="51"/>
    </row>
    <row r="88" ht="32.9" customHeight="1" spans="1:23">
      <c r="A88" s="26" t="s">
        <v>235</v>
      </c>
      <c r="B88" s="147" t="s">
        <v>303</v>
      </c>
      <c r="C88" s="26" t="s">
        <v>302</v>
      </c>
      <c r="D88" s="26" t="s">
        <v>64</v>
      </c>
      <c r="E88" s="26" t="s">
        <v>80</v>
      </c>
      <c r="F88" s="26" t="s">
        <v>149</v>
      </c>
      <c r="G88" s="26" t="s">
        <v>237</v>
      </c>
      <c r="H88" s="26" t="s">
        <v>238</v>
      </c>
      <c r="I88" s="51">
        <v>100000</v>
      </c>
      <c r="J88" s="51"/>
      <c r="K88" s="51"/>
      <c r="L88" s="51"/>
      <c r="M88" s="51"/>
      <c r="N88" s="51">
        <v>100000</v>
      </c>
      <c r="O88" s="51"/>
      <c r="P88" s="51"/>
      <c r="Q88" s="51"/>
      <c r="R88" s="51"/>
      <c r="S88" s="51"/>
      <c r="T88" s="51"/>
      <c r="U88" s="51"/>
      <c r="V88" s="51"/>
      <c r="W88" s="51"/>
    </row>
    <row r="89" ht="32.9" customHeight="1" spans="1:23">
      <c r="A89" s="26"/>
      <c r="B89" s="26"/>
      <c r="C89" s="26" t="s">
        <v>304</v>
      </c>
      <c r="D89" s="26"/>
      <c r="E89" s="26"/>
      <c r="F89" s="26"/>
      <c r="G89" s="26"/>
      <c r="H89" s="26"/>
      <c r="I89" s="51">
        <v>2500000</v>
      </c>
      <c r="J89" s="51"/>
      <c r="K89" s="51"/>
      <c r="L89" s="51"/>
      <c r="M89" s="51"/>
      <c r="N89" s="51">
        <v>2500000</v>
      </c>
      <c r="O89" s="51"/>
      <c r="P89" s="51"/>
      <c r="Q89" s="51"/>
      <c r="R89" s="51"/>
      <c r="S89" s="51"/>
      <c r="T89" s="51"/>
      <c r="U89" s="51"/>
      <c r="V89" s="51"/>
      <c r="W89" s="51"/>
    </row>
    <row r="90" ht="32.9" customHeight="1" spans="1:23">
      <c r="A90" s="26" t="s">
        <v>235</v>
      </c>
      <c r="B90" s="147" t="s">
        <v>305</v>
      </c>
      <c r="C90" s="26" t="s">
        <v>304</v>
      </c>
      <c r="D90" s="26" t="s">
        <v>64</v>
      </c>
      <c r="E90" s="26" t="s">
        <v>80</v>
      </c>
      <c r="F90" s="26" t="s">
        <v>149</v>
      </c>
      <c r="G90" s="26" t="s">
        <v>228</v>
      </c>
      <c r="H90" s="26" t="s">
        <v>229</v>
      </c>
      <c r="I90" s="51">
        <v>43000</v>
      </c>
      <c r="J90" s="51"/>
      <c r="K90" s="51"/>
      <c r="L90" s="51"/>
      <c r="M90" s="51"/>
      <c r="N90" s="51">
        <v>43000</v>
      </c>
      <c r="O90" s="51"/>
      <c r="P90" s="51"/>
      <c r="Q90" s="51"/>
      <c r="R90" s="51"/>
      <c r="S90" s="51"/>
      <c r="T90" s="51"/>
      <c r="U90" s="51"/>
      <c r="V90" s="51"/>
      <c r="W90" s="51"/>
    </row>
    <row r="91" ht="32.9" customHeight="1" spans="1:23">
      <c r="A91" s="26" t="s">
        <v>235</v>
      </c>
      <c r="B91" s="147" t="s">
        <v>305</v>
      </c>
      <c r="C91" s="26" t="s">
        <v>304</v>
      </c>
      <c r="D91" s="26" t="s">
        <v>64</v>
      </c>
      <c r="E91" s="26" t="s">
        <v>80</v>
      </c>
      <c r="F91" s="26" t="s">
        <v>149</v>
      </c>
      <c r="G91" s="26" t="s">
        <v>218</v>
      </c>
      <c r="H91" s="26" t="s">
        <v>219</v>
      </c>
      <c r="I91" s="51">
        <v>50000</v>
      </c>
      <c r="J91" s="51"/>
      <c r="K91" s="51"/>
      <c r="L91" s="51"/>
      <c r="M91" s="51"/>
      <c r="N91" s="51">
        <v>50000</v>
      </c>
      <c r="O91" s="51"/>
      <c r="P91" s="51"/>
      <c r="Q91" s="51"/>
      <c r="R91" s="51"/>
      <c r="S91" s="51"/>
      <c r="T91" s="51"/>
      <c r="U91" s="51"/>
      <c r="V91" s="51"/>
      <c r="W91" s="51"/>
    </row>
    <row r="92" ht="32.9" customHeight="1" spans="1:23">
      <c r="A92" s="26" t="s">
        <v>235</v>
      </c>
      <c r="B92" s="147" t="s">
        <v>305</v>
      </c>
      <c r="C92" s="26" t="s">
        <v>304</v>
      </c>
      <c r="D92" s="26" t="s">
        <v>64</v>
      </c>
      <c r="E92" s="26" t="s">
        <v>80</v>
      </c>
      <c r="F92" s="26" t="s">
        <v>149</v>
      </c>
      <c r="G92" s="26" t="s">
        <v>220</v>
      </c>
      <c r="H92" s="26" t="s">
        <v>221</v>
      </c>
      <c r="I92" s="51">
        <v>187000</v>
      </c>
      <c r="J92" s="51"/>
      <c r="K92" s="51"/>
      <c r="L92" s="51"/>
      <c r="M92" s="51"/>
      <c r="N92" s="51">
        <v>187000</v>
      </c>
      <c r="O92" s="51"/>
      <c r="P92" s="51"/>
      <c r="Q92" s="51"/>
      <c r="R92" s="51"/>
      <c r="S92" s="51"/>
      <c r="T92" s="51"/>
      <c r="U92" s="51"/>
      <c r="V92" s="51"/>
      <c r="W92" s="51"/>
    </row>
    <row r="93" ht="32.9" customHeight="1" spans="1:23">
      <c r="A93" s="26" t="s">
        <v>235</v>
      </c>
      <c r="B93" s="147" t="s">
        <v>305</v>
      </c>
      <c r="C93" s="26" t="s">
        <v>304</v>
      </c>
      <c r="D93" s="26" t="s">
        <v>64</v>
      </c>
      <c r="E93" s="26" t="s">
        <v>80</v>
      </c>
      <c r="F93" s="26" t="s">
        <v>149</v>
      </c>
      <c r="G93" s="26" t="s">
        <v>274</v>
      </c>
      <c r="H93" s="26" t="s">
        <v>275</v>
      </c>
      <c r="I93" s="51">
        <v>200000</v>
      </c>
      <c r="J93" s="51"/>
      <c r="K93" s="51"/>
      <c r="L93" s="51"/>
      <c r="M93" s="51"/>
      <c r="N93" s="51">
        <v>200000</v>
      </c>
      <c r="O93" s="51"/>
      <c r="P93" s="51"/>
      <c r="Q93" s="51"/>
      <c r="R93" s="51"/>
      <c r="S93" s="51"/>
      <c r="T93" s="51"/>
      <c r="U93" s="51"/>
      <c r="V93" s="51"/>
      <c r="W93" s="51"/>
    </row>
    <row r="94" ht="32.9" customHeight="1" spans="1:23">
      <c r="A94" s="26" t="s">
        <v>235</v>
      </c>
      <c r="B94" s="147" t="s">
        <v>305</v>
      </c>
      <c r="C94" s="26" t="s">
        <v>304</v>
      </c>
      <c r="D94" s="26" t="s">
        <v>64</v>
      </c>
      <c r="E94" s="26" t="s">
        <v>80</v>
      </c>
      <c r="F94" s="26" t="s">
        <v>149</v>
      </c>
      <c r="G94" s="26" t="s">
        <v>232</v>
      </c>
      <c r="H94" s="26" t="s">
        <v>233</v>
      </c>
      <c r="I94" s="51">
        <v>900000</v>
      </c>
      <c r="J94" s="51"/>
      <c r="K94" s="51"/>
      <c r="L94" s="51"/>
      <c r="M94" s="51"/>
      <c r="N94" s="51">
        <v>900000</v>
      </c>
      <c r="O94" s="51"/>
      <c r="P94" s="51"/>
      <c r="Q94" s="51"/>
      <c r="R94" s="51"/>
      <c r="S94" s="51"/>
      <c r="T94" s="51"/>
      <c r="U94" s="51"/>
      <c r="V94" s="51"/>
      <c r="W94" s="51"/>
    </row>
    <row r="95" ht="32.9" customHeight="1" spans="1:23">
      <c r="A95" s="26" t="s">
        <v>235</v>
      </c>
      <c r="B95" s="147" t="s">
        <v>305</v>
      </c>
      <c r="C95" s="26" t="s">
        <v>304</v>
      </c>
      <c r="D95" s="26" t="s">
        <v>64</v>
      </c>
      <c r="E95" s="26" t="s">
        <v>80</v>
      </c>
      <c r="F95" s="26" t="s">
        <v>149</v>
      </c>
      <c r="G95" s="26" t="s">
        <v>306</v>
      </c>
      <c r="H95" s="26" t="s">
        <v>307</v>
      </c>
      <c r="I95" s="51">
        <v>100000</v>
      </c>
      <c r="J95" s="51"/>
      <c r="K95" s="51"/>
      <c r="L95" s="51"/>
      <c r="M95" s="51"/>
      <c r="N95" s="51">
        <v>100000</v>
      </c>
      <c r="O95" s="51"/>
      <c r="P95" s="51"/>
      <c r="Q95" s="51"/>
      <c r="R95" s="51"/>
      <c r="S95" s="51"/>
      <c r="T95" s="51"/>
      <c r="U95" s="51"/>
      <c r="V95" s="51"/>
      <c r="W95" s="51"/>
    </row>
    <row r="96" ht="32.9" customHeight="1" spans="1:23">
      <c r="A96" s="26" t="s">
        <v>235</v>
      </c>
      <c r="B96" s="147" t="s">
        <v>305</v>
      </c>
      <c r="C96" s="26" t="s">
        <v>304</v>
      </c>
      <c r="D96" s="26" t="s">
        <v>64</v>
      </c>
      <c r="E96" s="26" t="s">
        <v>81</v>
      </c>
      <c r="F96" s="26" t="s">
        <v>308</v>
      </c>
      <c r="G96" s="26" t="s">
        <v>237</v>
      </c>
      <c r="H96" s="26" t="s">
        <v>238</v>
      </c>
      <c r="I96" s="51">
        <v>1020000</v>
      </c>
      <c r="J96" s="51"/>
      <c r="K96" s="51"/>
      <c r="L96" s="51"/>
      <c r="M96" s="51"/>
      <c r="N96" s="51">
        <v>1020000</v>
      </c>
      <c r="O96" s="51"/>
      <c r="P96" s="51"/>
      <c r="Q96" s="51"/>
      <c r="R96" s="51"/>
      <c r="S96" s="51"/>
      <c r="T96" s="51"/>
      <c r="U96" s="51"/>
      <c r="V96" s="51"/>
      <c r="W96" s="51"/>
    </row>
    <row r="97" ht="32.9" customHeight="1" spans="1:23">
      <c r="A97" s="26"/>
      <c r="B97" s="26"/>
      <c r="C97" s="26" t="s">
        <v>309</v>
      </c>
      <c r="D97" s="26"/>
      <c r="E97" s="26"/>
      <c r="F97" s="26"/>
      <c r="G97" s="26"/>
      <c r="H97" s="26"/>
      <c r="I97" s="51">
        <v>7000000</v>
      </c>
      <c r="J97" s="51"/>
      <c r="K97" s="51"/>
      <c r="L97" s="51"/>
      <c r="M97" s="51"/>
      <c r="N97" s="51">
        <v>7000000</v>
      </c>
      <c r="O97" s="51"/>
      <c r="P97" s="51"/>
      <c r="Q97" s="51"/>
      <c r="R97" s="51"/>
      <c r="S97" s="51"/>
      <c r="T97" s="51"/>
      <c r="U97" s="51"/>
      <c r="V97" s="51"/>
      <c r="W97" s="51"/>
    </row>
    <row r="98" ht="32.9" customHeight="1" spans="1:23">
      <c r="A98" s="26" t="s">
        <v>235</v>
      </c>
      <c r="B98" s="147" t="s">
        <v>310</v>
      </c>
      <c r="C98" s="26" t="s">
        <v>309</v>
      </c>
      <c r="D98" s="26" t="s">
        <v>64</v>
      </c>
      <c r="E98" s="26" t="s">
        <v>80</v>
      </c>
      <c r="F98" s="26" t="s">
        <v>149</v>
      </c>
      <c r="G98" s="26" t="s">
        <v>232</v>
      </c>
      <c r="H98" s="26" t="s">
        <v>233</v>
      </c>
      <c r="I98" s="51">
        <v>2000000</v>
      </c>
      <c r="J98" s="51"/>
      <c r="K98" s="51"/>
      <c r="L98" s="51"/>
      <c r="M98" s="51"/>
      <c r="N98" s="51">
        <v>2000000</v>
      </c>
      <c r="O98" s="51"/>
      <c r="P98" s="51"/>
      <c r="Q98" s="51"/>
      <c r="R98" s="51"/>
      <c r="S98" s="51"/>
      <c r="T98" s="51"/>
      <c r="U98" s="51"/>
      <c r="V98" s="51"/>
      <c r="W98" s="51"/>
    </row>
    <row r="99" ht="32.9" customHeight="1" spans="1:23">
      <c r="A99" s="26" t="s">
        <v>235</v>
      </c>
      <c r="B99" s="147" t="s">
        <v>310</v>
      </c>
      <c r="C99" s="26" t="s">
        <v>309</v>
      </c>
      <c r="D99" s="26" t="s">
        <v>64</v>
      </c>
      <c r="E99" s="26" t="s">
        <v>80</v>
      </c>
      <c r="F99" s="26" t="s">
        <v>149</v>
      </c>
      <c r="G99" s="26" t="s">
        <v>288</v>
      </c>
      <c r="H99" s="26" t="s">
        <v>289</v>
      </c>
      <c r="I99" s="51">
        <v>5000000</v>
      </c>
      <c r="J99" s="51"/>
      <c r="K99" s="51"/>
      <c r="L99" s="51"/>
      <c r="M99" s="51"/>
      <c r="N99" s="51">
        <v>5000000</v>
      </c>
      <c r="O99" s="51"/>
      <c r="P99" s="51"/>
      <c r="Q99" s="51"/>
      <c r="R99" s="51"/>
      <c r="S99" s="51"/>
      <c r="T99" s="51"/>
      <c r="U99" s="51"/>
      <c r="V99" s="51"/>
      <c r="W99" s="51"/>
    </row>
    <row r="100" ht="32.9" customHeight="1" spans="1:23">
      <c r="A100" s="26"/>
      <c r="B100" s="26"/>
      <c r="C100" s="26" t="s">
        <v>311</v>
      </c>
      <c r="D100" s="26"/>
      <c r="E100" s="26"/>
      <c r="F100" s="26"/>
      <c r="G100" s="26"/>
      <c r="H100" s="26"/>
      <c r="I100" s="51">
        <v>5000000</v>
      </c>
      <c r="J100" s="51"/>
      <c r="K100" s="51"/>
      <c r="L100" s="51"/>
      <c r="M100" s="51"/>
      <c r="N100" s="51"/>
      <c r="O100" s="51"/>
      <c r="P100" s="51"/>
      <c r="Q100" s="51"/>
      <c r="R100" s="51">
        <v>5000000</v>
      </c>
      <c r="S100" s="51"/>
      <c r="T100" s="51"/>
      <c r="U100" s="51"/>
      <c r="V100" s="51"/>
      <c r="W100" s="51">
        <v>5000000</v>
      </c>
    </row>
    <row r="101" ht="32.9" customHeight="1" spans="1:23">
      <c r="A101" s="26" t="s">
        <v>235</v>
      </c>
      <c r="B101" s="147" t="s">
        <v>312</v>
      </c>
      <c r="C101" s="26" t="s">
        <v>311</v>
      </c>
      <c r="D101" s="26" t="s">
        <v>64</v>
      </c>
      <c r="E101" s="26" t="s">
        <v>80</v>
      </c>
      <c r="F101" s="26" t="s">
        <v>149</v>
      </c>
      <c r="G101" s="26" t="s">
        <v>222</v>
      </c>
      <c r="H101" s="26" t="s">
        <v>223</v>
      </c>
      <c r="I101" s="51">
        <v>5000000</v>
      </c>
      <c r="J101" s="51"/>
      <c r="K101" s="51"/>
      <c r="L101" s="51"/>
      <c r="M101" s="51"/>
      <c r="N101" s="51"/>
      <c r="O101" s="51"/>
      <c r="P101" s="51"/>
      <c r="Q101" s="51"/>
      <c r="R101" s="51">
        <v>5000000</v>
      </c>
      <c r="S101" s="51"/>
      <c r="T101" s="51"/>
      <c r="U101" s="51"/>
      <c r="V101" s="51"/>
      <c r="W101" s="51">
        <v>5000000</v>
      </c>
    </row>
    <row r="102" ht="32.9" customHeight="1" spans="1:23">
      <c r="A102" s="26"/>
      <c r="B102" s="26"/>
      <c r="C102" s="26" t="s">
        <v>313</v>
      </c>
      <c r="D102" s="26"/>
      <c r="E102" s="26"/>
      <c r="F102" s="26"/>
      <c r="G102" s="26"/>
      <c r="H102" s="26"/>
      <c r="I102" s="51">
        <v>10000</v>
      </c>
      <c r="J102" s="51"/>
      <c r="K102" s="51"/>
      <c r="L102" s="51"/>
      <c r="M102" s="51"/>
      <c r="N102" s="51"/>
      <c r="O102" s="51"/>
      <c r="P102" s="51"/>
      <c r="Q102" s="51"/>
      <c r="R102" s="51">
        <v>10000</v>
      </c>
      <c r="S102" s="51"/>
      <c r="T102" s="51"/>
      <c r="U102" s="51"/>
      <c r="V102" s="51"/>
      <c r="W102" s="51">
        <v>10000</v>
      </c>
    </row>
    <row r="103" ht="32.9" customHeight="1" spans="1:23">
      <c r="A103" s="26" t="s">
        <v>235</v>
      </c>
      <c r="B103" s="147" t="s">
        <v>314</v>
      </c>
      <c r="C103" s="26" t="s">
        <v>313</v>
      </c>
      <c r="D103" s="26" t="s">
        <v>64</v>
      </c>
      <c r="E103" s="26" t="s">
        <v>80</v>
      </c>
      <c r="F103" s="26" t="s">
        <v>149</v>
      </c>
      <c r="G103" s="26" t="s">
        <v>228</v>
      </c>
      <c r="H103" s="26" t="s">
        <v>229</v>
      </c>
      <c r="I103" s="51">
        <v>10000</v>
      </c>
      <c r="J103" s="51"/>
      <c r="K103" s="51"/>
      <c r="L103" s="51"/>
      <c r="M103" s="51"/>
      <c r="N103" s="51"/>
      <c r="O103" s="51"/>
      <c r="P103" s="51"/>
      <c r="Q103" s="51"/>
      <c r="R103" s="51">
        <v>10000</v>
      </c>
      <c r="S103" s="51"/>
      <c r="T103" s="51"/>
      <c r="U103" s="51"/>
      <c r="V103" s="51"/>
      <c r="W103" s="51">
        <v>10000</v>
      </c>
    </row>
    <row r="104" ht="32.9" customHeight="1" spans="1:23">
      <c r="A104" s="26"/>
      <c r="B104" s="26"/>
      <c r="C104" s="26" t="s">
        <v>315</v>
      </c>
      <c r="D104" s="26"/>
      <c r="E104" s="26"/>
      <c r="F104" s="26"/>
      <c r="G104" s="26"/>
      <c r="H104" s="26"/>
      <c r="I104" s="51">
        <v>3120000</v>
      </c>
      <c r="J104" s="51">
        <v>3120000</v>
      </c>
      <c r="K104" s="51">
        <v>3120000</v>
      </c>
      <c r="L104" s="51"/>
      <c r="M104" s="51"/>
      <c r="N104" s="51"/>
      <c r="O104" s="51"/>
      <c r="P104" s="51"/>
      <c r="Q104" s="51"/>
      <c r="R104" s="51"/>
      <c r="S104" s="51"/>
      <c r="T104" s="51"/>
      <c r="U104" s="51"/>
      <c r="V104" s="51"/>
      <c r="W104" s="51"/>
    </row>
    <row r="105" ht="32.9" customHeight="1" spans="1:23">
      <c r="A105" s="26" t="s">
        <v>235</v>
      </c>
      <c r="B105" s="147" t="s">
        <v>316</v>
      </c>
      <c r="C105" s="26" t="s">
        <v>315</v>
      </c>
      <c r="D105" s="26" t="s">
        <v>64</v>
      </c>
      <c r="E105" s="26" t="s">
        <v>80</v>
      </c>
      <c r="F105" s="26" t="s">
        <v>149</v>
      </c>
      <c r="G105" s="26" t="s">
        <v>241</v>
      </c>
      <c r="H105" s="26" t="s">
        <v>242</v>
      </c>
      <c r="I105" s="51">
        <v>3120000</v>
      </c>
      <c r="J105" s="51">
        <v>3120000</v>
      </c>
      <c r="K105" s="51">
        <v>3120000</v>
      </c>
      <c r="L105" s="51"/>
      <c r="M105" s="51"/>
      <c r="N105" s="51"/>
      <c r="O105" s="51"/>
      <c r="P105" s="51"/>
      <c r="Q105" s="51"/>
      <c r="R105" s="51"/>
      <c r="S105" s="51"/>
      <c r="T105" s="51"/>
      <c r="U105" s="51"/>
      <c r="V105" s="51"/>
      <c r="W105" s="51"/>
    </row>
    <row r="106" ht="32.9" customHeight="1" spans="1:23">
      <c r="A106" s="26"/>
      <c r="B106" s="26"/>
      <c r="C106" s="26" t="s">
        <v>317</v>
      </c>
      <c r="D106" s="26"/>
      <c r="E106" s="26"/>
      <c r="F106" s="26"/>
      <c r="G106" s="26"/>
      <c r="H106" s="26"/>
      <c r="I106" s="51">
        <v>9000</v>
      </c>
      <c r="J106" s="51">
        <v>9000</v>
      </c>
      <c r="K106" s="51">
        <v>9000</v>
      </c>
      <c r="L106" s="51"/>
      <c r="M106" s="51"/>
      <c r="N106" s="51"/>
      <c r="O106" s="51"/>
      <c r="P106" s="51"/>
      <c r="Q106" s="51"/>
      <c r="R106" s="51"/>
      <c r="S106" s="51"/>
      <c r="T106" s="51"/>
      <c r="U106" s="51"/>
      <c r="V106" s="51"/>
      <c r="W106" s="51"/>
    </row>
    <row r="107" ht="32.9" customHeight="1" spans="1:23">
      <c r="A107" s="26" t="s">
        <v>235</v>
      </c>
      <c r="B107" s="147" t="s">
        <v>318</v>
      </c>
      <c r="C107" s="26" t="s">
        <v>317</v>
      </c>
      <c r="D107" s="26" t="s">
        <v>64</v>
      </c>
      <c r="E107" s="26" t="s">
        <v>80</v>
      </c>
      <c r="F107" s="26" t="s">
        <v>149</v>
      </c>
      <c r="G107" s="26" t="s">
        <v>211</v>
      </c>
      <c r="H107" s="26" t="s">
        <v>212</v>
      </c>
      <c r="I107" s="51">
        <v>9000</v>
      </c>
      <c r="J107" s="51">
        <v>9000</v>
      </c>
      <c r="K107" s="51">
        <v>9000</v>
      </c>
      <c r="L107" s="51"/>
      <c r="M107" s="51"/>
      <c r="N107" s="51"/>
      <c r="O107" s="51"/>
      <c r="P107" s="51"/>
      <c r="Q107" s="51"/>
      <c r="R107" s="51"/>
      <c r="S107" s="51"/>
      <c r="T107" s="51"/>
      <c r="U107" s="51"/>
      <c r="V107" s="51"/>
      <c r="W107" s="51"/>
    </row>
    <row r="108" ht="18.75" customHeight="1" spans="1:23">
      <c r="A108" s="52" t="s">
        <v>319</v>
      </c>
      <c r="B108" s="53"/>
      <c r="C108" s="53"/>
      <c r="D108" s="53"/>
      <c r="E108" s="53"/>
      <c r="F108" s="53"/>
      <c r="G108" s="53"/>
      <c r="H108" s="54"/>
      <c r="I108" s="51">
        <v>57565918.78</v>
      </c>
      <c r="J108" s="51">
        <v>10390061.58</v>
      </c>
      <c r="K108" s="51">
        <v>10390061.58</v>
      </c>
      <c r="L108" s="51"/>
      <c r="M108" s="51"/>
      <c r="N108" s="51">
        <v>14685007.2</v>
      </c>
      <c r="O108" s="51"/>
      <c r="P108" s="51"/>
      <c r="Q108" s="51">
        <v>8180850</v>
      </c>
      <c r="R108" s="51">
        <v>24310000</v>
      </c>
      <c r="S108" s="51"/>
      <c r="T108" s="51"/>
      <c r="U108" s="51"/>
      <c r="V108" s="51"/>
      <c r="W108" s="51">
        <v>24310000</v>
      </c>
    </row>
  </sheetData>
  <mergeCells count="28">
    <mergeCell ref="A2:W2"/>
    <mergeCell ref="A3:I3"/>
    <mergeCell ref="J4:M4"/>
    <mergeCell ref="N4:P4"/>
    <mergeCell ref="R4:W4"/>
    <mergeCell ref="J5:K5"/>
    <mergeCell ref="A108:H10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workbookViewId="0">
      <selection activeCell="F8" sqref="F8"/>
    </sheetView>
  </sheetViews>
  <sheetFormatPr defaultColWidth="9.13888888888889" defaultRowHeight="12" customHeight="1"/>
  <cols>
    <col min="1" max="1" width="34.2777777777778" customWidth="1"/>
    <col min="2" max="2" width="42.5555555555556"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35.6666666666667" customWidth="1"/>
  </cols>
  <sheetData>
    <row r="1" customHeight="1" spans="1:10">
      <c r="J1" s="139" t="s">
        <v>320</v>
      </c>
    </row>
    <row r="2" ht="28.5" customHeight="1" spans="1:10">
      <c r="A2" s="140" t="s">
        <v>321</v>
      </c>
      <c r="B2" s="33"/>
      <c r="C2" s="33"/>
      <c r="D2" s="33"/>
      <c r="E2" s="33"/>
      <c r="F2" s="85"/>
      <c r="G2" s="33"/>
      <c r="H2" s="85"/>
      <c r="I2" s="85"/>
      <c r="J2" s="33"/>
    </row>
    <row r="3" ht="15" customHeight="1" spans="1:10">
      <c r="A3" s="5" t="str">
        <f>"单位名称："&amp;"云南省玉溪第一中学"</f>
        <v>单位名称：云南省玉溪第一中学</v>
      </c>
    </row>
    <row r="4" ht="14.25" customHeight="1" spans="1:10">
      <c r="A4" s="68" t="s">
        <v>322</v>
      </c>
      <c r="B4" s="68" t="s">
        <v>323</v>
      </c>
      <c r="C4" s="68" t="s">
        <v>324</v>
      </c>
      <c r="D4" s="68" t="s">
        <v>325</v>
      </c>
      <c r="E4" s="68" t="s">
        <v>326</v>
      </c>
      <c r="F4" s="48" t="s">
        <v>327</v>
      </c>
      <c r="G4" s="68" t="s">
        <v>328</v>
      </c>
      <c r="H4" s="48" t="s">
        <v>329</v>
      </c>
      <c r="I4" s="48" t="s">
        <v>330</v>
      </c>
      <c r="J4" s="68" t="s">
        <v>331</v>
      </c>
    </row>
    <row r="5" ht="14.25" customHeight="1" spans="1:10">
      <c r="A5" s="68">
        <v>1</v>
      </c>
      <c r="B5" s="68">
        <v>2</v>
      </c>
      <c r="C5" s="68">
        <v>3</v>
      </c>
      <c r="D5" s="68">
        <v>4</v>
      </c>
      <c r="E5" s="68">
        <v>5</v>
      </c>
      <c r="F5" s="48">
        <v>6</v>
      </c>
      <c r="G5" s="68">
        <v>7</v>
      </c>
      <c r="H5" s="48">
        <v>8</v>
      </c>
      <c r="I5" s="48">
        <v>9</v>
      </c>
      <c r="J5" s="68">
        <v>10</v>
      </c>
    </row>
    <row r="6" ht="15" customHeight="1" spans="1:10">
      <c r="A6" s="26" t="s">
        <v>64</v>
      </c>
      <c r="B6" s="69"/>
      <c r="C6" s="69"/>
      <c r="D6" s="69"/>
      <c r="E6" s="70"/>
      <c r="F6" s="71"/>
      <c r="G6" s="70"/>
      <c r="H6" s="71"/>
      <c r="I6" s="71"/>
      <c r="J6" s="70"/>
    </row>
    <row r="7" ht="33.75" customHeight="1" spans="1:10">
      <c r="A7" s="26" t="s">
        <v>311</v>
      </c>
      <c r="B7" s="26" t="s">
        <v>332</v>
      </c>
      <c r="C7" s="26" t="s">
        <v>333</v>
      </c>
      <c r="D7" s="26" t="s">
        <v>334</v>
      </c>
      <c r="E7" s="26" t="s">
        <v>335</v>
      </c>
      <c r="F7" s="26" t="s">
        <v>336</v>
      </c>
      <c r="G7" s="49" t="s">
        <v>337</v>
      </c>
      <c r="H7" s="26" t="s">
        <v>338</v>
      </c>
      <c r="I7" s="26" t="s">
        <v>339</v>
      </c>
      <c r="J7" s="26" t="s">
        <v>340</v>
      </c>
    </row>
    <row r="8" ht="33.75" customHeight="1" spans="1:10">
      <c r="A8" s="26" t="s">
        <v>311</v>
      </c>
      <c r="B8" s="26" t="s">
        <v>332</v>
      </c>
      <c r="C8" s="26" t="s">
        <v>333</v>
      </c>
      <c r="D8" s="26" t="s">
        <v>334</v>
      </c>
      <c r="E8" s="26" t="s">
        <v>341</v>
      </c>
      <c r="F8" s="26" t="s">
        <v>342</v>
      </c>
      <c r="G8" s="49" t="s">
        <v>343</v>
      </c>
      <c r="H8" s="26" t="s">
        <v>344</v>
      </c>
      <c r="I8" s="26" t="s">
        <v>339</v>
      </c>
      <c r="J8" s="141" t="s">
        <v>345</v>
      </c>
    </row>
    <row r="9" ht="33.75" customHeight="1" spans="1:10">
      <c r="A9" s="26" t="s">
        <v>311</v>
      </c>
      <c r="B9" s="26" t="s">
        <v>332</v>
      </c>
      <c r="C9" s="26" t="s">
        <v>333</v>
      </c>
      <c r="D9" s="26" t="s">
        <v>346</v>
      </c>
      <c r="E9" s="26" t="s">
        <v>347</v>
      </c>
      <c r="F9" s="26" t="s">
        <v>342</v>
      </c>
      <c r="G9" s="49" t="s">
        <v>343</v>
      </c>
      <c r="H9" s="26" t="s">
        <v>344</v>
      </c>
      <c r="I9" s="26" t="s">
        <v>339</v>
      </c>
      <c r="J9" s="141" t="s">
        <v>348</v>
      </c>
    </row>
    <row r="10" ht="33.75" customHeight="1" spans="1:10">
      <c r="A10" s="26" t="s">
        <v>311</v>
      </c>
      <c r="B10" s="26" t="s">
        <v>332</v>
      </c>
      <c r="C10" s="26" t="s">
        <v>349</v>
      </c>
      <c r="D10" s="26" t="s">
        <v>350</v>
      </c>
      <c r="E10" s="26" t="s">
        <v>351</v>
      </c>
      <c r="F10" s="26" t="s">
        <v>336</v>
      </c>
      <c r="G10" s="49" t="s">
        <v>352</v>
      </c>
      <c r="H10" s="26" t="s">
        <v>353</v>
      </c>
      <c r="I10" s="26" t="s">
        <v>339</v>
      </c>
      <c r="J10" s="26" t="s">
        <v>354</v>
      </c>
    </row>
    <row r="11" ht="43.2" spans="1:10">
      <c r="A11" s="26" t="s">
        <v>311</v>
      </c>
      <c r="B11" s="26" t="s">
        <v>332</v>
      </c>
      <c r="C11" s="26" t="s">
        <v>355</v>
      </c>
      <c r="D11" s="26" t="s">
        <v>356</v>
      </c>
      <c r="E11" s="26" t="s">
        <v>357</v>
      </c>
      <c r="F11" s="26" t="s">
        <v>336</v>
      </c>
      <c r="G11" s="49" t="s">
        <v>358</v>
      </c>
      <c r="H11" s="26" t="s">
        <v>344</v>
      </c>
      <c r="I11" s="26" t="s">
        <v>339</v>
      </c>
      <c r="J11" s="141" t="s">
        <v>359</v>
      </c>
    </row>
    <row r="12" ht="33.75" customHeight="1" spans="1:10">
      <c r="A12" s="26" t="s">
        <v>243</v>
      </c>
      <c r="B12" s="141" t="s">
        <v>360</v>
      </c>
      <c r="C12" s="26" t="s">
        <v>333</v>
      </c>
      <c r="D12" s="26" t="s">
        <v>334</v>
      </c>
      <c r="E12" s="26" t="s">
        <v>361</v>
      </c>
      <c r="F12" s="26" t="s">
        <v>336</v>
      </c>
      <c r="G12" s="49" t="s">
        <v>53</v>
      </c>
      <c r="H12" s="26" t="s">
        <v>362</v>
      </c>
      <c r="I12" s="26" t="s">
        <v>339</v>
      </c>
      <c r="J12" s="26" t="s">
        <v>363</v>
      </c>
    </row>
    <row r="13" ht="33.75" customHeight="1" spans="1:10">
      <c r="A13" s="26" t="s">
        <v>243</v>
      </c>
      <c r="B13" s="26" t="s">
        <v>364</v>
      </c>
      <c r="C13" s="26" t="s">
        <v>333</v>
      </c>
      <c r="D13" s="26" t="s">
        <v>334</v>
      </c>
      <c r="E13" s="26" t="s">
        <v>365</v>
      </c>
      <c r="F13" s="26" t="s">
        <v>336</v>
      </c>
      <c r="G13" s="49" t="s">
        <v>143</v>
      </c>
      <c r="H13" s="26" t="s">
        <v>362</v>
      </c>
      <c r="I13" s="26" t="s">
        <v>339</v>
      </c>
      <c r="J13" s="26" t="s">
        <v>366</v>
      </c>
    </row>
    <row r="14" ht="33.75" customHeight="1" spans="1:10">
      <c r="A14" s="26" t="s">
        <v>243</v>
      </c>
      <c r="B14" s="26" t="s">
        <v>364</v>
      </c>
      <c r="C14" s="26" t="s">
        <v>333</v>
      </c>
      <c r="D14" s="26" t="s">
        <v>346</v>
      </c>
      <c r="E14" s="26" t="s">
        <v>367</v>
      </c>
      <c r="F14" s="26" t="s">
        <v>336</v>
      </c>
      <c r="G14" s="49" t="s">
        <v>368</v>
      </c>
      <c r="H14" s="26" t="s">
        <v>344</v>
      </c>
      <c r="I14" s="26" t="s">
        <v>339</v>
      </c>
      <c r="J14" s="26" t="s">
        <v>369</v>
      </c>
    </row>
    <row r="15" ht="33.75" customHeight="1" spans="1:10">
      <c r="A15" s="26" t="s">
        <v>243</v>
      </c>
      <c r="B15" s="26" t="s">
        <v>364</v>
      </c>
      <c r="C15" s="26" t="s">
        <v>349</v>
      </c>
      <c r="D15" s="26" t="s">
        <v>370</v>
      </c>
      <c r="E15" s="26" t="s">
        <v>371</v>
      </c>
      <c r="F15" s="26" t="s">
        <v>336</v>
      </c>
      <c r="G15" s="49" t="s">
        <v>352</v>
      </c>
      <c r="H15" s="26" t="s">
        <v>344</v>
      </c>
      <c r="I15" s="26" t="s">
        <v>339</v>
      </c>
      <c r="J15" s="26" t="s">
        <v>372</v>
      </c>
    </row>
    <row r="16" ht="33.75" customHeight="1" spans="1:10">
      <c r="A16" s="26" t="s">
        <v>243</v>
      </c>
      <c r="B16" s="26" t="s">
        <v>364</v>
      </c>
      <c r="C16" s="26" t="s">
        <v>355</v>
      </c>
      <c r="D16" s="26" t="s">
        <v>356</v>
      </c>
      <c r="E16" s="26" t="s">
        <v>373</v>
      </c>
      <c r="F16" s="26" t="s">
        <v>336</v>
      </c>
      <c r="G16" s="49" t="s">
        <v>358</v>
      </c>
      <c r="H16" s="26" t="s">
        <v>344</v>
      </c>
      <c r="I16" s="26" t="s">
        <v>339</v>
      </c>
      <c r="J16" s="26" t="s">
        <v>374</v>
      </c>
    </row>
    <row r="17" ht="33.75" customHeight="1" spans="1:10">
      <c r="A17" s="26" t="s">
        <v>239</v>
      </c>
      <c r="B17" s="26" t="s">
        <v>375</v>
      </c>
      <c r="C17" s="26" t="s">
        <v>333</v>
      </c>
      <c r="D17" s="26" t="s">
        <v>334</v>
      </c>
      <c r="E17" s="26" t="s">
        <v>376</v>
      </c>
      <c r="F17" s="26" t="s">
        <v>336</v>
      </c>
      <c r="G17" s="49" t="s">
        <v>377</v>
      </c>
      <c r="H17" s="26" t="s">
        <v>378</v>
      </c>
      <c r="I17" s="26" t="s">
        <v>339</v>
      </c>
      <c r="J17" s="26" t="s">
        <v>379</v>
      </c>
    </row>
    <row r="18" ht="33.75" customHeight="1" spans="1:10">
      <c r="A18" s="26" t="s">
        <v>239</v>
      </c>
      <c r="B18" s="26" t="s">
        <v>375</v>
      </c>
      <c r="C18" s="26" t="s">
        <v>333</v>
      </c>
      <c r="D18" s="26" t="s">
        <v>346</v>
      </c>
      <c r="E18" s="26" t="s">
        <v>380</v>
      </c>
      <c r="F18" s="26" t="s">
        <v>342</v>
      </c>
      <c r="G18" s="49" t="s">
        <v>343</v>
      </c>
      <c r="H18" s="26" t="s">
        <v>344</v>
      </c>
      <c r="I18" s="26" t="s">
        <v>339</v>
      </c>
      <c r="J18" s="141" t="s">
        <v>381</v>
      </c>
    </row>
    <row r="19" ht="33.75" customHeight="1" spans="1:10">
      <c r="A19" s="26" t="s">
        <v>239</v>
      </c>
      <c r="B19" s="26" t="s">
        <v>375</v>
      </c>
      <c r="C19" s="26" t="s">
        <v>333</v>
      </c>
      <c r="D19" s="26" t="s">
        <v>382</v>
      </c>
      <c r="E19" s="26" t="s">
        <v>383</v>
      </c>
      <c r="F19" s="26" t="s">
        <v>342</v>
      </c>
      <c r="G19" s="49" t="s">
        <v>343</v>
      </c>
      <c r="H19" s="26" t="s">
        <v>344</v>
      </c>
      <c r="I19" s="26" t="s">
        <v>339</v>
      </c>
      <c r="J19" s="141" t="s">
        <v>384</v>
      </c>
    </row>
    <row r="20" ht="33.75" customHeight="1" spans="1:10">
      <c r="A20" s="26" t="s">
        <v>239</v>
      </c>
      <c r="B20" s="26" t="s">
        <v>375</v>
      </c>
      <c r="C20" s="26" t="s">
        <v>349</v>
      </c>
      <c r="D20" s="26" t="s">
        <v>370</v>
      </c>
      <c r="E20" s="26" t="s">
        <v>385</v>
      </c>
      <c r="F20" s="26" t="s">
        <v>342</v>
      </c>
      <c r="G20" s="49" t="s">
        <v>386</v>
      </c>
      <c r="H20" s="26"/>
      <c r="I20" s="26" t="s">
        <v>387</v>
      </c>
      <c r="J20" s="26" t="s">
        <v>388</v>
      </c>
    </row>
    <row r="21" ht="33.75" customHeight="1" spans="1:10">
      <c r="A21" s="26" t="s">
        <v>239</v>
      </c>
      <c r="B21" s="26" t="s">
        <v>375</v>
      </c>
      <c r="C21" s="26" t="s">
        <v>355</v>
      </c>
      <c r="D21" s="26" t="s">
        <v>356</v>
      </c>
      <c r="E21" s="26" t="s">
        <v>389</v>
      </c>
      <c r="F21" s="26" t="s">
        <v>336</v>
      </c>
      <c r="G21" s="49" t="s">
        <v>358</v>
      </c>
      <c r="H21" s="26" t="s">
        <v>344</v>
      </c>
      <c r="I21" s="26" t="s">
        <v>339</v>
      </c>
      <c r="J21" s="26" t="s">
        <v>390</v>
      </c>
    </row>
    <row r="22" ht="33.75" customHeight="1" spans="1:10">
      <c r="A22" s="26" t="s">
        <v>298</v>
      </c>
      <c r="B22" s="26" t="s">
        <v>391</v>
      </c>
      <c r="C22" s="26" t="s">
        <v>333</v>
      </c>
      <c r="D22" s="26" t="s">
        <v>334</v>
      </c>
      <c r="E22" s="26" t="s">
        <v>335</v>
      </c>
      <c r="F22" s="26" t="s">
        <v>336</v>
      </c>
      <c r="G22" s="49" t="s">
        <v>337</v>
      </c>
      <c r="H22" s="26" t="s">
        <v>338</v>
      </c>
      <c r="I22" s="26" t="s">
        <v>339</v>
      </c>
      <c r="J22" s="26" t="s">
        <v>340</v>
      </c>
    </row>
    <row r="23" ht="33.75" customHeight="1" spans="1:10">
      <c r="A23" s="26" t="s">
        <v>298</v>
      </c>
      <c r="B23" s="26" t="s">
        <v>392</v>
      </c>
      <c r="C23" s="26" t="s">
        <v>333</v>
      </c>
      <c r="D23" s="26" t="s">
        <v>346</v>
      </c>
      <c r="E23" s="26" t="s">
        <v>393</v>
      </c>
      <c r="F23" s="26" t="s">
        <v>342</v>
      </c>
      <c r="G23" s="49" t="s">
        <v>394</v>
      </c>
      <c r="H23" s="26" t="s">
        <v>344</v>
      </c>
      <c r="I23" s="26" t="s">
        <v>339</v>
      </c>
      <c r="J23" s="26" t="s">
        <v>395</v>
      </c>
    </row>
    <row r="24" ht="33.75" customHeight="1" spans="1:10">
      <c r="A24" s="26" t="s">
        <v>298</v>
      </c>
      <c r="B24" s="26" t="s">
        <v>392</v>
      </c>
      <c r="C24" s="26" t="s">
        <v>333</v>
      </c>
      <c r="D24" s="26" t="s">
        <v>346</v>
      </c>
      <c r="E24" s="26" t="s">
        <v>347</v>
      </c>
      <c r="F24" s="26" t="s">
        <v>342</v>
      </c>
      <c r="G24" s="49" t="s">
        <v>343</v>
      </c>
      <c r="H24" s="26" t="s">
        <v>344</v>
      </c>
      <c r="I24" s="26" t="s">
        <v>339</v>
      </c>
      <c r="J24" s="26" t="s">
        <v>348</v>
      </c>
    </row>
    <row r="25" ht="33.75" customHeight="1" spans="1:10">
      <c r="A25" s="26" t="s">
        <v>298</v>
      </c>
      <c r="B25" s="26" t="s">
        <v>392</v>
      </c>
      <c r="C25" s="26" t="s">
        <v>349</v>
      </c>
      <c r="D25" s="26" t="s">
        <v>350</v>
      </c>
      <c r="E25" s="26" t="s">
        <v>351</v>
      </c>
      <c r="F25" s="26" t="s">
        <v>336</v>
      </c>
      <c r="G25" s="49" t="s">
        <v>352</v>
      </c>
      <c r="H25" s="26" t="s">
        <v>353</v>
      </c>
      <c r="I25" s="26" t="s">
        <v>339</v>
      </c>
      <c r="J25" s="26" t="s">
        <v>354</v>
      </c>
    </row>
    <row r="26" ht="33.75" customHeight="1" spans="1:10">
      <c r="A26" s="26" t="s">
        <v>298</v>
      </c>
      <c r="B26" s="26" t="s">
        <v>392</v>
      </c>
      <c r="C26" s="26" t="s">
        <v>355</v>
      </c>
      <c r="D26" s="26" t="s">
        <v>356</v>
      </c>
      <c r="E26" s="26" t="s">
        <v>357</v>
      </c>
      <c r="F26" s="26" t="s">
        <v>336</v>
      </c>
      <c r="G26" s="49" t="s">
        <v>358</v>
      </c>
      <c r="H26" s="26" t="s">
        <v>344</v>
      </c>
      <c r="I26" s="26" t="s">
        <v>339</v>
      </c>
      <c r="J26" s="141" t="s">
        <v>396</v>
      </c>
    </row>
    <row r="27" ht="33.75" customHeight="1" spans="1:10">
      <c r="A27" s="26" t="s">
        <v>251</v>
      </c>
      <c r="B27" s="26" t="s">
        <v>397</v>
      </c>
      <c r="C27" s="26" t="s">
        <v>333</v>
      </c>
      <c r="D27" s="26" t="s">
        <v>334</v>
      </c>
      <c r="E27" s="26" t="s">
        <v>398</v>
      </c>
      <c r="F27" s="26" t="s">
        <v>342</v>
      </c>
      <c r="G27" s="49" t="s">
        <v>399</v>
      </c>
      <c r="H27" s="26" t="s">
        <v>400</v>
      </c>
      <c r="I27" s="26" t="s">
        <v>339</v>
      </c>
      <c r="J27" s="26" t="s">
        <v>401</v>
      </c>
    </row>
    <row r="28" ht="33.75" customHeight="1" spans="1:10">
      <c r="A28" s="26" t="s">
        <v>251</v>
      </c>
      <c r="B28" s="26" t="s">
        <v>402</v>
      </c>
      <c r="C28" s="26" t="s">
        <v>333</v>
      </c>
      <c r="D28" s="26" t="s">
        <v>346</v>
      </c>
      <c r="E28" s="26" t="s">
        <v>403</v>
      </c>
      <c r="F28" s="26" t="s">
        <v>342</v>
      </c>
      <c r="G28" s="49" t="s">
        <v>343</v>
      </c>
      <c r="H28" s="26" t="s">
        <v>344</v>
      </c>
      <c r="I28" s="26" t="s">
        <v>339</v>
      </c>
      <c r="J28" s="26" t="s">
        <v>404</v>
      </c>
    </row>
    <row r="29" ht="33.75" customHeight="1" spans="1:10">
      <c r="A29" s="26" t="s">
        <v>251</v>
      </c>
      <c r="B29" s="26" t="s">
        <v>402</v>
      </c>
      <c r="C29" s="26" t="s">
        <v>333</v>
      </c>
      <c r="D29" s="26" t="s">
        <v>382</v>
      </c>
      <c r="E29" s="26" t="s">
        <v>405</v>
      </c>
      <c r="F29" s="26" t="s">
        <v>406</v>
      </c>
      <c r="G29" s="49" t="s">
        <v>407</v>
      </c>
      <c r="H29" s="26" t="s">
        <v>408</v>
      </c>
      <c r="I29" s="26" t="s">
        <v>339</v>
      </c>
      <c r="J29" s="26" t="s">
        <v>409</v>
      </c>
    </row>
    <row r="30" ht="33.75" customHeight="1" spans="1:10">
      <c r="A30" s="26" t="s">
        <v>251</v>
      </c>
      <c r="B30" s="26" t="s">
        <v>402</v>
      </c>
      <c r="C30" s="26" t="s">
        <v>349</v>
      </c>
      <c r="D30" s="26" t="s">
        <v>350</v>
      </c>
      <c r="E30" s="26" t="s">
        <v>410</v>
      </c>
      <c r="F30" s="26" t="s">
        <v>342</v>
      </c>
      <c r="G30" s="49" t="s">
        <v>411</v>
      </c>
      <c r="H30" s="26"/>
      <c r="I30" s="26" t="s">
        <v>387</v>
      </c>
      <c r="J30" s="26" t="s">
        <v>412</v>
      </c>
    </row>
    <row r="31" ht="33.75" customHeight="1" spans="1:10">
      <c r="A31" s="26" t="s">
        <v>251</v>
      </c>
      <c r="B31" s="26" t="s">
        <v>402</v>
      </c>
      <c r="C31" s="26" t="s">
        <v>355</v>
      </c>
      <c r="D31" s="26" t="s">
        <v>356</v>
      </c>
      <c r="E31" s="26" t="s">
        <v>389</v>
      </c>
      <c r="F31" s="26" t="s">
        <v>336</v>
      </c>
      <c r="G31" s="49" t="s">
        <v>358</v>
      </c>
      <c r="H31" s="26" t="s">
        <v>344</v>
      </c>
      <c r="I31" s="26" t="s">
        <v>339</v>
      </c>
      <c r="J31" s="26" t="s">
        <v>413</v>
      </c>
    </row>
    <row r="32" ht="33.75" customHeight="1" spans="1:10">
      <c r="A32" s="26" t="s">
        <v>213</v>
      </c>
      <c r="B32" s="26" t="s">
        <v>414</v>
      </c>
      <c r="C32" s="26" t="s">
        <v>333</v>
      </c>
      <c r="D32" s="26" t="s">
        <v>334</v>
      </c>
      <c r="E32" s="26" t="s">
        <v>415</v>
      </c>
      <c r="F32" s="26" t="s">
        <v>336</v>
      </c>
      <c r="G32" s="49" t="s">
        <v>416</v>
      </c>
      <c r="H32" s="26" t="s">
        <v>417</v>
      </c>
      <c r="I32" s="26" t="s">
        <v>339</v>
      </c>
      <c r="J32" s="26" t="s">
        <v>418</v>
      </c>
    </row>
    <row r="33" ht="33.75" customHeight="1" spans="1:10">
      <c r="A33" s="26" t="s">
        <v>213</v>
      </c>
      <c r="B33" s="26" t="s">
        <v>419</v>
      </c>
      <c r="C33" s="26" t="s">
        <v>333</v>
      </c>
      <c r="D33" s="26" t="s">
        <v>346</v>
      </c>
      <c r="E33" s="26" t="s">
        <v>420</v>
      </c>
      <c r="F33" s="26" t="s">
        <v>342</v>
      </c>
      <c r="G33" s="49" t="s">
        <v>343</v>
      </c>
      <c r="H33" s="26" t="s">
        <v>344</v>
      </c>
      <c r="I33" s="26" t="s">
        <v>339</v>
      </c>
      <c r="J33" s="141" t="s">
        <v>421</v>
      </c>
    </row>
    <row r="34" ht="33.75" customHeight="1" spans="1:10">
      <c r="A34" s="26" t="s">
        <v>213</v>
      </c>
      <c r="B34" s="26" t="s">
        <v>419</v>
      </c>
      <c r="C34" s="26" t="s">
        <v>333</v>
      </c>
      <c r="D34" s="26" t="s">
        <v>382</v>
      </c>
      <c r="E34" s="26" t="s">
        <v>422</v>
      </c>
      <c r="F34" s="26" t="s">
        <v>406</v>
      </c>
      <c r="G34" s="49" t="s">
        <v>407</v>
      </c>
      <c r="H34" s="26" t="s">
        <v>408</v>
      </c>
      <c r="I34" s="26" t="s">
        <v>339</v>
      </c>
      <c r="J34" s="26" t="s">
        <v>423</v>
      </c>
    </row>
    <row r="35" ht="33.75" customHeight="1" spans="1:10">
      <c r="A35" s="26" t="s">
        <v>213</v>
      </c>
      <c r="B35" s="26" t="s">
        <v>419</v>
      </c>
      <c r="C35" s="26" t="s">
        <v>349</v>
      </c>
      <c r="D35" s="26" t="s">
        <v>350</v>
      </c>
      <c r="E35" s="26" t="s">
        <v>424</v>
      </c>
      <c r="F35" s="26" t="s">
        <v>342</v>
      </c>
      <c r="G35" s="49" t="s">
        <v>425</v>
      </c>
      <c r="H35" s="26"/>
      <c r="I35" s="26" t="s">
        <v>387</v>
      </c>
      <c r="J35" s="26" t="s">
        <v>426</v>
      </c>
    </row>
    <row r="36" ht="33.75" customHeight="1" spans="1:10">
      <c r="A36" s="26" t="s">
        <v>213</v>
      </c>
      <c r="B36" s="26" t="s">
        <v>419</v>
      </c>
      <c r="C36" s="26" t="s">
        <v>355</v>
      </c>
      <c r="D36" s="26" t="s">
        <v>356</v>
      </c>
      <c r="E36" s="26" t="s">
        <v>427</v>
      </c>
      <c r="F36" s="26" t="s">
        <v>336</v>
      </c>
      <c r="G36" s="49" t="s">
        <v>358</v>
      </c>
      <c r="H36" s="26" t="s">
        <v>344</v>
      </c>
      <c r="I36" s="26" t="s">
        <v>339</v>
      </c>
      <c r="J36" s="26" t="s">
        <v>428</v>
      </c>
    </row>
    <row r="37" ht="33.75" customHeight="1" spans="1:10">
      <c r="A37" s="26" t="s">
        <v>245</v>
      </c>
      <c r="B37" s="26" t="s">
        <v>429</v>
      </c>
      <c r="C37" s="26" t="s">
        <v>333</v>
      </c>
      <c r="D37" s="26" t="s">
        <v>334</v>
      </c>
      <c r="E37" s="26" t="s">
        <v>335</v>
      </c>
      <c r="F37" s="26" t="s">
        <v>336</v>
      </c>
      <c r="G37" s="49" t="s">
        <v>337</v>
      </c>
      <c r="H37" s="26" t="s">
        <v>430</v>
      </c>
      <c r="I37" s="26" t="s">
        <v>339</v>
      </c>
      <c r="J37" s="26" t="s">
        <v>340</v>
      </c>
    </row>
    <row r="38" ht="33.75" customHeight="1" spans="1:10">
      <c r="A38" s="26" t="s">
        <v>245</v>
      </c>
      <c r="B38" s="26" t="s">
        <v>429</v>
      </c>
      <c r="C38" s="26" t="s">
        <v>333</v>
      </c>
      <c r="D38" s="26" t="s">
        <v>346</v>
      </c>
      <c r="E38" s="26" t="s">
        <v>347</v>
      </c>
      <c r="F38" s="26" t="s">
        <v>342</v>
      </c>
      <c r="G38" s="49" t="s">
        <v>343</v>
      </c>
      <c r="H38" s="26" t="s">
        <v>344</v>
      </c>
      <c r="I38" s="26" t="s">
        <v>339</v>
      </c>
      <c r="J38" s="26" t="s">
        <v>348</v>
      </c>
    </row>
    <row r="39" ht="33.75" customHeight="1" spans="1:10">
      <c r="A39" s="26" t="s">
        <v>245</v>
      </c>
      <c r="B39" s="26" t="s">
        <v>429</v>
      </c>
      <c r="C39" s="26" t="s">
        <v>333</v>
      </c>
      <c r="D39" s="26" t="s">
        <v>382</v>
      </c>
      <c r="E39" s="26" t="s">
        <v>431</v>
      </c>
      <c r="F39" s="26" t="s">
        <v>342</v>
      </c>
      <c r="G39" s="49" t="s">
        <v>343</v>
      </c>
      <c r="H39" s="26" t="s">
        <v>344</v>
      </c>
      <c r="I39" s="26" t="s">
        <v>339</v>
      </c>
      <c r="J39" s="26" t="s">
        <v>432</v>
      </c>
    </row>
    <row r="40" ht="33.75" customHeight="1" spans="1:10">
      <c r="A40" s="26" t="s">
        <v>245</v>
      </c>
      <c r="B40" s="26" t="s">
        <v>429</v>
      </c>
      <c r="C40" s="26" t="s">
        <v>349</v>
      </c>
      <c r="D40" s="26" t="s">
        <v>350</v>
      </c>
      <c r="E40" s="26" t="s">
        <v>351</v>
      </c>
      <c r="F40" s="26" t="s">
        <v>342</v>
      </c>
      <c r="G40" s="49" t="s">
        <v>352</v>
      </c>
      <c r="H40" s="26" t="s">
        <v>353</v>
      </c>
      <c r="I40" s="26" t="s">
        <v>339</v>
      </c>
      <c r="J40" s="26" t="s">
        <v>354</v>
      </c>
    </row>
    <row r="41" ht="43.2" spans="1:10">
      <c r="A41" s="26" t="s">
        <v>245</v>
      </c>
      <c r="B41" s="26" t="s">
        <v>429</v>
      </c>
      <c r="C41" s="26" t="s">
        <v>355</v>
      </c>
      <c r="D41" s="26" t="s">
        <v>356</v>
      </c>
      <c r="E41" s="26" t="s">
        <v>357</v>
      </c>
      <c r="F41" s="26" t="s">
        <v>336</v>
      </c>
      <c r="G41" s="49" t="s">
        <v>358</v>
      </c>
      <c r="H41" s="26" t="s">
        <v>344</v>
      </c>
      <c r="I41" s="26" t="s">
        <v>339</v>
      </c>
      <c r="J41" s="141" t="s">
        <v>433</v>
      </c>
    </row>
    <row r="42" ht="33.75" customHeight="1" spans="1:10">
      <c r="A42" s="26" t="s">
        <v>280</v>
      </c>
      <c r="B42" s="141" t="s">
        <v>434</v>
      </c>
      <c r="C42" s="26" t="s">
        <v>333</v>
      </c>
      <c r="D42" s="26" t="s">
        <v>334</v>
      </c>
      <c r="E42" s="26" t="s">
        <v>435</v>
      </c>
      <c r="F42" s="26" t="s">
        <v>342</v>
      </c>
      <c r="G42" s="49" t="s">
        <v>343</v>
      </c>
      <c r="H42" s="26" t="s">
        <v>344</v>
      </c>
      <c r="I42" s="26" t="s">
        <v>339</v>
      </c>
      <c r="J42" s="26" t="s">
        <v>436</v>
      </c>
    </row>
    <row r="43" ht="33.75" customHeight="1" spans="1:10">
      <c r="A43" s="26" t="s">
        <v>280</v>
      </c>
      <c r="B43" s="26" t="s">
        <v>437</v>
      </c>
      <c r="C43" s="26" t="s">
        <v>333</v>
      </c>
      <c r="D43" s="26" t="s">
        <v>334</v>
      </c>
      <c r="E43" s="26" t="s">
        <v>438</v>
      </c>
      <c r="F43" s="26" t="s">
        <v>336</v>
      </c>
      <c r="G43" s="49" t="s">
        <v>45</v>
      </c>
      <c r="H43" s="26" t="s">
        <v>362</v>
      </c>
      <c r="I43" s="26" t="s">
        <v>339</v>
      </c>
      <c r="J43" s="26" t="s">
        <v>439</v>
      </c>
    </row>
    <row r="44" ht="33.75" customHeight="1" spans="1:10">
      <c r="A44" s="26" t="s">
        <v>280</v>
      </c>
      <c r="B44" s="26" t="s">
        <v>437</v>
      </c>
      <c r="C44" s="26" t="s">
        <v>333</v>
      </c>
      <c r="D44" s="26" t="s">
        <v>382</v>
      </c>
      <c r="E44" s="26" t="s">
        <v>440</v>
      </c>
      <c r="F44" s="26" t="s">
        <v>406</v>
      </c>
      <c r="G44" s="49" t="s">
        <v>441</v>
      </c>
      <c r="H44" s="26" t="s">
        <v>442</v>
      </c>
      <c r="I44" s="26" t="s">
        <v>339</v>
      </c>
      <c r="J44" s="26" t="s">
        <v>443</v>
      </c>
    </row>
    <row r="45" ht="33.75" customHeight="1" spans="1:10">
      <c r="A45" s="26" t="s">
        <v>280</v>
      </c>
      <c r="B45" s="26" t="s">
        <v>437</v>
      </c>
      <c r="C45" s="26" t="s">
        <v>349</v>
      </c>
      <c r="D45" s="26" t="s">
        <v>370</v>
      </c>
      <c r="E45" s="26" t="s">
        <v>444</v>
      </c>
      <c r="F45" s="26" t="s">
        <v>342</v>
      </c>
      <c r="G45" s="49" t="s">
        <v>343</v>
      </c>
      <c r="H45" s="26" t="s">
        <v>344</v>
      </c>
      <c r="I45" s="26" t="s">
        <v>339</v>
      </c>
      <c r="J45" s="26" t="s">
        <v>445</v>
      </c>
    </row>
    <row r="46" ht="33.75" customHeight="1" spans="1:10">
      <c r="A46" s="26" t="s">
        <v>280</v>
      </c>
      <c r="B46" s="26" t="s">
        <v>437</v>
      </c>
      <c r="C46" s="26" t="s">
        <v>355</v>
      </c>
      <c r="D46" s="26" t="s">
        <v>356</v>
      </c>
      <c r="E46" s="26" t="s">
        <v>446</v>
      </c>
      <c r="F46" s="26" t="s">
        <v>336</v>
      </c>
      <c r="G46" s="49" t="s">
        <v>447</v>
      </c>
      <c r="H46" s="26" t="s">
        <v>344</v>
      </c>
      <c r="I46" s="26" t="s">
        <v>339</v>
      </c>
      <c r="J46" s="26" t="s">
        <v>448</v>
      </c>
    </row>
    <row r="47" ht="36" customHeight="1" spans="1:10">
      <c r="A47" s="26" t="s">
        <v>315</v>
      </c>
      <c r="B47" s="141" t="s">
        <v>449</v>
      </c>
      <c r="C47" s="26" t="s">
        <v>333</v>
      </c>
      <c r="D47" s="26" t="s">
        <v>334</v>
      </c>
      <c r="E47" s="26" t="s">
        <v>450</v>
      </c>
      <c r="F47" s="26" t="s">
        <v>342</v>
      </c>
      <c r="G47" s="49" t="s">
        <v>45</v>
      </c>
      <c r="H47" s="26" t="s">
        <v>362</v>
      </c>
      <c r="I47" s="26" t="s">
        <v>339</v>
      </c>
      <c r="J47" s="26" t="s">
        <v>451</v>
      </c>
    </row>
    <row r="48" ht="36" customHeight="1" spans="1:10">
      <c r="A48" s="26" t="s">
        <v>315</v>
      </c>
      <c r="B48" s="26" t="s">
        <v>452</v>
      </c>
      <c r="C48" s="26" t="s">
        <v>333</v>
      </c>
      <c r="D48" s="26" t="s">
        <v>334</v>
      </c>
      <c r="E48" s="26" t="s">
        <v>453</v>
      </c>
      <c r="F48" s="26" t="s">
        <v>336</v>
      </c>
      <c r="G48" s="49" t="s">
        <v>59</v>
      </c>
      <c r="H48" s="26" t="s">
        <v>362</v>
      </c>
      <c r="I48" s="26" t="s">
        <v>339</v>
      </c>
      <c r="J48" s="26" t="s">
        <v>454</v>
      </c>
    </row>
    <row r="49" ht="36" customHeight="1" spans="1:10">
      <c r="A49" s="26" t="s">
        <v>315</v>
      </c>
      <c r="B49" s="26" t="s">
        <v>452</v>
      </c>
      <c r="C49" s="26" t="s">
        <v>333</v>
      </c>
      <c r="D49" s="26" t="s">
        <v>346</v>
      </c>
      <c r="E49" s="26" t="s">
        <v>455</v>
      </c>
      <c r="F49" s="26" t="s">
        <v>336</v>
      </c>
      <c r="G49" s="49" t="s">
        <v>368</v>
      </c>
      <c r="H49" s="26" t="s">
        <v>344</v>
      </c>
      <c r="I49" s="26" t="s">
        <v>339</v>
      </c>
      <c r="J49" s="26" t="s">
        <v>456</v>
      </c>
    </row>
    <row r="50" ht="54" spans="1:10">
      <c r="A50" s="26" t="s">
        <v>315</v>
      </c>
      <c r="B50" s="26" t="s">
        <v>452</v>
      </c>
      <c r="C50" s="26" t="s">
        <v>333</v>
      </c>
      <c r="D50" s="26" t="s">
        <v>382</v>
      </c>
      <c r="E50" s="26" t="s">
        <v>457</v>
      </c>
      <c r="F50" s="26" t="s">
        <v>406</v>
      </c>
      <c r="G50" s="49" t="s">
        <v>58</v>
      </c>
      <c r="H50" s="26" t="s">
        <v>458</v>
      </c>
      <c r="I50" s="26" t="s">
        <v>339</v>
      </c>
      <c r="J50" s="26" t="s">
        <v>459</v>
      </c>
    </row>
    <row r="51" ht="36" customHeight="1" spans="1:10">
      <c r="A51" s="26" t="s">
        <v>315</v>
      </c>
      <c r="B51" s="26" t="s">
        <v>452</v>
      </c>
      <c r="C51" s="26" t="s">
        <v>349</v>
      </c>
      <c r="D51" s="26" t="s">
        <v>370</v>
      </c>
      <c r="E51" s="26" t="s">
        <v>460</v>
      </c>
      <c r="F51" s="26" t="s">
        <v>336</v>
      </c>
      <c r="G51" s="49" t="s">
        <v>447</v>
      </c>
      <c r="H51" s="26" t="s">
        <v>344</v>
      </c>
      <c r="I51" s="26" t="s">
        <v>339</v>
      </c>
      <c r="J51" s="26" t="s">
        <v>461</v>
      </c>
    </row>
    <row r="52" ht="36" customHeight="1" spans="1:10">
      <c r="A52" s="26" t="s">
        <v>315</v>
      </c>
      <c r="B52" s="26" t="s">
        <v>452</v>
      </c>
      <c r="C52" s="26" t="s">
        <v>355</v>
      </c>
      <c r="D52" s="26" t="s">
        <v>356</v>
      </c>
      <c r="E52" s="26" t="s">
        <v>462</v>
      </c>
      <c r="F52" s="26" t="s">
        <v>336</v>
      </c>
      <c r="G52" s="49" t="s">
        <v>358</v>
      </c>
      <c r="H52" s="26" t="s">
        <v>344</v>
      </c>
      <c r="I52" s="26" t="s">
        <v>339</v>
      </c>
      <c r="J52" s="26" t="s">
        <v>463</v>
      </c>
    </row>
    <row r="53" ht="33.75" customHeight="1" spans="1:10">
      <c r="A53" s="26" t="s">
        <v>317</v>
      </c>
      <c r="B53" s="141" t="s">
        <v>464</v>
      </c>
      <c r="C53" s="26" t="s">
        <v>333</v>
      </c>
      <c r="D53" s="26" t="s">
        <v>334</v>
      </c>
      <c r="E53" s="26" t="s">
        <v>465</v>
      </c>
      <c r="F53" s="26" t="s">
        <v>336</v>
      </c>
      <c r="G53" s="49" t="s">
        <v>45</v>
      </c>
      <c r="H53" s="26" t="s">
        <v>362</v>
      </c>
      <c r="I53" s="26" t="s">
        <v>339</v>
      </c>
      <c r="J53" s="26" t="s">
        <v>466</v>
      </c>
    </row>
    <row r="54" ht="33.75" customHeight="1" spans="1:10">
      <c r="A54" s="26" t="s">
        <v>317</v>
      </c>
      <c r="B54" s="26" t="s">
        <v>467</v>
      </c>
      <c r="C54" s="26" t="s">
        <v>333</v>
      </c>
      <c r="D54" s="26" t="s">
        <v>334</v>
      </c>
      <c r="E54" s="26" t="s">
        <v>468</v>
      </c>
      <c r="F54" s="26" t="s">
        <v>342</v>
      </c>
      <c r="G54" s="49" t="s">
        <v>55</v>
      </c>
      <c r="H54" s="26" t="s">
        <v>400</v>
      </c>
      <c r="I54" s="26" t="s">
        <v>339</v>
      </c>
      <c r="J54" s="26" t="s">
        <v>469</v>
      </c>
    </row>
    <row r="55" ht="33.75" customHeight="1" spans="1:10">
      <c r="A55" s="26" t="s">
        <v>317</v>
      </c>
      <c r="B55" s="26" t="s">
        <v>467</v>
      </c>
      <c r="C55" s="26" t="s">
        <v>333</v>
      </c>
      <c r="D55" s="26" t="s">
        <v>382</v>
      </c>
      <c r="E55" s="26" t="s">
        <v>383</v>
      </c>
      <c r="F55" s="26" t="s">
        <v>342</v>
      </c>
      <c r="G55" s="49" t="s">
        <v>343</v>
      </c>
      <c r="H55" s="26" t="s">
        <v>344</v>
      </c>
      <c r="I55" s="26" t="s">
        <v>339</v>
      </c>
      <c r="J55" s="141" t="s">
        <v>470</v>
      </c>
    </row>
    <row r="56" ht="33.75" customHeight="1" spans="1:10">
      <c r="A56" s="26" t="s">
        <v>317</v>
      </c>
      <c r="B56" s="26" t="s">
        <v>467</v>
      </c>
      <c r="C56" s="26" t="s">
        <v>349</v>
      </c>
      <c r="D56" s="26" t="s">
        <v>370</v>
      </c>
      <c r="E56" s="26" t="s">
        <v>444</v>
      </c>
      <c r="F56" s="26" t="s">
        <v>342</v>
      </c>
      <c r="G56" s="49" t="s">
        <v>343</v>
      </c>
      <c r="H56" s="26" t="s">
        <v>344</v>
      </c>
      <c r="I56" s="26" t="s">
        <v>339</v>
      </c>
      <c r="J56" s="26" t="s">
        <v>471</v>
      </c>
    </row>
    <row r="57" ht="33.75" customHeight="1" spans="1:10">
      <c r="A57" s="26" t="s">
        <v>317</v>
      </c>
      <c r="B57" s="26" t="s">
        <v>467</v>
      </c>
      <c r="C57" s="26" t="s">
        <v>355</v>
      </c>
      <c r="D57" s="26" t="s">
        <v>356</v>
      </c>
      <c r="E57" s="26" t="s">
        <v>446</v>
      </c>
      <c r="F57" s="26" t="s">
        <v>336</v>
      </c>
      <c r="G57" s="49" t="s">
        <v>447</v>
      </c>
      <c r="H57" s="26" t="s">
        <v>344</v>
      </c>
      <c r="I57" s="26" t="s">
        <v>339</v>
      </c>
      <c r="J57" s="26" t="s">
        <v>472</v>
      </c>
    </row>
    <row r="58" ht="33.75" customHeight="1" spans="1:10">
      <c r="A58" s="26" t="s">
        <v>226</v>
      </c>
      <c r="B58" s="26" t="s">
        <v>473</v>
      </c>
      <c r="C58" s="26" t="s">
        <v>333</v>
      </c>
      <c r="D58" s="26" t="s">
        <v>334</v>
      </c>
      <c r="E58" s="26" t="s">
        <v>474</v>
      </c>
      <c r="F58" s="26" t="s">
        <v>336</v>
      </c>
      <c r="G58" s="49" t="s">
        <v>475</v>
      </c>
      <c r="H58" s="26" t="s">
        <v>400</v>
      </c>
      <c r="I58" s="26" t="s">
        <v>339</v>
      </c>
      <c r="J58" s="26" t="s">
        <v>476</v>
      </c>
    </row>
    <row r="59" ht="33.75" customHeight="1" spans="1:10">
      <c r="A59" s="26" t="s">
        <v>226</v>
      </c>
      <c r="B59" s="26" t="s">
        <v>477</v>
      </c>
      <c r="C59" s="26" t="s">
        <v>333</v>
      </c>
      <c r="D59" s="26" t="s">
        <v>334</v>
      </c>
      <c r="E59" s="26" t="s">
        <v>478</v>
      </c>
      <c r="F59" s="26" t="s">
        <v>336</v>
      </c>
      <c r="G59" s="49" t="s">
        <v>45</v>
      </c>
      <c r="H59" s="26" t="s">
        <v>362</v>
      </c>
      <c r="I59" s="26" t="s">
        <v>339</v>
      </c>
      <c r="J59" s="26" t="s">
        <v>479</v>
      </c>
    </row>
    <row r="60" ht="33.75" customHeight="1" spans="1:10">
      <c r="A60" s="26" t="s">
        <v>226</v>
      </c>
      <c r="B60" s="26" t="s">
        <v>477</v>
      </c>
      <c r="C60" s="26" t="s">
        <v>333</v>
      </c>
      <c r="D60" s="26" t="s">
        <v>382</v>
      </c>
      <c r="E60" s="26" t="s">
        <v>480</v>
      </c>
      <c r="F60" s="26" t="s">
        <v>406</v>
      </c>
      <c r="G60" s="49" t="s">
        <v>407</v>
      </c>
      <c r="H60" s="26" t="s">
        <v>408</v>
      </c>
      <c r="I60" s="26" t="s">
        <v>339</v>
      </c>
      <c r="J60" s="26" t="s">
        <v>481</v>
      </c>
    </row>
    <row r="61" ht="33.75" customHeight="1" spans="1:10">
      <c r="A61" s="26" t="s">
        <v>226</v>
      </c>
      <c r="B61" s="26" t="s">
        <v>477</v>
      </c>
      <c r="C61" s="26" t="s">
        <v>349</v>
      </c>
      <c r="D61" s="26" t="s">
        <v>370</v>
      </c>
      <c r="E61" s="26" t="s">
        <v>482</v>
      </c>
      <c r="F61" s="26" t="s">
        <v>342</v>
      </c>
      <c r="G61" s="49" t="s">
        <v>386</v>
      </c>
      <c r="H61" s="26"/>
      <c r="I61" s="26" t="s">
        <v>387</v>
      </c>
      <c r="J61" s="26" t="s">
        <v>483</v>
      </c>
    </row>
    <row r="62" ht="33.75" customHeight="1" spans="1:10">
      <c r="A62" s="26" t="s">
        <v>226</v>
      </c>
      <c r="B62" s="26" t="s">
        <v>477</v>
      </c>
      <c r="C62" s="26" t="s">
        <v>355</v>
      </c>
      <c r="D62" s="26" t="s">
        <v>356</v>
      </c>
      <c r="E62" s="26" t="s">
        <v>484</v>
      </c>
      <c r="F62" s="26" t="s">
        <v>336</v>
      </c>
      <c r="G62" s="49" t="s">
        <v>447</v>
      </c>
      <c r="H62" s="26" t="s">
        <v>344</v>
      </c>
      <c r="I62" s="26" t="s">
        <v>339</v>
      </c>
      <c r="J62" s="26" t="s">
        <v>485</v>
      </c>
    </row>
    <row r="63" ht="33.75" customHeight="1" spans="1:10">
      <c r="A63" s="26" t="s">
        <v>313</v>
      </c>
      <c r="B63" s="26" t="s">
        <v>486</v>
      </c>
      <c r="C63" s="26" t="s">
        <v>333</v>
      </c>
      <c r="D63" s="26" t="s">
        <v>334</v>
      </c>
      <c r="E63" s="26" t="s">
        <v>487</v>
      </c>
      <c r="F63" s="26" t="s">
        <v>342</v>
      </c>
      <c r="G63" s="49" t="s">
        <v>47</v>
      </c>
      <c r="H63" s="26" t="s">
        <v>362</v>
      </c>
      <c r="I63" s="26" t="s">
        <v>339</v>
      </c>
      <c r="J63" s="26" t="s">
        <v>488</v>
      </c>
    </row>
    <row r="64" ht="33.75" customHeight="1" spans="1:10">
      <c r="A64" s="26" t="s">
        <v>313</v>
      </c>
      <c r="B64" s="26" t="s">
        <v>486</v>
      </c>
      <c r="C64" s="26" t="s">
        <v>333</v>
      </c>
      <c r="D64" s="26" t="s">
        <v>346</v>
      </c>
      <c r="E64" s="26" t="s">
        <v>347</v>
      </c>
      <c r="F64" s="26" t="s">
        <v>342</v>
      </c>
      <c r="G64" s="49" t="s">
        <v>343</v>
      </c>
      <c r="H64" s="26" t="s">
        <v>344</v>
      </c>
      <c r="I64" s="26" t="s">
        <v>339</v>
      </c>
      <c r="J64" s="141" t="s">
        <v>348</v>
      </c>
    </row>
    <row r="65" ht="33.75" customHeight="1" spans="1:10">
      <c r="A65" s="26" t="s">
        <v>313</v>
      </c>
      <c r="B65" s="26" t="s">
        <v>486</v>
      </c>
      <c r="C65" s="26" t="s">
        <v>333</v>
      </c>
      <c r="D65" s="26" t="s">
        <v>382</v>
      </c>
      <c r="E65" s="26" t="s">
        <v>489</v>
      </c>
      <c r="F65" s="26" t="s">
        <v>342</v>
      </c>
      <c r="G65" s="49" t="s">
        <v>144</v>
      </c>
      <c r="H65" s="26" t="s">
        <v>490</v>
      </c>
      <c r="I65" s="26" t="s">
        <v>339</v>
      </c>
      <c r="J65" s="26" t="s">
        <v>491</v>
      </c>
    </row>
    <row r="66" ht="33.75" customHeight="1" spans="1:10">
      <c r="A66" s="26" t="s">
        <v>313</v>
      </c>
      <c r="B66" s="26" t="s">
        <v>486</v>
      </c>
      <c r="C66" s="26" t="s">
        <v>349</v>
      </c>
      <c r="D66" s="26" t="s">
        <v>350</v>
      </c>
      <c r="E66" s="26" t="s">
        <v>492</v>
      </c>
      <c r="F66" s="26" t="s">
        <v>342</v>
      </c>
      <c r="G66" s="49" t="s">
        <v>425</v>
      </c>
      <c r="H66" s="26"/>
      <c r="I66" s="26" t="s">
        <v>387</v>
      </c>
      <c r="J66" s="26" t="s">
        <v>493</v>
      </c>
    </row>
    <row r="67" ht="33.75" customHeight="1" spans="1:10">
      <c r="A67" s="26" t="s">
        <v>313</v>
      </c>
      <c r="B67" s="26" t="s">
        <v>486</v>
      </c>
      <c r="C67" s="26" t="s">
        <v>355</v>
      </c>
      <c r="D67" s="26" t="s">
        <v>356</v>
      </c>
      <c r="E67" s="26" t="s">
        <v>356</v>
      </c>
      <c r="F67" s="26" t="s">
        <v>336</v>
      </c>
      <c r="G67" s="49" t="s">
        <v>358</v>
      </c>
      <c r="H67" s="26" t="s">
        <v>344</v>
      </c>
      <c r="I67" s="26" t="s">
        <v>339</v>
      </c>
      <c r="J67" s="26" t="s">
        <v>494</v>
      </c>
    </row>
    <row r="68" ht="33.75" customHeight="1" spans="1:10">
      <c r="A68" s="26" t="s">
        <v>294</v>
      </c>
      <c r="B68" s="26" t="s">
        <v>495</v>
      </c>
      <c r="C68" s="26" t="s">
        <v>333</v>
      </c>
      <c r="D68" s="26" t="s">
        <v>334</v>
      </c>
      <c r="E68" s="26" t="s">
        <v>496</v>
      </c>
      <c r="F68" s="26" t="s">
        <v>336</v>
      </c>
      <c r="G68" s="49" t="s">
        <v>45</v>
      </c>
      <c r="H68" s="26" t="s">
        <v>362</v>
      </c>
      <c r="I68" s="26" t="s">
        <v>339</v>
      </c>
      <c r="J68" s="26" t="s">
        <v>497</v>
      </c>
    </row>
    <row r="69" ht="33.75" customHeight="1" spans="1:10">
      <c r="A69" s="26" t="s">
        <v>294</v>
      </c>
      <c r="B69" s="26" t="s">
        <v>498</v>
      </c>
      <c r="C69" s="26" t="s">
        <v>333</v>
      </c>
      <c r="D69" s="26" t="s">
        <v>346</v>
      </c>
      <c r="E69" s="26" t="s">
        <v>403</v>
      </c>
      <c r="F69" s="26" t="s">
        <v>342</v>
      </c>
      <c r="G69" s="49" t="s">
        <v>343</v>
      </c>
      <c r="H69" s="26" t="s">
        <v>344</v>
      </c>
      <c r="I69" s="26" t="s">
        <v>339</v>
      </c>
      <c r="J69" s="141" t="s">
        <v>404</v>
      </c>
    </row>
    <row r="70" ht="33.75" customHeight="1" spans="1:10">
      <c r="A70" s="26" t="s">
        <v>294</v>
      </c>
      <c r="B70" s="26" t="s">
        <v>498</v>
      </c>
      <c r="C70" s="26" t="s">
        <v>333</v>
      </c>
      <c r="D70" s="26" t="s">
        <v>346</v>
      </c>
      <c r="E70" s="26" t="s">
        <v>499</v>
      </c>
      <c r="F70" s="26" t="s">
        <v>342</v>
      </c>
      <c r="G70" s="49" t="s">
        <v>343</v>
      </c>
      <c r="H70" s="26" t="s">
        <v>344</v>
      </c>
      <c r="I70" s="26" t="s">
        <v>339</v>
      </c>
      <c r="J70" s="141" t="s">
        <v>500</v>
      </c>
    </row>
    <row r="71" ht="33.75" customHeight="1" spans="1:10">
      <c r="A71" s="26" t="s">
        <v>294</v>
      </c>
      <c r="B71" s="26" t="s">
        <v>498</v>
      </c>
      <c r="C71" s="26" t="s">
        <v>349</v>
      </c>
      <c r="D71" s="26" t="s">
        <v>350</v>
      </c>
      <c r="E71" s="26" t="s">
        <v>460</v>
      </c>
      <c r="F71" s="26" t="s">
        <v>336</v>
      </c>
      <c r="G71" s="49" t="s">
        <v>447</v>
      </c>
      <c r="H71" s="26" t="s">
        <v>344</v>
      </c>
      <c r="I71" s="26" t="s">
        <v>339</v>
      </c>
      <c r="J71" s="26" t="s">
        <v>501</v>
      </c>
    </row>
    <row r="72" ht="33.75" customHeight="1" spans="1:10">
      <c r="A72" s="26" t="s">
        <v>294</v>
      </c>
      <c r="B72" s="26" t="s">
        <v>498</v>
      </c>
      <c r="C72" s="26" t="s">
        <v>355</v>
      </c>
      <c r="D72" s="26" t="s">
        <v>356</v>
      </c>
      <c r="E72" s="26" t="s">
        <v>389</v>
      </c>
      <c r="F72" s="26" t="s">
        <v>336</v>
      </c>
      <c r="G72" s="49" t="s">
        <v>358</v>
      </c>
      <c r="H72" s="26" t="s">
        <v>344</v>
      </c>
      <c r="I72" s="26" t="s">
        <v>339</v>
      </c>
      <c r="J72" s="26" t="s">
        <v>472</v>
      </c>
    </row>
    <row r="73" ht="36" customHeight="1" spans="1:10">
      <c r="A73" s="26" t="s">
        <v>278</v>
      </c>
      <c r="B73" s="141" t="s">
        <v>502</v>
      </c>
      <c r="C73" s="26" t="s">
        <v>333</v>
      </c>
      <c r="D73" s="26" t="s">
        <v>334</v>
      </c>
      <c r="E73" s="26" t="s">
        <v>503</v>
      </c>
      <c r="F73" s="26" t="s">
        <v>336</v>
      </c>
      <c r="G73" s="49" t="s">
        <v>45</v>
      </c>
      <c r="H73" s="26" t="s">
        <v>362</v>
      </c>
      <c r="I73" s="26" t="s">
        <v>339</v>
      </c>
      <c r="J73" s="26" t="s">
        <v>504</v>
      </c>
    </row>
    <row r="74" ht="43.2" spans="1:10">
      <c r="A74" s="26" t="s">
        <v>278</v>
      </c>
      <c r="B74" s="26" t="s">
        <v>505</v>
      </c>
      <c r="C74" s="26" t="s">
        <v>333</v>
      </c>
      <c r="D74" s="26" t="s">
        <v>334</v>
      </c>
      <c r="E74" s="26" t="s">
        <v>506</v>
      </c>
      <c r="F74" s="26" t="s">
        <v>336</v>
      </c>
      <c r="G74" s="49" t="s">
        <v>507</v>
      </c>
      <c r="H74" s="26" t="s">
        <v>344</v>
      </c>
      <c r="I74" s="26" t="s">
        <v>339</v>
      </c>
      <c r="J74" s="26" t="s">
        <v>508</v>
      </c>
    </row>
    <row r="75" ht="36" customHeight="1" spans="1:10">
      <c r="A75" s="26" t="s">
        <v>278</v>
      </c>
      <c r="B75" s="26" t="s">
        <v>505</v>
      </c>
      <c r="C75" s="26" t="s">
        <v>333</v>
      </c>
      <c r="D75" s="26" t="s">
        <v>382</v>
      </c>
      <c r="E75" s="26" t="s">
        <v>509</v>
      </c>
      <c r="F75" s="26" t="s">
        <v>342</v>
      </c>
      <c r="G75" s="49" t="s">
        <v>441</v>
      </c>
      <c r="H75" s="26" t="s">
        <v>510</v>
      </c>
      <c r="I75" s="26" t="s">
        <v>339</v>
      </c>
      <c r="J75" s="26" t="s">
        <v>511</v>
      </c>
    </row>
    <row r="76" ht="36" customHeight="1" spans="1:10">
      <c r="A76" s="26" t="s">
        <v>278</v>
      </c>
      <c r="B76" s="26" t="s">
        <v>505</v>
      </c>
      <c r="C76" s="26" t="s">
        <v>349</v>
      </c>
      <c r="D76" s="26" t="s">
        <v>370</v>
      </c>
      <c r="E76" s="26" t="s">
        <v>444</v>
      </c>
      <c r="F76" s="26" t="s">
        <v>342</v>
      </c>
      <c r="G76" s="49" t="s">
        <v>343</v>
      </c>
      <c r="H76" s="26" t="s">
        <v>344</v>
      </c>
      <c r="I76" s="26" t="s">
        <v>339</v>
      </c>
      <c r="J76" s="26" t="s">
        <v>471</v>
      </c>
    </row>
    <row r="77" ht="36" customHeight="1" spans="1:10">
      <c r="A77" s="26" t="s">
        <v>278</v>
      </c>
      <c r="B77" s="26" t="s">
        <v>505</v>
      </c>
      <c r="C77" s="26" t="s">
        <v>355</v>
      </c>
      <c r="D77" s="26" t="s">
        <v>356</v>
      </c>
      <c r="E77" s="26" t="s">
        <v>446</v>
      </c>
      <c r="F77" s="26" t="s">
        <v>336</v>
      </c>
      <c r="G77" s="49" t="s">
        <v>447</v>
      </c>
      <c r="H77" s="26" t="s">
        <v>344</v>
      </c>
      <c r="I77" s="26" t="s">
        <v>339</v>
      </c>
      <c r="J77" s="26" t="s">
        <v>512</v>
      </c>
    </row>
    <row r="78" ht="33.75" customHeight="1" spans="1:10">
      <c r="A78" s="26" t="s">
        <v>276</v>
      </c>
      <c r="B78" s="26" t="s">
        <v>513</v>
      </c>
      <c r="C78" s="26" t="s">
        <v>333</v>
      </c>
      <c r="D78" s="26" t="s">
        <v>334</v>
      </c>
      <c r="E78" s="26" t="s">
        <v>514</v>
      </c>
      <c r="F78" s="26" t="s">
        <v>336</v>
      </c>
      <c r="G78" s="49" t="s">
        <v>45</v>
      </c>
      <c r="H78" s="26" t="s">
        <v>515</v>
      </c>
      <c r="I78" s="26" t="s">
        <v>339</v>
      </c>
      <c r="J78" s="26" t="s">
        <v>516</v>
      </c>
    </row>
    <row r="79" ht="33.75" customHeight="1" spans="1:10">
      <c r="A79" s="26" t="s">
        <v>276</v>
      </c>
      <c r="B79" s="26" t="s">
        <v>513</v>
      </c>
      <c r="C79" s="26" t="s">
        <v>333</v>
      </c>
      <c r="D79" s="26" t="s">
        <v>346</v>
      </c>
      <c r="E79" s="26" t="s">
        <v>517</v>
      </c>
      <c r="F79" s="26" t="s">
        <v>342</v>
      </c>
      <c r="G79" s="49" t="s">
        <v>343</v>
      </c>
      <c r="H79" s="26" t="s">
        <v>344</v>
      </c>
      <c r="I79" s="26" t="s">
        <v>339</v>
      </c>
      <c r="J79" s="26" t="s">
        <v>518</v>
      </c>
    </row>
    <row r="80" ht="54" spans="1:10">
      <c r="A80" s="26" t="s">
        <v>276</v>
      </c>
      <c r="B80" s="26" t="s">
        <v>513</v>
      </c>
      <c r="C80" s="26" t="s">
        <v>333</v>
      </c>
      <c r="D80" s="26" t="s">
        <v>382</v>
      </c>
      <c r="E80" s="26" t="s">
        <v>519</v>
      </c>
      <c r="F80" s="26" t="s">
        <v>342</v>
      </c>
      <c r="G80" s="49" t="s">
        <v>343</v>
      </c>
      <c r="H80" s="26" t="s">
        <v>344</v>
      </c>
      <c r="I80" s="26" t="s">
        <v>339</v>
      </c>
      <c r="J80" s="141" t="s">
        <v>520</v>
      </c>
    </row>
    <row r="81" ht="33.75" customHeight="1" spans="1:10">
      <c r="A81" s="26" t="s">
        <v>276</v>
      </c>
      <c r="B81" s="26" t="s">
        <v>513</v>
      </c>
      <c r="C81" s="26" t="s">
        <v>349</v>
      </c>
      <c r="D81" s="26" t="s">
        <v>350</v>
      </c>
      <c r="E81" s="26" t="s">
        <v>521</v>
      </c>
      <c r="F81" s="26" t="s">
        <v>342</v>
      </c>
      <c r="G81" s="49" t="s">
        <v>386</v>
      </c>
      <c r="H81" s="26"/>
      <c r="I81" s="26" t="s">
        <v>387</v>
      </c>
      <c r="J81" s="26" t="s">
        <v>522</v>
      </c>
    </row>
    <row r="82" ht="33.75" customHeight="1" spans="1:10">
      <c r="A82" s="26" t="s">
        <v>276</v>
      </c>
      <c r="B82" s="26" t="s">
        <v>513</v>
      </c>
      <c r="C82" s="26" t="s">
        <v>355</v>
      </c>
      <c r="D82" s="26" t="s">
        <v>356</v>
      </c>
      <c r="E82" s="26" t="s">
        <v>523</v>
      </c>
      <c r="F82" s="26" t="s">
        <v>336</v>
      </c>
      <c r="G82" s="49" t="s">
        <v>358</v>
      </c>
      <c r="H82" s="26" t="s">
        <v>344</v>
      </c>
      <c r="I82" s="26" t="s">
        <v>339</v>
      </c>
      <c r="J82" s="26" t="s">
        <v>524</v>
      </c>
    </row>
  </sheetData>
  <mergeCells count="32">
    <mergeCell ref="A2:J2"/>
    <mergeCell ref="A3:H3"/>
    <mergeCell ref="A7:A11"/>
    <mergeCell ref="A12:A16"/>
    <mergeCell ref="A17:A21"/>
    <mergeCell ref="A22:A26"/>
    <mergeCell ref="A27:A31"/>
    <mergeCell ref="A32:A36"/>
    <mergeCell ref="A37:A41"/>
    <mergeCell ref="A42:A46"/>
    <mergeCell ref="A47:A52"/>
    <mergeCell ref="A53:A57"/>
    <mergeCell ref="A58:A62"/>
    <mergeCell ref="A63:A67"/>
    <mergeCell ref="A68:A72"/>
    <mergeCell ref="A73:A77"/>
    <mergeCell ref="A78:A82"/>
    <mergeCell ref="B7:B11"/>
    <mergeCell ref="B12:B16"/>
    <mergeCell ref="B17:B21"/>
    <mergeCell ref="B22:B26"/>
    <mergeCell ref="B27:B31"/>
    <mergeCell ref="B32:B36"/>
    <mergeCell ref="B37:B41"/>
    <mergeCell ref="B42:B46"/>
    <mergeCell ref="B47:B52"/>
    <mergeCell ref="B53:B57"/>
    <mergeCell ref="B58:B62"/>
    <mergeCell ref="B63:B67"/>
    <mergeCell ref="B68:B72"/>
    <mergeCell ref="B73:B77"/>
    <mergeCell ref="B78:B8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ljbgszcg</cp:lastModifiedBy>
  <dcterms:created xsi:type="dcterms:W3CDTF">2026-01-29T00:39:01Z</dcterms:created>
  <dcterms:modified xsi:type="dcterms:W3CDTF">2026-01-29T11:26:48Z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339764259F7C43B99BA4E1E84A907B10_12</vt:lpwstr>
  </property>
  <property fmtid="{D5CDD505-2E9C-101B-9397-08002B2CF9AE}" pid="3" name="KSOProductBuildVer">
    <vt:lpwstr>2052-12.1.0.23542</vt:lpwstr>
  </property>
</Properties>
</file>