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0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<sst xmlns="http://schemas.openxmlformats.org/spreadsheetml/2006/main" count="597" uniqueCount="299">
  <si>
    <t>预算01-1表</t>
  </si>
  <si>
    <t>2026年财务收支预算总表部门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</si>
  <si>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</si>
  <si>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</si>
  <si>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</si>
  <si>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</si>
  <si>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</si>
  <si>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</si>
  <si>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</si>
  <si>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</si>
  <si>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</si>
  <si>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</si>
  <si>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</si>
  <si>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</si>
  <si>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</si>
  <si>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</si>
  <si>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</si>
  <si>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</si>
  <si>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</si>
  <si>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</si>
  <si>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</si>
  <si>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</si>
  <si>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</si>
  <si>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</si>
  <si>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</si>
  <si>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</si>
  <si>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</si>
  <si>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</si>
  <si>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</si>
  <si>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</si>
  <si>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</si>
  <si>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</si>
  <si>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</si>
  <si>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</si>
  <si>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</si>
  <si>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</si>
  <si>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</si>
  <si>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</si>
  <si>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</si>
  <si>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</si>
  <si>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</si>
  <si>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</si>
  <si>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</si>
  <si>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</si>
  <si>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</si>
  <si>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</si>
  <si>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</si>
  <si>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</si>
  <si>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</si>
  <si>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</si>
  <si>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</si>
  <si>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</si>
  <si>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</si>
  <si>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</si>
  <si>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</si>
  <si>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</si>
  <si>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</si>
  <si>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</si>
  <si>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</si>
  <si>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</si>
  <si>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</si>
  <si>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</si>
  <si>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</si>
  <si>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120008</t>
  </si>
  <si>
    <t>玉溪市工程建设标准定额管理站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</si>
  <si>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</si>
  <si>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</si>
  <si>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</si>
  <si>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</si>
  <si>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</si>
  <si>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</si>
  <si>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</si>
  <si>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</si>
  <si>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</si>
  <si>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</si>
  <si>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</si>
  <si>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</si>
  <si>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</si>
  <si>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</si>
  <si>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20805</t>
  </si>
  <si>
    <t>2080502</t>
  </si>
  <si>
    <t>2080505</t>
  </si>
  <si>
    <t>210</t>
  </si>
  <si>
    <t>21011</t>
  </si>
  <si>
    <t>2101101</t>
  </si>
  <si>
    <t>2101102</t>
  </si>
  <si>
    <t>2101103</t>
  </si>
  <si>
    <t>2101199</t>
  </si>
  <si>
    <t>212</t>
  </si>
  <si>
    <t>21206</t>
  </si>
  <si>
    <t>2120601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</si>
  <si>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</si>
  <si>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</si>
  <si>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</si>
  <si>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</si>
  <si>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</si>
  <si>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</si>
  <si>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</si>
  <si>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</si>
  <si>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</si>
  <si>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</si>
  <si>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</si>
  <si>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</si>
  <si>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</si>
  <si>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</si>
  <si>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</si>
  <si>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</si>
  <si>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</si>
  <si>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</si>
  <si>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</si>
  <si>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</si>
  <si>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</si>
  <si>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</si>
  <si>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</si>
  <si>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</si>
  <si>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</si>
  <si>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</si>
  <si>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</si>
  <si>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</si>
  <si>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</si>
  <si>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</si>
  <si>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</si>
  <si>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</si>
  <si>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</si>
  <si>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</si>
  <si>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</si>
  <si>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</si>
  <si>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</si>
  <si>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</si>
  <si>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</si>
  <si>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</si>
  <si>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</si>
  <si>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</si>
  <si>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</si>
  <si>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</si>
  <si>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</si>
  <si>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</si>
  <si>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</si>
  <si>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</si>
  <si>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</si>
  <si>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 xml:space="preserve">       玉溪市工程建设标准定额管理站</t>
  </si>
  <si>
    <t>530400210000000626570</t>
  </si>
  <si>
    <t>事业人员工资支出</t>
  </si>
  <si>
    <t>建设市场管理与监督</t>
  </si>
  <si>
    <t>30101</t>
  </si>
  <si>
    <t>基本工资</t>
  </si>
  <si>
    <t>30107</t>
  </si>
  <si>
    <t>绩效工资</t>
  </si>
  <si>
    <t>购房补贴</t>
  </si>
  <si>
    <t>30102</t>
  </si>
  <si>
    <t>津贴补贴</t>
  </si>
  <si>
    <t>530400210000000626571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</si>
  <si>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</si>
  <si>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</si>
  <si>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</si>
  <si>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</si>
  <si>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</si>
  <si>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</si>
  <si>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</si>
  <si>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</si>
  <si>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</si>
  <si>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</si>
  <si>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</si>
  <si>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</si>
  <si>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</si>
  <si>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530400210000000626572</t>
  </si>
  <si>
    <t>住房公积金</t>
  </si>
  <si>
    <t>30113</t>
  </si>
  <si>
    <t>530400210000000626573</t>
  </si>
  <si>
    <t>对个人和家庭的补助</t>
  </si>
  <si>
    <t>事业单位离退休</t>
  </si>
  <si>
    <t>30305</t>
  </si>
  <si>
    <t>生活补助</t>
  </si>
  <si>
    <t>530400210000000626576</t>
  </si>
  <si>
    <t>公车购置及运维费</t>
  </si>
  <si>
    <t>30231</t>
  </si>
  <si>
    <t>公务用车运行维护费</t>
  </si>
  <si>
    <t>530400210000000626577</t>
  </si>
  <si>
    <t>工会经费</t>
  </si>
  <si>
    <t>30228</t>
  </si>
  <si>
    <t>530400210000000626578</t>
  </si>
  <si>
    <t>一般公用经费</t>
  </si>
  <si>
    <t>30299</t>
  </si>
  <si>
    <t>其他商品和服务支出</t>
  </si>
  <si>
    <t>30201</t>
  </si>
  <si>
    <t>办公费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</si>
  <si>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</si>
  <si>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</si>
  <si>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</si>
  <si>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</si>
  <si>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</si>
  <si>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</si>
  <si>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</si>
  <si>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</si>
  <si>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530400221100000629833</t>
  </si>
  <si>
    <t>30217</t>
  </si>
  <si>
    <t>530400251100003465473</t>
  </si>
  <si>
    <t>优秀奖经费</t>
  </si>
  <si>
    <t>30103</t>
  </si>
  <si>
    <t>奖金</t>
  </si>
  <si>
    <t>530400251100004550364</t>
  </si>
  <si>
    <t>奖励性绩效工资（高于部分）经费</t>
  </si>
  <si>
    <t>530400261100004875025</t>
  </si>
  <si>
    <t>奖励性绩效工资（工资部分）经费</t>
  </si>
  <si>
    <t>530400261100004895630</t>
  </si>
  <si>
    <t>市直单位医疗照顾人员门诊医疗统筹补助经费</t>
  </si>
  <si>
    <t>30307</t>
  </si>
  <si>
    <t>医疗费补助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</si>
  <si>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</si>
  <si>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</si>
  <si>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</si>
  <si>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</si>
  <si>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</si>
  <si>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</si>
  <si>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</si>
  <si>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合  计</t>
  </si>
  <si>
    <t>备注：本单位无项目预算支出，故《2026年部门项目支出预算表》为空表。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</si>
  <si>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</si>
  <si>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</si>
  <si>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</si>
  <si>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</si>
  <si>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</si>
  <si>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</si>
  <si>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</si>
  <si>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</si>
  <si>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</si>
  <si>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</si>
  <si>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</si>
  <si>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</si>
  <si>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备注：本单位无项目预算支出，故《2026年部门项目支出绩效目标表》为空表。</t>
  </si>
  <si>
    <t>预算06表</t>
  </si>
  <si>
    <t>2026年部门政府性基金预算支出预算表</t>
  </si>
  <si>
    <t>单位:元</t>
  </si>
  <si>
    <t>政府性基金预算支出</t>
  </si>
  <si>
    <t>备注：本单位无政府性基金预算支出，故《2026年部门政府性基金预算支出预算表》为空表。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</si>
  <si>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</si>
  <si>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</si>
  <si>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</si>
  <si>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</si>
  <si>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</si>
  <si>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</si>
  <si>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</si>
  <si>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</si>
  <si>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</si>
  <si>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</si>
  <si>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</si>
  <si>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</si>
  <si>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车辆维修和保养服务</t>
  </si>
  <si>
    <t>辆</t>
  </si>
  <si>
    <t>车辆加油服务</t>
  </si>
  <si>
    <t>机动车保险服务</t>
  </si>
  <si>
    <t>复印纸</t>
  </si>
  <si>
    <t>箱</t>
  </si>
  <si>
    <t>预算08表</t>
  </si>
  <si>
    <t>2026年部门政府购买服务预算表</t>
  </si>
  <si>
    <t>政府购买服务项目</t>
  </si>
  <si>
    <t>政府购买服务目录</t>
  </si>
  <si>
    <t>备注：本单位无政府购买服务项目，故《2026年部门政府购买服务预算表》为空表。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</si>
  <si>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</si>
  <si>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</si>
  <si>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</si>
  <si>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</si>
  <si>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</si>
  <si>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</si>
  <si>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</si>
  <si>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</si>
  <si>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</si>
  <si>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</si>
  <si>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</si>
  <si>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</si>
  <si>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</si>
  <si>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</si>
  <si>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</si>
  <si>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备注：本单位无市对下转移支付，故《2026年市对下转移支付预算表》为空表。</t>
  </si>
  <si>
    <t>预算09-2表</t>
  </si>
  <si>
    <t>2026年市对下转移支付绩效目标表</t>
  </si>
  <si>
    <t>备注：本单位无市对下转移支付，故《2026年市对下转移支付绩效目标表》为空表。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</si>
  <si>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</si>
  <si>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</si>
  <si>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</si>
  <si>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</si>
  <si>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</si>
  <si>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</si>
  <si>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</si>
  <si>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</si>
  <si>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</si>
  <si>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备注：本单位新增资产配置，故《2026年新增资产配置表》为空表。</t>
  </si>
  <si>
    <t>预算11表</t>
  </si>
  <si>
    <t>2026年上级补助项目支出预算表</t>
  </si>
  <si>
    <t>上级补助</t>
  </si>
  <si>
    <t>备注：本单位无上级补助项目，故《2026年上级补助项目支出预算表》为空表。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</si>
  <si>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</si>
  <si>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</si>
  <si>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</si>
  <si>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</si>
  <si>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</si>
  <si>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</si>
  <si>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</si>
  <si>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备注：本单位无项目支出中期规划，故《2026年部门项目支出中期规划预算表》为空表。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</si>
</sst>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#,##0;\-#,##0;;@"/>
    <numFmt numFmtId="178" formatCode="yyyy\-mm\-dd\ hh:mm:ss"/>
    <numFmt numFmtId="179" formatCode="#,##0.00;\-#,##0.00;;@"/>
    <numFmt numFmtId="180" formatCode="hh:mm:ss"/>
    <numFmt numFmtId="181" formatCode="0.00_ 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9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8" fontId="1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6" fontId="1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19" fillId="7" borderId="17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20" applyNumberFormat="0" applyAlignment="0" applyProtection="0">
      <alignment vertical="center"/>
    </xf>
    <xf numFmtId="0" fontId="35" fillId="11" borderId="16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9" fontId="11" fillId="0" borderId="7">
      <alignment horizontal="right" vertical="center"/>
    </xf>
    <xf numFmtId="49" fontId="11" fillId="0" borderId="7">
      <alignment horizontal="left" vertical="center" wrapText="1"/>
    </xf>
    <xf numFmtId="179" fontId="11" fillId="0" borderId="7">
      <alignment horizontal="right" vertical="center"/>
    </xf>
    <xf numFmtId="180" fontId="11" fillId="0" borderId="7">
      <alignment horizontal="right" vertical="center"/>
    </xf>
    <xf numFmtId="177" fontId="11" fillId="0" borderId="7">
      <alignment horizontal="right" vertical="center"/>
    </xf>
  </cellStyleXfs>
  <cellXfs count="184">
    <xf numFmtId="0" fontId="0" fillId="0" borderId="0" xfId="0" applyFont="1">
      <alignment vertical="top"/>
    </xf>
    <xf numFmtId="0" fontId="0" fillId="0" borderId="0" xfId="0" applyFont="1" applyFill="1" applyAlignme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3" applyNumberFormat="1" applyFont="1" applyBorder="1">
      <alignment horizontal="left" vertical="center" wrapText="1"/>
    </xf>
    <xf numFmtId="179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9" fontId="7" fillId="0" borderId="7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181" fontId="10" fillId="0" borderId="0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77" fontId="11" fillId="0" borderId="7" xfId="0" applyNumberFormat="1" applyFont="1" applyBorder="1" applyAlignment="1">
      <alignment horizontal="right" vertical="center" wrapText="1"/>
    </xf>
    <xf numFmtId="179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49" fontId="7" fillId="0" borderId="7" xfId="53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179" fontId="7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1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right" vertical="center"/>
    </xf>
    <xf numFmtId="179" fontId="3" fillId="0" borderId="7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 wrapText="1"/>
    </xf>
    <xf numFmtId="177" fontId="7" fillId="0" borderId="7" xfId="56" applyNumberFormat="1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179" fontId="7" fillId="0" borderId="7" xfId="54" applyNumberFormat="1" applyFont="1" applyBorder="1">
      <alignment horizontal="right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49" fontId="10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1" fillId="0" borderId="7" xfId="53" applyNumberFormat="1" applyFont="1" applyBorder="1" applyAlignment="1">
      <alignment horizontal="right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179" fontId="11" fillId="0" borderId="7" xfId="53" applyNumberFormat="1" applyFont="1" applyBorder="1" applyAlignment="1">
      <alignment horizontal="right" vertical="center" wrapText="1"/>
    </xf>
    <xf numFmtId="177" fontId="11" fillId="0" borderId="7" xfId="56" applyNumberFormat="1" applyFont="1" applyBorder="1" applyAlignment="1">
      <alignment horizontal="center" vertical="center" wrapText="1"/>
    </xf>
    <xf numFmtId="49" fontId="20" fillId="0" borderId="7" xfId="53" applyNumberFormat="1" applyFont="1" applyBorder="1" applyAlignment="1">
      <alignment horizontal="right" vertical="center" wrapText="1"/>
    </xf>
    <xf numFmtId="49" fontId="11" fillId="0" borderId="12" xfId="53" applyNumberFormat="1" applyFont="1" applyBorder="1" applyAlignment="1">
      <alignment horizontal="right" vertical="center" wrapText="1"/>
    </xf>
    <xf numFmtId="49" fontId="11" fillId="0" borderId="7" xfId="53" applyNumberFormat="1" applyFont="1" applyBorder="1" applyAlignment="1">
      <alignment horizontal="left" vertical="center" wrapText="1" indent="2"/>
    </xf>
    <xf numFmtId="49" fontId="11" fillId="0" borderId="7" xfId="53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3" applyNumberFormat="1" applyFont="1" applyBorder="1">
      <alignment horizontal="left" vertical="center" wrapText="1"/>
    </xf>
    <xf numFmtId="179" fontId="11" fillId="0" borderId="7" xfId="0" applyNumberFormat="1" applyFont="1" applyBorder="1" applyAlignment="1">
      <alignment horizontal="right" vertical="center"/>
    </xf>
    <xf numFmtId="179" fontId="21" fillId="0" borderId="7" xfId="0" applyNumberFormat="1" applyFont="1" applyBorder="1" applyAlignment="1">
      <alignment horizontal="left" vertical="center"/>
    </xf>
    <xf numFmtId="179" fontId="11" fillId="0" borderId="7" xfId="54" applyNumberFormat="1" applyFont="1" applyBorder="1">
      <alignment horizontal="right" vertical="center"/>
    </xf>
    <xf numFmtId="179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0"/>
  <sheetViews>
    <sheetView showZeros="0" workbookViewId="0">
      <selection activeCell="B32" sqref="B32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65" t="s">
        <v>0</v>
      </c>
      <c r="B1" s="176"/>
      <c r="C1" s="176"/>
      <c r="D1" s="176"/>
    </row>
    <row r="2" ht="28.5" customHeight="1" spans="1:4">
      <c r="A2" s="177" t="s">
        <v>1</v>
      </c>
      <c r="B2" s="177"/>
      <c r="C2" s="177"/>
      <c r="D2" s="177"/>
    </row>
    <row r="3" ht="18.75" customHeight="1" spans="1:4">
      <c r="A3" s="167" t="str">
        <f>"单位名称："&amp;"玉溪市工程建设标准定额管理站"</f>
        <v>单位名称：玉溪市工程建设标准定额管理站</v>
      </c>
      <c r="B3" s="167"/>
      <c r="C3" s="167"/>
      <c r="D3" s="165" t="s">
        <v>2</v>
      </c>
    </row>
    <row r="4" ht="18.75" customHeight="1" spans="1:4">
      <c r="A4" s="168" t="s">
        <v>3</v>
      </c>
      <c r="B4" s="168"/>
      <c r="C4" s="168" t="s">
        <v>4</v>
      </c>
      <c r="D4" s="168"/>
    </row>
    <row r="5" ht="18.75" customHeight="1" spans="1:4">
      <c r="A5" s="168" t="s">
        <v>5</v>
      </c>
      <c r="B5" s="168" t="s">
        <v>6</v>
      </c>
      <c r="C5" s="168" t="s">
        <v>7</v>
      </c>
      <c r="D5" s="168" t="s">
        <v>6</v>
      </c>
    </row>
    <row r="6" ht="18.75" customHeight="1" spans="1:4">
      <c r="A6" s="167" t="s">
        <v>8</v>
      </c>
      <c r="B6" s="181">
        <v>1234822.64</v>
      </c>
      <c r="C6" s="182" t="str">
        <f>"一"&amp;"、"&amp;"社会保障和就业支出"</f>
        <v>一、社会保障和就业支出</v>
      </c>
      <c r="D6" s="181">
        <v>233511.36</v>
      </c>
    </row>
    <row r="7" ht="18.75" customHeight="1" spans="1:4">
      <c r="A7" s="167" t="s">
        <v>9</v>
      </c>
      <c r="B7" s="181"/>
      <c r="C7" s="182" t="str">
        <f>"二"&amp;"、"&amp;"卫生健康支出"</f>
        <v>二、卫生健康支出</v>
      </c>
      <c r="D7" s="181">
        <v>114291.92</v>
      </c>
    </row>
    <row r="8" ht="18.75" customHeight="1" spans="1:4">
      <c r="A8" s="167" t="s">
        <v>10</v>
      </c>
      <c r="B8" s="181"/>
      <c r="C8" s="182" t="str">
        <f>"三"&amp;"、"&amp;"城乡社区支出"</f>
        <v>三、城乡社区支出</v>
      </c>
      <c r="D8" s="181">
        <v>797295.36</v>
      </c>
    </row>
    <row r="9" ht="18.75" customHeight="1" spans="1:4">
      <c r="A9" s="167" t="s">
        <v>11</v>
      </c>
      <c r="B9" s="181"/>
      <c r="C9" s="182" t="str">
        <f>"四"&amp;"、"&amp;"住房保障支出"</f>
        <v>四、住房保障支出</v>
      </c>
      <c r="D9" s="181">
        <v>89724</v>
      </c>
    </row>
    <row r="10" ht="18.75" customHeight="1" spans="1:4">
      <c r="A10" s="167" t="s">
        <v>12</v>
      </c>
      <c r="B10" s="181"/>
      <c r="C10" s="167"/>
      <c r="D10" s="167"/>
    </row>
    <row r="11" ht="18.75" customHeight="1" spans="1:4">
      <c r="A11" s="167" t="s">
        <v>13</v>
      </c>
      <c r="B11" s="181"/>
      <c r="C11" s="167"/>
      <c r="D11" s="167"/>
    </row>
    <row r="12" ht="18.75" customHeight="1" spans="1:4">
      <c r="A12" s="167" t="s">
        <v>14</v>
      </c>
      <c r="B12" s="181"/>
      <c r="C12" s="167"/>
      <c r="D12" s="167"/>
    </row>
    <row r="13" ht="18.75" customHeight="1" spans="1:4">
      <c r="A13" s="167" t="s">
        <v>15</v>
      </c>
      <c r="B13" s="181"/>
      <c r="C13" s="167"/>
      <c r="D13" s="167"/>
    </row>
    <row r="14" ht="18.75" customHeight="1" spans="1:4">
      <c r="A14" s="167" t="s">
        <v>16</v>
      </c>
      <c r="B14" s="181"/>
      <c r="C14" s="167"/>
      <c r="D14" s="167"/>
    </row>
    <row r="15" ht="18.75" customHeight="1" spans="1:4">
      <c r="A15" s="167" t="s">
        <v>17</v>
      </c>
      <c r="B15" s="181"/>
      <c r="C15" s="167"/>
      <c r="D15" s="167"/>
    </row>
    <row r="16" ht="18.75" customHeight="1" spans="1:4">
      <c r="A16" s="183" t="s">
        <v>18</v>
      </c>
      <c r="B16" s="181">
        <v>1234822.64</v>
      </c>
      <c r="C16" s="183" t="s">
        <v>19</v>
      </c>
      <c r="D16" s="181">
        <v>1234822.64</v>
      </c>
    </row>
    <row r="17" ht="18.75" customHeight="1" spans="1:4">
      <c r="A17" s="178" t="s">
        <v>20</v>
      </c>
      <c r="B17" s="167"/>
      <c r="C17" s="178" t="s">
        <v>21</v>
      </c>
      <c r="D17" s="167"/>
    </row>
    <row r="18" ht="18.75" customHeight="1" spans="1:4">
      <c r="A18" s="60" t="s">
        <v>22</v>
      </c>
      <c r="B18" s="181"/>
      <c r="C18" s="60" t="s">
        <v>22</v>
      </c>
      <c r="D18" s="181"/>
    </row>
    <row r="19" ht="18.75" customHeight="1" spans="1:4">
      <c r="A19" s="60" t="s">
        <v>23</v>
      </c>
      <c r="B19" s="181"/>
      <c r="C19" s="60" t="s">
        <v>23</v>
      </c>
      <c r="D19" s="181"/>
    </row>
    <row r="20" ht="18.75" customHeight="1" spans="1:4">
      <c r="A20" s="183" t="s">
        <v>24</v>
      </c>
      <c r="B20" s="181">
        <v>1234822.64</v>
      </c>
      <c r="C20" s="183" t="s">
        <v>25</v>
      </c>
      <c r="D20" s="181">
        <v>1234822.64</v>
      </c>
    </row>
  </sheetData>
  <mergeCells count="5">
    <mergeCell ref="A1:D1"/>
    <mergeCell ref="A2:D2"/>
    <mergeCell ref="A3:C3"/>
    <mergeCell ref="A4:B4"/>
    <mergeCell ref="C4:D4"/>
  </mergeCells>
  <pageMargins left="0.751388888888889" right="0.751388888888889" top="1" bottom="1" header="0.5" footer="0.5"/>
  <pageSetup paperSize="1" pageOrder="overThenDown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24" sqref="B24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26.125" customWidth="1"/>
  </cols>
  <sheetData>
    <row r="1" ht="15.75" customHeight="1" spans="2:6">
      <c r="B1" s="150"/>
      <c r="F1" s="151" t="s">
        <v>230</v>
      </c>
    </row>
    <row r="2" ht="28.5" customHeight="1" spans="1:6">
      <c r="A2" s="32" t="s">
        <v>231</v>
      </c>
      <c r="B2" s="32"/>
      <c r="C2" s="32"/>
      <c r="D2" s="32"/>
      <c r="E2" s="32"/>
      <c r="F2" s="32"/>
    </row>
    <row r="3" ht="20" customHeight="1" spans="1:6">
      <c r="A3" s="152" t="str">
        <f>"单位名称："&amp;"玉溪市工程建设标准定额管理站"</f>
        <v>单位名称：玉溪市工程建设标准定额管理站</v>
      </c>
      <c r="B3" s="153"/>
      <c r="C3" s="153"/>
      <c r="D3" s="100"/>
      <c r="E3" s="100"/>
      <c r="F3" s="151" t="s">
        <v>232</v>
      </c>
    </row>
    <row r="4" ht="18.75" customHeight="1" spans="1:6">
      <c r="A4" s="34" t="s">
        <v>121</v>
      </c>
      <c r="B4" s="34" t="s">
        <v>67</v>
      </c>
      <c r="C4" s="34" t="s">
        <v>68</v>
      </c>
      <c r="D4" s="35" t="s">
        <v>233</v>
      </c>
      <c r="E4" s="42"/>
      <c r="F4" s="42"/>
    </row>
    <row r="5" ht="30" customHeight="1" spans="1:6">
      <c r="A5" s="41"/>
      <c r="B5" s="41"/>
      <c r="C5" s="41"/>
      <c r="D5" s="35" t="s">
        <v>30</v>
      </c>
      <c r="E5" s="42" t="s">
        <v>71</v>
      </c>
      <c r="F5" s="42" t="s">
        <v>72</v>
      </c>
    </row>
    <row r="6" ht="19" customHeight="1" spans="1:6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</row>
    <row r="7" ht="19" customHeight="1" spans="1:6">
      <c r="A7" s="43"/>
      <c r="B7" s="43"/>
      <c r="C7" s="43"/>
      <c r="D7" s="25"/>
      <c r="E7" s="154"/>
      <c r="F7" s="154"/>
    </row>
    <row r="8" ht="19" customHeight="1" spans="1:6">
      <c r="A8" s="155" t="s">
        <v>215</v>
      </c>
      <c r="B8" s="156"/>
      <c r="C8" s="156" t="s">
        <v>215</v>
      </c>
      <c r="D8" s="154"/>
      <c r="E8" s="154"/>
      <c r="F8" s="154"/>
    </row>
    <row r="10" s="1" customFormat="1" customHeight="1" spans="1:1">
      <c r="A10" s="1" t="s">
        <v>234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472222222222222" right="0.511805555555556" top="1" bottom="1" header="0.5" footer="0.5"/>
  <pageSetup paperSize="9" scale="83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A21" sqref="A21"/>
    </sheetView>
  </sheetViews>
  <sheetFormatPr defaultColWidth="9.14166666666667" defaultRowHeight="14.25" customHeight="1"/>
  <cols>
    <col min="1" max="1" width="29.575" customWidth="1"/>
    <col min="2" max="2" width="18.75" customWidth="1"/>
    <col min="3" max="3" width="29.125" customWidth="1"/>
    <col min="4" max="4" width="7.70833333333333" customWidth="1"/>
    <col min="5" max="5" width="10.2833333333333" customWidth="1"/>
    <col min="6" max="6" width="11.5" customWidth="1"/>
    <col min="7" max="7" width="14.1333333333333" customWidth="1"/>
    <col min="8" max="8" width="14.7416666666667" customWidth="1"/>
    <col min="9" max="17" width="6" customWidth="1"/>
  </cols>
  <sheetData>
    <row r="1" ht="13.5" customHeight="1" spans="1:17">
      <c r="A1" s="30" t="s">
        <v>235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49"/>
      <c r="P1" s="49"/>
      <c r="Q1" s="30"/>
    </row>
    <row r="2" ht="27.75" customHeight="1" spans="1:17">
      <c r="A2" s="96" t="s">
        <v>236</v>
      </c>
      <c r="B2" s="32"/>
      <c r="C2" s="32"/>
      <c r="D2" s="32"/>
      <c r="E2" s="32"/>
      <c r="F2" s="32"/>
      <c r="G2" s="32"/>
      <c r="H2" s="32"/>
      <c r="I2" s="32"/>
      <c r="J2" s="32"/>
      <c r="K2" s="119"/>
      <c r="L2" s="32"/>
      <c r="M2" s="32"/>
      <c r="N2" s="32"/>
      <c r="O2" s="119"/>
      <c r="P2" s="119"/>
      <c r="Q2" s="32"/>
    </row>
    <row r="3" ht="18.75" customHeight="1" spans="1:17">
      <c r="A3" s="129" t="str">
        <f>"单位名称："&amp;"玉溪市工程建设标准定额管理站"</f>
        <v>单位名称：玉溪市工程建设标准定额管理站</v>
      </c>
      <c r="B3" s="8"/>
      <c r="C3" s="8"/>
      <c r="D3" s="8"/>
      <c r="E3" s="8"/>
      <c r="F3" s="8"/>
      <c r="G3" s="8"/>
      <c r="H3" s="8"/>
      <c r="I3" s="8"/>
      <c r="J3" s="8"/>
      <c r="O3" s="121"/>
      <c r="P3" s="121"/>
      <c r="Q3" s="148" t="s">
        <v>2</v>
      </c>
    </row>
    <row r="4" ht="22" customHeight="1" spans="1:17">
      <c r="A4" s="34" t="s">
        <v>237</v>
      </c>
      <c r="B4" s="130" t="s">
        <v>238</v>
      </c>
      <c r="C4" s="130" t="s">
        <v>239</v>
      </c>
      <c r="D4" s="130" t="s">
        <v>240</v>
      </c>
      <c r="E4" s="130" t="s">
        <v>241</v>
      </c>
      <c r="F4" s="130" t="s">
        <v>242</v>
      </c>
      <c r="G4" s="131" t="s">
        <v>128</v>
      </c>
      <c r="H4" s="131"/>
      <c r="I4" s="131"/>
      <c r="J4" s="131"/>
      <c r="K4" s="140"/>
      <c r="L4" s="131"/>
      <c r="M4" s="131"/>
      <c r="N4" s="131"/>
      <c r="O4" s="141"/>
      <c r="P4" s="140"/>
      <c r="Q4" s="149"/>
    </row>
    <row r="5" ht="17.25" customHeight="1" spans="1:17">
      <c r="A5" s="37"/>
      <c r="B5" s="132"/>
      <c r="C5" s="132"/>
      <c r="D5" s="132"/>
      <c r="E5" s="132"/>
      <c r="F5" s="132"/>
      <c r="G5" s="132" t="s">
        <v>30</v>
      </c>
      <c r="H5" s="132" t="s">
        <v>33</v>
      </c>
      <c r="I5" s="132" t="s">
        <v>243</v>
      </c>
      <c r="J5" s="132" t="s">
        <v>244</v>
      </c>
      <c r="K5" s="142" t="s">
        <v>245</v>
      </c>
      <c r="L5" s="143" t="s">
        <v>246</v>
      </c>
      <c r="M5" s="143"/>
      <c r="N5" s="143"/>
      <c r="O5" s="144"/>
      <c r="P5" s="145"/>
      <c r="Q5" s="133"/>
    </row>
    <row r="6" ht="54" customHeight="1" spans="1:17">
      <c r="A6" s="40"/>
      <c r="B6" s="133"/>
      <c r="C6" s="133"/>
      <c r="D6" s="133"/>
      <c r="E6" s="133"/>
      <c r="F6" s="133"/>
      <c r="G6" s="133"/>
      <c r="H6" s="133" t="s">
        <v>32</v>
      </c>
      <c r="I6" s="133"/>
      <c r="J6" s="133"/>
      <c r="K6" s="146"/>
      <c r="L6" s="133" t="s">
        <v>32</v>
      </c>
      <c r="M6" s="133" t="s">
        <v>39</v>
      </c>
      <c r="N6" s="133" t="s">
        <v>135</v>
      </c>
      <c r="O6" s="147" t="s">
        <v>41</v>
      </c>
      <c r="P6" s="146" t="s">
        <v>42</v>
      </c>
      <c r="Q6" s="133" t="s">
        <v>43</v>
      </c>
    </row>
    <row r="7" ht="21" customHeight="1" spans="1:17">
      <c r="A7" s="41">
        <v>1</v>
      </c>
      <c r="B7" s="134">
        <v>2</v>
      </c>
      <c r="C7" s="134">
        <v>3</v>
      </c>
      <c r="D7" s="134">
        <v>4</v>
      </c>
      <c r="E7" s="134">
        <v>5</v>
      </c>
      <c r="F7" s="134">
        <v>6</v>
      </c>
      <c r="G7" s="135">
        <v>7</v>
      </c>
      <c r="H7" s="135">
        <v>8</v>
      </c>
      <c r="I7" s="135">
        <v>9</v>
      </c>
      <c r="J7" s="135">
        <v>10</v>
      </c>
      <c r="K7" s="135">
        <v>11</v>
      </c>
      <c r="L7" s="135">
        <v>12</v>
      </c>
      <c r="M7" s="135">
        <v>13</v>
      </c>
      <c r="N7" s="135">
        <v>14</v>
      </c>
      <c r="O7" s="135">
        <v>15</v>
      </c>
      <c r="P7" s="135">
        <v>16</v>
      </c>
      <c r="Q7" s="135">
        <v>17</v>
      </c>
    </row>
    <row r="8" ht="21" customHeight="1" spans="1:17">
      <c r="A8" s="112" t="s">
        <v>64</v>
      </c>
      <c r="B8" s="113"/>
      <c r="C8" s="113"/>
      <c r="D8" s="113"/>
      <c r="E8" s="136"/>
      <c r="F8" s="137">
        <v>14000</v>
      </c>
      <c r="G8" s="45">
        <v>14000</v>
      </c>
      <c r="H8" s="45">
        <v>14000</v>
      </c>
      <c r="I8" s="45"/>
      <c r="J8" s="45"/>
      <c r="K8" s="45"/>
      <c r="L8" s="45"/>
      <c r="M8" s="45"/>
      <c r="N8" s="45"/>
      <c r="O8" s="45"/>
      <c r="P8" s="45"/>
      <c r="Q8" s="45"/>
    </row>
    <row r="9" ht="21" customHeight="1" spans="1:17">
      <c r="A9" s="112" t="str">
        <f>"      "&amp;"公车购置及运维费"</f>
        <v>      公车购置及运维费</v>
      </c>
      <c r="B9" s="113" t="s">
        <v>247</v>
      </c>
      <c r="C9" s="113" t="str">
        <f>"C23120301"&amp;"  "&amp;"车辆维修和保养服务"</f>
        <v>C23120301  车辆维修和保养服务</v>
      </c>
      <c r="D9" s="138" t="s">
        <v>248</v>
      </c>
      <c r="E9" s="139">
        <v>1</v>
      </c>
      <c r="F9" s="25">
        <v>3000</v>
      </c>
      <c r="G9" s="45">
        <v>3000</v>
      </c>
      <c r="H9" s="45">
        <v>3000</v>
      </c>
      <c r="I9" s="45"/>
      <c r="J9" s="45"/>
      <c r="K9" s="45"/>
      <c r="L9" s="45"/>
      <c r="M9" s="45"/>
      <c r="N9" s="45"/>
      <c r="O9" s="45"/>
      <c r="P9" s="45"/>
      <c r="Q9" s="45"/>
    </row>
    <row r="10" ht="21" customHeight="1" spans="1:17">
      <c r="A10" s="112" t="str">
        <f>"      "&amp;"公车购置及运维费"</f>
        <v>      公车购置及运维费</v>
      </c>
      <c r="B10" s="113" t="s">
        <v>249</v>
      </c>
      <c r="C10" s="113" t="str">
        <f>"C23120302"&amp;"  "&amp;"车辆加油、添加燃料服务"</f>
        <v>C23120302  车辆加油、添加燃料服务</v>
      </c>
      <c r="D10" s="138" t="s">
        <v>248</v>
      </c>
      <c r="E10" s="139">
        <v>1</v>
      </c>
      <c r="F10" s="25">
        <v>4000</v>
      </c>
      <c r="G10" s="45">
        <v>4000</v>
      </c>
      <c r="H10" s="45">
        <v>4000</v>
      </c>
      <c r="I10" s="45"/>
      <c r="J10" s="45"/>
      <c r="K10" s="45"/>
      <c r="L10" s="45"/>
      <c r="M10" s="45"/>
      <c r="N10" s="45"/>
      <c r="O10" s="45"/>
      <c r="P10" s="45"/>
      <c r="Q10" s="45"/>
    </row>
    <row r="11" ht="21" customHeight="1" spans="1:17">
      <c r="A11" s="112" t="str">
        <f>"      "&amp;"公车购置及运维费"</f>
        <v>      公车购置及运维费</v>
      </c>
      <c r="B11" s="113" t="s">
        <v>250</v>
      </c>
      <c r="C11" s="113" t="str">
        <f>"C1804010201"&amp;"  "&amp;"机动车保险服务"</f>
        <v>C1804010201  机动车保险服务</v>
      </c>
      <c r="D11" s="138" t="s">
        <v>248</v>
      </c>
      <c r="E11" s="139">
        <v>1</v>
      </c>
      <c r="F11" s="25">
        <v>3000</v>
      </c>
      <c r="G11" s="45">
        <v>3000</v>
      </c>
      <c r="H11" s="45">
        <v>3000</v>
      </c>
      <c r="I11" s="45"/>
      <c r="J11" s="45"/>
      <c r="K11" s="45"/>
      <c r="L11" s="45"/>
      <c r="M11" s="45"/>
      <c r="N11" s="45"/>
      <c r="O11" s="45"/>
      <c r="P11" s="45"/>
      <c r="Q11" s="45"/>
    </row>
    <row r="12" ht="21" customHeight="1" spans="1:17">
      <c r="A12" s="112" t="str">
        <f>"      "&amp;"一般公用经费"</f>
        <v>      一般公用经费</v>
      </c>
      <c r="B12" s="113" t="s">
        <v>251</v>
      </c>
      <c r="C12" s="113" t="str">
        <f>"A05040101"&amp;"  "&amp;"复印纸"</f>
        <v>A05040101  复印纸</v>
      </c>
      <c r="D12" s="138" t="s">
        <v>252</v>
      </c>
      <c r="E12" s="139">
        <v>1</v>
      </c>
      <c r="F12" s="25">
        <v>4000</v>
      </c>
      <c r="G12" s="45">
        <v>4000</v>
      </c>
      <c r="H12" s="45">
        <v>4000</v>
      </c>
      <c r="I12" s="45"/>
      <c r="J12" s="45"/>
      <c r="K12" s="45"/>
      <c r="L12" s="45"/>
      <c r="M12" s="45"/>
      <c r="N12" s="45"/>
      <c r="O12" s="45"/>
      <c r="P12" s="45"/>
      <c r="Q12" s="45"/>
    </row>
    <row r="13" ht="21" customHeight="1" spans="1:17">
      <c r="A13" s="114" t="s">
        <v>215</v>
      </c>
      <c r="B13" s="115"/>
      <c r="C13" s="115"/>
      <c r="D13" s="115"/>
      <c r="E13" s="136"/>
      <c r="F13" s="137">
        <v>14000</v>
      </c>
      <c r="G13" s="45">
        <v>14000</v>
      </c>
      <c r="H13" s="45">
        <v>14000</v>
      </c>
      <c r="I13" s="45"/>
      <c r="J13" s="45"/>
      <c r="K13" s="45"/>
      <c r="L13" s="45"/>
      <c r="M13" s="45"/>
      <c r="N13" s="45"/>
      <c r="O13" s="45"/>
      <c r="P13" s="45"/>
      <c r="Q13" s="45"/>
    </row>
  </sheetData>
  <mergeCells count="17">
    <mergeCell ref="A1:Q1"/>
    <mergeCell ref="A2:Q2"/>
    <mergeCell ref="A3:E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314583333333333" right="0.275" top="1" bottom="1" header="0.5" footer="0.5"/>
  <pageSetup paperSize="9" scale="76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7" sqref="$A17:$XFD17"/>
    </sheetView>
  </sheetViews>
  <sheetFormatPr defaultColWidth="9.14166666666667" defaultRowHeight="14.25" customHeight="1"/>
  <cols>
    <col min="1" max="1" width="31.425" customWidth="1"/>
    <col min="2" max="2" width="17.125" customWidth="1"/>
    <col min="3" max="3" width="20.625" customWidth="1"/>
    <col min="4" max="4" width="5.75" customWidth="1"/>
    <col min="5" max="7" width="9.25" customWidth="1"/>
    <col min="8" max="8" width="10.5" customWidth="1"/>
    <col min="9" max="9" width="5" customWidth="1"/>
    <col min="10" max="14" width="9.25" customWidth="1"/>
  </cols>
  <sheetData>
    <row r="1" ht="18" customHeight="1" spans="1:14">
      <c r="A1" s="94" t="s">
        <v>253</v>
      </c>
      <c r="B1" s="94"/>
      <c r="C1" s="94"/>
      <c r="D1" s="94"/>
      <c r="E1" s="94"/>
      <c r="F1" s="94"/>
      <c r="G1" s="94"/>
      <c r="H1" s="95"/>
      <c r="I1" s="94"/>
      <c r="J1" s="94"/>
      <c r="K1" s="94"/>
      <c r="L1" s="117"/>
      <c r="M1" s="95"/>
      <c r="N1" s="118"/>
    </row>
    <row r="2" ht="27.75" customHeight="1" spans="1:14">
      <c r="A2" s="96" t="s">
        <v>254</v>
      </c>
      <c r="B2" s="97"/>
      <c r="C2" s="97"/>
      <c r="D2" s="97"/>
      <c r="E2" s="97"/>
      <c r="F2" s="97"/>
      <c r="G2" s="97"/>
      <c r="H2" s="98"/>
      <c r="I2" s="97"/>
      <c r="J2" s="97"/>
      <c r="K2" s="97"/>
      <c r="L2" s="119"/>
      <c r="M2" s="98"/>
      <c r="N2" s="97"/>
    </row>
    <row r="3" ht="21" customHeight="1" spans="1:14">
      <c r="A3" s="99" t="str">
        <f>"单位名称："&amp;"玉溪市工程建设标准定额管理站"</f>
        <v>单位名称：玉溪市工程建设标准定额管理站</v>
      </c>
      <c r="B3" s="100"/>
      <c r="C3" s="100"/>
      <c r="D3" s="100"/>
      <c r="E3" s="100"/>
      <c r="F3" s="100"/>
      <c r="G3" s="100"/>
      <c r="H3" s="101"/>
      <c r="I3" s="120"/>
      <c r="J3" s="120"/>
      <c r="K3" s="120"/>
      <c r="L3" s="121"/>
      <c r="M3" s="122"/>
      <c r="N3" s="94" t="s">
        <v>2</v>
      </c>
    </row>
    <row r="4" ht="15.75" customHeight="1" spans="1:14">
      <c r="A4" s="102" t="s">
        <v>237</v>
      </c>
      <c r="B4" s="103" t="s">
        <v>255</v>
      </c>
      <c r="C4" s="103" t="s">
        <v>256</v>
      </c>
      <c r="D4" s="104" t="s">
        <v>128</v>
      </c>
      <c r="E4" s="104"/>
      <c r="F4" s="104"/>
      <c r="G4" s="104"/>
      <c r="H4" s="105"/>
      <c r="I4" s="104"/>
      <c r="J4" s="104"/>
      <c r="K4" s="104"/>
      <c r="L4" s="123"/>
      <c r="M4" s="105"/>
      <c r="N4" s="124"/>
    </row>
    <row r="5" ht="17.25" customHeight="1" spans="1:14">
      <c r="A5" s="106"/>
      <c r="B5" s="107"/>
      <c r="C5" s="107"/>
      <c r="D5" s="107" t="s">
        <v>30</v>
      </c>
      <c r="E5" s="107" t="s">
        <v>33</v>
      </c>
      <c r="F5" s="107" t="s">
        <v>243</v>
      </c>
      <c r="G5" s="107" t="s">
        <v>244</v>
      </c>
      <c r="H5" s="108" t="s">
        <v>245</v>
      </c>
      <c r="I5" s="125" t="s">
        <v>246</v>
      </c>
      <c r="J5" s="125"/>
      <c r="K5" s="125"/>
      <c r="L5" s="126"/>
      <c r="M5" s="127"/>
      <c r="N5" s="110"/>
    </row>
    <row r="6" ht="54" customHeight="1" spans="1:14">
      <c r="A6" s="109"/>
      <c r="B6" s="110"/>
      <c r="C6" s="110"/>
      <c r="D6" s="110"/>
      <c r="E6" s="110"/>
      <c r="F6" s="110"/>
      <c r="G6" s="110"/>
      <c r="H6" s="111"/>
      <c r="I6" s="110" t="s">
        <v>32</v>
      </c>
      <c r="J6" s="110" t="s">
        <v>39</v>
      </c>
      <c r="K6" s="110" t="s">
        <v>135</v>
      </c>
      <c r="L6" s="128" t="s">
        <v>41</v>
      </c>
      <c r="M6" s="111" t="s">
        <v>42</v>
      </c>
      <c r="N6" s="110" t="s">
        <v>43</v>
      </c>
    </row>
    <row r="7" ht="21" customHeight="1" spans="1:14">
      <c r="A7" s="109">
        <v>1</v>
      </c>
      <c r="B7" s="110">
        <v>2</v>
      </c>
      <c r="C7" s="110">
        <v>3</v>
      </c>
      <c r="D7" s="111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</row>
    <row r="8" ht="21" customHeight="1" spans="1:14">
      <c r="A8" s="112"/>
      <c r="B8" s="113"/>
      <c r="C8" s="113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1" customHeight="1" spans="1:14">
      <c r="A9" s="112"/>
      <c r="B9" s="113"/>
      <c r="C9" s="113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ht="21" customHeight="1" spans="1:14">
      <c r="A10" s="114" t="s">
        <v>215</v>
      </c>
      <c r="B10" s="115"/>
      <c r="C10" s="116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2" s="1" customFormat="1" customHeight="1" spans="1:1">
      <c r="A12" s="1" t="s">
        <v>257</v>
      </c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8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E4" sqref="E4:N5"/>
    </sheetView>
  </sheetViews>
  <sheetFormatPr defaultColWidth="9.14166666666667" defaultRowHeight="14.25" customHeight="1"/>
  <cols>
    <col min="1" max="1" width="18.375" style="1" customWidth="1"/>
    <col min="2" max="2" width="6.625" style="1" customWidth="1"/>
    <col min="3" max="14" width="9.25" style="1" customWidth="1"/>
    <col min="15" max="16384" width="9.14166666666667" style="1"/>
  </cols>
  <sheetData>
    <row r="1" s="1" customFormat="1" ht="18" customHeight="1" spans="1:14">
      <c r="A1" s="72" t="s">
        <v>258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92"/>
    </row>
    <row r="2" s="1" customFormat="1" ht="31" customHeight="1" spans="1:14">
      <c r="A2" s="73" t="s">
        <v>259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="1" customFormat="1" ht="21" customHeight="1" spans="1:14">
      <c r="A3" s="75" t="str">
        <f>"单位名称："&amp;"玉溪市工程建设标准定额管理站"</f>
        <v>单位名称：玉溪市工程建设标准定额管理站</v>
      </c>
      <c r="B3" s="76"/>
      <c r="C3" s="76"/>
      <c r="D3" s="77"/>
      <c r="E3" s="78"/>
      <c r="F3" s="78"/>
      <c r="G3" s="78"/>
      <c r="H3" s="78"/>
      <c r="I3" s="78"/>
      <c r="N3" s="93" t="s">
        <v>2</v>
      </c>
    </row>
    <row r="4" s="1" customFormat="1" ht="19.5" customHeight="1" spans="1:14">
      <c r="A4" s="79" t="s">
        <v>260</v>
      </c>
      <c r="B4" s="80" t="s">
        <v>128</v>
      </c>
      <c r="C4" s="81"/>
      <c r="D4" s="81"/>
      <c r="E4" s="82" t="s">
        <v>261</v>
      </c>
      <c r="F4" s="82"/>
      <c r="G4" s="82"/>
      <c r="H4" s="82"/>
      <c r="I4" s="82"/>
      <c r="J4" s="82"/>
      <c r="K4" s="82"/>
      <c r="L4" s="82"/>
      <c r="M4" s="82"/>
      <c r="N4" s="82"/>
    </row>
    <row r="5" s="1" customFormat="1" ht="40.5" customHeight="1" spans="1:14">
      <c r="A5" s="83"/>
      <c r="B5" s="84" t="s">
        <v>30</v>
      </c>
      <c r="C5" s="85" t="s">
        <v>33</v>
      </c>
      <c r="D5" s="86" t="s">
        <v>262</v>
      </c>
      <c r="E5" s="87" t="s">
        <v>263</v>
      </c>
      <c r="F5" s="87" t="s">
        <v>264</v>
      </c>
      <c r="G5" s="87" t="s">
        <v>265</v>
      </c>
      <c r="H5" s="87" t="s">
        <v>266</v>
      </c>
      <c r="I5" s="87" t="s">
        <v>267</v>
      </c>
      <c r="J5" s="87" t="s">
        <v>268</v>
      </c>
      <c r="K5" s="87" t="s">
        <v>269</v>
      </c>
      <c r="L5" s="87" t="s">
        <v>270</v>
      </c>
      <c r="M5" s="87" t="s">
        <v>271</v>
      </c>
      <c r="N5" s="87" t="s">
        <v>272</v>
      </c>
    </row>
    <row r="6" s="1" customFormat="1" ht="19.5" customHeight="1" spans="1:14">
      <c r="A6" s="88">
        <v>1</v>
      </c>
      <c r="B6" s="88">
        <v>2</v>
      </c>
      <c r="C6" s="88">
        <v>3</v>
      </c>
      <c r="D6" s="80">
        <v>4</v>
      </c>
      <c r="E6" s="88">
        <v>5</v>
      </c>
      <c r="F6" s="88">
        <v>6</v>
      </c>
      <c r="G6" s="88">
        <v>7</v>
      </c>
      <c r="H6" s="80">
        <v>8</v>
      </c>
      <c r="I6" s="88">
        <v>9</v>
      </c>
      <c r="J6" s="88">
        <v>10</v>
      </c>
      <c r="K6" s="88">
        <v>11</v>
      </c>
      <c r="L6" s="80">
        <v>12</v>
      </c>
      <c r="M6" s="88">
        <v>13</v>
      </c>
      <c r="N6" s="88">
        <v>14</v>
      </c>
    </row>
    <row r="7" s="1" customFormat="1" ht="20.25" customHeight="1" spans="1:14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</row>
    <row r="8" s="1" customFormat="1" ht="20.25" customHeight="1" spans="1:14">
      <c r="A8" s="89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="1" customFormat="1" ht="20.25" customHeight="1" spans="1:14">
      <c r="A9" s="91" t="s">
        <v>30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</row>
    <row r="11" s="1" customFormat="1" customHeight="1" spans="1:1">
      <c r="A11" s="1" t="s">
        <v>273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629861111111111" right="0.550694444444444" top="1" bottom="1" header="0.5" footer="0.5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tabSelected="1" workbookViewId="0">
      <selection activeCell="B21" sqref="B2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12.12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12.25" customWidth="1"/>
  </cols>
  <sheetData>
    <row r="1" ht="24" customHeight="1" spans="1:10">
      <c r="A1" s="30" t="s">
        <v>274</v>
      </c>
      <c r="B1" s="30"/>
      <c r="C1" s="30"/>
      <c r="D1" s="30"/>
      <c r="E1" s="30"/>
      <c r="F1" s="30"/>
      <c r="G1" s="30"/>
      <c r="H1" s="30"/>
      <c r="I1" s="30"/>
      <c r="J1" s="49"/>
    </row>
    <row r="2" ht="33" customHeight="1" spans="1:10">
      <c r="A2" s="64" t="s">
        <v>275</v>
      </c>
      <c r="B2" s="65"/>
      <c r="C2" s="65"/>
      <c r="D2" s="65"/>
      <c r="E2" s="65"/>
      <c r="F2" s="66"/>
      <c r="G2" s="65"/>
      <c r="H2" s="66"/>
      <c r="I2" s="66"/>
      <c r="J2" s="65"/>
    </row>
    <row r="3" ht="21" customHeight="1" spans="1:1">
      <c r="A3" s="6" t="str">
        <f>"单位名称："&amp;"玉溪市工程建设标准定额管理站"</f>
        <v>单位名称：玉溪市工程建设标准定额管理站</v>
      </c>
    </row>
    <row r="4" ht="22" customHeight="1" spans="1:10">
      <c r="A4" s="67" t="s">
        <v>219</v>
      </c>
      <c r="B4" s="67" t="s">
        <v>220</v>
      </c>
      <c r="C4" s="67" t="s">
        <v>221</v>
      </c>
      <c r="D4" s="67" t="s">
        <v>222</v>
      </c>
      <c r="E4" s="67" t="s">
        <v>223</v>
      </c>
      <c r="F4" s="54" t="s">
        <v>224</v>
      </c>
      <c r="G4" s="67" t="s">
        <v>225</v>
      </c>
      <c r="H4" s="54" t="s">
        <v>226</v>
      </c>
      <c r="I4" s="54" t="s">
        <v>227</v>
      </c>
      <c r="J4" s="67" t="s">
        <v>228</v>
      </c>
    </row>
    <row r="5" ht="22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4">
        <v>6</v>
      </c>
      <c r="G5" s="67">
        <v>7</v>
      </c>
      <c r="H5" s="54">
        <v>8</v>
      </c>
      <c r="I5" s="54">
        <v>9</v>
      </c>
      <c r="J5" s="67">
        <v>10</v>
      </c>
    </row>
    <row r="6" ht="22" customHeight="1" spans="1:10">
      <c r="A6" s="68"/>
      <c r="B6" s="69"/>
      <c r="C6" s="69"/>
      <c r="D6" s="69"/>
      <c r="E6" s="70"/>
      <c r="F6" s="71"/>
      <c r="G6" s="70"/>
      <c r="H6" s="71"/>
      <c r="I6" s="71"/>
      <c r="J6" s="70"/>
    </row>
    <row r="7" ht="22" customHeight="1" spans="1:10">
      <c r="A7" s="68"/>
      <c r="B7" s="68"/>
      <c r="C7" s="68"/>
      <c r="D7" s="68"/>
      <c r="E7" s="68"/>
      <c r="F7" s="68"/>
      <c r="G7" s="43"/>
      <c r="H7" s="68"/>
      <c r="I7" s="68"/>
      <c r="J7" s="68"/>
    </row>
    <row r="9" s="1" customFormat="1" ht="14.25" customHeight="1" spans="1:1">
      <c r="A9" s="1" t="s">
        <v>276</v>
      </c>
    </row>
  </sheetData>
  <mergeCells count="3">
    <mergeCell ref="A1:J1"/>
    <mergeCell ref="A2:J2"/>
    <mergeCell ref="A3:H3"/>
  </mergeCells>
  <pageMargins left="0.751388888888889" right="0.751388888888889" top="1" bottom="1" header="0.5" footer="0.5"/>
  <pageSetup paperSize="9" scale="84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C19" sqref="C19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27.125" customWidth="1"/>
    <col min="4" max="4" width="25.125" customWidth="1"/>
    <col min="5" max="5" width="8.98333333333333" customWidth="1"/>
    <col min="6" max="8" width="9.375" customWidth="1"/>
  </cols>
  <sheetData>
    <row r="1" ht="18.75" customHeight="1" spans="1:8">
      <c r="A1" s="55" t="s">
        <v>277</v>
      </c>
      <c r="B1" s="55"/>
      <c r="C1" s="55"/>
      <c r="D1" s="55"/>
      <c r="E1" s="55"/>
      <c r="F1" s="55"/>
      <c r="G1" s="55"/>
      <c r="H1" s="55" t="s">
        <v>277</v>
      </c>
    </row>
    <row r="2" ht="28.5" customHeight="1" spans="1:8">
      <c r="A2" s="56" t="s">
        <v>278</v>
      </c>
      <c r="B2" s="56"/>
      <c r="C2" s="56"/>
      <c r="D2" s="56"/>
      <c r="E2" s="56"/>
      <c r="F2" s="56"/>
      <c r="G2" s="56"/>
      <c r="H2" s="56"/>
    </row>
    <row r="3" ht="18.75" customHeight="1" spans="1:8">
      <c r="A3" s="57" t="str">
        <f>"单位名称："&amp;"玉溪市工程建设标准定额管理站"</f>
        <v>单位名称：玉溪市工程建设标准定额管理站</v>
      </c>
      <c r="B3" s="57"/>
      <c r="C3" s="57"/>
      <c r="D3" s="57"/>
      <c r="E3" s="57"/>
      <c r="F3" s="57"/>
      <c r="G3" s="57"/>
      <c r="H3" s="57"/>
    </row>
    <row r="4" ht="18.75" customHeight="1" spans="1:8">
      <c r="A4" s="58" t="s">
        <v>121</v>
      </c>
      <c r="B4" s="58" t="s">
        <v>279</v>
      </c>
      <c r="C4" s="58" t="s">
        <v>280</v>
      </c>
      <c r="D4" s="58" t="s">
        <v>281</v>
      </c>
      <c r="E4" s="58" t="s">
        <v>282</v>
      </c>
      <c r="F4" s="58" t="s">
        <v>283</v>
      </c>
      <c r="G4" s="58"/>
      <c r="H4" s="58"/>
    </row>
    <row r="5" ht="18.75" customHeight="1" spans="1:8">
      <c r="A5" s="58"/>
      <c r="B5" s="58"/>
      <c r="C5" s="58"/>
      <c r="D5" s="58"/>
      <c r="E5" s="58"/>
      <c r="F5" s="58" t="s">
        <v>241</v>
      </c>
      <c r="G5" s="58" t="s">
        <v>284</v>
      </c>
      <c r="H5" s="58" t="s">
        <v>285</v>
      </c>
    </row>
    <row r="6" ht="18.75" customHeight="1" spans="1:8">
      <c r="A6" s="59" t="s">
        <v>44</v>
      </c>
      <c r="B6" s="59" t="s">
        <v>45</v>
      </c>
      <c r="C6" s="59" t="s">
        <v>46</v>
      </c>
      <c r="D6" s="59" t="s">
        <v>47</v>
      </c>
      <c r="E6" s="59" t="s">
        <v>48</v>
      </c>
      <c r="F6" s="59" t="s">
        <v>49</v>
      </c>
      <c r="G6" s="59" t="s">
        <v>50</v>
      </c>
      <c r="H6" s="59" t="s">
        <v>51</v>
      </c>
    </row>
    <row r="7" ht="18" customHeight="1" spans="1:8">
      <c r="A7" s="60"/>
      <c r="B7" s="60"/>
      <c r="C7" s="60"/>
      <c r="D7" s="60"/>
      <c r="E7" s="61"/>
      <c r="F7" s="62"/>
      <c r="G7" s="63"/>
      <c r="H7" s="63"/>
    </row>
    <row r="8" ht="18" customHeight="1" spans="1:8">
      <c r="A8" s="61" t="s">
        <v>30</v>
      </c>
      <c r="B8" s="61"/>
      <c r="C8" s="61"/>
      <c r="D8" s="61"/>
      <c r="E8" s="61"/>
      <c r="F8" s="62"/>
      <c r="G8" s="63"/>
      <c r="H8" s="63"/>
    </row>
    <row r="10" s="1" customFormat="1" ht="14.25" customHeight="1" spans="1:1">
      <c r="A10" s="1" t="s">
        <v>286</v>
      </c>
    </row>
  </sheetData>
  <mergeCells count="10">
    <mergeCell ref="A1:H1"/>
    <mergeCell ref="A2:H2"/>
    <mergeCell ref="A3:H3"/>
    <mergeCell ref="F4:H4"/>
    <mergeCell ref="A8:E8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1" scale="85" pageOrder="overThenDown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D25" sqref="D25"/>
    </sheetView>
  </sheetViews>
  <sheetFormatPr defaultColWidth="9.14166666666667" defaultRowHeight="14.25" customHeight="1"/>
  <cols>
    <col min="1" max="1" width="16.3166666666667" customWidth="1"/>
    <col min="2" max="2" width="24" customWidth="1"/>
    <col min="3" max="7" width="13.25" customWidth="1"/>
    <col min="8" max="8" width="7.375" customWidth="1"/>
    <col min="9" max="10" width="13.25" customWidth="1"/>
    <col min="11" max="11" width="25.7916666666667" customWidth="1"/>
  </cols>
  <sheetData>
    <row r="1" ht="18" customHeight="1" spans="1:11">
      <c r="A1" s="30" t="s">
        <v>287</v>
      </c>
      <c r="B1" s="30"/>
      <c r="C1" s="30"/>
      <c r="D1" s="31"/>
      <c r="E1" s="31"/>
      <c r="F1" s="31"/>
      <c r="G1" s="31"/>
      <c r="H1" s="30"/>
      <c r="I1" s="30"/>
      <c r="J1" s="30"/>
      <c r="K1" s="49"/>
    </row>
    <row r="2" ht="35" customHeight="1" spans="1:11">
      <c r="A2" s="32" t="s">
        <v>288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8" customHeight="1" spans="1:11">
      <c r="A3" s="6" t="str">
        <f>"单位名称："&amp;"玉溪市工程建设标准定额管理站"</f>
        <v>单位名称：玉溪市工程建设标准定额管理站</v>
      </c>
      <c r="B3" s="7"/>
      <c r="C3" s="7"/>
      <c r="D3" s="7"/>
      <c r="E3" s="7"/>
      <c r="F3" s="7"/>
      <c r="G3" s="7"/>
      <c r="H3" s="8"/>
      <c r="I3" s="8"/>
      <c r="J3" s="8"/>
      <c r="K3" s="50" t="s">
        <v>2</v>
      </c>
    </row>
    <row r="4" ht="21.75" customHeight="1" spans="1:11">
      <c r="A4" s="33" t="s">
        <v>210</v>
      </c>
      <c r="B4" s="33" t="s">
        <v>123</v>
      </c>
      <c r="C4" s="33" t="s">
        <v>211</v>
      </c>
      <c r="D4" s="34" t="s">
        <v>124</v>
      </c>
      <c r="E4" s="34" t="s">
        <v>125</v>
      </c>
      <c r="F4" s="34" t="s">
        <v>126</v>
      </c>
      <c r="G4" s="34" t="s">
        <v>127</v>
      </c>
      <c r="H4" s="35" t="s">
        <v>30</v>
      </c>
      <c r="I4" s="51" t="s">
        <v>289</v>
      </c>
      <c r="J4" s="52"/>
      <c r="K4" s="53"/>
    </row>
    <row r="5" ht="21.75" customHeight="1" spans="1:11">
      <c r="A5" s="36"/>
      <c r="B5" s="36"/>
      <c r="C5" s="36"/>
      <c r="D5" s="37"/>
      <c r="E5" s="37"/>
      <c r="F5" s="37"/>
      <c r="G5" s="37"/>
      <c r="H5" s="38"/>
      <c r="I5" s="34" t="s">
        <v>33</v>
      </c>
      <c r="J5" s="34" t="s">
        <v>34</v>
      </c>
      <c r="K5" s="34" t="s">
        <v>35</v>
      </c>
    </row>
    <row r="6" ht="40.5" customHeight="1" spans="1:11">
      <c r="A6" s="39"/>
      <c r="B6" s="39"/>
      <c r="C6" s="39"/>
      <c r="D6" s="40"/>
      <c r="E6" s="40"/>
      <c r="F6" s="40"/>
      <c r="G6" s="40"/>
      <c r="H6" s="41"/>
      <c r="I6" s="40" t="s">
        <v>32</v>
      </c>
      <c r="J6" s="40"/>
      <c r="K6" s="40"/>
    </row>
    <row r="7" ht="21" customHeight="1" spans="1:11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  <c r="J7" s="54">
        <v>10</v>
      </c>
      <c r="K7" s="54">
        <v>11</v>
      </c>
    </row>
    <row r="8" ht="21" customHeight="1" spans="1:11">
      <c r="A8" s="43"/>
      <c r="B8" s="44"/>
      <c r="C8" s="43"/>
      <c r="D8" s="43"/>
      <c r="E8" s="43"/>
      <c r="F8" s="43"/>
      <c r="G8" s="43"/>
      <c r="H8" s="45"/>
      <c r="I8" s="45"/>
      <c r="J8" s="45"/>
      <c r="K8" s="45"/>
    </row>
    <row r="9" ht="21" customHeight="1" spans="1:11">
      <c r="A9" s="44"/>
      <c r="B9" s="44"/>
      <c r="C9" s="44"/>
      <c r="D9" s="44"/>
      <c r="E9" s="44"/>
      <c r="F9" s="44"/>
      <c r="G9" s="44"/>
      <c r="H9" s="45"/>
      <c r="I9" s="45"/>
      <c r="J9" s="45"/>
      <c r="K9" s="45"/>
    </row>
    <row r="10" ht="21" customHeight="1" spans="1:11">
      <c r="A10" s="46" t="s">
        <v>215</v>
      </c>
      <c r="B10" s="47"/>
      <c r="C10" s="47"/>
      <c r="D10" s="47"/>
      <c r="E10" s="47"/>
      <c r="F10" s="47"/>
      <c r="G10" s="48"/>
      <c r="H10" s="45"/>
      <c r="I10" s="45"/>
      <c r="J10" s="45"/>
      <c r="K10" s="45"/>
    </row>
    <row r="12" s="1" customFormat="1" customHeight="1" spans="1:1">
      <c r="A12" s="1" t="s">
        <v>290</v>
      </c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66875" right="0.751388888888889" top="1" bottom="1" header="0.5" footer="0.5"/>
  <pageSetup paperSize="9" scale="8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A12" sqref="$A12:$XFD12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37.875" customWidth="1"/>
    <col min="4" max="4" width="9.7" customWidth="1"/>
    <col min="5" max="7" width="15.375" customWidth="1"/>
  </cols>
  <sheetData>
    <row r="1" ht="19" customHeight="1" spans="1:7">
      <c r="A1" s="2" t="s">
        <v>291</v>
      </c>
      <c r="B1" s="2"/>
      <c r="C1" s="2"/>
      <c r="D1" s="3"/>
      <c r="E1" s="2"/>
      <c r="F1" s="2"/>
      <c r="G1" s="4"/>
    </row>
    <row r="2" ht="27.75" customHeight="1" spans="1:7">
      <c r="A2" s="5" t="s">
        <v>292</v>
      </c>
      <c r="B2" s="5"/>
      <c r="C2" s="5"/>
      <c r="D2" s="5"/>
      <c r="E2" s="5"/>
      <c r="F2" s="5"/>
      <c r="G2" s="5"/>
    </row>
    <row r="3" ht="20" customHeight="1" spans="1:7">
      <c r="A3" s="6" t="str">
        <f>"单位名称："&amp;"玉溪市工程建设标准定额管理站"</f>
        <v>单位名称：玉溪市工程建设标准定额管理站</v>
      </c>
      <c r="B3" s="7"/>
      <c r="C3" s="7"/>
      <c r="D3" s="7"/>
      <c r="E3" s="8"/>
      <c r="F3" s="8"/>
      <c r="G3" s="9" t="s">
        <v>2</v>
      </c>
    </row>
    <row r="4" ht="21.75" customHeight="1" spans="1:7">
      <c r="A4" s="10" t="s">
        <v>211</v>
      </c>
      <c r="B4" s="10" t="s">
        <v>210</v>
      </c>
      <c r="C4" s="10" t="s">
        <v>123</v>
      </c>
      <c r="D4" s="11" t="s">
        <v>293</v>
      </c>
      <c r="E4" s="12" t="s">
        <v>33</v>
      </c>
      <c r="F4" s="13"/>
      <c r="G4" s="14"/>
    </row>
    <row r="5" ht="21.75" customHeight="1" spans="1:7">
      <c r="A5" s="15"/>
      <c r="B5" s="15"/>
      <c r="C5" s="15"/>
      <c r="D5" s="16"/>
      <c r="E5" s="17" t="s">
        <v>294</v>
      </c>
      <c r="F5" s="11" t="s">
        <v>295</v>
      </c>
      <c r="G5" s="11" t="s">
        <v>296</v>
      </c>
    </row>
    <row r="6" ht="40.5" customHeight="1" spans="1:7">
      <c r="A6" s="18"/>
      <c r="B6" s="18"/>
      <c r="C6" s="18"/>
      <c r="D6" s="19"/>
      <c r="E6" s="20"/>
      <c r="F6" s="19" t="s">
        <v>32</v>
      </c>
      <c r="G6" s="19"/>
    </row>
    <row r="7" ht="2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ht="25" customHeight="1" spans="1:7">
      <c r="A8" s="22"/>
      <c r="B8" s="23"/>
      <c r="C8" s="23"/>
      <c r="D8" s="24"/>
      <c r="E8" s="25"/>
      <c r="F8" s="25"/>
      <c r="G8" s="25"/>
    </row>
    <row r="9" ht="25" customHeight="1" spans="1:7">
      <c r="A9" s="22"/>
      <c r="B9" s="22"/>
      <c r="C9" s="22"/>
      <c r="D9" s="26"/>
      <c r="E9" s="25"/>
      <c r="F9" s="25"/>
      <c r="G9" s="25"/>
    </row>
    <row r="10" ht="25" customHeight="1" spans="1:7">
      <c r="A10" s="27" t="s">
        <v>30</v>
      </c>
      <c r="B10" s="28" t="s">
        <v>297</v>
      </c>
      <c r="C10" s="28"/>
      <c r="D10" s="29"/>
      <c r="E10" s="25"/>
      <c r="F10" s="25"/>
      <c r="G10" s="25"/>
    </row>
    <row r="12" s="1" customFormat="1" customHeight="1" spans="1:1">
      <c r="A12" s="1" t="s">
        <v>298</v>
      </c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E17" sqref="E17"/>
    </sheetView>
  </sheetViews>
  <sheetFormatPr defaultColWidth="8.85" defaultRowHeight="15" customHeight="1"/>
  <cols>
    <col min="1" max="1" width="17.8416666666667" customWidth="1"/>
    <col min="2" max="2" width="27.375" customWidth="1"/>
    <col min="3" max="3" width="16.2833333333333" customWidth="1"/>
    <col min="4" max="4" width="16.4166666666667" customWidth="1"/>
    <col min="5" max="5" width="16.2833333333333" customWidth="1"/>
    <col min="6" max="10" width="7.625" customWidth="1"/>
    <col min="11" max="13" width="8.875" customWidth="1"/>
    <col min="14" max="14" width="7.625" customWidth="1"/>
    <col min="15" max="15" width="5.25" customWidth="1"/>
    <col min="16" max="19" width="7.625" customWidth="1"/>
  </cols>
  <sheetData>
    <row r="1" ht="21" customHeight="1" spans="1:19">
      <c r="A1" s="172" t="s">
        <v>26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ht="28.5" customHeight="1" spans="1:19">
      <c r="A2" s="166" t="s">
        <v>27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</row>
    <row r="3" ht="20.25" customHeight="1" spans="1:19">
      <c r="A3" s="167" t="str">
        <f>"单位名称："&amp;"玉溪市工程建设标准定额管理站"</f>
        <v>单位名称：玉溪市工程建设标准定额管理站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73"/>
      <c r="M3" s="173"/>
      <c r="N3" s="173"/>
      <c r="O3" s="173"/>
      <c r="P3" s="173"/>
      <c r="Q3" s="173"/>
      <c r="R3" s="173"/>
      <c r="S3" s="173" t="s">
        <v>2</v>
      </c>
    </row>
    <row r="4" ht="27" customHeight="1" spans="1:19">
      <c r="A4" s="168" t="s">
        <v>28</v>
      </c>
      <c r="B4" s="168" t="s">
        <v>29</v>
      </c>
      <c r="C4" s="168" t="s">
        <v>30</v>
      </c>
      <c r="D4" s="168" t="s">
        <v>31</v>
      </c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 t="s">
        <v>20</v>
      </c>
      <c r="P4" s="168"/>
      <c r="Q4" s="168"/>
      <c r="R4" s="168"/>
      <c r="S4" s="168"/>
    </row>
    <row r="5" ht="27" customHeight="1" spans="1:19">
      <c r="A5" s="168"/>
      <c r="B5" s="168"/>
      <c r="C5" s="168"/>
      <c r="D5" s="168" t="s">
        <v>32</v>
      </c>
      <c r="E5" s="168" t="s">
        <v>33</v>
      </c>
      <c r="F5" s="168" t="s">
        <v>34</v>
      </c>
      <c r="G5" s="168" t="s">
        <v>35</v>
      </c>
      <c r="H5" s="168" t="s">
        <v>36</v>
      </c>
      <c r="I5" s="168" t="s">
        <v>37</v>
      </c>
      <c r="J5" s="168"/>
      <c r="K5" s="168"/>
      <c r="L5" s="168"/>
      <c r="M5" s="168"/>
      <c r="N5" s="168"/>
      <c r="O5" s="168" t="s">
        <v>32</v>
      </c>
      <c r="P5" s="168" t="s">
        <v>33</v>
      </c>
      <c r="Q5" s="168" t="s">
        <v>34</v>
      </c>
      <c r="R5" s="168" t="s">
        <v>35</v>
      </c>
      <c r="S5" s="168" t="s">
        <v>38</v>
      </c>
    </row>
    <row r="6" ht="36" customHeight="1" spans="1:19">
      <c r="A6" s="168"/>
      <c r="B6" s="168"/>
      <c r="C6" s="168"/>
      <c r="D6" s="168"/>
      <c r="E6" s="168"/>
      <c r="F6" s="168"/>
      <c r="G6" s="168"/>
      <c r="H6" s="168"/>
      <c r="I6" s="168" t="s">
        <v>32</v>
      </c>
      <c r="J6" s="168" t="s">
        <v>39</v>
      </c>
      <c r="K6" s="168" t="s">
        <v>40</v>
      </c>
      <c r="L6" s="168" t="s">
        <v>41</v>
      </c>
      <c r="M6" s="168" t="s">
        <v>42</v>
      </c>
      <c r="N6" s="168" t="s">
        <v>43</v>
      </c>
      <c r="O6" s="168"/>
      <c r="P6" s="168"/>
      <c r="Q6" s="168"/>
      <c r="R6" s="168"/>
      <c r="S6" s="168"/>
    </row>
    <row r="7" ht="20.25" customHeight="1" spans="1:19">
      <c r="A7" s="171" t="s">
        <v>44</v>
      </c>
      <c r="B7" s="171" t="s">
        <v>45</v>
      </c>
      <c r="C7" s="171" t="s">
        <v>46</v>
      </c>
      <c r="D7" s="171" t="s">
        <v>47</v>
      </c>
      <c r="E7" s="171" t="s">
        <v>48</v>
      </c>
      <c r="F7" s="171" t="s">
        <v>49</v>
      </c>
      <c r="G7" s="171" t="s">
        <v>50</v>
      </c>
      <c r="H7" s="171" t="s">
        <v>51</v>
      </c>
      <c r="I7" s="171" t="s">
        <v>52</v>
      </c>
      <c r="J7" s="171" t="s">
        <v>53</v>
      </c>
      <c r="K7" s="171" t="s">
        <v>54</v>
      </c>
      <c r="L7" s="171" t="s">
        <v>55</v>
      </c>
      <c r="M7" s="171" t="s">
        <v>56</v>
      </c>
      <c r="N7" s="171" t="s">
        <v>57</v>
      </c>
      <c r="O7" s="171" t="s">
        <v>58</v>
      </c>
      <c r="P7" s="171" t="s">
        <v>59</v>
      </c>
      <c r="Q7" s="171" t="s">
        <v>60</v>
      </c>
      <c r="R7" s="171" t="s">
        <v>61</v>
      </c>
      <c r="S7" s="171" t="s">
        <v>62</v>
      </c>
    </row>
    <row r="8" ht="20.25" customHeight="1" spans="1:19">
      <c r="A8" s="167" t="s">
        <v>63</v>
      </c>
      <c r="B8" s="167" t="s">
        <v>64</v>
      </c>
      <c r="C8" s="170">
        <v>1234822.64</v>
      </c>
      <c r="D8" s="170">
        <v>1234822.64</v>
      </c>
      <c r="E8" s="63">
        <v>1234822.64</v>
      </c>
      <c r="F8" s="63"/>
      <c r="G8" s="63"/>
      <c r="H8" s="63"/>
      <c r="I8" s="63"/>
      <c r="J8" s="63"/>
      <c r="K8" s="63"/>
      <c r="L8" s="63"/>
      <c r="M8" s="63"/>
      <c r="N8" s="63"/>
      <c r="O8" s="170"/>
      <c r="P8" s="170"/>
      <c r="Q8" s="170"/>
      <c r="R8" s="170"/>
      <c r="S8" s="170"/>
    </row>
    <row r="9" ht="20.25" customHeight="1" spans="1:19">
      <c r="A9" s="169" t="s">
        <v>30</v>
      </c>
      <c r="B9" s="167"/>
      <c r="C9" s="170">
        <v>1234822.64</v>
      </c>
      <c r="D9" s="170">
        <v>1234822.64</v>
      </c>
      <c r="E9" s="170">
        <v>1234822.64</v>
      </c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393055555555556" right="0.275" top="1" bottom="1" header="0.5" footer="0.5"/>
  <pageSetup paperSize="1" scale="66" pageOrder="overThenDown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Zeros="0" workbookViewId="0">
      <selection activeCell="B27" sqref="B27"/>
    </sheetView>
  </sheetViews>
  <sheetFormatPr defaultColWidth="8.85" defaultRowHeight="15" customHeight="1"/>
  <cols>
    <col min="1" max="1" width="17.8416666666667" customWidth="1"/>
    <col min="2" max="2" width="46.125" customWidth="1"/>
    <col min="3" max="5" width="15.1333333333333" customWidth="1"/>
    <col min="6" max="6" width="8.75" customWidth="1"/>
    <col min="7" max="15" width="9.375" customWidth="1"/>
  </cols>
  <sheetData>
    <row r="1" ht="21" customHeight="1" spans="1:15">
      <c r="A1" s="172" t="s">
        <v>65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</row>
    <row r="2" ht="39" customHeight="1" spans="1:15">
      <c r="A2" s="166" t="s">
        <v>66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ht="20.25" customHeight="1" spans="1:15">
      <c r="A3" s="167" t="str">
        <f>"单位名称："&amp;"玉溪市工程建设标准定额管理站"</f>
        <v>单位名称：玉溪市工程建设标准定额管理站</v>
      </c>
      <c r="B3" s="167"/>
      <c r="C3" s="167"/>
      <c r="D3" s="167"/>
      <c r="E3" s="167"/>
      <c r="F3" s="167"/>
      <c r="G3" s="167"/>
      <c r="H3" s="167"/>
      <c r="I3" s="167"/>
      <c r="J3" s="173"/>
      <c r="K3" s="173"/>
      <c r="L3" s="173"/>
      <c r="M3" s="173"/>
      <c r="N3" s="173"/>
      <c r="O3" s="173" t="s">
        <v>2</v>
      </c>
    </row>
    <row r="4" ht="27" customHeight="1" spans="1:15">
      <c r="A4" s="168" t="s">
        <v>67</v>
      </c>
      <c r="B4" s="168" t="s">
        <v>68</v>
      </c>
      <c r="C4" s="168" t="s">
        <v>30</v>
      </c>
      <c r="D4" s="168" t="s">
        <v>33</v>
      </c>
      <c r="E4" s="168"/>
      <c r="F4" s="168"/>
      <c r="G4" s="168" t="s">
        <v>34</v>
      </c>
      <c r="H4" s="168" t="s">
        <v>35</v>
      </c>
      <c r="I4" s="168" t="s">
        <v>69</v>
      </c>
      <c r="J4" s="168" t="s">
        <v>70</v>
      </c>
      <c r="K4" s="168"/>
      <c r="L4" s="168"/>
      <c r="M4" s="168"/>
      <c r="N4" s="168"/>
      <c r="O4" s="168"/>
    </row>
    <row r="5" ht="27" customHeight="1" spans="1:15">
      <c r="A5" s="168"/>
      <c r="B5" s="168"/>
      <c r="C5" s="168"/>
      <c r="D5" s="168" t="s">
        <v>32</v>
      </c>
      <c r="E5" s="168" t="s">
        <v>71</v>
      </c>
      <c r="F5" s="168" t="s">
        <v>72</v>
      </c>
      <c r="G5" s="168"/>
      <c r="H5" s="168"/>
      <c r="I5" s="168"/>
      <c r="J5" s="168" t="s">
        <v>32</v>
      </c>
      <c r="K5" s="168" t="s">
        <v>73</v>
      </c>
      <c r="L5" s="168" t="s">
        <v>74</v>
      </c>
      <c r="M5" s="168" t="s">
        <v>75</v>
      </c>
      <c r="N5" s="168" t="s">
        <v>76</v>
      </c>
      <c r="O5" s="168" t="s">
        <v>77</v>
      </c>
    </row>
    <row r="6" ht="20.25" customHeight="1" spans="1:15">
      <c r="A6" s="171" t="s">
        <v>44</v>
      </c>
      <c r="B6" s="171" t="s">
        <v>45</v>
      </c>
      <c r="C6" s="171" t="s">
        <v>46</v>
      </c>
      <c r="D6" s="171" t="s">
        <v>47</v>
      </c>
      <c r="E6" s="171" t="s">
        <v>48</v>
      </c>
      <c r="F6" s="171" t="s">
        <v>49</v>
      </c>
      <c r="G6" s="171" t="s">
        <v>50</v>
      </c>
      <c r="H6" s="171" t="s">
        <v>51</v>
      </c>
      <c r="I6" s="171" t="s">
        <v>52</v>
      </c>
      <c r="J6" s="171" t="s">
        <v>53</v>
      </c>
      <c r="K6" s="171" t="s">
        <v>54</v>
      </c>
      <c r="L6" s="171" t="s">
        <v>55</v>
      </c>
      <c r="M6" s="171" t="s">
        <v>56</v>
      </c>
      <c r="N6" s="171" t="s">
        <v>57</v>
      </c>
      <c r="O6" s="171" t="s">
        <v>58</v>
      </c>
    </row>
    <row r="7" ht="20.25" customHeight="1" spans="1:15">
      <c r="A7" s="167" t="s">
        <v>78</v>
      </c>
      <c r="B7" s="167" t="str">
        <f>"        "&amp;"社会保障和就业支出"</f>
        <v>        社会保障和就业支出</v>
      </c>
      <c r="C7" s="63">
        <v>233511.36</v>
      </c>
      <c r="D7" s="63">
        <v>233511.36</v>
      </c>
      <c r="E7" s="63">
        <v>233511.36</v>
      </c>
      <c r="F7" s="63"/>
      <c r="G7" s="63"/>
      <c r="H7" s="63"/>
      <c r="I7" s="63"/>
      <c r="J7" s="63"/>
      <c r="K7" s="63"/>
      <c r="L7" s="63"/>
      <c r="M7" s="63"/>
      <c r="N7" s="63"/>
      <c r="O7" s="63"/>
    </row>
    <row r="8" ht="20.25" customHeight="1" spans="1:15">
      <c r="A8" s="174" t="s">
        <v>79</v>
      </c>
      <c r="B8" s="174" t="str">
        <f>"        "&amp;"行政事业单位养老支出"</f>
        <v>        行政事业单位养老支出</v>
      </c>
      <c r="C8" s="63">
        <v>233511.36</v>
      </c>
      <c r="D8" s="63">
        <v>233511.36</v>
      </c>
      <c r="E8" s="63">
        <v>233511.36</v>
      </c>
      <c r="F8" s="63"/>
      <c r="G8" s="63"/>
      <c r="H8" s="63"/>
      <c r="I8" s="63"/>
      <c r="J8" s="63"/>
      <c r="K8" s="63"/>
      <c r="L8" s="63"/>
      <c r="M8" s="63"/>
      <c r="N8" s="63"/>
      <c r="O8" s="63"/>
    </row>
    <row r="9" ht="20.25" customHeight="1" spans="1:15">
      <c r="A9" s="175" t="s">
        <v>80</v>
      </c>
      <c r="B9" s="175" t="str">
        <f>"        "&amp;"事业单位离退休"</f>
        <v>        事业单位离退休</v>
      </c>
      <c r="C9" s="63">
        <v>135000</v>
      </c>
      <c r="D9" s="63">
        <v>135000</v>
      </c>
      <c r="E9" s="63">
        <v>135000</v>
      </c>
      <c r="F9" s="63"/>
      <c r="G9" s="63"/>
      <c r="H9" s="63"/>
      <c r="I9" s="63"/>
      <c r="J9" s="63"/>
      <c r="K9" s="63"/>
      <c r="L9" s="63"/>
      <c r="M9" s="63"/>
      <c r="N9" s="63"/>
      <c r="O9" s="63"/>
    </row>
    <row r="10" ht="20.25" customHeight="1" spans="1:15">
      <c r="A10" s="175" t="s">
        <v>81</v>
      </c>
      <c r="B10" s="175" t="str">
        <f>"        "&amp;"机关事业单位基本养老保险缴费支出"</f>
        <v>        机关事业单位基本养老保险缴费支出</v>
      </c>
      <c r="C10" s="63">
        <v>98511.36</v>
      </c>
      <c r="D10" s="63">
        <v>98511.36</v>
      </c>
      <c r="E10" s="63">
        <v>98511.36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ht="20.25" customHeight="1" spans="1:15">
      <c r="A11" s="167" t="s">
        <v>82</v>
      </c>
      <c r="B11" s="167" t="str">
        <f>"        "&amp;"卫生健康支出"</f>
        <v>        卫生健康支出</v>
      </c>
      <c r="C11" s="63">
        <v>114291.92</v>
      </c>
      <c r="D11" s="63">
        <v>114291.92</v>
      </c>
      <c r="E11" s="63">
        <v>114291.92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ht="20.25" customHeight="1" spans="1:15">
      <c r="A12" s="174" t="s">
        <v>83</v>
      </c>
      <c r="B12" s="174" t="str">
        <f>"        "&amp;"行政事业单位医疗"</f>
        <v>        行政事业单位医疗</v>
      </c>
      <c r="C12" s="63">
        <v>114291.92</v>
      </c>
      <c r="D12" s="63">
        <v>114291.92</v>
      </c>
      <c r="E12" s="63">
        <v>114291.92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ht="20.25" customHeight="1" spans="1:15">
      <c r="A13" s="175" t="s">
        <v>84</v>
      </c>
      <c r="B13" s="175" t="str">
        <f>"        "&amp;"行政单位医疗"</f>
        <v>        行政单位医疗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ht="20.25" customHeight="1" spans="1:15">
      <c r="A14" s="175" t="s">
        <v>85</v>
      </c>
      <c r="B14" s="175" t="str">
        <f>"        "&amp;"事业单位医疗"</f>
        <v>        事业单位医疗</v>
      </c>
      <c r="C14" s="63">
        <v>59102.77</v>
      </c>
      <c r="D14" s="63">
        <v>59102.77</v>
      </c>
      <c r="E14" s="63">
        <v>59102.77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ht="20.25" customHeight="1" spans="1:15">
      <c r="A15" s="175" t="s">
        <v>86</v>
      </c>
      <c r="B15" s="175" t="str">
        <f>"        "&amp;"公务员医疗补助"</f>
        <v>        公务员医疗补助</v>
      </c>
      <c r="C15" s="63">
        <v>48784.8</v>
      </c>
      <c r="D15" s="63">
        <v>48784.8</v>
      </c>
      <c r="E15" s="63">
        <v>48784.8</v>
      </c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ht="20.25" customHeight="1" spans="1:15">
      <c r="A16" s="175" t="s">
        <v>87</v>
      </c>
      <c r="B16" s="175" t="str">
        <f>"        "&amp;"其他行政事业单位医疗支出"</f>
        <v>        其他行政事业单位医疗支出</v>
      </c>
      <c r="C16" s="63">
        <v>6404.35</v>
      </c>
      <c r="D16" s="63">
        <v>6404.35</v>
      </c>
      <c r="E16" s="63">
        <v>6404.35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ht="20.25" customHeight="1" spans="1:15">
      <c r="A17" s="167" t="s">
        <v>88</v>
      </c>
      <c r="B17" s="167" t="str">
        <f>"        "&amp;"城乡社区支出"</f>
        <v>        城乡社区支出</v>
      </c>
      <c r="C17" s="63">
        <v>797295.36</v>
      </c>
      <c r="D17" s="63">
        <v>797295.36</v>
      </c>
      <c r="E17" s="63">
        <v>797295.36</v>
      </c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ht="20.25" customHeight="1" spans="1:15">
      <c r="A18" s="174" t="s">
        <v>89</v>
      </c>
      <c r="B18" s="174" t="str">
        <f>"        "&amp;"建设市场管理与监督"</f>
        <v>        建设市场管理与监督</v>
      </c>
      <c r="C18" s="63">
        <v>797295.36</v>
      </c>
      <c r="D18" s="63">
        <v>797295.36</v>
      </c>
      <c r="E18" s="63">
        <v>797295.36</v>
      </c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ht="20.25" customHeight="1" spans="1:15">
      <c r="A19" s="175" t="s">
        <v>90</v>
      </c>
      <c r="B19" s="175" t="str">
        <f>"        "&amp;"建设市场管理与监督"</f>
        <v>        建设市场管理与监督</v>
      </c>
      <c r="C19" s="63">
        <v>797295.36</v>
      </c>
      <c r="D19" s="63">
        <v>797295.36</v>
      </c>
      <c r="E19" s="63">
        <v>797295.36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</row>
    <row r="20" ht="20.25" customHeight="1" spans="1:15">
      <c r="A20" s="167" t="s">
        <v>91</v>
      </c>
      <c r="B20" s="167" t="str">
        <f>"        "&amp;"住房保障支出"</f>
        <v>        住房保障支出</v>
      </c>
      <c r="C20" s="63">
        <v>89724</v>
      </c>
      <c r="D20" s="63">
        <v>89724</v>
      </c>
      <c r="E20" s="63">
        <v>89724</v>
      </c>
      <c r="F20" s="63"/>
      <c r="G20" s="63"/>
      <c r="H20" s="63"/>
      <c r="I20" s="63"/>
      <c r="J20" s="63"/>
      <c r="K20" s="63"/>
      <c r="L20" s="63"/>
      <c r="M20" s="63"/>
      <c r="N20" s="63"/>
      <c r="O20" s="63"/>
    </row>
    <row r="21" ht="20.25" customHeight="1" spans="1:15">
      <c r="A21" s="174" t="s">
        <v>92</v>
      </c>
      <c r="B21" s="174" t="str">
        <f>"        "&amp;"住房改革支出"</f>
        <v>        住房改革支出</v>
      </c>
      <c r="C21" s="63">
        <v>89724</v>
      </c>
      <c r="D21" s="63">
        <v>89724</v>
      </c>
      <c r="E21" s="63">
        <v>89724</v>
      </c>
      <c r="F21" s="63"/>
      <c r="G21" s="63"/>
      <c r="H21" s="63"/>
      <c r="I21" s="63"/>
      <c r="J21" s="63"/>
      <c r="K21" s="63"/>
      <c r="L21" s="63"/>
      <c r="M21" s="63"/>
      <c r="N21" s="63"/>
      <c r="O21" s="63"/>
    </row>
    <row r="22" ht="20.25" customHeight="1" spans="1:15">
      <c r="A22" s="175" t="s">
        <v>93</v>
      </c>
      <c r="B22" s="175" t="str">
        <f>"        "&amp;"住房公积金"</f>
        <v>        住房公积金</v>
      </c>
      <c r="C22" s="63">
        <v>82440</v>
      </c>
      <c r="D22" s="63">
        <v>82440</v>
      </c>
      <c r="E22" s="63">
        <v>82440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ht="20.25" customHeight="1" spans="1:15">
      <c r="A23" s="175" t="s">
        <v>94</v>
      </c>
      <c r="B23" s="175" t="str">
        <f>"        "&amp;"购房补贴"</f>
        <v>        购房补贴</v>
      </c>
      <c r="C23" s="63">
        <v>7284</v>
      </c>
      <c r="D23" s="63">
        <v>7284</v>
      </c>
      <c r="E23" s="63">
        <v>7284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ht="20.25" customHeight="1" spans="1:15">
      <c r="A24" s="169" t="s">
        <v>30</v>
      </c>
      <c r="B24" s="167"/>
      <c r="C24" s="170">
        <v>1234822.64</v>
      </c>
      <c r="D24" s="170">
        <v>1234822.64</v>
      </c>
      <c r="E24" s="170">
        <v>1234822.64</v>
      </c>
      <c r="F24" s="170"/>
      <c r="G24" s="170"/>
      <c r="H24" s="170"/>
      <c r="I24" s="170"/>
      <c r="J24" s="170"/>
      <c r="K24" s="170"/>
      <c r="L24" s="170"/>
      <c r="M24" s="170"/>
      <c r="N24" s="170"/>
      <c r="O24" s="170"/>
    </row>
  </sheetData>
  <mergeCells count="12">
    <mergeCell ref="A1:O1"/>
    <mergeCell ref="A2:O2"/>
    <mergeCell ref="A3:N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393055555555556" right="0.118055555555556" top="1" bottom="1" header="0.5" footer="0.5"/>
  <pageSetup paperSize="1" scale="67" pageOrder="overThenDown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5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65" t="s">
        <v>95</v>
      </c>
      <c r="B1" s="176"/>
      <c r="C1" s="176"/>
      <c r="D1" s="176"/>
    </row>
    <row r="2" ht="28.5" customHeight="1" spans="1:4">
      <c r="A2" s="177" t="s">
        <v>96</v>
      </c>
      <c r="B2" s="177"/>
      <c r="C2" s="177"/>
      <c r="D2" s="177"/>
    </row>
    <row r="3" ht="18.75" customHeight="1" spans="1:4">
      <c r="A3" s="167" t="str">
        <f>"单位名称："&amp;"玉溪市工程建设标准定额管理站"</f>
        <v>单位名称：玉溪市工程建设标准定额管理站</v>
      </c>
      <c r="B3" s="167"/>
      <c r="C3" s="167"/>
      <c r="D3" s="165" t="s">
        <v>2</v>
      </c>
    </row>
    <row r="4" ht="18.75" customHeight="1" spans="1:4">
      <c r="A4" s="58" t="s">
        <v>3</v>
      </c>
      <c r="B4" s="58"/>
      <c r="C4" s="58" t="s">
        <v>4</v>
      </c>
      <c r="D4" s="58"/>
    </row>
    <row r="5" ht="18.75" customHeight="1" spans="1:4">
      <c r="A5" s="58" t="s">
        <v>5</v>
      </c>
      <c r="B5" s="58" t="s">
        <v>6</v>
      </c>
      <c r="C5" s="58" t="s">
        <v>97</v>
      </c>
      <c r="D5" s="58" t="s">
        <v>6</v>
      </c>
    </row>
    <row r="6" ht="18.75" customHeight="1" spans="1:4">
      <c r="A6" s="178" t="s">
        <v>98</v>
      </c>
      <c r="B6" s="179"/>
      <c r="C6" s="180" t="s">
        <v>99</v>
      </c>
      <c r="D6" s="179"/>
    </row>
    <row r="7" ht="18.75" customHeight="1" spans="1:4">
      <c r="A7" s="167" t="s">
        <v>100</v>
      </c>
      <c r="B7" s="181">
        <v>1234822.64</v>
      </c>
      <c r="C7" s="182" t="str">
        <f>"（一）"&amp;"社会保障和就业支出"</f>
        <v>（一）社会保障和就业支出</v>
      </c>
      <c r="D7" s="181">
        <v>233511.36</v>
      </c>
    </row>
    <row r="8" ht="18.75" customHeight="1" spans="1:4">
      <c r="A8" s="167" t="s">
        <v>101</v>
      </c>
      <c r="B8" s="181"/>
      <c r="C8" s="182" t="str">
        <f>"（二）"&amp;"卫生健康支出"</f>
        <v>（二）卫生健康支出</v>
      </c>
      <c r="D8" s="181">
        <v>114291.92</v>
      </c>
    </row>
    <row r="9" ht="18.75" customHeight="1" spans="1:4">
      <c r="A9" s="167" t="s">
        <v>102</v>
      </c>
      <c r="B9" s="181"/>
      <c r="C9" s="182" t="str">
        <f>"（三）"&amp;"城乡社区支出"</f>
        <v>（三）城乡社区支出</v>
      </c>
      <c r="D9" s="181">
        <v>797295.36</v>
      </c>
    </row>
    <row r="10" ht="18.75" customHeight="1" spans="1:4">
      <c r="A10" s="167" t="s">
        <v>103</v>
      </c>
      <c r="B10" s="181"/>
      <c r="C10" s="182" t="str">
        <f>"（四）"&amp;"住房保障支出"</f>
        <v>（四）住房保障支出</v>
      </c>
      <c r="D10" s="181">
        <v>89724</v>
      </c>
    </row>
    <row r="11" ht="18.75" customHeight="1" spans="1:4">
      <c r="A11" s="60" t="s">
        <v>100</v>
      </c>
      <c r="B11" s="181"/>
      <c r="C11" s="167"/>
      <c r="D11" s="167"/>
    </row>
    <row r="12" ht="18.75" customHeight="1" spans="1:4">
      <c r="A12" s="60" t="s">
        <v>101</v>
      </c>
      <c r="B12" s="181"/>
      <c r="C12" s="167"/>
      <c r="D12" s="167"/>
    </row>
    <row r="13" ht="18.75" customHeight="1" spans="1:4">
      <c r="A13" s="60" t="s">
        <v>102</v>
      </c>
      <c r="B13" s="181"/>
      <c r="C13" s="167"/>
      <c r="D13" s="167"/>
    </row>
    <row r="14" ht="18.75" customHeight="1" spans="1:4">
      <c r="A14" s="167"/>
      <c r="B14" s="167"/>
      <c r="C14" s="167" t="s">
        <v>104</v>
      </c>
      <c r="D14" s="167"/>
    </row>
    <row r="15" ht="18.75" customHeight="1" spans="1:4">
      <c r="A15" s="183" t="s">
        <v>24</v>
      </c>
      <c r="B15" s="181">
        <v>1234822.64</v>
      </c>
      <c r="C15" s="183" t="s">
        <v>25</v>
      </c>
      <c r="D15" s="181">
        <v>1234822.64</v>
      </c>
    </row>
  </sheetData>
  <mergeCells count="5">
    <mergeCell ref="A1:D1"/>
    <mergeCell ref="A2:D2"/>
    <mergeCell ref="A3:C3"/>
    <mergeCell ref="A4:B4"/>
    <mergeCell ref="C4:D4"/>
  </mergeCells>
  <pageMargins left="0.751388888888889" right="0.751388888888889" top="1" bottom="1" header="0.5" footer="0.5"/>
  <pageSetup paperSize="1" pageOrder="overThenDown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L15" sqref="L15"/>
    </sheetView>
  </sheetViews>
  <sheetFormatPr defaultColWidth="8.85" defaultRowHeight="15" customHeight="1" outlineLevelCol="6"/>
  <cols>
    <col min="1" max="1" width="17.8416666666667" customWidth="1"/>
    <col min="2" max="2" width="45.75" customWidth="1"/>
    <col min="3" max="6" width="15.1333333333333" customWidth="1"/>
    <col min="7" max="7" width="10.375" customWidth="1"/>
  </cols>
  <sheetData>
    <row r="1" ht="24" customHeight="1" spans="1:7">
      <c r="A1" s="172" t="s">
        <v>105</v>
      </c>
      <c r="B1" s="172"/>
      <c r="C1" s="172"/>
      <c r="D1" s="172"/>
      <c r="E1" s="172"/>
      <c r="F1" s="172"/>
      <c r="G1" s="172"/>
    </row>
    <row r="2" ht="28.5" customHeight="1" spans="1:7">
      <c r="A2" s="166" t="s">
        <v>106</v>
      </c>
      <c r="B2" s="166"/>
      <c r="C2" s="166"/>
      <c r="D2" s="166"/>
      <c r="E2" s="166"/>
      <c r="F2" s="166"/>
      <c r="G2" s="166"/>
    </row>
    <row r="3" ht="20.25" customHeight="1" spans="1:7">
      <c r="A3" s="167" t="str">
        <f>"单位名称："&amp;"玉溪市工程建设标准定额管理站"</f>
        <v>单位名称：玉溪市工程建设标准定额管理站</v>
      </c>
      <c r="B3" s="167"/>
      <c r="C3" s="167"/>
      <c r="D3" s="167"/>
      <c r="E3" s="167"/>
      <c r="F3" s="167"/>
      <c r="G3" s="173" t="s">
        <v>2</v>
      </c>
    </row>
    <row r="4" ht="27" customHeight="1" spans="1:7">
      <c r="A4" s="168" t="s">
        <v>107</v>
      </c>
      <c r="B4" s="168"/>
      <c r="C4" s="168" t="s">
        <v>30</v>
      </c>
      <c r="D4" s="168" t="s">
        <v>33</v>
      </c>
      <c r="E4" s="168"/>
      <c r="F4" s="168"/>
      <c r="G4" s="168" t="s">
        <v>72</v>
      </c>
    </row>
    <row r="5" ht="27" customHeight="1" spans="1:7">
      <c r="A5" s="168" t="s">
        <v>67</v>
      </c>
      <c r="B5" s="168" t="s">
        <v>68</v>
      </c>
      <c r="C5" s="168"/>
      <c r="D5" s="168" t="s">
        <v>32</v>
      </c>
      <c r="E5" s="168" t="s">
        <v>108</v>
      </c>
      <c r="F5" s="168" t="s">
        <v>109</v>
      </c>
      <c r="G5" s="168"/>
    </row>
    <row r="6" ht="20.25" customHeight="1" spans="1:7">
      <c r="A6" s="171" t="s">
        <v>44</v>
      </c>
      <c r="B6" s="171" t="s">
        <v>45</v>
      </c>
      <c r="C6" s="171" t="s">
        <v>46</v>
      </c>
      <c r="D6" s="171" t="s">
        <v>47</v>
      </c>
      <c r="E6" s="171" t="s">
        <v>48</v>
      </c>
      <c r="F6" s="171" t="s">
        <v>49</v>
      </c>
      <c r="G6" s="171">
        <v>7</v>
      </c>
    </row>
    <row r="7" ht="20.25" customHeight="1" spans="1:7">
      <c r="A7" s="167" t="s">
        <v>78</v>
      </c>
      <c r="B7" s="167" t="str">
        <f>"        "&amp;"社会保障和就业支出"</f>
        <v>        社会保障和就业支出</v>
      </c>
      <c r="C7" s="63">
        <v>233511.36</v>
      </c>
      <c r="D7" s="170">
        <v>233511.36</v>
      </c>
      <c r="E7" s="63">
        <v>230511.36</v>
      </c>
      <c r="F7" s="63">
        <v>3000</v>
      </c>
      <c r="G7" s="63"/>
    </row>
    <row r="8" ht="20.25" customHeight="1" spans="1:7">
      <c r="A8" s="174" t="s">
        <v>79</v>
      </c>
      <c r="B8" s="174" t="str">
        <f>"        "&amp;"行政事业单位养老支出"</f>
        <v>        行政事业单位养老支出</v>
      </c>
      <c r="C8" s="63">
        <v>233511.36</v>
      </c>
      <c r="D8" s="170">
        <v>233511.36</v>
      </c>
      <c r="E8" s="63">
        <v>230511.36</v>
      </c>
      <c r="F8" s="63">
        <v>3000</v>
      </c>
      <c r="G8" s="63"/>
    </row>
    <row r="9" ht="20.25" customHeight="1" spans="1:7">
      <c r="A9" s="175" t="s">
        <v>80</v>
      </c>
      <c r="B9" s="175" t="str">
        <f>"        "&amp;"事业单位离退休"</f>
        <v>        事业单位离退休</v>
      </c>
      <c r="C9" s="63">
        <v>135000</v>
      </c>
      <c r="D9" s="170">
        <v>135000</v>
      </c>
      <c r="E9" s="63">
        <v>132000</v>
      </c>
      <c r="F9" s="63">
        <v>3000</v>
      </c>
      <c r="G9" s="63"/>
    </row>
    <row r="10" ht="20.25" customHeight="1" spans="1:7">
      <c r="A10" s="175" t="s">
        <v>81</v>
      </c>
      <c r="B10" s="175" t="str">
        <f>"        "&amp;"机关事业单位基本养老保险缴费支出"</f>
        <v>        机关事业单位基本养老保险缴费支出</v>
      </c>
      <c r="C10" s="63">
        <v>98511.36</v>
      </c>
      <c r="D10" s="170">
        <v>98511.36</v>
      </c>
      <c r="E10" s="63">
        <v>98511.36</v>
      </c>
      <c r="F10" s="63"/>
      <c r="G10" s="63"/>
    </row>
    <row r="11" ht="20.25" customHeight="1" spans="1:7">
      <c r="A11" s="167" t="s">
        <v>82</v>
      </c>
      <c r="B11" s="167" t="str">
        <f>"        "&amp;"卫生健康支出"</f>
        <v>        卫生健康支出</v>
      </c>
      <c r="C11" s="63">
        <v>114291.92</v>
      </c>
      <c r="D11" s="170">
        <v>114291.92</v>
      </c>
      <c r="E11" s="63">
        <v>114291.92</v>
      </c>
      <c r="F11" s="63"/>
      <c r="G11" s="63"/>
    </row>
    <row r="12" ht="20.25" customHeight="1" spans="1:7">
      <c r="A12" s="174" t="s">
        <v>83</v>
      </c>
      <c r="B12" s="174" t="str">
        <f>"        "&amp;"行政事业单位医疗"</f>
        <v>        行政事业单位医疗</v>
      </c>
      <c r="C12" s="63">
        <v>114291.92</v>
      </c>
      <c r="D12" s="170">
        <v>114291.92</v>
      </c>
      <c r="E12" s="63">
        <v>114291.92</v>
      </c>
      <c r="F12" s="63"/>
      <c r="G12" s="63"/>
    </row>
    <row r="13" ht="20.25" customHeight="1" spans="1:7">
      <c r="A13" s="175" t="s">
        <v>85</v>
      </c>
      <c r="B13" s="175" t="str">
        <f>"        "&amp;"事业单位医疗"</f>
        <v>        事业单位医疗</v>
      </c>
      <c r="C13" s="63">
        <v>59102.77</v>
      </c>
      <c r="D13" s="170">
        <v>59102.77</v>
      </c>
      <c r="E13" s="63">
        <v>59102.77</v>
      </c>
      <c r="F13" s="63"/>
      <c r="G13" s="63"/>
    </row>
    <row r="14" ht="20.25" customHeight="1" spans="1:7">
      <c r="A14" s="175" t="s">
        <v>86</v>
      </c>
      <c r="B14" s="175" t="str">
        <f>"        "&amp;"公务员医疗补助"</f>
        <v>        公务员医疗补助</v>
      </c>
      <c r="C14" s="63">
        <v>48784.8</v>
      </c>
      <c r="D14" s="170">
        <v>48784.8</v>
      </c>
      <c r="E14" s="63">
        <v>48784.8</v>
      </c>
      <c r="F14" s="63"/>
      <c r="G14" s="63"/>
    </row>
    <row r="15" ht="20.25" customHeight="1" spans="1:7">
      <c r="A15" s="175" t="s">
        <v>87</v>
      </c>
      <c r="B15" s="175" t="str">
        <f>"        "&amp;"其他行政事业单位医疗支出"</f>
        <v>        其他行政事业单位医疗支出</v>
      </c>
      <c r="C15" s="63">
        <v>6404.35</v>
      </c>
      <c r="D15" s="170">
        <v>6404.35</v>
      </c>
      <c r="E15" s="63">
        <v>6404.35</v>
      </c>
      <c r="F15" s="63"/>
      <c r="G15" s="63"/>
    </row>
    <row r="16" ht="20.25" customHeight="1" spans="1:7">
      <c r="A16" s="167" t="s">
        <v>88</v>
      </c>
      <c r="B16" s="167" t="str">
        <f>"        "&amp;"城乡社区支出"</f>
        <v>        城乡社区支出</v>
      </c>
      <c r="C16" s="63">
        <v>797295.36</v>
      </c>
      <c r="D16" s="170">
        <v>797295.36</v>
      </c>
      <c r="E16" s="63">
        <v>716635.76</v>
      </c>
      <c r="F16" s="63">
        <v>80659.6</v>
      </c>
      <c r="G16" s="63"/>
    </row>
    <row r="17" ht="20.25" customHeight="1" spans="1:7">
      <c r="A17" s="174" t="s">
        <v>89</v>
      </c>
      <c r="B17" s="174" t="str">
        <f>"        "&amp;"建设市场管理与监督"</f>
        <v>        建设市场管理与监督</v>
      </c>
      <c r="C17" s="63">
        <v>797295.36</v>
      </c>
      <c r="D17" s="170">
        <v>797295.36</v>
      </c>
      <c r="E17" s="63">
        <v>716635.76</v>
      </c>
      <c r="F17" s="63">
        <v>80659.6</v>
      </c>
      <c r="G17" s="63"/>
    </row>
    <row r="18" ht="20.25" customHeight="1" spans="1:7">
      <c r="A18" s="175" t="s">
        <v>90</v>
      </c>
      <c r="B18" s="175" t="str">
        <f>"        "&amp;"建设市场管理与监督"</f>
        <v>        建设市场管理与监督</v>
      </c>
      <c r="C18" s="63">
        <v>797295.36</v>
      </c>
      <c r="D18" s="170">
        <v>797295.36</v>
      </c>
      <c r="E18" s="63">
        <v>716635.76</v>
      </c>
      <c r="F18" s="63">
        <v>80659.6</v>
      </c>
      <c r="G18" s="63"/>
    </row>
    <row r="19" ht="20.25" customHeight="1" spans="1:7">
      <c r="A19" s="167" t="s">
        <v>91</v>
      </c>
      <c r="B19" s="167" t="str">
        <f>"        "&amp;"住房保障支出"</f>
        <v>        住房保障支出</v>
      </c>
      <c r="C19" s="63">
        <v>89724</v>
      </c>
      <c r="D19" s="170">
        <v>89724</v>
      </c>
      <c r="E19" s="63">
        <v>89724</v>
      </c>
      <c r="F19" s="63"/>
      <c r="G19" s="63"/>
    </row>
    <row r="20" ht="20.25" customHeight="1" spans="1:7">
      <c r="A20" s="174" t="s">
        <v>92</v>
      </c>
      <c r="B20" s="174" t="str">
        <f>"        "&amp;"住房改革支出"</f>
        <v>        住房改革支出</v>
      </c>
      <c r="C20" s="63">
        <v>89724</v>
      </c>
      <c r="D20" s="170">
        <v>89724</v>
      </c>
      <c r="E20" s="63">
        <v>89724</v>
      </c>
      <c r="F20" s="63"/>
      <c r="G20" s="63"/>
    </row>
    <row r="21" ht="20.25" customHeight="1" spans="1:7">
      <c r="A21" s="175" t="s">
        <v>93</v>
      </c>
      <c r="B21" s="175" t="str">
        <f>"        "&amp;"住房公积金"</f>
        <v>        住房公积金</v>
      </c>
      <c r="C21" s="63">
        <v>82440</v>
      </c>
      <c r="D21" s="170">
        <v>82440</v>
      </c>
      <c r="E21" s="63">
        <v>82440</v>
      </c>
      <c r="F21" s="63"/>
      <c r="G21" s="63"/>
    </row>
    <row r="22" ht="20.25" customHeight="1" spans="1:7">
      <c r="A22" s="175" t="s">
        <v>94</v>
      </c>
      <c r="B22" s="175" t="str">
        <f>"        "&amp;"购房补贴"</f>
        <v>        购房补贴</v>
      </c>
      <c r="C22" s="63">
        <v>7284</v>
      </c>
      <c r="D22" s="170">
        <v>7284</v>
      </c>
      <c r="E22" s="63">
        <v>7284</v>
      </c>
      <c r="F22" s="63"/>
      <c r="G22" s="63"/>
    </row>
    <row r="23" ht="20.25" customHeight="1" spans="1:7">
      <c r="A23" s="169" t="s">
        <v>30</v>
      </c>
      <c r="B23" s="167"/>
      <c r="C23" s="170">
        <v>1234822.64</v>
      </c>
      <c r="D23" s="170">
        <v>1234822.64</v>
      </c>
      <c r="E23" s="170">
        <v>1151163.04</v>
      </c>
      <c r="F23" s="170">
        <v>83659.6</v>
      </c>
      <c r="G23" s="170"/>
    </row>
  </sheetData>
  <mergeCells count="8">
    <mergeCell ref="A1:G1"/>
    <mergeCell ref="A2:G2"/>
    <mergeCell ref="A3:F3"/>
    <mergeCell ref="A4:B4"/>
    <mergeCell ref="D4:F4"/>
    <mergeCell ref="A23:B23"/>
    <mergeCell ref="C4:C5"/>
    <mergeCell ref="G4:G5"/>
  </mergeCells>
  <pageMargins left="0.629861111111111" right="0.751388888888889" top="1" bottom="1" header="0.5" footer="0.5"/>
  <pageSetup paperSize="1" scale="93" pageOrder="overThenDown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B18" sqref="B18"/>
    </sheetView>
  </sheetViews>
  <sheetFormatPr defaultColWidth="8.85" defaultRowHeight="15" customHeight="1" outlineLevelRow="6" outlineLevelCol="5"/>
  <cols>
    <col min="1" max="6" width="25.1333333333333" customWidth="1"/>
  </cols>
  <sheetData>
    <row r="1" ht="24" customHeight="1" spans="1:6">
      <c r="A1" s="165" t="s">
        <v>110</v>
      </c>
      <c r="B1" s="165"/>
      <c r="C1" s="165"/>
      <c r="D1" s="165"/>
      <c r="E1" s="165"/>
      <c r="F1" s="165"/>
    </row>
    <row r="2" ht="35" customHeight="1" spans="1:6">
      <c r="A2" s="166" t="s">
        <v>111</v>
      </c>
      <c r="B2" s="166"/>
      <c r="C2" s="166"/>
      <c r="D2" s="166"/>
      <c r="E2" s="166"/>
      <c r="F2" s="166"/>
    </row>
    <row r="3" ht="20.25" customHeight="1" spans="1:6">
      <c r="A3" s="167" t="str">
        <f>"单位名称："&amp;"玉溪市工程建设标准定额管理站"</f>
        <v>单位名称：玉溪市工程建设标准定额管理站</v>
      </c>
      <c r="B3" s="167"/>
      <c r="C3" s="167"/>
      <c r="D3" s="167"/>
      <c r="E3" s="167"/>
      <c r="F3" s="165" t="s">
        <v>2</v>
      </c>
    </row>
    <row r="4" ht="20.25" customHeight="1" spans="1:6">
      <c r="A4" s="168" t="s">
        <v>112</v>
      </c>
      <c r="B4" s="168" t="s">
        <v>113</v>
      </c>
      <c r="C4" s="168" t="s">
        <v>114</v>
      </c>
      <c r="D4" s="168"/>
      <c r="E4" s="168"/>
      <c r="F4" s="168"/>
    </row>
    <row r="5" ht="26" customHeight="1" spans="1:6">
      <c r="A5" s="168"/>
      <c r="B5" s="168"/>
      <c r="C5" s="168" t="s">
        <v>32</v>
      </c>
      <c r="D5" s="168" t="s">
        <v>115</v>
      </c>
      <c r="E5" s="168" t="s">
        <v>116</v>
      </c>
      <c r="F5" s="168" t="s">
        <v>117</v>
      </c>
    </row>
    <row r="6" ht="20.25" customHeight="1" spans="1:6">
      <c r="A6" s="171" t="s">
        <v>44</v>
      </c>
      <c r="B6" s="171">
        <v>2</v>
      </c>
      <c r="C6" s="171">
        <v>3</v>
      </c>
      <c r="D6" s="171">
        <v>4</v>
      </c>
      <c r="E6" s="171">
        <v>5</v>
      </c>
      <c r="F6" s="171">
        <v>6</v>
      </c>
    </row>
    <row r="7" ht="20.25" customHeight="1" spans="1:6">
      <c r="A7" s="63">
        <v>14100</v>
      </c>
      <c r="B7" s="63"/>
      <c r="C7" s="63">
        <v>13100</v>
      </c>
      <c r="D7" s="63"/>
      <c r="E7" s="170">
        <v>13100</v>
      </c>
      <c r="F7" s="63">
        <v>1000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1388888888889" right="0.751388888888889" top="1" bottom="1" header="0.5" footer="0.5"/>
  <pageSetup paperSize="1" scale="82" pageOrder="overThenDown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topLeftCell="E9" workbookViewId="0">
      <selection activeCell="Y11" sqref="Y11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33.625" customWidth="1"/>
    <col min="4" max="4" width="11.1333333333333" customWidth="1"/>
    <col min="5" max="5" width="25.75" customWidth="1"/>
    <col min="6" max="6" width="7.125" customWidth="1"/>
    <col min="7" max="7" width="25.375" customWidth="1"/>
    <col min="8" max="8" width="13.875" customWidth="1"/>
    <col min="9" max="9" width="13.75" customWidth="1"/>
    <col min="10" max="10" width="13.125" customWidth="1"/>
    <col min="11" max="11" width="8.875" customWidth="1"/>
    <col min="12" max="12" width="12.125" customWidth="1"/>
    <col min="13" max="13" width="5.625" customWidth="1"/>
    <col min="14" max="14" width="8" customWidth="1"/>
    <col min="15" max="15" width="7.875" customWidth="1"/>
    <col min="16" max="16" width="8" customWidth="1"/>
    <col min="17" max="17" width="5.875" customWidth="1"/>
    <col min="18" max="18" width="4.625" customWidth="1"/>
    <col min="19" max="19" width="4.5" customWidth="1"/>
    <col min="20" max="20" width="7.125" customWidth="1"/>
    <col min="21" max="21" width="6.125" customWidth="1"/>
    <col min="22" max="22" width="7.375" customWidth="1"/>
    <col min="23" max="23" width="8.5" customWidth="1"/>
  </cols>
  <sheetData>
    <row r="1" ht="23" customHeight="1" spans="1:23">
      <c r="A1" s="165" t="s">
        <v>118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ht="28.5" customHeight="1" spans="1:23">
      <c r="A2" s="166" t="s">
        <v>119</v>
      </c>
      <c r="B2" s="166"/>
      <c r="C2" s="166" t="s">
        <v>120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</row>
    <row r="3" ht="19.5" customHeight="1" spans="1:23">
      <c r="A3" s="167" t="str">
        <f>"单位名称："&amp;"玉溪市工程建设标准定额管理站"</f>
        <v>单位名称：玉溪市工程建设标准定额管理站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5"/>
      <c r="S3" s="165"/>
      <c r="T3" s="165"/>
      <c r="U3" s="165"/>
      <c r="V3" s="165"/>
      <c r="W3" s="165" t="s">
        <v>2</v>
      </c>
    </row>
    <row r="4" ht="19.5" customHeight="1" spans="1:23">
      <c r="A4" s="168" t="s">
        <v>121</v>
      </c>
      <c r="B4" s="168" t="s">
        <v>122</v>
      </c>
      <c r="C4" s="168" t="s">
        <v>123</v>
      </c>
      <c r="D4" s="168" t="s">
        <v>124</v>
      </c>
      <c r="E4" s="168" t="s">
        <v>125</v>
      </c>
      <c r="F4" s="168" t="s">
        <v>126</v>
      </c>
      <c r="G4" s="168" t="s">
        <v>127</v>
      </c>
      <c r="H4" s="168" t="s">
        <v>128</v>
      </c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</row>
    <row r="5" ht="19.5" customHeight="1" spans="1:23">
      <c r="A5" s="168"/>
      <c r="B5" s="168"/>
      <c r="C5" s="168"/>
      <c r="D5" s="168"/>
      <c r="E5" s="168"/>
      <c r="F5" s="168"/>
      <c r="G5" s="168"/>
      <c r="H5" s="168" t="s">
        <v>30</v>
      </c>
      <c r="I5" s="168" t="s">
        <v>33</v>
      </c>
      <c r="J5" s="168"/>
      <c r="K5" s="168"/>
      <c r="L5" s="168"/>
      <c r="M5" s="168"/>
      <c r="N5" s="168" t="s">
        <v>129</v>
      </c>
      <c r="O5" s="168"/>
      <c r="P5" s="168"/>
      <c r="Q5" s="168" t="s">
        <v>36</v>
      </c>
      <c r="R5" s="168" t="s">
        <v>70</v>
      </c>
      <c r="S5" s="168"/>
      <c r="T5" s="168"/>
      <c r="U5" s="168"/>
      <c r="V5" s="168"/>
      <c r="W5" s="168"/>
    </row>
    <row r="6" ht="41.25" customHeight="1" spans="1:23">
      <c r="A6" s="168"/>
      <c r="B6" s="168"/>
      <c r="C6" s="168"/>
      <c r="D6" s="168"/>
      <c r="E6" s="168"/>
      <c r="F6" s="168"/>
      <c r="G6" s="168"/>
      <c r="H6" s="168"/>
      <c r="I6" s="168" t="s">
        <v>130</v>
      </c>
      <c r="J6" s="168" t="s">
        <v>131</v>
      </c>
      <c r="K6" s="168" t="s">
        <v>132</v>
      </c>
      <c r="L6" s="168" t="s">
        <v>133</v>
      </c>
      <c r="M6" s="168" t="s">
        <v>134</v>
      </c>
      <c r="N6" s="168" t="s">
        <v>33</v>
      </c>
      <c r="O6" s="168" t="s">
        <v>34</v>
      </c>
      <c r="P6" s="168" t="s">
        <v>35</v>
      </c>
      <c r="Q6" s="168"/>
      <c r="R6" s="168" t="s">
        <v>32</v>
      </c>
      <c r="S6" s="168" t="s">
        <v>39</v>
      </c>
      <c r="T6" s="168" t="s">
        <v>135</v>
      </c>
      <c r="U6" s="168" t="s">
        <v>41</v>
      </c>
      <c r="V6" s="168" t="s">
        <v>42</v>
      </c>
      <c r="W6" s="168" t="s">
        <v>43</v>
      </c>
    </row>
    <row r="7" ht="20.25" customHeight="1" spans="1:23">
      <c r="A7" s="169" t="s">
        <v>44</v>
      </c>
      <c r="B7" s="169" t="s">
        <v>45</v>
      </c>
      <c r="C7" s="169" t="s">
        <v>46</v>
      </c>
      <c r="D7" s="169" t="s">
        <v>47</v>
      </c>
      <c r="E7" s="169" t="s">
        <v>48</v>
      </c>
      <c r="F7" s="169" t="s">
        <v>49</v>
      </c>
      <c r="G7" s="169" t="s">
        <v>50</v>
      </c>
      <c r="H7" s="169" t="s">
        <v>51</v>
      </c>
      <c r="I7" s="169" t="s">
        <v>52</v>
      </c>
      <c r="J7" s="169" t="s">
        <v>53</v>
      </c>
      <c r="K7" s="169" t="s">
        <v>54</v>
      </c>
      <c r="L7" s="169" t="s">
        <v>55</v>
      </c>
      <c r="M7" s="169" t="s">
        <v>56</v>
      </c>
      <c r="N7" s="169" t="s">
        <v>57</v>
      </c>
      <c r="O7" s="169" t="s">
        <v>58</v>
      </c>
      <c r="P7" s="169" t="s">
        <v>59</v>
      </c>
      <c r="Q7" s="169" t="s">
        <v>60</v>
      </c>
      <c r="R7" s="169" t="s">
        <v>61</v>
      </c>
      <c r="S7" s="169" t="s">
        <v>62</v>
      </c>
      <c r="T7" s="169" t="s">
        <v>136</v>
      </c>
      <c r="U7" s="169" t="s">
        <v>137</v>
      </c>
      <c r="V7" s="169" t="s">
        <v>138</v>
      </c>
      <c r="W7" s="169" t="s">
        <v>139</v>
      </c>
    </row>
    <row r="8" ht="20.25" customHeight="1" spans="1:23">
      <c r="A8" s="167" t="s">
        <v>140</v>
      </c>
      <c r="C8" s="167"/>
      <c r="D8" s="167"/>
      <c r="E8" s="167"/>
      <c r="G8" s="167"/>
      <c r="H8" s="170">
        <v>1234822.64</v>
      </c>
      <c r="I8" s="63">
        <v>1234822.64</v>
      </c>
      <c r="J8" s="63">
        <v>250475.76</v>
      </c>
      <c r="K8" s="63"/>
      <c r="L8" s="63">
        <v>984346.88</v>
      </c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ht="20.25" customHeight="1" spans="1:23">
      <c r="A9" s="167" t="str">
        <f t="shared" ref="A9:A32" si="0">"       "&amp;"玉溪市工程建设标准定额管理站"</f>
        <v>       玉溪市工程建设标准定额管理站</v>
      </c>
      <c r="B9" s="167" t="s">
        <v>141</v>
      </c>
      <c r="C9" s="167" t="s">
        <v>142</v>
      </c>
      <c r="D9" s="167" t="s">
        <v>90</v>
      </c>
      <c r="E9" s="167" t="s">
        <v>143</v>
      </c>
      <c r="F9" s="167" t="s">
        <v>144</v>
      </c>
      <c r="G9" s="167" t="s">
        <v>145</v>
      </c>
      <c r="H9" s="170">
        <v>256956</v>
      </c>
      <c r="I9" s="63">
        <v>256956</v>
      </c>
      <c r="J9" s="63">
        <v>64239</v>
      </c>
      <c r="K9" s="63"/>
      <c r="L9" s="63">
        <v>192717</v>
      </c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ht="20.25" customHeight="1" spans="1:23">
      <c r="A10" s="167" t="str">
        <f t="shared" si="0"/>
        <v>       玉溪市工程建设标准定额管理站</v>
      </c>
      <c r="B10" s="167" t="s">
        <v>141</v>
      </c>
      <c r="C10" s="167" t="s">
        <v>142</v>
      </c>
      <c r="D10" s="167" t="s">
        <v>90</v>
      </c>
      <c r="E10" s="167" t="s">
        <v>143</v>
      </c>
      <c r="F10" s="167" t="s">
        <v>146</v>
      </c>
      <c r="G10" s="167" t="s">
        <v>147</v>
      </c>
      <c r="H10" s="170">
        <v>81720</v>
      </c>
      <c r="I10" s="63">
        <v>81720</v>
      </c>
      <c r="J10" s="63">
        <v>20430</v>
      </c>
      <c r="K10" s="167"/>
      <c r="L10" s="63">
        <v>61290</v>
      </c>
      <c r="M10" s="167"/>
      <c r="N10" s="63"/>
      <c r="O10" s="63"/>
      <c r="P10" s="167"/>
      <c r="Q10" s="63"/>
      <c r="R10" s="63"/>
      <c r="S10" s="63"/>
      <c r="T10" s="63"/>
      <c r="U10" s="63"/>
      <c r="V10" s="63"/>
      <c r="W10" s="63"/>
    </row>
    <row r="11" ht="20.25" customHeight="1" spans="1:23">
      <c r="A11" s="167" t="str">
        <f t="shared" si="0"/>
        <v>       玉溪市工程建设标准定额管理站</v>
      </c>
      <c r="B11" s="167" t="s">
        <v>141</v>
      </c>
      <c r="C11" s="167" t="s">
        <v>142</v>
      </c>
      <c r="D11" s="167" t="s">
        <v>94</v>
      </c>
      <c r="E11" s="167" t="s">
        <v>148</v>
      </c>
      <c r="F11" s="167" t="s">
        <v>149</v>
      </c>
      <c r="G11" s="167" t="s">
        <v>150</v>
      </c>
      <c r="H11" s="170">
        <v>7284</v>
      </c>
      <c r="I11" s="63">
        <v>7284</v>
      </c>
      <c r="J11" s="63">
        <v>1821</v>
      </c>
      <c r="K11" s="167"/>
      <c r="L11" s="63">
        <v>5463</v>
      </c>
      <c r="M11" s="167"/>
      <c r="N11" s="63"/>
      <c r="O11" s="63"/>
      <c r="P11" s="167"/>
      <c r="Q11" s="63"/>
      <c r="R11" s="63"/>
      <c r="S11" s="63"/>
      <c r="T11" s="63"/>
      <c r="U11" s="63"/>
      <c r="V11" s="63"/>
      <c r="W11" s="63"/>
    </row>
    <row r="12" ht="20.25" customHeight="1" spans="1:23">
      <c r="A12" s="167" t="str">
        <f t="shared" si="0"/>
        <v>       玉溪市工程建设标准定额管理站</v>
      </c>
      <c r="B12" s="167" t="s">
        <v>151</v>
      </c>
      <c r="C12" s="167" t="s">
        <v>152</v>
      </c>
      <c r="D12" s="167" t="s">
        <v>81</v>
      </c>
      <c r="E12" s="167" t="s">
        <v>153</v>
      </c>
      <c r="F12" s="167" t="s">
        <v>154</v>
      </c>
      <c r="G12" s="167" t="s">
        <v>155</v>
      </c>
      <c r="H12" s="170">
        <v>98511.36</v>
      </c>
      <c r="I12" s="63">
        <v>98511.36</v>
      </c>
      <c r="J12" s="63">
        <v>24627.84</v>
      </c>
      <c r="K12" s="167"/>
      <c r="L12" s="63">
        <v>73883.52</v>
      </c>
      <c r="M12" s="167"/>
      <c r="N12" s="63"/>
      <c r="O12" s="63"/>
      <c r="P12" s="167"/>
      <c r="Q12" s="63"/>
      <c r="R12" s="63"/>
      <c r="S12" s="63"/>
      <c r="T12" s="63"/>
      <c r="U12" s="63"/>
      <c r="V12" s="63"/>
      <c r="W12" s="63"/>
    </row>
    <row r="13" ht="20.25" customHeight="1" spans="1:23">
      <c r="A13" s="167" t="str">
        <f t="shared" si="0"/>
        <v>       玉溪市工程建设标准定额管理站</v>
      </c>
      <c r="B13" s="167" t="s">
        <v>151</v>
      </c>
      <c r="C13" s="167" t="s">
        <v>152</v>
      </c>
      <c r="D13" s="167" t="s">
        <v>85</v>
      </c>
      <c r="E13" s="167" t="s">
        <v>156</v>
      </c>
      <c r="F13" s="167" t="s">
        <v>157</v>
      </c>
      <c r="G13" s="167" t="s">
        <v>158</v>
      </c>
      <c r="H13" s="170">
        <v>51102.77</v>
      </c>
      <c r="I13" s="63">
        <v>51102.77</v>
      </c>
      <c r="J13" s="63">
        <v>12775.69</v>
      </c>
      <c r="K13" s="167"/>
      <c r="L13" s="63">
        <v>38327.08</v>
      </c>
      <c r="M13" s="167"/>
      <c r="N13" s="63"/>
      <c r="O13" s="63"/>
      <c r="P13" s="167"/>
      <c r="Q13" s="63"/>
      <c r="R13" s="63"/>
      <c r="S13" s="63"/>
      <c r="T13" s="63"/>
      <c r="U13" s="63"/>
      <c r="V13" s="63"/>
      <c r="W13" s="63"/>
    </row>
    <row r="14" ht="20.25" customHeight="1" spans="1:23">
      <c r="A14" s="167" t="str">
        <f t="shared" si="0"/>
        <v>       玉溪市工程建设标准定额管理站</v>
      </c>
      <c r="B14" s="167" t="s">
        <v>151</v>
      </c>
      <c r="C14" s="167" t="s">
        <v>152</v>
      </c>
      <c r="D14" s="167" t="s">
        <v>86</v>
      </c>
      <c r="E14" s="167" t="s">
        <v>159</v>
      </c>
      <c r="F14" s="167" t="s">
        <v>160</v>
      </c>
      <c r="G14" s="167" t="s">
        <v>161</v>
      </c>
      <c r="H14" s="170">
        <v>48784.8</v>
      </c>
      <c r="I14" s="63">
        <v>48784.8</v>
      </c>
      <c r="J14" s="63">
        <v>12196.2</v>
      </c>
      <c r="K14" s="167"/>
      <c r="L14" s="63">
        <v>36588.6</v>
      </c>
      <c r="M14" s="167"/>
      <c r="N14" s="63"/>
      <c r="O14" s="63"/>
      <c r="P14" s="167"/>
      <c r="Q14" s="63"/>
      <c r="R14" s="63"/>
      <c r="S14" s="63"/>
      <c r="T14" s="63"/>
      <c r="U14" s="63"/>
      <c r="V14" s="63"/>
      <c r="W14" s="63"/>
    </row>
    <row r="15" ht="20.25" customHeight="1" spans="1:23">
      <c r="A15" s="167" t="str">
        <f t="shared" si="0"/>
        <v>       玉溪市工程建设标准定额管理站</v>
      </c>
      <c r="B15" s="167" t="s">
        <v>151</v>
      </c>
      <c r="C15" s="167" t="s">
        <v>152</v>
      </c>
      <c r="D15" s="167" t="s">
        <v>87</v>
      </c>
      <c r="E15" s="167" t="s">
        <v>162</v>
      </c>
      <c r="F15" s="167" t="s">
        <v>163</v>
      </c>
      <c r="G15" s="167" t="s">
        <v>164</v>
      </c>
      <c r="H15" s="170">
        <v>6404.35</v>
      </c>
      <c r="I15" s="63">
        <v>6404.35</v>
      </c>
      <c r="J15" s="63">
        <v>4511.09</v>
      </c>
      <c r="K15" s="167"/>
      <c r="L15" s="63">
        <v>1893.26</v>
      </c>
      <c r="M15" s="167"/>
      <c r="N15" s="63"/>
      <c r="O15" s="63"/>
      <c r="P15" s="167"/>
      <c r="Q15" s="63"/>
      <c r="R15" s="63"/>
      <c r="S15" s="63"/>
      <c r="T15" s="63"/>
      <c r="U15" s="63"/>
      <c r="V15" s="63"/>
      <c r="W15" s="63"/>
    </row>
    <row r="16" ht="20.25" customHeight="1" spans="1:23">
      <c r="A16" s="167" t="str">
        <f t="shared" si="0"/>
        <v>       玉溪市工程建设标准定额管理站</v>
      </c>
      <c r="B16" s="167" t="s">
        <v>151</v>
      </c>
      <c r="C16" s="167" t="s">
        <v>152</v>
      </c>
      <c r="D16" s="167" t="s">
        <v>90</v>
      </c>
      <c r="E16" s="167" t="s">
        <v>143</v>
      </c>
      <c r="F16" s="167" t="s">
        <v>163</v>
      </c>
      <c r="G16" s="167" t="s">
        <v>164</v>
      </c>
      <c r="H16" s="170">
        <v>4459.76</v>
      </c>
      <c r="I16" s="63">
        <v>4459.76</v>
      </c>
      <c r="J16" s="63">
        <v>1114.94</v>
      </c>
      <c r="K16" s="167"/>
      <c r="L16" s="63">
        <v>3344.82</v>
      </c>
      <c r="M16" s="167"/>
      <c r="N16" s="63"/>
      <c r="O16" s="63"/>
      <c r="P16" s="167"/>
      <c r="Q16" s="63"/>
      <c r="R16" s="63"/>
      <c r="S16" s="63"/>
      <c r="T16" s="63"/>
      <c r="U16" s="63"/>
      <c r="V16" s="63"/>
      <c r="W16" s="63"/>
    </row>
    <row r="17" ht="20.25" customHeight="1" spans="1:23">
      <c r="A17" s="167" t="str">
        <f t="shared" si="0"/>
        <v>       玉溪市工程建设标准定额管理站</v>
      </c>
      <c r="B17" s="167" t="s">
        <v>165</v>
      </c>
      <c r="C17" s="167" t="s">
        <v>166</v>
      </c>
      <c r="D17" s="167" t="s">
        <v>93</v>
      </c>
      <c r="E17" s="167" t="s">
        <v>166</v>
      </c>
      <c r="F17" s="167" t="s">
        <v>167</v>
      </c>
      <c r="G17" s="167" t="s">
        <v>166</v>
      </c>
      <c r="H17" s="170">
        <v>82440</v>
      </c>
      <c r="I17" s="63">
        <v>82440</v>
      </c>
      <c r="J17" s="63">
        <v>20610</v>
      </c>
      <c r="K17" s="167"/>
      <c r="L17" s="63">
        <v>61830</v>
      </c>
      <c r="M17" s="167"/>
      <c r="N17" s="63"/>
      <c r="O17" s="63"/>
      <c r="P17" s="167"/>
      <c r="Q17" s="63"/>
      <c r="R17" s="63"/>
      <c r="S17" s="63"/>
      <c r="T17" s="63"/>
      <c r="U17" s="63"/>
      <c r="V17" s="63"/>
      <c r="W17" s="63"/>
    </row>
    <row r="18" ht="20.25" customHeight="1" spans="1:23">
      <c r="A18" s="167" t="str">
        <f t="shared" si="0"/>
        <v>       玉溪市工程建设标准定额管理站</v>
      </c>
      <c r="B18" s="167" t="s">
        <v>168</v>
      </c>
      <c r="C18" s="167" t="s">
        <v>169</v>
      </c>
      <c r="D18" s="167" t="s">
        <v>80</v>
      </c>
      <c r="E18" s="167" t="s">
        <v>170</v>
      </c>
      <c r="F18" s="167" t="s">
        <v>171</v>
      </c>
      <c r="G18" s="167" t="s">
        <v>172</v>
      </c>
      <c r="H18" s="170">
        <v>132000</v>
      </c>
      <c r="I18" s="63">
        <v>132000</v>
      </c>
      <c r="J18" s="63">
        <v>26400</v>
      </c>
      <c r="K18" s="167"/>
      <c r="L18" s="63">
        <v>105600</v>
      </c>
      <c r="M18" s="167"/>
      <c r="N18" s="63"/>
      <c r="O18" s="63"/>
      <c r="P18" s="167"/>
      <c r="Q18" s="63"/>
      <c r="R18" s="63"/>
      <c r="S18" s="63"/>
      <c r="T18" s="63"/>
      <c r="U18" s="63"/>
      <c r="V18" s="63"/>
      <c r="W18" s="63"/>
    </row>
    <row r="19" ht="20.25" customHeight="1" spans="1:23">
      <c r="A19" s="167" t="str">
        <f t="shared" si="0"/>
        <v>       玉溪市工程建设标准定额管理站</v>
      </c>
      <c r="B19" s="167" t="s">
        <v>173</v>
      </c>
      <c r="C19" s="167" t="s">
        <v>174</v>
      </c>
      <c r="D19" s="167" t="s">
        <v>90</v>
      </c>
      <c r="E19" s="167" t="s">
        <v>143</v>
      </c>
      <c r="F19" s="167" t="s">
        <v>175</v>
      </c>
      <c r="G19" s="167" t="s">
        <v>176</v>
      </c>
      <c r="H19" s="170">
        <v>13100</v>
      </c>
      <c r="I19" s="63">
        <v>13100</v>
      </c>
      <c r="J19" s="63"/>
      <c r="K19" s="167"/>
      <c r="L19" s="63">
        <v>13100</v>
      </c>
      <c r="M19" s="167"/>
      <c r="N19" s="63"/>
      <c r="O19" s="63"/>
      <c r="P19" s="167"/>
      <c r="Q19" s="63"/>
      <c r="R19" s="63"/>
      <c r="S19" s="63"/>
      <c r="T19" s="63"/>
      <c r="U19" s="63"/>
      <c r="V19" s="63"/>
      <c r="W19" s="63"/>
    </row>
    <row r="20" ht="20.25" customHeight="1" spans="1:23">
      <c r="A20" s="167" t="str">
        <f t="shared" si="0"/>
        <v>       玉溪市工程建设标准定额管理站</v>
      </c>
      <c r="B20" s="167" t="s">
        <v>177</v>
      </c>
      <c r="C20" s="167" t="s">
        <v>178</v>
      </c>
      <c r="D20" s="167" t="s">
        <v>90</v>
      </c>
      <c r="E20" s="167" t="s">
        <v>143</v>
      </c>
      <c r="F20" s="167" t="s">
        <v>179</v>
      </c>
      <c r="G20" s="167" t="s">
        <v>178</v>
      </c>
      <c r="H20" s="170">
        <v>10059.6</v>
      </c>
      <c r="I20" s="63">
        <v>10059.6</v>
      </c>
      <c r="J20" s="63"/>
      <c r="K20" s="167"/>
      <c r="L20" s="63">
        <v>10059.6</v>
      </c>
      <c r="M20" s="167"/>
      <c r="N20" s="63"/>
      <c r="O20" s="63"/>
      <c r="P20" s="167"/>
      <c r="Q20" s="63"/>
      <c r="R20" s="63"/>
      <c r="S20" s="63"/>
      <c r="T20" s="63"/>
      <c r="U20" s="63"/>
      <c r="V20" s="63"/>
      <c r="W20" s="63"/>
    </row>
    <row r="21" ht="20.25" customHeight="1" spans="1:23">
      <c r="A21" s="167" t="str">
        <f t="shared" si="0"/>
        <v>       玉溪市工程建设标准定额管理站</v>
      </c>
      <c r="B21" s="167" t="s">
        <v>180</v>
      </c>
      <c r="C21" s="167" t="s">
        <v>181</v>
      </c>
      <c r="D21" s="167" t="s">
        <v>80</v>
      </c>
      <c r="E21" s="167" t="s">
        <v>170</v>
      </c>
      <c r="F21" s="167" t="s">
        <v>182</v>
      </c>
      <c r="G21" s="167" t="s">
        <v>183</v>
      </c>
      <c r="H21" s="170">
        <v>3000</v>
      </c>
      <c r="I21" s="63">
        <v>3000</v>
      </c>
      <c r="J21" s="63"/>
      <c r="K21" s="167"/>
      <c r="L21" s="63">
        <v>3000</v>
      </c>
      <c r="M21" s="167"/>
      <c r="N21" s="63"/>
      <c r="O21" s="63"/>
      <c r="P21" s="167"/>
      <c r="Q21" s="63"/>
      <c r="R21" s="63"/>
      <c r="S21" s="63"/>
      <c r="T21" s="63"/>
      <c r="U21" s="63"/>
      <c r="V21" s="63"/>
      <c r="W21" s="63"/>
    </row>
    <row r="22" ht="20.25" customHeight="1" spans="1:23">
      <c r="A22" s="167" t="str">
        <f t="shared" si="0"/>
        <v>       玉溪市工程建设标准定额管理站</v>
      </c>
      <c r="B22" s="167" t="s">
        <v>180</v>
      </c>
      <c r="C22" s="167" t="s">
        <v>181</v>
      </c>
      <c r="D22" s="167" t="s">
        <v>90</v>
      </c>
      <c r="E22" s="167" t="s">
        <v>143</v>
      </c>
      <c r="F22" s="167" t="s">
        <v>184</v>
      </c>
      <c r="G22" s="167" t="s">
        <v>185</v>
      </c>
      <c r="H22" s="170">
        <v>35169</v>
      </c>
      <c r="I22" s="63">
        <v>35169</v>
      </c>
      <c r="J22" s="63"/>
      <c r="K22" s="167"/>
      <c r="L22" s="63">
        <v>35169</v>
      </c>
      <c r="M22" s="167"/>
      <c r="N22" s="63"/>
      <c r="O22" s="63"/>
      <c r="P22" s="167"/>
      <c r="Q22" s="63"/>
      <c r="R22" s="63"/>
      <c r="S22" s="63"/>
      <c r="T22" s="63"/>
      <c r="U22" s="63"/>
      <c r="V22" s="63"/>
      <c r="W22" s="63"/>
    </row>
    <row r="23" ht="20.25" customHeight="1" spans="1:23">
      <c r="A23" s="167" t="str">
        <f t="shared" si="0"/>
        <v>       玉溪市工程建设标准定额管理站</v>
      </c>
      <c r="B23" s="167" t="s">
        <v>180</v>
      </c>
      <c r="C23" s="167" t="s">
        <v>181</v>
      </c>
      <c r="D23" s="167" t="s">
        <v>90</v>
      </c>
      <c r="E23" s="167" t="s">
        <v>143</v>
      </c>
      <c r="F23" s="167" t="s">
        <v>186</v>
      </c>
      <c r="G23" s="167" t="s">
        <v>187</v>
      </c>
      <c r="H23" s="170">
        <v>1800</v>
      </c>
      <c r="I23" s="63">
        <v>1800</v>
      </c>
      <c r="J23" s="63"/>
      <c r="K23" s="167"/>
      <c r="L23" s="63">
        <v>1800</v>
      </c>
      <c r="M23" s="167"/>
      <c r="N23" s="63"/>
      <c r="O23" s="63"/>
      <c r="P23" s="167"/>
      <c r="Q23" s="63"/>
      <c r="R23" s="63"/>
      <c r="S23" s="63"/>
      <c r="T23" s="63"/>
      <c r="U23" s="63"/>
      <c r="V23" s="63"/>
      <c r="W23" s="63"/>
    </row>
    <row r="24" ht="20.25" customHeight="1" spans="1:23">
      <c r="A24" s="167" t="str">
        <f t="shared" si="0"/>
        <v>       玉溪市工程建设标准定额管理站</v>
      </c>
      <c r="B24" s="167" t="s">
        <v>180</v>
      </c>
      <c r="C24" s="167" t="s">
        <v>181</v>
      </c>
      <c r="D24" s="167" t="s">
        <v>90</v>
      </c>
      <c r="E24" s="167" t="s">
        <v>143</v>
      </c>
      <c r="F24" s="167" t="s">
        <v>188</v>
      </c>
      <c r="G24" s="167" t="s">
        <v>189</v>
      </c>
      <c r="H24" s="170">
        <v>3431</v>
      </c>
      <c r="I24" s="63">
        <v>3431</v>
      </c>
      <c r="J24" s="63"/>
      <c r="K24" s="167"/>
      <c r="L24" s="63">
        <v>3431</v>
      </c>
      <c r="M24" s="167"/>
      <c r="N24" s="63"/>
      <c r="O24" s="63"/>
      <c r="P24" s="167"/>
      <c r="Q24" s="63"/>
      <c r="R24" s="63"/>
      <c r="S24" s="63"/>
      <c r="T24" s="63"/>
      <c r="U24" s="63"/>
      <c r="V24" s="63"/>
      <c r="W24" s="63"/>
    </row>
    <row r="25" ht="20.25" customHeight="1" spans="1:23">
      <c r="A25" s="167" t="str">
        <f t="shared" si="0"/>
        <v>       玉溪市工程建设标准定额管理站</v>
      </c>
      <c r="B25" s="167" t="s">
        <v>180</v>
      </c>
      <c r="C25" s="167" t="s">
        <v>181</v>
      </c>
      <c r="D25" s="167" t="s">
        <v>90</v>
      </c>
      <c r="E25" s="167" t="s">
        <v>143</v>
      </c>
      <c r="F25" s="167" t="s">
        <v>190</v>
      </c>
      <c r="G25" s="167" t="s">
        <v>191</v>
      </c>
      <c r="H25" s="170">
        <v>2000</v>
      </c>
      <c r="I25" s="63">
        <v>2000</v>
      </c>
      <c r="J25" s="63"/>
      <c r="K25" s="167"/>
      <c r="L25" s="63">
        <v>2000</v>
      </c>
      <c r="M25" s="167"/>
      <c r="N25" s="63"/>
      <c r="O25" s="63"/>
      <c r="P25" s="167"/>
      <c r="Q25" s="63"/>
      <c r="R25" s="63"/>
      <c r="S25" s="63"/>
      <c r="T25" s="63"/>
      <c r="U25" s="63"/>
      <c r="V25" s="63"/>
      <c r="W25" s="63"/>
    </row>
    <row r="26" ht="20.25" customHeight="1" spans="1:23">
      <c r="A26" s="167" t="str">
        <f t="shared" si="0"/>
        <v>       玉溪市工程建设标准定额管理站</v>
      </c>
      <c r="B26" s="167" t="s">
        <v>180</v>
      </c>
      <c r="C26" s="167" t="s">
        <v>181</v>
      </c>
      <c r="D26" s="167" t="s">
        <v>90</v>
      </c>
      <c r="E26" s="167" t="s">
        <v>143</v>
      </c>
      <c r="F26" s="167" t="s">
        <v>192</v>
      </c>
      <c r="G26" s="167" t="s">
        <v>193</v>
      </c>
      <c r="H26" s="170">
        <v>3000</v>
      </c>
      <c r="I26" s="63">
        <v>3000</v>
      </c>
      <c r="J26" s="63"/>
      <c r="K26" s="167"/>
      <c r="L26" s="63">
        <v>3000</v>
      </c>
      <c r="M26" s="167"/>
      <c r="N26" s="63"/>
      <c r="O26" s="63"/>
      <c r="P26" s="167"/>
      <c r="Q26" s="63"/>
      <c r="R26" s="63"/>
      <c r="S26" s="63"/>
      <c r="T26" s="63"/>
      <c r="U26" s="63"/>
      <c r="V26" s="63"/>
      <c r="W26" s="63"/>
    </row>
    <row r="27" ht="20.25" customHeight="1" spans="1:23">
      <c r="A27" s="167" t="str">
        <f t="shared" si="0"/>
        <v>       玉溪市工程建设标准定额管理站</v>
      </c>
      <c r="B27" s="167" t="s">
        <v>180</v>
      </c>
      <c r="C27" s="167" t="s">
        <v>181</v>
      </c>
      <c r="D27" s="167" t="s">
        <v>90</v>
      </c>
      <c r="E27" s="167" t="s">
        <v>143</v>
      </c>
      <c r="F27" s="167" t="s">
        <v>182</v>
      </c>
      <c r="G27" s="167" t="s">
        <v>183</v>
      </c>
      <c r="H27" s="170">
        <v>11100</v>
      </c>
      <c r="I27" s="63">
        <v>11100</v>
      </c>
      <c r="J27" s="63"/>
      <c r="K27" s="167"/>
      <c r="L27" s="63">
        <v>11100</v>
      </c>
      <c r="M27" s="167"/>
      <c r="N27" s="63"/>
      <c r="O27" s="63"/>
      <c r="P27" s="167"/>
      <c r="Q27" s="63"/>
      <c r="R27" s="63"/>
      <c r="S27" s="63"/>
      <c r="T27" s="63"/>
      <c r="U27" s="63"/>
      <c r="V27" s="63"/>
      <c r="W27" s="63"/>
    </row>
    <row r="28" ht="20.25" customHeight="1" spans="1:23">
      <c r="A28" s="167" t="str">
        <f t="shared" si="0"/>
        <v>       玉溪市工程建设标准定额管理站</v>
      </c>
      <c r="B28" s="167" t="s">
        <v>194</v>
      </c>
      <c r="C28" s="167" t="s">
        <v>117</v>
      </c>
      <c r="D28" s="167" t="s">
        <v>90</v>
      </c>
      <c r="E28" s="167" t="s">
        <v>143</v>
      </c>
      <c r="F28" s="167" t="s">
        <v>195</v>
      </c>
      <c r="G28" s="167" t="s">
        <v>117</v>
      </c>
      <c r="H28" s="170">
        <v>1000</v>
      </c>
      <c r="I28" s="63">
        <v>1000</v>
      </c>
      <c r="J28" s="63"/>
      <c r="K28" s="167"/>
      <c r="L28" s="63">
        <v>1000</v>
      </c>
      <c r="M28" s="167"/>
      <c r="N28" s="63"/>
      <c r="O28" s="63"/>
      <c r="P28" s="167"/>
      <c r="Q28" s="63"/>
      <c r="R28" s="63"/>
      <c r="S28" s="63"/>
      <c r="T28" s="63"/>
      <c r="U28" s="63"/>
      <c r="V28" s="63"/>
      <c r="W28" s="63"/>
    </row>
    <row r="29" ht="20.25" customHeight="1" spans="1:23">
      <c r="A29" s="167" t="str">
        <f t="shared" si="0"/>
        <v>       玉溪市工程建设标准定额管理站</v>
      </c>
      <c r="B29" s="167" t="s">
        <v>196</v>
      </c>
      <c r="C29" s="167" t="s">
        <v>197</v>
      </c>
      <c r="D29" s="167" t="s">
        <v>90</v>
      </c>
      <c r="E29" s="167" t="s">
        <v>143</v>
      </c>
      <c r="F29" s="167" t="s">
        <v>198</v>
      </c>
      <c r="G29" s="167" t="s">
        <v>199</v>
      </c>
      <c r="H29" s="170">
        <v>1500</v>
      </c>
      <c r="I29" s="63">
        <v>1500</v>
      </c>
      <c r="J29" s="63"/>
      <c r="K29" s="167"/>
      <c r="L29" s="63">
        <v>1500</v>
      </c>
      <c r="M29" s="167"/>
      <c r="N29" s="63"/>
      <c r="O29" s="63"/>
      <c r="P29" s="167"/>
      <c r="Q29" s="63"/>
      <c r="R29" s="63"/>
      <c r="S29" s="63"/>
      <c r="T29" s="63"/>
      <c r="U29" s="63"/>
      <c r="V29" s="63"/>
      <c r="W29" s="63"/>
    </row>
    <row r="30" ht="20.25" customHeight="1" spans="1:23">
      <c r="A30" s="167" t="str">
        <f t="shared" si="0"/>
        <v>       玉溪市工程建设标准定额管理站</v>
      </c>
      <c r="B30" s="167" t="s">
        <v>200</v>
      </c>
      <c r="C30" s="167" t="s">
        <v>201</v>
      </c>
      <c r="D30" s="167" t="s">
        <v>90</v>
      </c>
      <c r="E30" s="167" t="s">
        <v>143</v>
      </c>
      <c r="F30" s="167" t="s">
        <v>146</v>
      </c>
      <c r="G30" s="167" t="s">
        <v>147</v>
      </c>
      <c r="H30" s="170">
        <v>125000</v>
      </c>
      <c r="I30" s="63">
        <v>125000</v>
      </c>
      <c r="J30" s="63"/>
      <c r="K30" s="167"/>
      <c r="L30" s="63">
        <v>125000</v>
      </c>
      <c r="M30" s="167"/>
      <c r="N30" s="63"/>
      <c r="O30" s="63"/>
      <c r="P30" s="167"/>
      <c r="Q30" s="63"/>
      <c r="R30" s="63"/>
      <c r="S30" s="63"/>
      <c r="T30" s="63"/>
      <c r="U30" s="63"/>
      <c r="V30" s="63"/>
      <c r="W30" s="63"/>
    </row>
    <row r="31" ht="20.25" customHeight="1" spans="1:23">
      <c r="A31" s="167" t="str">
        <f t="shared" si="0"/>
        <v>       玉溪市工程建设标准定额管理站</v>
      </c>
      <c r="B31" s="167" t="s">
        <v>202</v>
      </c>
      <c r="C31" s="167" t="s">
        <v>203</v>
      </c>
      <c r="D31" s="167" t="s">
        <v>90</v>
      </c>
      <c r="E31" s="167" t="s">
        <v>143</v>
      </c>
      <c r="F31" s="167" t="s">
        <v>146</v>
      </c>
      <c r="G31" s="167" t="s">
        <v>147</v>
      </c>
      <c r="H31" s="170">
        <v>247000</v>
      </c>
      <c r="I31" s="63">
        <v>247000</v>
      </c>
      <c r="J31" s="63">
        <v>61750</v>
      </c>
      <c r="K31" s="167"/>
      <c r="L31" s="63">
        <v>185250</v>
      </c>
      <c r="M31" s="167"/>
      <c r="N31" s="63"/>
      <c r="O31" s="63"/>
      <c r="P31" s="167"/>
      <c r="Q31" s="63"/>
      <c r="R31" s="63"/>
      <c r="S31" s="63"/>
      <c r="T31" s="63"/>
      <c r="U31" s="63"/>
      <c r="V31" s="63"/>
      <c r="W31" s="63"/>
    </row>
    <row r="32" ht="20.25" customHeight="1" spans="1:23">
      <c r="A32" s="167" t="str">
        <f t="shared" si="0"/>
        <v>       玉溪市工程建设标准定额管理站</v>
      </c>
      <c r="B32" s="167" t="s">
        <v>204</v>
      </c>
      <c r="C32" s="167" t="s">
        <v>205</v>
      </c>
      <c r="D32" s="167" t="s">
        <v>85</v>
      </c>
      <c r="E32" s="167" t="s">
        <v>156</v>
      </c>
      <c r="F32" s="167" t="s">
        <v>206</v>
      </c>
      <c r="G32" s="167" t="s">
        <v>207</v>
      </c>
      <c r="H32" s="170">
        <v>8000</v>
      </c>
      <c r="I32" s="63">
        <v>8000</v>
      </c>
      <c r="J32" s="63"/>
      <c r="K32" s="167"/>
      <c r="L32" s="63">
        <v>8000</v>
      </c>
      <c r="M32" s="167"/>
      <c r="N32" s="63"/>
      <c r="O32" s="63"/>
      <c r="P32" s="167"/>
      <c r="Q32" s="63"/>
      <c r="R32" s="63"/>
      <c r="S32" s="63"/>
      <c r="T32" s="63"/>
      <c r="U32" s="63"/>
      <c r="V32" s="63"/>
      <c r="W32" s="63"/>
    </row>
    <row r="33" ht="20.25" customHeight="1" spans="1:23">
      <c r="A33" s="169" t="s">
        <v>30</v>
      </c>
      <c r="B33" s="169"/>
      <c r="C33" s="169"/>
      <c r="D33" s="169"/>
      <c r="E33" s="169"/>
      <c r="F33" s="169"/>
      <c r="G33" s="169"/>
      <c r="H33" s="63">
        <v>1234822.64</v>
      </c>
      <c r="I33" s="63">
        <v>1234822.64</v>
      </c>
      <c r="J33" s="63">
        <v>250475.76</v>
      </c>
      <c r="K33" s="63"/>
      <c r="L33" s="63">
        <v>984346.88</v>
      </c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3:G33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236111111111111" right="0.196527777777778" top="1" bottom="1" header="0.5" footer="0.5"/>
  <pageSetup paperSize="1" scale="48" pageOrder="overThenDown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B25" sqref="B25"/>
    </sheetView>
  </sheetViews>
  <sheetFormatPr defaultColWidth="9.14166666666667" defaultRowHeight="14.25" customHeight="1"/>
  <cols>
    <col min="1" max="1" width="14.575" customWidth="1"/>
    <col min="2" max="2" width="15.5" customWidth="1"/>
    <col min="3" max="3" width="21.625" customWidth="1"/>
    <col min="4" max="8" width="8.375" customWidth="1"/>
    <col min="9" max="9" width="5.875" customWidth="1"/>
    <col min="10" max="10" width="5.75" customWidth="1"/>
    <col min="11" max="11" width="9.125" customWidth="1"/>
    <col min="12" max="17" width="7.375" customWidth="1"/>
    <col min="18" max="23" width="8.375" customWidth="1"/>
  </cols>
  <sheetData>
    <row r="1" ht="18" customHeight="1" spans="2:23">
      <c r="B1" s="150"/>
      <c r="E1" s="159"/>
      <c r="F1" s="159"/>
      <c r="G1" s="159"/>
      <c r="H1" s="159"/>
      <c r="K1" s="150"/>
      <c r="N1" s="150"/>
      <c r="O1" s="150"/>
      <c r="P1" s="150"/>
      <c r="U1" s="164"/>
      <c r="W1" s="151" t="s">
        <v>208</v>
      </c>
    </row>
    <row r="2" ht="27.75" customHeight="1" spans="1:23">
      <c r="A2" s="32" t="s">
        <v>209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8" customHeight="1" spans="1:23">
      <c r="A3" s="6" t="str">
        <f>"单位名称："&amp;"玉溪市工程建设标准定额管理站"</f>
        <v>单位名称：玉溪市工程建设标准定额管理站</v>
      </c>
      <c r="B3" s="160" t="str">
        <f>"单位名称："&amp;"玉溪市工程建设标准定额管理站"</f>
        <v>单位名称：玉溪市工程建设标准定额管理站</v>
      </c>
      <c r="C3" s="160"/>
      <c r="D3" s="160"/>
      <c r="E3" s="160"/>
      <c r="F3" s="160"/>
      <c r="G3" s="160"/>
      <c r="H3" s="160"/>
      <c r="I3" s="160"/>
      <c r="J3" s="8"/>
      <c r="K3" s="8"/>
      <c r="L3" s="8"/>
      <c r="M3" s="8"/>
      <c r="N3" s="8"/>
      <c r="O3" s="8"/>
      <c r="P3" s="8"/>
      <c r="Q3" s="8"/>
      <c r="U3" s="164"/>
      <c r="W3" s="151" t="s">
        <v>2</v>
      </c>
    </row>
    <row r="4" ht="21.75" customHeight="1" spans="1:23">
      <c r="A4" s="10" t="s">
        <v>210</v>
      </c>
      <c r="B4" s="10" t="s">
        <v>122</v>
      </c>
      <c r="C4" s="10" t="s">
        <v>123</v>
      </c>
      <c r="D4" s="10" t="s">
        <v>211</v>
      </c>
      <c r="E4" s="11" t="s">
        <v>124</v>
      </c>
      <c r="F4" s="11" t="s">
        <v>125</v>
      </c>
      <c r="G4" s="11" t="s">
        <v>126</v>
      </c>
      <c r="H4" s="11" t="s">
        <v>127</v>
      </c>
      <c r="I4" s="21" t="s">
        <v>30</v>
      </c>
      <c r="J4" s="21" t="s">
        <v>212</v>
      </c>
      <c r="K4" s="21"/>
      <c r="L4" s="21"/>
      <c r="M4" s="21"/>
      <c r="N4" s="21" t="s">
        <v>129</v>
      </c>
      <c r="O4" s="21"/>
      <c r="P4" s="21"/>
      <c r="Q4" s="11" t="s">
        <v>36</v>
      </c>
      <c r="R4" s="12" t="s">
        <v>213</v>
      </c>
      <c r="S4" s="13"/>
      <c r="T4" s="13"/>
      <c r="U4" s="13"/>
      <c r="V4" s="13"/>
      <c r="W4" s="14"/>
    </row>
    <row r="5" ht="21.75" customHeight="1" spans="1:23">
      <c r="A5" s="15"/>
      <c r="B5" s="15"/>
      <c r="C5" s="15"/>
      <c r="D5" s="15"/>
      <c r="E5" s="16"/>
      <c r="F5" s="16"/>
      <c r="G5" s="16"/>
      <c r="H5" s="16"/>
      <c r="I5" s="21"/>
      <c r="J5" s="163" t="s">
        <v>33</v>
      </c>
      <c r="K5" s="163"/>
      <c r="L5" s="163" t="s">
        <v>34</v>
      </c>
      <c r="M5" s="163" t="s">
        <v>35</v>
      </c>
      <c r="N5" s="11" t="s">
        <v>33</v>
      </c>
      <c r="O5" s="11" t="s">
        <v>34</v>
      </c>
      <c r="P5" s="11" t="s">
        <v>35</v>
      </c>
      <c r="Q5" s="16"/>
      <c r="R5" s="11" t="s">
        <v>32</v>
      </c>
      <c r="S5" s="11" t="s">
        <v>39</v>
      </c>
      <c r="T5" s="11" t="s">
        <v>135</v>
      </c>
      <c r="U5" s="11" t="s">
        <v>41</v>
      </c>
      <c r="V5" s="11" t="s">
        <v>42</v>
      </c>
      <c r="W5" s="11" t="s">
        <v>43</v>
      </c>
    </row>
    <row r="6" ht="40.5" customHeight="1" spans="1:23">
      <c r="A6" s="18"/>
      <c r="B6" s="18"/>
      <c r="C6" s="18"/>
      <c r="D6" s="18"/>
      <c r="E6" s="19"/>
      <c r="F6" s="19"/>
      <c r="G6" s="19"/>
      <c r="H6" s="19"/>
      <c r="I6" s="21"/>
      <c r="J6" s="163" t="s">
        <v>32</v>
      </c>
      <c r="K6" s="163" t="s">
        <v>214</v>
      </c>
      <c r="L6" s="163"/>
      <c r="M6" s="163"/>
      <c r="N6" s="19"/>
      <c r="O6" s="19"/>
      <c r="P6" s="19"/>
      <c r="Q6" s="19"/>
      <c r="R6" s="19"/>
      <c r="S6" s="19"/>
      <c r="T6" s="19"/>
      <c r="U6" s="20"/>
      <c r="V6" s="19"/>
      <c r="W6" s="19"/>
    </row>
    <row r="7" ht="27" customHeight="1" spans="1:23">
      <c r="A7" s="161">
        <v>1</v>
      </c>
      <c r="B7" s="161">
        <v>2</v>
      </c>
      <c r="C7" s="161">
        <v>3</v>
      </c>
      <c r="D7" s="161">
        <v>4</v>
      </c>
      <c r="E7" s="161">
        <v>5</v>
      </c>
      <c r="F7" s="161">
        <v>6</v>
      </c>
      <c r="G7" s="161">
        <v>7</v>
      </c>
      <c r="H7" s="161">
        <v>8</v>
      </c>
      <c r="I7" s="161">
        <v>9</v>
      </c>
      <c r="J7" s="161">
        <v>10</v>
      </c>
      <c r="K7" s="161">
        <v>11</v>
      </c>
      <c r="L7" s="161">
        <v>12</v>
      </c>
      <c r="M7" s="161">
        <v>13</v>
      </c>
      <c r="N7" s="161">
        <v>14</v>
      </c>
      <c r="O7" s="161">
        <v>15</v>
      </c>
      <c r="P7" s="161">
        <v>16</v>
      </c>
      <c r="Q7" s="161">
        <v>17</v>
      </c>
      <c r="R7" s="161">
        <v>18</v>
      </c>
      <c r="S7" s="161">
        <v>19</v>
      </c>
      <c r="T7" s="161">
        <v>20</v>
      </c>
      <c r="U7" s="161">
        <v>21</v>
      </c>
      <c r="V7" s="161">
        <v>22</v>
      </c>
      <c r="W7" s="161">
        <v>23</v>
      </c>
    </row>
    <row r="8" ht="21" customHeight="1" spans="1:23">
      <c r="A8" s="68"/>
      <c r="B8" s="162"/>
      <c r="C8" s="68"/>
      <c r="D8" s="68"/>
      <c r="E8" s="68"/>
      <c r="F8" s="68"/>
      <c r="G8" s="68"/>
      <c r="H8" s="68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ht="21" customHeight="1" spans="1:23">
      <c r="A9" s="68"/>
      <c r="B9" s="162"/>
      <c r="C9" s="68"/>
      <c r="D9" s="68"/>
      <c r="E9" s="68"/>
      <c r="F9" s="68"/>
      <c r="G9" s="68"/>
      <c r="H9" s="68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ht="21" customHeight="1" spans="1:23">
      <c r="A10" s="46" t="s">
        <v>215</v>
      </c>
      <c r="B10" s="47"/>
      <c r="C10" s="47"/>
      <c r="D10" s="47"/>
      <c r="E10" s="47"/>
      <c r="F10" s="47"/>
      <c r="G10" s="47"/>
      <c r="H10" s="48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2" s="1" customFormat="1" customHeight="1" spans="1:1">
      <c r="A12" s="1" t="s">
        <v>216</v>
      </c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314583333333333" right="0.275" top="1" bottom="1" header="0.5" footer="0.5"/>
  <pageSetup paperSize="9" scale="6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17" sqref="A17"/>
    </sheetView>
  </sheetViews>
  <sheetFormatPr defaultColWidth="9.14166666666667" defaultRowHeight="12" customHeight="1"/>
  <cols>
    <col min="1" max="1" width="34.2833333333333" customWidth="1"/>
    <col min="2" max="2" width="16.25" customWidth="1"/>
    <col min="3" max="10" width="12.75" customWidth="1"/>
  </cols>
  <sheetData>
    <row r="1" ht="19" customHeight="1" spans="10:10">
      <c r="J1" s="158" t="s">
        <v>217</v>
      </c>
    </row>
    <row r="2" ht="28.5" customHeight="1" spans="1:10">
      <c r="A2" s="157" t="s">
        <v>218</v>
      </c>
      <c r="B2" s="32"/>
      <c r="C2" s="32"/>
      <c r="D2" s="32"/>
      <c r="E2" s="32"/>
      <c r="F2" s="119"/>
      <c r="G2" s="32"/>
      <c r="H2" s="119"/>
      <c r="I2" s="119"/>
      <c r="J2" s="32"/>
    </row>
    <row r="3" ht="21" customHeight="1" spans="1:1">
      <c r="A3" s="6" t="str">
        <f>"单位名称："&amp;"玉溪市工程建设标准定额管理站"</f>
        <v>单位名称：玉溪市工程建设标准定额管理站</v>
      </c>
    </row>
    <row r="4" ht="21" customHeight="1" spans="1:10">
      <c r="A4" s="67" t="s">
        <v>219</v>
      </c>
      <c r="B4" s="67" t="s">
        <v>220</v>
      </c>
      <c r="C4" s="67" t="s">
        <v>221</v>
      </c>
      <c r="D4" s="67" t="s">
        <v>222</v>
      </c>
      <c r="E4" s="67" t="s">
        <v>223</v>
      </c>
      <c r="F4" s="54" t="s">
        <v>224</v>
      </c>
      <c r="G4" s="67" t="s">
        <v>225</v>
      </c>
      <c r="H4" s="54" t="s">
        <v>226</v>
      </c>
      <c r="I4" s="54" t="s">
        <v>227</v>
      </c>
      <c r="J4" s="67" t="s">
        <v>228</v>
      </c>
    </row>
    <row r="5" ht="21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4">
        <v>6</v>
      </c>
      <c r="G5" s="67">
        <v>7</v>
      </c>
      <c r="H5" s="54">
        <v>8</v>
      </c>
      <c r="I5" s="54">
        <v>9</v>
      </c>
      <c r="J5" s="67">
        <v>10</v>
      </c>
    </row>
    <row r="6" ht="21" customHeight="1" spans="1:10">
      <c r="A6" s="68"/>
      <c r="B6" s="69"/>
      <c r="C6" s="69"/>
      <c r="D6" s="69"/>
      <c r="E6" s="70"/>
      <c r="F6" s="71"/>
      <c r="G6" s="70"/>
      <c r="H6" s="71"/>
      <c r="I6" s="71"/>
      <c r="J6" s="70"/>
    </row>
    <row r="7" ht="21" customHeight="1" spans="1:10">
      <c r="A7" s="68"/>
      <c r="B7" s="68"/>
      <c r="C7" s="68"/>
      <c r="D7" s="68"/>
      <c r="E7" s="68"/>
      <c r="F7" s="68"/>
      <c r="G7" s="43"/>
      <c r="H7" s="68"/>
      <c r="I7" s="68"/>
      <c r="J7" s="68"/>
    </row>
    <row r="9" s="1" customFormat="1" ht="14.25" customHeight="1" spans="1:1">
      <c r="A9" s="1" t="s">
        <v>229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2026-01-27T08:09:00Z</dcterms:created>
  <dcterms:modified xsi:type="dcterms:W3CDTF">2026-02-02T02:06:55Z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860C395DF9A94567BAF7F76FCB387712</vt:lpwstr>
  </property>
  <property fmtid="{D5CDD505-2E9C-101B-9397-08002B2CF9AE}" pid="3" name="KSOProductBuildVer">
    <vt:lpwstr>2052-11.8.2.12309</vt:lpwstr>
  </property>
</Properties>
</file>