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3" activeTab="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<sst xmlns="http://schemas.openxmlformats.org/spreadsheetml/2006/main" count="712" uniqueCount="348">
  <si>
    <t>预算01-1表</t>
  </si>
  <si>
    <t>2026年财务收支预算总表部门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</si>
  <si>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</si>
  <si>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</si>
  <si>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</si>
  <si>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</si>
  <si>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</si>
  <si>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</si>
  <si>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</si>
  <si>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</si>
  <si>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</si>
  <si>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</si>
  <si>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</si>
  <si>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</si>
  <si>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</si>
  <si>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</si>
  <si>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</si>
  <si>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</si>
  <si>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</si>
  <si>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</si>
  <si>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</si>
  <si>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</si>
  <si>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</si>
  <si>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</si>
  <si>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</si>
  <si>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</si>
  <si>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</si>
  <si>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</si>
  <si>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</si>
  <si>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</si>
  <si>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</si>
  <si>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</si>
  <si>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</si>
  <si>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</si>
  <si>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</si>
  <si>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</si>
  <si>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</si>
  <si>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</si>
  <si>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</si>
  <si>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</si>
  <si>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</si>
  <si>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</si>
  <si>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</si>
  <si>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</si>
  <si>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</si>
  <si>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</si>
  <si>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</si>
  <si>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</si>
  <si>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</si>
  <si>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</si>
  <si>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</si>
  <si>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</si>
  <si>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</si>
  <si>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</si>
  <si>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</si>
  <si>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</si>
  <si>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</si>
  <si>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</si>
  <si>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</si>
  <si>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</si>
  <si>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</si>
  <si>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</si>
  <si>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</si>
  <si>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120011</t>
  </si>
  <si>
    <t>玉溪市城建档案馆</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</si>
  <si>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</si>
  <si>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</si>
  <si>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</si>
  <si>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</si>
  <si>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</si>
  <si>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</si>
  <si>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</si>
  <si>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</si>
  <si>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</si>
  <si>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</si>
  <si>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</si>
  <si>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</si>
  <si>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</si>
  <si>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208</t>
  </si>
  <si>
    <t>20805</t>
  </si>
  <si>
    <t>2080502</t>
  </si>
  <si>
    <t>2080505</t>
  </si>
  <si>
    <t>210</t>
  </si>
  <si>
    <t>21011</t>
  </si>
  <si>
    <t>2101101</t>
  </si>
  <si>
    <t>2101102</t>
  </si>
  <si>
    <t>2101103</t>
  </si>
  <si>
    <t>2101199</t>
  </si>
  <si>
    <t>212</t>
  </si>
  <si>
    <t>21201</t>
  </si>
  <si>
    <t>2120199</t>
  </si>
  <si>
    <t>221</t>
  </si>
  <si>
    <t>22102</t>
  </si>
  <si>
    <t>2210201</t>
  </si>
  <si>
    <t>2210203</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</si>
  <si>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</si>
  <si>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</si>
  <si>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</si>
  <si>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</si>
  <si>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</si>
  <si>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</si>
  <si>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</si>
  <si>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</si>
  <si>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</si>
  <si>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</si>
  <si>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</si>
  <si>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</si>
  <si>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</si>
  <si>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</si>
  <si>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</si>
  <si>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</si>
  <si>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</si>
  <si>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</si>
  <si>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</si>
  <si>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</si>
  <si>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</si>
  <si>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</si>
  <si>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</si>
  <si>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</si>
  <si>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</si>
  <si>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</si>
  <si>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</si>
  <si>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</si>
  <si>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</si>
  <si>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</si>
  <si>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</si>
  <si>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</si>
  <si>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</si>
  <si>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</si>
  <si>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</si>
  <si>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</si>
  <si>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</si>
  <si>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</si>
  <si>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</si>
  <si>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</si>
  <si>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</si>
  <si>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</si>
  <si>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</si>
  <si>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</si>
  <si>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</si>
  <si>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530400210000000626889</t>
  </si>
  <si>
    <t>事业人员工资支出</t>
  </si>
  <si>
    <t>其他城乡社区管理事务支出</t>
  </si>
  <si>
    <t>30101</t>
  </si>
  <si>
    <t>基本工资</t>
  </si>
  <si>
    <t>30102</t>
  </si>
  <si>
    <t>津贴补贴</t>
  </si>
  <si>
    <t>30107</t>
  </si>
  <si>
    <t>绩效工资</t>
  </si>
  <si>
    <t>购房补贴</t>
  </si>
  <si>
    <t>530400210000000626890</t>
  </si>
  <si>
    <t>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</si>
  <si>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</si>
  <si>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</si>
  <si>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</si>
  <si>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</si>
  <si>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</si>
  <si>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</si>
  <si>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</si>
  <si>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</si>
  <si>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</si>
  <si>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其他行政事业单位医疗支出</t>
  </si>
  <si>
    <t>30112</t>
  </si>
  <si>
    <t>其他社会保障缴费</t>
  </si>
  <si>
    <t>530400210000000626891</t>
  </si>
  <si>
    <t>住房公积金</t>
  </si>
  <si>
    <t>30113</t>
  </si>
  <si>
    <t>530400210000000626894</t>
  </si>
  <si>
    <t>公车购置及运维费</t>
  </si>
  <si>
    <t>30231</t>
  </si>
  <si>
    <t>公务用车运行维护费</t>
  </si>
  <si>
    <t>530400210000000626895</t>
  </si>
  <si>
    <t>工会经费</t>
  </si>
  <si>
    <t>30228</t>
  </si>
  <si>
    <t>530400210000000626896</t>
  </si>
  <si>
    <t>一般公用经费</t>
  </si>
  <si>
    <t>事业单位离退休</t>
  </si>
  <si>
    <t>30299</t>
  </si>
  <si>
    <t>其他商品和服务支出</t>
  </si>
  <si>
    <t>30201</t>
  </si>
  <si>
    <t>办公费</t>
  </si>
  <si>
    <t>30205</t>
  </si>
  <si>
    <t>水费</t>
  </si>
  <si>
    <t>30206</t>
  </si>
  <si>
    <t>电费</t>
  </si>
  <si>
    <t>30207</t>
  </si>
  <si>
    <t>邮电费</t>
  </si>
  <si>
    <t>30211</t>
  </si>
  <si>
    <t>差旅费</t>
  </si>
  <si>
    <t>30213</t>
  </si>
  <si>
    <t>维修（护）费</t>
  </si>
  <si>
    <t>30216</t>
  </si>
  <si>
    <t>培训费</t>
  </si>
  <si>
    <t>530400221100000627969</t>
  </si>
  <si>
    <t>30217</t>
  </si>
  <si>
    <t>530400241100002064962</t>
  </si>
  <si>
    <t>编外临聘人员经费</t>
  </si>
  <si>
    <t>30199</t>
  </si>
  <si>
    <t>其他工资福利支出</t>
  </si>
  <si>
    <t>530400241100002228291</t>
  </si>
  <si>
    <t>对个人和家庭的补助</t>
  </si>
  <si>
    <t>30305</t>
  </si>
  <si>
    <t>生活补助</t>
  </si>
  <si>
    <t>530400251100003425935</t>
  </si>
  <si>
    <t>优秀奖经费</t>
  </si>
  <si>
    <t>30103</t>
  </si>
  <si>
    <t>奖金</t>
  </si>
  <si>
    <t>530400251100003843525</t>
  </si>
  <si>
    <t>租赁费</t>
  </si>
  <si>
    <t>30214</t>
  </si>
  <si>
    <t>530400251100003843576</t>
  </si>
  <si>
    <t>物业管理费</t>
  </si>
  <si>
    <t>30209</t>
  </si>
  <si>
    <t>530400251100004552322</t>
  </si>
  <si>
    <t>奖励性绩效工资（高于部分）经费</t>
  </si>
  <si>
    <t>530400261100004910446</t>
  </si>
  <si>
    <t>奖励性绩效工资（工资部分）经费</t>
  </si>
  <si>
    <t>预算05-1表</t>
  </si>
  <si>
    <t>2026年部门项目支出预算表</t>
  </si>
  <si>
    <t>项目分类</t>
  </si>
  <si>
    <t>项目单位</t>
  </si>
  <si>
    <t>本年拨款</t>
  </si>
  <si>
    <t>单位资金</t>
  </si>
  <si>
    <t>其中：本次下达</t>
  </si>
  <si>
    <t>特定项目经费</t>
  </si>
  <si>
    <t>事业发展类</t>
  </si>
  <si>
    <t>530400261100004910963</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</si>
  <si>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</si>
  <si>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</si>
  <si>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</si>
  <si>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</si>
  <si>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</si>
  <si>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</si>
  <si>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</si>
  <si>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</si>
  <si>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</si>
  <si>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</si>
  <si>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</si>
  <si>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</si>
  <si>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</si>
  <si>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玉溪市城建档案管理系统二级等级保护复测及中心机房网络设备更新配置费</t>
  </si>
  <si>
    <t>产出指标</t>
  </si>
  <si>
    <t>数量指标</t>
  </si>
  <si>
    <t>保障项目</t>
  </si>
  <si>
    <t>=</t>
  </si>
  <si>
    <t>1.00</t>
  </si>
  <si>
    <t>个</t>
  </si>
  <si>
    <t>定量指标</t>
  </si>
  <si>
    <t>时效指标</t>
  </si>
  <si>
    <t>资金保障到位</t>
  </si>
  <si>
    <t>100</t>
  </si>
  <si>
    <t>%</t>
  </si>
  <si>
    <t>特定项目经费保障到位</t>
  </si>
  <si>
    <t>效益指标</t>
  </si>
  <si>
    <t>社会效益</t>
  </si>
  <si>
    <t>完成二级等保测评工作</t>
  </si>
  <si>
    <t>满意度指标</t>
  </si>
  <si>
    <t>服务对象满意度</t>
  </si>
  <si>
    <t>复测满意</t>
  </si>
  <si>
    <t>二级等保复测满意度</t>
  </si>
  <si>
    <t>成本指标</t>
  </si>
  <si>
    <t>经济成本指标</t>
  </si>
  <si>
    <t>&lt;=</t>
  </si>
  <si>
    <t>140000</t>
  </si>
  <si>
    <t>元</t>
  </si>
  <si>
    <t>《项目任务书》</t>
  </si>
  <si>
    <t>预算06表</t>
  </si>
  <si>
    <t>2026年部门政府性基金预算支出预算表</t>
  </si>
  <si>
    <t>单位:元</t>
  </si>
  <si>
    <t>政府性基金预算支出</t>
  </si>
  <si>
    <t>备注：本单位无政府性基金预算支出，故《2026年部门政府性基金预算支出预算表》为空表。</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</si>
  <si>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</si>
  <si>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</si>
  <si>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</si>
  <si>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</si>
  <si>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</si>
  <si>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</si>
  <si>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</si>
  <si>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</si>
  <si>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</si>
  <si>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</si>
  <si>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</si>
  <si>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</si>
  <si>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年</t>
  </si>
  <si>
    <t>车辆加油服务</t>
  </si>
  <si>
    <t>辆</t>
  </si>
  <si>
    <t>机动车保险服务</t>
  </si>
  <si>
    <t>车辆维修和保养服务</t>
  </si>
  <si>
    <t>预算08表</t>
  </si>
  <si>
    <t>2026年部门政府购买服务预算表</t>
  </si>
  <si>
    <t>政府购买服务项目</t>
  </si>
  <si>
    <t>政府购买服务目录</t>
  </si>
  <si>
    <t>备注：本单位无政府购买服务项目，故《2026年部门政府购买服务预算表》为空表。</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</si>
  <si>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</si>
  <si>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</si>
  <si>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</si>
  <si>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</si>
  <si>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</si>
  <si>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</si>
  <si>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</si>
  <si>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</si>
  <si>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</si>
  <si>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</si>
  <si>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</si>
  <si>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</si>
  <si>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</si>
  <si>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</si>
  <si>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</si>
  <si>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备注：本单位无市对下转移支付，故《2026年市对下转移支付预算表》为空表。</t>
  </si>
  <si>
    <t>预算09-2表</t>
  </si>
  <si>
    <t>2026年市对下转移支付绩效目标表</t>
  </si>
  <si>
    <t>备注：本单位无市对下转移支付，故《2026年市对下转移支付绩效目标表》为空表。</t>
  </si>
  <si>
    <t>预算10表</t>
  </si>
  <si>
    <t>2026年新增资产配置表</t>
  </si>
  <si>
    <t>资产类别</t>
  </si>
  <si>
    <t>资产分类代码.名称</t>
  </si>
  <si>
    <t>资产名称</t>
  </si>
  <si>
    <t>计量单位</t>
  </si>
  <si>
    <t>财政部门批复数（元）</t>
  </si>
  <si>
    <t>单价</t>
  </si>
  <si>
    <t>金额</t>
  </si>
  <si>
    <t>设备</t>
  </si>
  <si>
    <t>A02061512 电池及能源系统</t>
  </si>
  <si>
    <t>电池及辅助材料</t>
  </si>
  <si>
    <t>套</t>
  </si>
  <si>
    <t>A02061804 空调机</t>
  </si>
  <si>
    <t>机房专用精密空调</t>
  </si>
  <si>
    <t>台</t>
  </si>
  <si>
    <t>A02010202 交换设备</t>
  </si>
  <si>
    <t>三层交换机</t>
  </si>
  <si>
    <t>A02010601 机柜</t>
  </si>
  <si>
    <t>电池柜</t>
  </si>
  <si>
    <t>家具和用品</t>
  </si>
  <si>
    <t>A05010602 金属质架类</t>
  </si>
  <si>
    <t>承重架</t>
  </si>
  <si>
    <t>预算11表</t>
  </si>
  <si>
    <t>2026年上级补助项目支出预算表</t>
  </si>
  <si>
    <t>上级补助</t>
  </si>
  <si>
    <t>备注：本单位无上级补助项目，故《2026年上级补助项目支出预算表》为空表。</t>
  </si>
  <si>
    <t>预算12表</t>
  </si>
  <si>
    <t>2026年部门项目支出中期规划预算表</t>
  </si>
  <si>
    <t>项目级次</t>
  </si>
  <si>
    <t>2026年</t>
  </si>
  <si>
    <t>2027年</t>
  </si>
  <si>
    <t>2028年</t>
  </si>
  <si>
    <t>313 事业发展类</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</si>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</sst>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numFmt numFmtId="178" formatCode="yyyy\-mm\-dd\ hh:mm:ss"/>
    <numFmt numFmtId="179" formatCode="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style="thin">
        <color auto="1"/>
      </right>
      <top style="thin">
        <color auto="1"/>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9"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8"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8" fontId="1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19"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19" fillId="0" borderId="0" applyFont="0" applyFill="0" applyBorder="0" applyAlignment="0" applyProtection="0">
      <alignment vertical="center"/>
    </xf>
    <xf numFmtId="177" fontId="11" fillId="0" borderId="7">
      <alignment horizontal="right" vertical="center"/>
    </xf>
    <xf numFmtId="0" fontId="27" fillId="0" borderId="0" applyNumberFormat="0" applyFill="0" applyBorder="0" applyAlignment="0" applyProtection="0">
      <alignment vertical="center"/>
    </xf>
    <xf numFmtId="0" fontId="19" fillId="7" borderId="19"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0" applyNumberFormat="0" applyFill="0" applyAlignment="0" applyProtection="0">
      <alignment vertical="center"/>
    </xf>
    <xf numFmtId="0" fontId="33" fillId="0" borderId="20" applyNumberFormat="0" applyFill="0" applyAlignment="0" applyProtection="0">
      <alignment vertical="center"/>
    </xf>
    <xf numFmtId="0" fontId="25" fillId="9" borderId="0" applyNumberFormat="0" applyBorder="0" applyAlignment="0" applyProtection="0">
      <alignment vertical="center"/>
    </xf>
    <xf numFmtId="0" fontId="28" fillId="0" borderId="21" applyNumberFormat="0" applyFill="0" applyAlignment="0" applyProtection="0">
      <alignment vertical="center"/>
    </xf>
    <xf numFmtId="0" fontId="25" fillId="10" borderId="0" applyNumberFormat="0" applyBorder="0" applyAlignment="0" applyProtection="0">
      <alignment vertical="center"/>
    </xf>
    <xf numFmtId="0" fontId="34" fillId="11" borderId="22" applyNumberFormat="0" applyAlignment="0" applyProtection="0">
      <alignment vertical="center"/>
    </xf>
    <xf numFmtId="0" fontId="35" fillId="11" borderId="18" applyNumberFormat="0" applyAlignment="0" applyProtection="0">
      <alignment vertical="center"/>
    </xf>
    <xf numFmtId="0" fontId="36" fillId="12" borderId="23"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9" fontId="11" fillId="0" borderId="7">
      <alignment horizontal="right" vertical="center"/>
    </xf>
    <xf numFmtId="180" fontId="11" fillId="0" borderId="7">
      <alignment horizontal="right" vertical="center"/>
    </xf>
  </cellStyleXfs>
  <cellXfs count="174">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vertical="center"/>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3" applyNumberFormat="1" applyFont="1" applyBorder="1">
      <alignment horizontal="left" vertical="center" wrapText="1"/>
    </xf>
    <xf numFmtId="176"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lignment horizontal="righ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49" fontId="7" fillId="0" borderId="7" xfId="53" applyNumberFormat="1" applyFont="1" applyBorder="1">
      <alignment horizontal="lef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xf>
    <xf numFmtId="0" fontId="3" fillId="0" borderId="0" xfId="0" applyFont="1" applyBorder="1" applyAlignment="1" applyProtection="1">
      <alignment horizontal="right" vertical="center"/>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protection locked="0"/>
    </xf>
    <xf numFmtId="0" fontId="3"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1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3" xfId="0" applyFont="1" applyBorder="1" applyAlignment="1">
      <alignment horizontal="center" vertical="center"/>
    </xf>
    <xf numFmtId="0" fontId="9" fillId="0" borderId="13" xfId="0" applyFont="1" applyBorder="1" applyAlignment="1" applyProtection="1">
      <alignment horizontal="center" vertical="center"/>
      <protection locked="0"/>
    </xf>
    <xf numFmtId="0" fontId="3" fillId="0" borderId="13" xfId="0" applyFont="1" applyBorder="1" applyAlignment="1">
      <alignment horizontal="right" vertical="center"/>
    </xf>
    <xf numFmtId="176" fontId="3" fillId="0" borderId="7" xfId="0" applyNumberFormat="1" applyFont="1" applyBorder="1" applyAlignment="1">
      <alignment horizontal="right" vertical="center"/>
    </xf>
    <xf numFmtId="0" fontId="3" fillId="0" borderId="13"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2" xfId="0" applyFont="1" applyBorder="1" applyAlignment="1" applyProtection="1">
      <alignment horizontal="center" vertical="center" wrapText="1"/>
      <protection locked="0"/>
    </xf>
    <xf numFmtId="0" fontId="9" fillId="0" borderId="15" xfId="0" applyFont="1" applyBorder="1" applyAlignment="1">
      <alignment horizontal="center" vertical="center" wrapText="1"/>
    </xf>
    <xf numFmtId="0" fontId="9" fillId="0" borderId="15" xfId="0" applyFont="1" applyBorder="1" applyAlignment="1" applyProtection="1">
      <alignment horizontal="center" vertical="center"/>
      <protection locked="0"/>
    </xf>
    <xf numFmtId="0" fontId="9" fillId="0" borderId="15"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4" xfId="0" applyFont="1" applyBorder="1" applyAlignment="1">
      <alignment horizontal="center" vertical="center" wrapText="1"/>
    </xf>
    <xf numFmtId="0" fontId="19" fillId="0" borderId="0" xfId="0" applyFont="1" applyBorder="1" applyAlignment="1"/>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176" fontId="7" fillId="0" borderId="7" xfId="54" applyNumberFormat="1" applyFont="1" applyBorder="1">
      <alignment horizontal="right" vertical="center"/>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3" applyNumberFormat="1" applyFont="1" applyBorder="1" applyAlignment="1">
      <alignment horizontal="right"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49" fontId="13" fillId="0" borderId="7" xfId="53" applyNumberFormat="1" applyFont="1" applyBorder="1" applyAlignment="1">
      <alignment horizontal="center" vertical="center" wrapText="1"/>
    </xf>
    <xf numFmtId="49" fontId="11" fillId="0" borderId="16" xfId="53" applyNumberFormat="1" applyFont="1" applyBorder="1" applyAlignment="1">
      <alignment horizontal="center" vertical="center" wrapText="1"/>
    </xf>
    <xf numFmtId="49" fontId="11" fillId="0" borderId="4"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0" fontId="0" fillId="0" borderId="8" xfId="0" applyFont="1" applyBorder="1">
      <alignment vertical="top"/>
    </xf>
    <xf numFmtId="176" fontId="11" fillId="0" borderId="7" xfId="53" applyNumberFormat="1" applyFont="1" applyBorder="1" applyAlignment="1">
      <alignment horizontal="right" vertical="center" wrapText="1"/>
    </xf>
    <xf numFmtId="49" fontId="11" fillId="0" borderId="8" xfId="53" applyNumberFormat="1" applyFont="1" applyBorder="1">
      <alignment horizontal="left" vertical="center" wrapText="1"/>
    </xf>
    <xf numFmtId="49" fontId="11" fillId="0" borderId="4" xfId="53" applyNumberFormat="1" applyFont="1" applyBorder="1">
      <alignment horizontal="left" vertical="center" wrapText="1"/>
    </xf>
    <xf numFmtId="49" fontId="11" fillId="0" borderId="10" xfId="53" applyNumberFormat="1" applyFont="1" applyBorder="1">
      <alignment horizontal="left" vertical="center" wrapText="1"/>
    </xf>
    <xf numFmtId="180" fontId="11" fillId="0" borderId="7" xfId="56" applyNumberFormat="1" applyFont="1" applyBorder="1" applyAlignment="1">
      <alignment horizontal="center" vertical="center" wrapText="1"/>
    </xf>
    <xf numFmtId="49" fontId="20" fillId="0" borderId="7" xfId="53" applyNumberFormat="1" applyFont="1" applyBorder="1" applyAlignment="1">
      <alignment horizontal="right" vertical="center" wrapText="1"/>
    </xf>
    <xf numFmtId="49" fontId="11" fillId="0" borderId="12"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2"/>
    </xf>
    <xf numFmtId="49" fontId="11" fillId="0" borderId="7" xfId="53"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3" applyNumberFormat="1" applyFont="1" applyBorder="1">
      <alignment horizontal="left" vertical="center" wrapText="1"/>
    </xf>
    <xf numFmtId="176" fontId="11" fillId="0" borderId="7" xfId="0" applyNumberFormat="1" applyFont="1" applyBorder="1" applyAlignment="1">
      <alignment horizontal="right" vertical="center"/>
    </xf>
    <xf numFmtId="176" fontId="21" fillId="0" borderId="7" xfId="0" applyNumberFormat="1" applyFont="1" applyBorder="1" applyAlignment="1">
      <alignment horizontal="left" vertical="center"/>
    </xf>
    <xf numFmtId="176" fontId="11" fillId="0" borderId="7" xfId="54" applyNumberFormat="1" applyFont="1" applyBorder="1">
      <alignment horizontal="right" vertical="center"/>
    </xf>
    <xf numFmtId="176"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xf numFmtId="49" fontId="20" fillId="0" borderId="8" xfId="53" applyNumberFormat="1" applyFont="1" applyBorder="1" applyAlignment="1">
      <alignment horizontal="right" vertical="center" wrapText="1"/>
    </xf>
    <xf numFmtId="49" fontId="12" fillId="0" borderId="10" xfId="53" applyNumberFormat="1" applyFont="1" applyBorder="1" applyAlignment="1">
      <alignment horizontal="center" vertical="center" wrapText="1"/>
    </xf>
    <xf numFmtId="49" fontId="11" fillId="0" borderId="17" xfId="53" applyNumberFormat="1" applyFont="1" applyBorder="1">
      <alignment horizontal="left" vertical="center" wrapText="1"/>
    </xf>
    <xf numFmtId="49" fontId="11" fillId="0" borderId="17" xfId="53" applyNumberFormat="1" applyFont="1" applyBorder="1" applyAlignment="1">
      <alignment horizontal="right" vertical="center" wrapText="1"/>
    </xf>
    <xf numFmtId="0" fontId="0" fillId="0" borderId="0" xfId="0" applyFont="1" applyBorder="1">
      <alignment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0"/>
  <sheetViews>
    <sheetView showZeros="0" workbookViewId="0">
      <selection activeCell="A28" sqref="A28"/>
    </sheetView>
  </sheetViews>
  <sheetFormatPr defaultColWidth="8.85" defaultRowHeight="15" customHeight="1" outlineLevelCol="3"/>
  <cols>
    <col min="1" max="1" width="44.2416666666667" customWidth="1"/>
    <col min="2" max="2" width="29.6916666666667" customWidth="1"/>
    <col min="3" max="3" width="36.5" customWidth="1"/>
    <col min="4" max="4" width="28.575" customWidth="1"/>
  </cols>
  <sheetData>
    <row r="1" ht="18.75" customHeight="1" spans="1:4">
      <c r="A1" s="144" t="s">
        <v>0</v>
      </c>
      <c r="B1" s="161"/>
      <c r="C1" s="161"/>
      <c r="D1" s="161"/>
    </row>
    <row r="2" ht="28.5" customHeight="1" spans="1:4">
      <c r="A2" s="162" t="s">
        <v>1</v>
      </c>
      <c r="B2" s="162"/>
      <c r="C2" s="162"/>
      <c r="D2" s="162"/>
    </row>
    <row r="3" ht="18.75" customHeight="1" spans="1:4">
      <c r="A3" s="146" t="str">
        <f>"单位名称："&amp;"玉溪市城建档案馆"</f>
        <v>单位名称：玉溪市城建档案馆</v>
      </c>
      <c r="B3" s="146"/>
      <c r="C3" s="146"/>
      <c r="D3" s="144" t="s">
        <v>2</v>
      </c>
    </row>
    <row r="4" ht="18.75" customHeight="1" spans="1:4">
      <c r="A4" s="147" t="s">
        <v>3</v>
      </c>
      <c r="B4" s="147"/>
      <c r="C4" s="147" t="s">
        <v>4</v>
      </c>
      <c r="D4" s="147"/>
    </row>
    <row r="5" ht="18.75" customHeight="1" spans="1:4">
      <c r="A5" s="147" t="s">
        <v>5</v>
      </c>
      <c r="B5" s="147" t="s">
        <v>6</v>
      </c>
      <c r="C5" s="147" t="s">
        <v>7</v>
      </c>
      <c r="D5" s="147" t="s">
        <v>6</v>
      </c>
    </row>
    <row r="6" ht="18.75" customHeight="1" spans="1:4">
      <c r="A6" s="146" t="s">
        <v>8</v>
      </c>
      <c r="B6" s="166">
        <v>2433276.55</v>
      </c>
      <c r="C6" s="167" t="str">
        <f>"一"&amp;"、"&amp;"社会保障和就业支出"</f>
        <v>一、社会保障和就业支出</v>
      </c>
      <c r="D6" s="166">
        <v>194011.2</v>
      </c>
    </row>
    <row r="7" ht="18.75" customHeight="1" spans="1:4">
      <c r="A7" s="146" t="s">
        <v>9</v>
      </c>
      <c r="B7" s="166"/>
      <c r="C7" s="167" t="str">
        <f>"二"&amp;"、"&amp;"卫生健康支出"</f>
        <v>二、卫生健康支出</v>
      </c>
      <c r="D7" s="166">
        <v>149884.72</v>
      </c>
    </row>
    <row r="8" ht="18.75" customHeight="1" spans="1:4">
      <c r="A8" s="146" t="s">
        <v>10</v>
      </c>
      <c r="B8" s="166"/>
      <c r="C8" s="167" t="str">
        <f>"三"&amp;"、"&amp;"城乡社区支出"</f>
        <v>三、城乡社区支出</v>
      </c>
      <c r="D8" s="166">
        <v>1935480.63</v>
      </c>
    </row>
    <row r="9" ht="18.75" customHeight="1" spans="1:4">
      <c r="A9" s="146" t="s">
        <v>11</v>
      </c>
      <c r="B9" s="166"/>
      <c r="C9" s="167" t="str">
        <f>"四"&amp;"、"&amp;"住房保障支出"</f>
        <v>四、住房保障支出</v>
      </c>
      <c r="D9" s="166">
        <v>153900</v>
      </c>
    </row>
    <row r="10" ht="18.75" customHeight="1" spans="1:4">
      <c r="A10" s="146" t="s">
        <v>12</v>
      </c>
      <c r="B10" s="166"/>
      <c r="C10" s="146"/>
      <c r="D10" s="146"/>
    </row>
    <row r="11" ht="18.75" customHeight="1" spans="1:4">
      <c r="A11" s="146" t="s">
        <v>13</v>
      </c>
      <c r="B11" s="166"/>
      <c r="C11" s="146"/>
      <c r="D11" s="146"/>
    </row>
    <row r="12" ht="18.75" customHeight="1" spans="1:4">
      <c r="A12" s="146" t="s">
        <v>14</v>
      </c>
      <c r="B12" s="166"/>
      <c r="C12" s="146"/>
      <c r="D12" s="146"/>
    </row>
    <row r="13" ht="18.75" customHeight="1" spans="1:4">
      <c r="A13" s="146" t="s">
        <v>15</v>
      </c>
      <c r="B13" s="166"/>
      <c r="C13" s="146"/>
      <c r="D13" s="146"/>
    </row>
    <row r="14" ht="18.75" customHeight="1" spans="1:4">
      <c r="A14" s="146" t="s">
        <v>16</v>
      </c>
      <c r="B14" s="166"/>
      <c r="C14" s="146"/>
      <c r="D14" s="146"/>
    </row>
    <row r="15" ht="18.75" customHeight="1" spans="1:4">
      <c r="A15" s="146" t="s">
        <v>17</v>
      </c>
      <c r="B15" s="166"/>
      <c r="C15" s="146"/>
      <c r="D15" s="146"/>
    </row>
    <row r="16" ht="18.75" customHeight="1" spans="1:4">
      <c r="A16" s="168" t="s">
        <v>18</v>
      </c>
      <c r="B16" s="166">
        <v>2433276.55</v>
      </c>
      <c r="C16" s="168" t="s">
        <v>19</v>
      </c>
      <c r="D16" s="166">
        <v>2433276.55</v>
      </c>
    </row>
    <row r="17" ht="18.75" customHeight="1" spans="1:4">
      <c r="A17" s="163" t="s">
        <v>20</v>
      </c>
      <c r="B17" s="146"/>
      <c r="C17" s="163" t="s">
        <v>21</v>
      </c>
      <c r="D17" s="146"/>
    </row>
    <row r="18" ht="18.75" customHeight="1" spans="1:4">
      <c r="A18" s="59" t="s">
        <v>22</v>
      </c>
      <c r="B18" s="166"/>
      <c r="C18" s="59" t="s">
        <v>22</v>
      </c>
      <c r="D18" s="166"/>
    </row>
    <row r="19" ht="18.75" customHeight="1" spans="1:4">
      <c r="A19" s="59" t="s">
        <v>23</v>
      </c>
      <c r="B19" s="166"/>
      <c r="C19" s="59" t="s">
        <v>23</v>
      </c>
      <c r="D19" s="166"/>
    </row>
    <row r="20" ht="18.75" customHeight="1" spans="1:4">
      <c r="A20" s="168" t="s">
        <v>24</v>
      </c>
      <c r="B20" s="166">
        <v>2433276.55</v>
      </c>
      <c r="C20" s="168" t="s">
        <v>25</v>
      </c>
      <c r="D20" s="166">
        <v>2433276.55</v>
      </c>
    </row>
  </sheetData>
  <mergeCells count="5">
    <mergeCell ref="A1:D1"/>
    <mergeCell ref="A2:D2"/>
    <mergeCell ref="A3:C3"/>
    <mergeCell ref="A4:B4"/>
    <mergeCell ref="C4:D4"/>
  </mergeCells>
  <pageMargins left="0.904861111111111" right="0.751388888888889" top="1.10208333333333" bottom="1" header="0.5" footer="0.5"/>
  <pageSetup paperSize="1" scale="87"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XFD10"/>
    </sheetView>
  </sheetViews>
  <sheetFormatPr defaultColWidth="9.14166666666667" defaultRowHeight="14.25" customHeight="1" outlineLevelCol="5"/>
  <cols>
    <col min="1" max="6" width="24" customWidth="1"/>
  </cols>
  <sheetData>
    <row r="1" ht="15.75" customHeight="1" spans="2:6">
      <c r="B1" s="131"/>
      <c r="F1" s="49" t="s">
        <v>266</v>
      </c>
    </row>
    <row r="2" ht="28.5" customHeight="1" spans="1:6">
      <c r="A2" s="31" t="s">
        <v>267</v>
      </c>
      <c r="B2" s="31"/>
      <c r="C2" s="31"/>
      <c r="D2" s="31"/>
      <c r="E2" s="31"/>
      <c r="F2" s="31"/>
    </row>
    <row r="3" ht="24" customHeight="1" spans="1:6">
      <c r="A3" s="132" t="str">
        <f>"单位名称："&amp;"玉溪市城建档案馆"</f>
        <v>单位名称：玉溪市城建档案馆</v>
      </c>
      <c r="B3" s="133"/>
      <c r="C3" s="133"/>
      <c r="D3" s="73"/>
      <c r="E3" s="73"/>
      <c r="F3" s="49" t="s">
        <v>268</v>
      </c>
    </row>
    <row r="4" ht="18.75" customHeight="1" spans="1:6">
      <c r="A4" s="33" t="s">
        <v>121</v>
      </c>
      <c r="B4" s="33" t="s">
        <v>67</v>
      </c>
      <c r="C4" s="33" t="s">
        <v>68</v>
      </c>
      <c r="D4" s="34" t="s">
        <v>269</v>
      </c>
      <c r="E4" s="41"/>
      <c r="F4" s="41"/>
    </row>
    <row r="5" ht="30" customHeight="1" spans="1:6">
      <c r="A5" s="40"/>
      <c r="B5" s="40"/>
      <c r="C5" s="40"/>
      <c r="D5" s="34" t="s">
        <v>30</v>
      </c>
      <c r="E5" s="41" t="s">
        <v>71</v>
      </c>
      <c r="F5" s="41" t="s">
        <v>72</v>
      </c>
    </row>
    <row r="6" ht="16.5" customHeight="1" spans="1:6">
      <c r="A6" s="41">
        <v>1</v>
      </c>
      <c r="B6" s="41">
        <v>2</v>
      </c>
      <c r="C6" s="41">
        <v>3</v>
      </c>
      <c r="D6" s="41">
        <v>4</v>
      </c>
      <c r="E6" s="41">
        <v>5</v>
      </c>
      <c r="F6" s="41">
        <v>6</v>
      </c>
    </row>
    <row r="7" ht="20.25" customHeight="1" spans="1:6">
      <c r="A7" s="42"/>
      <c r="B7" s="42"/>
      <c r="C7" s="42"/>
      <c r="D7" s="24"/>
      <c r="E7" s="134"/>
      <c r="F7" s="134"/>
    </row>
    <row r="8" ht="17.25" customHeight="1" spans="1:6">
      <c r="A8" s="135" t="s">
        <v>227</v>
      </c>
      <c r="B8" s="136"/>
      <c r="C8" s="136" t="s">
        <v>227</v>
      </c>
      <c r="D8" s="134"/>
      <c r="E8" s="134"/>
      <c r="F8" s="134"/>
    </row>
    <row r="10" customFormat="1" customHeight="1" spans="1:1">
      <c r="A10" t="s">
        <v>270</v>
      </c>
    </row>
  </sheetData>
  <mergeCells count="7">
    <mergeCell ref="A2:F2"/>
    <mergeCell ref="A3:E3"/>
    <mergeCell ref="D4:F4"/>
    <mergeCell ref="A8:C8"/>
    <mergeCell ref="A4:A5"/>
    <mergeCell ref="B4:B5"/>
    <mergeCell ref="C4:C5"/>
  </mergeCells>
  <pageMargins left="0.751388888888889" right="0.751388888888889" top="1" bottom="1" header="0.5" footer="0.5"/>
  <pageSetup paperSize="9" scale="92"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workbookViewId="0">
      <selection activeCell="A28" sqref="A28"/>
    </sheetView>
  </sheetViews>
  <sheetFormatPr defaultColWidth="9.14166666666667" defaultRowHeight="14.25" customHeight="1"/>
  <cols>
    <col min="1" max="1" width="24.375" customWidth="1"/>
    <col min="2" max="2" width="18.5" customWidth="1"/>
    <col min="3" max="3" width="29.25" customWidth="1"/>
    <col min="4" max="4" width="7.70833333333333" customWidth="1"/>
    <col min="5" max="5" width="10.2833333333333" customWidth="1"/>
    <col min="6" max="6" width="11.875" customWidth="1"/>
    <col min="7" max="7" width="14.1333333333333" customWidth="1"/>
    <col min="8" max="8" width="14.7416666666667" customWidth="1"/>
    <col min="9" max="11" width="6.375" customWidth="1"/>
    <col min="12" max="12" width="4.375" customWidth="1"/>
    <col min="13" max="13" width="4.875" customWidth="1"/>
    <col min="14" max="16" width="6.375" customWidth="1"/>
    <col min="17" max="17" width="5.25" customWidth="1"/>
  </cols>
  <sheetData>
    <row r="1" ht="13.5" customHeight="1" spans="1:17">
      <c r="A1" s="29" t="s">
        <v>271</v>
      </c>
      <c r="B1" s="29"/>
      <c r="C1" s="29"/>
      <c r="D1" s="29"/>
      <c r="E1" s="29"/>
      <c r="F1" s="29"/>
      <c r="G1" s="29"/>
      <c r="H1" s="29"/>
      <c r="I1" s="29"/>
      <c r="J1" s="29"/>
      <c r="K1" s="29"/>
      <c r="L1" s="29"/>
      <c r="M1" s="29"/>
      <c r="N1" s="29"/>
      <c r="O1" s="48"/>
      <c r="P1" s="48"/>
      <c r="Q1" s="29"/>
    </row>
    <row r="2" ht="27.75" customHeight="1" spans="1:17">
      <c r="A2" s="71" t="s">
        <v>272</v>
      </c>
      <c r="B2" s="31"/>
      <c r="C2" s="31"/>
      <c r="D2" s="31"/>
      <c r="E2" s="31"/>
      <c r="F2" s="31"/>
      <c r="G2" s="31"/>
      <c r="H2" s="31"/>
      <c r="I2" s="31"/>
      <c r="J2" s="31"/>
      <c r="K2" s="102"/>
      <c r="L2" s="31"/>
      <c r="M2" s="31"/>
      <c r="N2" s="31"/>
      <c r="O2" s="102"/>
      <c r="P2" s="102"/>
      <c r="Q2" s="31"/>
    </row>
    <row r="3" ht="18.75" customHeight="1" spans="1:17">
      <c r="A3" s="111" t="str">
        <f>"单位名称："&amp;"玉溪市城建档案馆"</f>
        <v>单位名称：玉溪市城建档案馆</v>
      </c>
      <c r="B3" s="7"/>
      <c r="C3" s="7"/>
      <c r="D3" s="7"/>
      <c r="E3" s="7"/>
      <c r="F3" s="7"/>
      <c r="G3" s="7"/>
      <c r="H3" s="7"/>
      <c r="I3" s="7"/>
      <c r="J3" s="7"/>
      <c r="O3" s="103"/>
      <c r="P3" s="103"/>
      <c r="Q3" s="49" t="s">
        <v>2</v>
      </c>
    </row>
    <row r="4" ht="15.75" customHeight="1" spans="1:17">
      <c r="A4" s="33" t="s">
        <v>273</v>
      </c>
      <c r="B4" s="112" t="s">
        <v>274</v>
      </c>
      <c r="C4" s="112" t="s">
        <v>275</v>
      </c>
      <c r="D4" s="112" t="s">
        <v>276</v>
      </c>
      <c r="E4" s="112" t="s">
        <v>277</v>
      </c>
      <c r="F4" s="112" t="s">
        <v>278</v>
      </c>
      <c r="G4" s="113" t="s">
        <v>128</v>
      </c>
      <c r="H4" s="113"/>
      <c r="I4" s="113"/>
      <c r="J4" s="113"/>
      <c r="K4" s="122"/>
      <c r="L4" s="113"/>
      <c r="M4" s="113"/>
      <c r="N4" s="113"/>
      <c r="O4" s="123"/>
      <c r="P4" s="122"/>
      <c r="Q4" s="130"/>
    </row>
    <row r="5" ht="17.25" customHeight="1" spans="1:17">
      <c r="A5" s="36"/>
      <c r="B5" s="114"/>
      <c r="C5" s="114"/>
      <c r="D5" s="114"/>
      <c r="E5" s="114"/>
      <c r="F5" s="114"/>
      <c r="G5" s="114" t="s">
        <v>30</v>
      </c>
      <c r="H5" s="114" t="s">
        <v>33</v>
      </c>
      <c r="I5" s="114" t="s">
        <v>279</v>
      </c>
      <c r="J5" s="114" t="s">
        <v>280</v>
      </c>
      <c r="K5" s="124" t="s">
        <v>281</v>
      </c>
      <c r="L5" s="125" t="s">
        <v>282</v>
      </c>
      <c r="M5" s="125"/>
      <c r="N5" s="125"/>
      <c r="O5" s="126"/>
      <c r="P5" s="127"/>
      <c r="Q5" s="115"/>
    </row>
    <row r="6" ht="54" customHeight="1" spans="1:17">
      <c r="A6" s="39"/>
      <c r="B6" s="115"/>
      <c r="C6" s="115"/>
      <c r="D6" s="115"/>
      <c r="E6" s="115"/>
      <c r="F6" s="115"/>
      <c r="G6" s="115"/>
      <c r="H6" s="115" t="s">
        <v>32</v>
      </c>
      <c r="I6" s="115"/>
      <c r="J6" s="115"/>
      <c r="K6" s="128"/>
      <c r="L6" s="115" t="s">
        <v>32</v>
      </c>
      <c r="M6" s="115" t="s">
        <v>39</v>
      </c>
      <c r="N6" s="115" t="s">
        <v>135</v>
      </c>
      <c r="O6" s="129" t="s">
        <v>41</v>
      </c>
      <c r="P6" s="128" t="s">
        <v>42</v>
      </c>
      <c r="Q6" s="115" t="s">
        <v>43</v>
      </c>
    </row>
    <row r="7" ht="15" customHeight="1" spans="1:17">
      <c r="A7" s="40">
        <v>1</v>
      </c>
      <c r="B7" s="116">
        <v>2</v>
      </c>
      <c r="C7" s="116">
        <v>3</v>
      </c>
      <c r="D7" s="116">
        <v>4</v>
      </c>
      <c r="E7" s="116">
        <v>5</v>
      </c>
      <c r="F7" s="116">
        <v>6</v>
      </c>
      <c r="G7" s="117">
        <v>7</v>
      </c>
      <c r="H7" s="117">
        <v>8</v>
      </c>
      <c r="I7" s="117">
        <v>9</v>
      </c>
      <c r="J7" s="117">
        <v>10</v>
      </c>
      <c r="K7" s="117">
        <v>11</v>
      </c>
      <c r="L7" s="117">
        <v>12</v>
      </c>
      <c r="M7" s="117">
        <v>13</v>
      </c>
      <c r="N7" s="117">
        <v>14</v>
      </c>
      <c r="O7" s="117">
        <v>15</v>
      </c>
      <c r="P7" s="117">
        <v>16</v>
      </c>
      <c r="Q7" s="117">
        <v>17</v>
      </c>
    </row>
    <row r="8" ht="21" customHeight="1" spans="1:17">
      <c r="A8" s="95" t="s">
        <v>64</v>
      </c>
      <c r="B8" s="96"/>
      <c r="C8" s="96"/>
      <c r="D8" s="96"/>
      <c r="E8" s="118"/>
      <c r="F8" s="119">
        <v>59980</v>
      </c>
      <c r="G8" s="44">
        <v>59980</v>
      </c>
      <c r="H8" s="44">
        <v>59980</v>
      </c>
      <c r="I8" s="44"/>
      <c r="J8" s="44"/>
      <c r="K8" s="44"/>
      <c r="L8" s="44"/>
      <c r="M8" s="44"/>
      <c r="N8" s="44"/>
      <c r="O8" s="44"/>
      <c r="P8" s="44"/>
      <c r="Q8" s="44"/>
    </row>
    <row r="9" ht="21" customHeight="1" spans="1:17">
      <c r="A9" s="95" t="str">
        <f>"      "&amp;"物业管理费"</f>
        <v>      物业管理费</v>
      </c>
      <c r="B9" s="96" t="s">
        <v>211</v>
      </c>
      <c r="C9" s="96" t="str">
        <f>"C21040000"&amp;"  "&amp;"物业管理服务"</f>
        <v>C21040000  物业管理服务</v>
      </c>
      <c r="D9" s="120" t="s">
        <v>283</v>
      </c>
      <c r="E9" s="121">
        <v>1</v>
      </c>
      <c r="F9" s="24">
        <v>53680</v>
      </c>
      <c r="G9" s="44">
        <v>53680</v>
      </c>
      <c r="H9" s="44">
        <v>53680</v>
      </c>
      <c r="I9" s="44"/>
      <c r="J9" s="44"/>
      <c r="K9" s="44"/>
      <c r="L9" s="44"/>
      <c r="M9" s="44"/>
      <c r="N9" s="44"/>
      <c r="O9" s="44"/>
      <c r="P9" s="44"/>
      <c r="Q9" s="44"/>
    </row>
    <row r="10" ht="21" customHeight="1" spans="1:17">
      <c r="A10" s="95" t="str">
        <f>"      "&amp;"公车购置及运维费"</f>
        <v>      公车购置及运维费</v>
      </c>
      <c r="B10" s="96" t="s">
        <v>284</v>
      </c>
      <c r="C10" s="96" t="str">
        <f>"C23120302"&amp;"  "&amp;"车辆加油、添加燃料服务"</f>
        <v>C23120302  车辆加油、添加燃料服务</v>
      </c>
      <c r="D10" s="120" t="s">
        <v>285</v>
      </c>
      <c r="E10" s="121">
        <v>1</v>
      </c>
      <c r="F10" s="24">
        <v>2000</v>
      </c>
      <c r="G10" s="44">
        <v>2000</v>
      </c>
      <c r="H10" s="44">
        <v>2000</v>
      </c>
      <c r="I10" s="44"/>
      <c r="J10" s="44"/>
      <c r="K10" s="44"/>
      <c r="L10" s="44"/>
      <c r="M10" s="44"/>
      <c r="N10" s="44"/>
      <c r="O10" s="44"/>
      <c r="P10" s="44"/>
      <c r="Q10" s="44"/>
    </row>
    <row r="11" ht="21" customHeight="1" spans="1:17">
      <c r="A11" s="95" t="str">
        <f>"      "&amp;"公车购置及运维费"</f>
        <v>      公车购置及运维费</v>
      </c>
      <c r="B11" s="96" t="s">
        <v>286</v>
      </c>
      <c r="C11" s="96" t="str">
        <f>"C1804010201"&amp;"  "&amp;"机动车保险服务"</f>
        <v>C1804010201  机动车保险服务</v>
      </c>
      <c r="D11" s="120" t="s">
        <v>285</v>
      </c>
      <c r="E11" s="121">
        <v>1</v>
      </c>
      <c r="F11" s="24">
        <v>2300</v>
      </c>
      <c r="G11" s="44">
        <v>2300</v>
      </c>
      <c r="H11" s="44">
        <v>2300</v>
      </c>
      <c r="I11" s="44"/>
      <c r="J11" s="44"/>
      <c r="K11" s="44"/>
      <c r="L11" s="44"/>
      <c r="M11" s="44"/>
      <c r="N11" s="44"/>
      <c r="O11" s="44"/>
      <c r="P11" s="44"/>
      <c r="Q11" s="44"/>
    </row>
    <row r="12" ht="21" customHeight="1" spans="1:17">
      <c r="A12" s="95" t="str">
        <f>"      "&amp;"公车购置及运维费"</f>
        <v>      公车购置及运维费</v>
      </c>
      <c r="B12" s="96" t="s">
        <v>287</v>
      </c>
      <c r="C12" s="96" t="str">
        <f>"C23120301"&amp;"  "&amp;"车辆维修和保养服务"</f>
        <v>C23120301  车辆维修和保养服务</v>
      </c>
      <c r="D12" s="120" t="s">
        <v>285</v>
      </c>
      <c r="E12" s="121">
        <v>1</v>
      </c>
      <c r="F12" s="24">
        <v>2000</v>
      </c>
      <c r="G12" s="44">
        <v>2000</v>
      </c>
      <c r="H12" s="44">
        <v>2000</v>
      </c>
      <c r="I12" s="44"/>
      <c r="J12" s="44"/>
      <c r="K12" s="44"/>
      <c r="L12" s="44"/>
      <c r="M12" s="44"/>
      <c r="N12" s="44"/>
      <c r="O12" s="44"/>
      <c r="P12" s="44"/>
      <c r="Q12" s="44"/>
    </row>
    <row r="13" ht="21" customHeight="1" spans="1:17">
      <c r="A13" s="97" t="s">
        <v>227</v>
      </c>
      <c r="B13" s="98"/>
      <c r="C13" s="98"/>
      <c r="D13" s="98"/>
      <c r="E13" s="118"/>
      <c r="F13" s="119">
        <v>59980</v>
      </c>
      <c r="G13" s="44">
        <v>59980</v>
      </c>
      <c r="H13" s="44">
        <v>59980</v>
      </c>
      <c r="I13" s="44"/>
      <c r="J13" s="44"/>
      <c r="K13" s="44"/>
      <c r="L13" s="44"/>
      <c r="M13" s="44"/>
      <c r="N13" s="44"/>
      <c r="O13" s="44"/>
      <c r="P13" s="44"/>
      <c r="Q13" s="44"/>
    </row>
  </sheetData>
  <mergeCells count="17">
    <mergeCell ref="A1:Q1"/>
    <mergeCell ref="A2:Q2"/>
    <mergeCell ref="A3:E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2"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3"/>
  <sheetViews>
    <sheetView showZeros="0" workbookViewId="0">
      <selection activeCell="A13" sqref="$A13:$XFD13"/>
    </sheetView>
  </sheetViews>
  <sheetFormatPr defaultColWidth="9.14166666666667" defaultRowHeight="14.25" customHeight="1"/>
  <cols>
    <col min="1" max="8" width="10.875" customWidth="1"/>
    <col min="9" max="9" width="6.75" customWidth="1"/>
    <col min="10" max="14" width="10.875" customWidth="1"/>
  </cols>
  <sheetData>
    <row r="1" ht="13.5" customHeight="1" spans="1:14">
      <c r="A1" s="80" t="s">
        <v>288</v>
      </c>
      <c r="B1" s="80"/>
      <c r="C1" s="80"/>
      <c r="D1" s="80"/>
      <c r="E1" s="80"/>
      <c r="F1" s="80"/>
      <c r="G1" s="80"/>
      <c r="H1" s="81"/>
      <c r="I1" s="80"/>
      <c r="J1" s="80"/>
      <c r="K1" s="80"/>
      <c r="L1" s="100"/>
      <c r="M1" s="81"/>
      <c r="N1" s="101"/>
    </row>
    <row r="2" ht="27.75" customHeight="1" spans="1:14">
      <c r="A2" s="71" t="s">
        <v>289</v>
      </c>
      <c r="B2" s="82"/>
      <c r="C2" s="82"/>
      <c r="D2" s="82"/>
      <c r="E2" s="82"/>
      <c r="F2" s="82"/>
      <c r="G2" s="82"/>
      <c r="H2" s="83"/>
      <c r="I2" s="82"/>
      <c r="J2" s="82"/>
      <c r="K2" s="82"/>
      <c r="L2" s="102"/>
      <c r="M2" s="83"/>
      <c r="N2" s="82"/>
    </row>
    <row r="3" ht="18.75" customHeight="1" spans="1:14">
      <c r="A3" s="72" t="str">
        <f>"单位名称："&amp;"玉溪市城建档案馆"</f>
        <v>单位名称：玉溪市城建档案馆</v>
      </c>
      <c r="B3" s="73"/>
      <c r="C3" s="73"/>
      <c r="D3" s="73"/>
      <c r="E3" s="73"/>
      <c r="F3" s="73"/>
      <c r="G3" s="73"/>
      <c r="H3" s="84"/>
      <c r="I3" s="75"/>
      <c r="J3" s="75"/>
      <c r="K3" s="75"/>
      <c r="L3" s="103"/>
      <c r="M3" s="104"/>
      <c r="N3" s="49" t="s">
        <v>2</v>
      </c>
    </row>
    <row r="4" ht="15.75" customHeight="1" spans="1:14">
      <c r="A4" s="85" t="s">
        <v>273</v>
      </c>
      <c r="B4" s="86" t="s">
        <v>290</v>
      </c>
      <c r="C4" s="86" t="s">
        <v>291</v>
      </c>
      <c r="D4" s="87" t="s">
        <v>128</v>
      </c>
      <c r="E4" s="87"/>
      <c r="F4" s="87"/>
      <c r="G4" s="87"/>
      <c r="H4" s="88"/>
      <c r="I4" s="87"/>
      <c r="J4" s="87"/>
      <c r="K4" s="87"/>
      <c r="L4" s="105"/>
      <c r="M4" s="88"/>
      <c r="N4" s="106"/>
    </row>
    <row r="5" ht="17.25" customHeight="1" spans="1:14">
      <c r="A5" s="89"/>
      <c r="B5" s="90"/>
      <c r="C5" s="90"/>
      <c r="D5" s="90" t="s">
        <v>30</v>
      </c>
      <c r="E5" s="90" t="s">
        <v>33</v>
      </c>
      <c r="F5" s="90" t="s">
        <v>279</v>
      </c>
      <c r="G5" s="90" t="s">
        <v>280</v>
      </c>
      <c r="H5" s="91" t="s">
        <v>281</v>
      </c>
      <c r="I5" s="107" t="s">
        <v>282</v>
      </c>
      <c r="J5" s="107"/>
      <c r="K5" s="107"/>
      <c r="L5" s="108"/>
      <c r="M5" s="109"/>
      <c r="N5" s="93"/>
    </row>
    <row r="6" ht="54" customHeight="1" spans="1:14">
      <c r="A6" s="92"/>
      <c r="B6" s="93"/>
      <c r="C6" s="93"/>
      <c r="D6" s="93"/>
      <c r="E6" s="93"/>
      <c r="F6" s="93"/>
      <c r="G6" s="93"/>
      <c r="H6" s="94"/>
      <c r="I6" s="93" t="s">
        <v>32</v>
      </c>
      <c r="J6" s="93" t="s">
        <v>39</v>
      </c>
      <c r="K6" s="93" t="s">
        <v>135</v>
      </c>
      <c r="L6" s="110" t="s">
        <v>41</v>
      </c>
      <c r="M6" s="94" t="s">
        <v>42</v>
      </c>
      <c r="N6" s="93" t="s">
        <v>43</v>
      </c>
    </row>
    <row r="7" ht="15" customHeight="1" spans="1:14">
      <c r="A7" s="92">
        <v>1</v>
      </c>
      <c r="B7" s="93">
        <v>2</v>
      </c>
      <c r="C7" s="93">
        <v>3</v>
      </c>
      <c r="D7" s="94">
        <v>4</v>
      </c>
      <c r="E7" s="94">
        <v>5</v>
      </c>
      <c r="F7" s="94">
        <v>6</v>
      </c>
      <c r="G7" s="94">
        <v>7</v>
      </c>
      <c r="H7" s="94">
        <v>8</v>
      </c>
      <c r="I7" s="94">
        <v>9</v>
      </c>
      <c r="J7" s="94">
        <v>10</v>
      </c>
      <c r="K7" s="94">
        <v>11</v>
      </c>
      <c r="L7" s="94">
        <v>12</v>
      </c>
      <c r="M7" s="94">
        <v>13</v>
      </c>
      <c r="N7" s="94">
        <v>14</v>
      </c>
    </row>
    <row r="8" ht="21" customHeight="1" spans="1:14">
      <c r="A8" s="95"/>
      <c r="B8" s="96"/>
      <c r="C8" s="96"/>
      <c r="D8" s="44"/>
      <c r="E8" s="44"/>
      <c r="F8" s="44"/>
      <c r="G8" s="44"/>
      <c r="H8" s="44"/>
      <c r="I8" s="44"/>
      <c r="J8" s="44"/>
      <c r="K8" s="44"/>
      <c r="L8" s="44"/>
      <c r="M8" s="44"/>
      <c r="N8" s="44"/>
    </row>
    <row r="9" ht="21" customHeight="1" spans="1:14">
      <c r="A9" s="95"/>
      <c r="B9" s="96"/>
      <c r="C9" s="96"/>
      <c r="D9" s="44"/>
      <c r="E9" s="44"/>
      <c r="F9" s="44"/>
      <c r="G9" s="44"/>
      <c r="H9" s="44"/>
      <c r="I9" s="44"/>
      <c r="J9" s="44"/>
      <c r="K9" s="44"/>
      <c r="L9" s="44"/>
      <c r="M9" s="44"/>
      <c r="N9" s="44"/>
    </row>
    <row r="10" ht="21" customHeight="1" spans="1:14">
      <c r="A10" s="97" t="s">
        <v>227</v>
      </c>
      <c r="B10" s="98"/>
      <c r="C10" s="99"/>
      <c r="D10" s="44"/>
      <c r="E10" s="44"/>
      <c r="F10" s="44"/>
      <c r="G10" s="44"/>
      <c r="H10" s="44"/>
      <c r="I10" s="44"/>
      <c r="J10" s="44"/>
      <c r="K10" s="44"/>
      <c r="L10" s="44"/>
      <c r="M10" s="44"/>
      <c r="N10" s="44"/>
    </row>
    <row r="13" customFormat="1" customHeight="1" spans="1:1">
      <c r="A13" t="s">
        <v>292</v>
      </c>
    </row>
  </sheetData>
  <mergeCells count="14">
    <mergeCell ref="A1:N1"/>
    <mergeCell ref="A2:N2"/>
    <mergeCell ref="A3:C3"/>
    <mergeCell ref="D4:N4"/>
    <mergeCell ref="I5:N5"/>
    <mergeCell ref="A10:C10"/>
    <mergeCell ref="A4:A6"/>
    <mergeCell ref="B4:B6"/>
    <mergeCell ref="C4:C6"/>
    <mergeCell ref="D5:D6"/>
    <mergeCell ref="E5:E6"/>
    <mergeCell ref="F5:F6"/>
    <mergeCell ref="G5:G6"/>
    <mergeCell ref="H5:H6"/>
  </mergeCells>
  <pageMargins left="0.751388888888889" right="0.751388888888889" top="1" bottom="1" header="0.5" footer="0.5"/>
  <pageSetup paperSize="9" scale="8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12" sqref="$A12:$XFD12"/>
    </sheetView>
  </sheetViews>
  <sheetFormatPr defaultColWidth="9.14166666666667" defaultRowHeight="14.25" customHeight="1"/>
  <cols>
    <col min="1" max="1" width="31.25" customWidth="1"/>
    <col min="2" max="14" width="7.875" customWidth="1"/>
  </cols>
  <sheetData>
    <row r="1" ht="25" customHeight="1" spans="1:14">
      <c r="A1" s="29" t="s">
        <v>293</v>
      </c>
      <c r="B1" s="29"/>
      <c r="C1" s="29"/>
      <c r="D1" s="29"/>
      <c r="E1" s="29"/>
      <c r="F1" s="29"/>
      <c r="G1" s="29"/>
      <c r="H1" s="29"/>
      <c r="I1" s="29"/>
      <c r="J1" s="29"/>
      <c r="K1" s="29"/>
      <c r="L1" s="29"/>
      <c r="M1" s="29"/>
      <c r="N1" s="48"/>
    </row>
    <row r="2" ht="27.75" customHeight="1" spans="1:14">
      <c r="A2" s="71" t="s">
        <v>294</v>
      </c>
      <c r="B2" s="31"/>
      <c r="C2" s="31"/>
      <c r="D2" s="31"/>
      <c r="E2" s="31"/>
      <c r="F2" s="31"/>
      <c r="G2" s="31"/>
      <c r="H2" s="31"/>
      <c r="I2" s="31"/>
      <c r="J2" s="31"/>
      <c r="K2" s="31"/>
      <c r="L2" s="31"/>
      <c r="M2" s="31"/>
      <c r="N2" s="31"/>
    </row>
    <row r="3" ht="18" customHeight="1" spans="1:14">
      <c r="A3" s="72" t="str">
        <f>"单位名称："&amp;"玉溪市城建档案馆"</f>
        <v>单位名称：玉溪市城建档案馆</v>
      </c>
      <c r="B3" s="73"/>
      <c r="C3" s="73"/>
      <c r="D3" s="74"/>
      <c r="E3" s="75"/>
      <c r="F3" s="75"/>
      <c r="G3" s="75"/>
      <c r="H3" s="75"/>
      <c r="I3" s="75"/>
      <c r="N3" s="79" t="s">
        <v>2</v>
      </c>
    </row>
    <row r="4" ht="19.5" customHeight="1" spans="1:14">
      <c r="A4" s="34" t="s">
        <v>295</v>
      </c>
      <c r="B4" s="50" t="s">
        <v>128</v>
      </c>
      <c r="C4" s="51"/>
      <c r="D4" s="51"/>
      <c r="E4" s="76" t="s">
        <v>296</v>
      </c>
      <c r="F4" s="76"/>
      <c r="G4" s="76"/>
      <c r="H4" s="76"/>
      <c r="I4" s="76"/>
      <c r="J4" s="76"/>
      <c r="K4" s="76"/>
      <c r="L4" s="76"/>
      <c r="M4" s="76"/>
      <c r="N4" s="76"/>
    </row>
    <row r="5" ht="40.5" customHeight="1" spans="1:14">
      <c r="A5" s="40"/>
      <c r="B5" s="37" t="s">
        <v>30</v>
      </c>
      <c r="C5" s="33" t="s">
        <v>33</v>
      </c>
      <c r="D5" s="77" t="s">
        <v>297</v>
      </c>
      <c r="E5" s="78" t="s">
        <v>298</v>
      </c>
      <c r="F5" s="78" t="s">
        <v>299</v>
      </c>
      <c r="G5" s="78" t="s">
        <v>300</v>
      </c>
      <c r="H5" s="78" t="s">
        <v>301</v>
      </c>
      <c r="I5" s="78" t="s">
        <v>302</v>
      </c>
      <c r="J5" s="78" t="s">
        <v>303</v>
      </c>
      <c r="K5" s="78" t="s">
        <v>304</v>
      </c>
      <c r="L5" s="78" t="s">
        <v>305</v>
      </c>
      <c r="M5" s="78" t="s">
        <v>306</v>
      </c>
      <c r="N5" s="78" t="s">
        <v>307</v>
      </c>
    </row>
    <row r="6" ht="19.5" customHeight="1" spans="1:14">
      <c r="A6" s="41">
        <v>1</v>
      </c>
      <c r="B6" s="41">
        <v>2</v>
      </c>
      <c r="C6" s="41">
        <v>3</v>
      </c>
      <c r="D6" s="50">
        <v>4</v>
      </c>
      <c r="E6" s="41">
        <v>5</v>
      </c>
      <c r="F6" s="41">
        <v>6</v>
      </c>
      <c r="G6" s="41">
        <v>7</v>
      </c>
      <c r="H6" s="50">
        <v>8</v>
      </c>
      <c r="I6" s="41">
        <v>9</v>
      </c>
      <c r="J6" s="41">
        <v>10</v>
      </c>
      <c r="K6" s="41">
        <v>11</v>
      </c>
      <c r="L6" s="50">
        <v>12</v>
      </c>
      <c r="M6" s="41">
        <v>13</v>
      </c>
      <c r="N6" s="41">
        <v>14</v>
      </c>
    </row>
    <row r="7" ht="20.25" customHeight="1" spans="1:14">
      <c r="A7" s="42"/>
      <c r="B7" s="44"/>
      <c r="C7" s="44"/>
      <c r="D7" s="44"/>
      <c r="E7" s="44"/>
      <c r="F7" s="44"/>
      <c r="G7" s="44"/>
      <c r="H7" s="44"/>
      <c r="I7" s="44"/>
      <c r="J7" s="44"/>
      <c r="K7" s="44"/>
      <c r="L7" s="44"/>
      <c r="M7" s="44"/>
      <c r="N7" s="44"/>
    </row>
    <row r="8" ht="20.25" customHeight="1" spans="1:14">
      <c r="A8" s="42"/>
      <c r="B8" s="44"/>
      <c r="C8" s="44"/>
      <c r="D8" s="44"/>
      <c r="E8" s="44"/>
      <c r="F8" s="44"/>
      <c r="G8" s="44"/>
      <c r="H8" s="44"/>
      <c r="I8" s="44"/>
      <c r="J8" s="44"/>
      <c r="K8" s="44"/>
      <c r="L8" s="44"/>
      <c r="M8" s="44"/>
      <c r="N8" s="44"/>
    </row>
    <row r="9" ht="20.25" customHeight="1" spans="1:14">
      <c r="A9" s="69" t="s">
        <v>30</v>
      </c>
      <c r="B9" s="44"/>
      <c r="C9" s="44"/>
      <c r="D9" s="44"/>
      <c r="E9" s="44"/>
      <c r="F9" s="44"/>
      <c r="G9" s="44"/>
      <c r="H9" s="44"/>
      <c r="I9" s="44"/>
      <c r="J9" s="44"/>
      <c r="K9" s="44"/>
      <c r="L9" s="44"/>
      <c r="M9" s="44"/>
      <c r="N9" s="44"/>
    </row>
    <row r="12" customFormat="1" customHeight="1" spans="1:1">
      <c r="A12" t="s">
        <v>308</v>
      </c>
    </row>
  </sheetData>
  <mergeCells count="6">
    <mergeCell ref="A1:N1"/>
    <mergeCell ref="A2:N2"/>
    <mergeCell ref="A3:I3"/>
    <mergeCell ref="B4:D4"/>
    <mergeCell ref="E4:N4"/>
    <mergeCell ref="A4:A5"/>
  </mergeCells>
  <pageMargins left="0.751388888888889" right="0.751388888888889" top="1" bottom="1" header="0.5" footer="0.5"/>
  <pageSetup paperSize="9" scale="9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9" sqref="$A9:$XFD9"/>
    </sheetView>
  </sheetViews>
  <sheetFormatPr defaultColWidth="9.14166666666667" defaultRowHeight="12" customHeight="1"/>
  <cols>
    <col min="1" max="1" width="27.25" customWidth="1"/>
    <col min="2" max="2" width="18" customWidth="1"/>
    <col min="3" max="10" width="11.625" customWidth="1"/>
  </cols>
  <sheetData>
    <row r="1" ht="24" customHeight="1" spans="1:10">
      <c r="A1" s="29" t="s">
        <v>309</v>
      </c>
      <c r="B1" s="29"/>
      <c r="C1" s="29"/>
      <c r="D1" s="29"/>
      <c r="E1" s="29"/>
      <c r="F1" s="29"/>
      <c r="G1" s="29"/>
      <c r="H1" s="29"/>
      <c r="I1" s="29"/>
      <c r="J1" s="48"/>
    </row>
    <row r="2" ht="28.5" customHeight="1" spans="1:10">
      <c r="A2" s="63" t="s">
        <v>310</v>
      </c>
      <c r="B2" s="64"/>
      <c r="C2" s="64"/>
      <c r="D2" s="64"/>
      <c r="E2" s="64"/>
      <c r="F2" s="65"/>
      <c r="G2" s="64"/>
      <c r="H2" s="65"/>
      <c r="I2" s="65"/>
      <c r="J2" s="64"/>
    </row>
    <row r="3" ht="26" customHeight="1" spans="1:1">
      <c r="A3" s="5" t="str">
        <f>"单位名称："&amp;"玉溪市城建档案馆"</f>
        <v>单位名称：玉溪市城建档案馆</v>
      </c>
    </row>
    <row r="4" ht="34" customHeight="1" spans="1:10">
      <c r="A4" s="66" t="s">
        <v>230</v>
      </c>
      <c r="B4" s="66" t="s">
        <v>231</v>
      </c>
      <c r="C4" s="66" t="s">
        <v>232</v>
      </c>
      <c r="D4" s="66" t="s">
        <v>233</v>
      </c>
      <c r="E4" s="66" t="s">
        <v>234</v>
      </c>
      <c r="F4" s="53" t="s">
        <v>235</v>
      </c>
      <c r="G4" s="66" t="s">
        <v>236</v>
      </c>
      <c r="H4" s="53" t="s">
        <v>237</v>
      </c>
      <c r="I4" s="53" t="s">
        <v>238</v>
      </c>
      <c r="J4" s="66" t="s">
        <v>239</v>
      </c>
    </row>
    <row r="5" ht="23" customHeight="1" spans="1:10">
      <c r="A5" s="66">
        <v>1</v>
      </c>
      <c r="B5" s="66">
        <v>2</v>
      </c>
      <c r="C5" s="66">
        <v>3</v>
      </c>
      <c r="D5" s="66">
        <v>4</v>
      </c>
      <c r="E5" s="66">
        <v>5</v>
      </c>
      <c r="F5" s="53">
        <v>6</v>
      </c>
      <c r="G5" s="66">
        <v>7</v>
      </c>
      <c r="H5" s="53">
        <v>8</v>
      </c>
      <c r="I5" s="53">
        <v>9</v>
      </c>
      <c r="J5" s="66">
        <v>10</v>
      </c>
    </row>
    <row r="6" ht="23" customHeight="1" spans="1:10">
      <c r="A6" s="67"/>
      <c r="B6" s="68"/>
      <c r="C6" s="68"/>
      <c r="D6" s="68"/>
      <c r="E6" s="69"/>
      <c r="F6" s="70"/>
      <c r="G6" s="69"/>
      <c r="H6" s="70"/>
      <c r="I6" s="70"/>
      <c r="J6" s="69"/>
    </row>
    <row r="7" ht="23" customHeight="1" spans="1:10">
      <c r="A7" s="67"/>
      <c r="B7" s="67"/>
      <c r="C7" s="67"/>
      <c r="D7" s="67"/>
      <c r="E7" s="67"/>
      <c r="F7" s="67"/>
      <c r="G7" s="42"/>
      <c r="H7" s="67"/>
      <c r="I7" s="67"/>
      <c r="J7" s="67"/>
    </row>
    <row r="9" customFormat="1" ht="14.25" customHeight="1" spans="1:1">
      <c r="A9" t="s">
        <v>311</v>
      </c>
    </row>
  </sheetData>
  <mergeCells count="3">
    <mergeCell ref="A1:J1"/>
    <mergeCell ref="A2:J2"/>
    <mergeCell ref="A3:H3"/>
  </mergeCells>
  <pageMargins left="0.751388888888889" right="0.751388888888889" top="1" bottom="1" header="0.5" footer="0.5"/>
  <pageSetup paperSize="9" scale="95"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2"/>
  <sheetViews>
    <sheetView showZeros="0" workbookViewId="0">
      <selection activeCell="C23" sqref="C23"/>
    </sheetView>
  </sheetViews>
  <sheetFormatPr defaultColWidth="8.85" defaultRowHeight="15" customHeight="1" outlineLevelCol="7"/>
  <cols>
    <col min="1" max="1" width="26.625" customWidth="1"/>
    <col min="2" max="2" width="19.7416666666667" customWidth="1"/>
    <col min="3" max="3" width="28.875" customWidth="1"/>
    <col min="4" max="4" width="27.875" customWidth="1"/>
    <col min="5" max="6" width="8.98333333333333" customWidth="1"/>
    <col min="7" max="8" width="15.1333333333333" customWidth="1"/>
  </cols>
  <sheetData>
    <row r="1" ht="18.75" customHeight="1" spans="1:8">
      <c r="A1" s="54" t="s">
        <v>312</v>
      </c>
      <c r="B1" s="54"/>
      <c r="C1" s="54"/>
      <c r="D1" s="54"/>
      <c r="E1" s="54"/>
      <c r="F1" s="54"/>
      <c r="G1" s="54"/>
      <c r="H1" s="54" t="s">
        <v>312</v>
      </c>
    </row>
    <row r="2" ht="28.5" customHeight="1" spans="1:8">
      <c r="A2" s="55" t="s">
        <v>313</v>
      </c>
      <c r="B2" s="55"/>
      <c r="C2" s="55"/>
      <c r="D2" s="55"/>
      <c r="E2" s="55"/>
      <c r="F2" s="55"/>
      <c r="G2" s="55"/>
      <c r="H2" s="55"/>
    </row>
    <row r="3" ht="18.75" customHeight="1" spans="1:8">
      <c r="A3" s="56" t="str">
        <f>"单位名称："&amp;"玉溪市城建档案馆"</f>
        <v>单位名称：玉溪市城建档案馆</v>
      </c>
      <c r="B3" s="56"/>
      <c r="C3" s="56"/>
      <c r="D3" s="56"/>
      <c r="E3" s="56"/>
      <c r="F3" s="56"/>
      <c r="G3" s="56"/>
      <c r="H3" s="56"/>
    </row>
    <row r="4" ht="18.75" customHeight="1" spans="1:8">
      <c r="A4" s="57" t="s">
        <v>121</v>
      </c>
      <c r="B4" s="57" t="s">
        <v>314</v>
      </c>
      <c r="C4" s="57" t="s">
        <v>315</v>
      </c>
      <c r="D4" s="57" t="s">
        <v>316</v>
      </c>
      <c r="E4" s="57" t="s">
        <v>317</v>
      </c>
      <c r="F4" s="57" t="s">
        <v>318</v>
      </c>
      <c r="G4" s="57"/>
      <c r="H4" s="57"/>
    </row>
    <row r="5" ht="18.75" customHeight="1" spans="1:8">
      <c r="A5" s="57"/>
      <c r="B5" s="57"/>
      <c r="C5" s="57"/>
      <c r="D5" s="57"/>
      <c r="E5" s="57"/>
      <c r="F5" s="57" t="s">
        <v>277</v>
      </c>
      <c r="G5" s="57" t="s">
        <v>319</v>
      </c>
      <c r="H5" s="57" t="s">
        <v>320</v>
      </c>
    </row>
    <row r="6" ht="18.75" customHeight="1" spans="1:8">
      <c r="A6" s="58" t="s">
        <v>44</v>
      </c>
      <c r="B6" s="58" t="s">
        <v>45</v>
      </c>
      <c r="C6" s="58" t="s">
        <v>46</v>
      </c>
      <c r="D6" s="58" t="s">
        <v>47</v>
      </c>
      <c r="E6" s="58" t="s">
        <v>48</v>
      </c>
      <c r="F6" s="58" t="s">
        <v>49</v>
      </c>
      <c r="G6" s="58" t="s">
        <v>50</v>
      </c>
      <c r="H6" s="58" t="s">
        <v>51</v>
      </c>
    </row>
    <row r="7" ht="24" customHeight="1" spans="1:8">
      <c r="A7" s="59" t="s">
        <v>64</v>
      </c>
      <c r="B7" s="59" t="s">
        <v>321</v>
      </c>
      <c r="C7" s="59" t="s">
        <v>322</v>
      </c>
      <c r="D7" s="59" t="s">
        <v>323</v>
      </c>
      <c r="E7" s="60" t="s">
        <v>324</v>
      </c>
      <c r="F7" s="61">
        <v>1</v>
      </c>
      <c r="G7" s="62">
        <v>42000</v>
      </c>
      <c r="H7" s="62">
        <v>42000</v>
      </c>
    </row>
    <row r="8" ht="24" customHeight="1" spans="1:8">
      <c r="A8" s="59" t="s">
        <v>64</v>
      </c>
      <c r="B8" s="59" t="s">
        <v>321</v>
      </c>
      <c r="C8" s="59" t="s">
        <v>325</v>
      </c>
      <c r="D8" s="59" t="s">
        <v>326</v>
      </c>
      <c r="E8" s="60" t="s">
        <v>327</v>
      </c>
      <c r="F8" s="61">
        <v>1</v>
      </c>
      <c r="G8" s="62">
        <v>32600</v>
      </c>
      <c r="H8" s="62">
        <v>32600</v>
      </c>
    </row>
    <row r="9" ht="24" customHeight="1" spans="1:8">
      <c r="A9" s="59" t="s">
        <v>64</v>
      </c>
      <c r="B9" s="59" t="s">
        <v>321</v>
      </c>
      <c r="C9" s="59" t="s">
        <v>328</v>
      </c>
      <c r="D9" s="59" t="s">
        <v>329</v>
      </c>
      <c r="E9" s="60" t="s">
        <v>327</v>
      </c>
      <c r="F9" s="61">
        <v>1</v>
      </c>
      <c r="G9" s="62">
        <v>12500</v>
      </c>
      <c r="H9" s="62">
        <v>12500</v>
      </c>
    </row>
    <row r="10" ht="24" customHeight="1" spans="1:8">
      <c r="A10" s="59" t="s">
        <v>64</v>
      </c>
      <c r="B10" s="59" t="s">
        <v>321</v>
      </c>
      <c r="C10" s="59" t="s">
        <v>330</v>
      </c>
      <c r="D10" s="59" t="s">
        <v>331</v>
      </c>
      <c r="E10" s="60" t="s">
        <v>246</v>
      </c>
      <c r="F10" s="61">
        <v>2</v>
      </c>
      <c r="G10" s="62">
        <v>600</v>
      </c>
      <c r="H10" s="62">
        <v>1200</v>
      </c>
    </row>
    <row r="11" ht="24" customHeight="1" spans="1:8">
      <c r="A11" s="59" t="s">
        <v>64</v>
      </c>
      <c r="B11" s="59" t="s">
        <v>332</v>
      </c>
      <c r="C11" s="59" t="s">
        <v>333</v>
      </c>
      <c r="D11" s="59" t="s">
        <v>334</v>
      </c>
      <c r="E11" s="60" t="s">
        <v>246</v>
      </c>
      <c r="F11" s="61">
        <v>2</v>
      </c>
      <c r="G11" s="62">
        <v>850</v>
      </c>
      <c r="H11" s="62">
        <v>1700</v>
      </c>
    </row>
    <row r="12" ht="24" customHeight="1" spans="1:8">
      <c r="A12" s="60" t="s">
        <v>30</v>
      </c>
      <c r="B12" s="60"/>
      <c r="C12" s="60"/>
      <c r="D12" s="60"/>
      <c r="E12" s="60"/>
      <c r="F12" s="61">
        <v>7</v>
      </c>
      <c r="G12" s="62"/>
      <c r="H12" s="62">
        <v>90000</v>
      </c>
    </row>
  </sheetData>
  <mergeCells count="10">
    <mergeCell ref="A1:H1"/>
    <mergeCell ref="A2:H2"/>
    <mergeCell ref="A3:H3"/>
    <mergeCell ref="F4:H4"/>
    <mergeCell ref="A12:E12"/>
    <mergeCell ref="A4:A5"/>
    <mergeCell ref="B4:B5"/>
    <mergeCell ref="C4:C5"/>
    <mergeCell ref="D4:D5"/>
    <mergeCell ref="E4:E5"/>
  </mergeCells>
  <pageMargins left="0.751388888888889" right="0.751388888888889" top="1" bottom="1" header="0.5" footer="0.5"/>
  <pageSetup paperSize="1" scale="81"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A12" sqref="$A12:$XFD12"/>
    </sheetView>
  </sheetViews>
  <sheetFormatPr defaultColWidth="9.14166666666667" defaultRowHeight="14.25" customHeight="1"/>
  <cols>
    <col min="1" max="1" width="16.3166666666667" customWidth="1"/>
    <col min="2" max="2" width="29.0333333333333" customWidth="1"/>
    <col min="3" max="7" width="13.25" customWidth="1"/>
    <col min="8" max="8" width="7.375" customWidth="1"/>
    <col min="9" max="11" width="13.25" customWidth="1"/>
  </cols>
  <sheetData>
    <row r="1" ht="21" customHeight="1" spans="1:11">
      <c r="A1" s="29" t="s">
        <v>335</v>
      </c>
      <c r="B1" s="29"/>
      <c r="C1" s="29"/>
      <c r="D1" s="30"/>
      <c r="E1" s="30"/>
      <c r="F1" s="30"/>
      <c r="G1" s="30"/>
      <c r="H1" s="29"/>
      <c r="I1" s="29"/>
      <c r="J1" s="29"/>
      <c r="K1" s="48"/>
    </row>
    <row r="2" ht="28.5" customHeight="1" spans="1:11">
      <c r="A2" s="31" t="s">
        <v>336</v>
      </c>
      <c r="B2" s="31"/>
      <c r="C2" s="31"/>
      <c r="D2" s="31"/>
      <c r="E2" s="31"/>
      <c r="F2" s="31"/>
      <c r="G2" s="31"/>
      <c r="H2" s="31"/>
      <c r="I2" s="31"/>
      <c r="J2" s="31"/>
      <c r="K2" s="31"/>
    </row>
    <row r="3" ht="20" customHeight="1" spans="1:11">
      <c r="A3" s="5" t="str">
        <f>"单位名称："&amp;"玉溪市城建档案馆"</f>
        <v>单位名称：玉溪市城建档案馆</v>
      </c>
      <c r="B3" s="6"/>
      <c r="C3" s="6"/>
      <c r="D3" s="6"/>
      <c r="E3" s="6"/>
      <c r="F3" s="6"/>
      <c r="G3" s="6"/>
      <c r="H3" s="7"/>
      <c r="I3" s="7"/>
      <c r="J3" s="7"/>
      <c r="K3" s="49" t="s">
        <v>2</v>
      </c>
    </row>
    <row r="4" ht="21.75" customHeight="1" spans="1:11">
      <c r="A4" s="32" t="s">
        <v>219</v>
      </c>
      <c r="B4" s="32" t="s">
        <v>123</v>
      </c>
      <c r="C4" s="32" t="s">
        <v>220</v>
      </c>
      <c r="D4" s="33" t="s">
        <v>124</v>
      </c>
      <c r="E4" s="33" t="s">
        <v>125</v>
      </c>
      <c r="F4" s="33" t="s">
        <v>126</v>
      </c>
      <c r="G4" s="33" t="s">
        <v>127</v>
      </c>
      <c r="H4" s="34" t="s">
        <v>30</v>
      </c>
      <c r="I4" s="50" t="s">
        <v>337</v>
      </c>
      <c r="J4" s="51"/>
      <c r="K4" s="52"/>
    </row>
    <row r="5" ht="21.75" customHeight="1" spans="1:11">
      <c r="A5" s="35"/>
      <c r="B5" s="35"/>
      <c r="C5" s="35"/>
      <c r="D5" s="36"/>
      <c r="E5" s="36"/>
      <c r="F5" s="36"/>
      <c r="G5" s="36"/>
      <c r="H5" s="37"/>
      <c r="I5" s="33" t="s">
        <v>33</v>
      </c>
      <c r="J5" s="33" t="s">
        <v>34</v>
      </c>
      <c r="K5" s="33" t="s">
        <v>35</v>
      </c>
    </row>
    <row r="6" ht="40.5" customHeight="1" spans="1:11">
      <c r="A6" s="38"/>
      <c r="B6" s="38"/>
      <c r="C6" s="38"/>
      <c r="D6" s="39"/>
      <c r="E6" s="39"/>
      <c r="F6" s="39"/>
      <c r="G6" s="39"/>
      <c r="H6" s="40"/>
      <c r="I6" s="39" t="s">
        <v>32</v>
      </c>
      <c r="J6" s="39"/>
      <c r="K6" s="39"/>
    </row>
    <row r="7" ht="19" customHeight="1" spans="1:11">
      <c r="A7" s="41">
        <v>1</v>
      </c>
      <c r="B7" s="41">
        <v>2</v>
      </c>
      <c r="C7" s="41">
        <v>3</v>
      </c>
      <c r="D7" s="41">
        <v>4</v>
      </c>
      <c r="E7" s="41">
        <v>5</v>
      </c>
      <c r="F7" s="41">
        <v>6</v>
      </c>
      <c r="G7" s="41">
        <v>7</v>
      </c>
      <c r="H7" s="41">
        <v>8</v>
      </c>
      <c r="I7" s="41">
        <v>9</v>
      </c>
      <c r="J7" s="53">
        <v>10</v>
      </c>
      <c r="K7" s="53">
        <v>11</v>
      </c>
    </row>
    <row r="8" ht="19" customHeight="1" spans="1:11">
      <c r="A8" s="42"/>
      <c r="B8" s="43"/>
      <c r="C8" s="42"/>
      <c r="D8" s="42"/>
      <c r="E8" s="42"/>
      <c r="F8" s="42"/>
      <c r="G8" s="42"/>
      <c r="H8" s="44"/>
      <c r="I8" s="44"/>
      <c r="J8" s="44"/>
      <c r="K8" s="44"/>
    </row>
    <row r="9" ht="19" customHeight="1" spans="1:11">
      <c r="A9" s="43"/>
      <c r="B9" s="43"/>
      <c r="C9" s="43"/>
      <c r="D9" s="43"/>
      <c r="E9" s="43"/>
      <c r="F9" s="43"/>
      <c r="G9" s="43"/>
      <c r="H9" s="44"/>
      <c r="I9" s="44"/>
      <c r="J9" s="44"/>
      <c r="K9" s="44"/>
    </row>
    <row r="10" ht="19" customHeight="1" spans="1:11">
      <c r="A10" s="45" t="s">
        <v>227</v>
      </c>
      <c r="B10" s="46"/>
      <c r="C10" s="46"/>
      <c r="D10" s="46"/>
      <c r="E10" s="46"/>
      <c r="F10" s="46"/>
      <c r="G10" s="47"/>
      <c r="H10" s="44"/>
      <c r="I10" s="44"/>
      <c r="J10" s="44"/>
      <c r="K10" s="44"/>
    </row>
    <row r="12" customFormat="1" customHeight="1" spans="1:1">
      <c r="A12" t="s">
        <v>338</v>
      </c>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83"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workbookViewId="0">
      <selection activeCell="C21" sqref="C21"/>
    </sheetView>
  </sheetViews>
  <sheetFormatPr defaultColWidth="9.14166666666667" defaultRowHeight="14.25" customHeight="1" outlineLevelCol="6"/>
  <cols>
    <col min="1" max="1" width="24.75" customWidth="1"/>
    <col min="2" max="2" width="18.5" customWidth="1"/>
    <col min="3" max="3" width="27.375" customWidth="1"/>
    <col min="4" max="4" width="9.7" customWidth="1"/>
    <col min="5" max="5" width="19.8416666666667" customWidth="1"/>
    <col min="6" max="7" width="11.75" customWidth="1"/>
  </cols>
  <sheetData>
    <row r="1" ht="13.5" customHeight="1" spans="1:7">
      <c r="A1" s="1" t="s">
        <v>339</v>
      </c>
      <c r="B1" s="1"/>
      <c r="C1" s="1"/>
      <c r="D1" s="2"/>
      <c r="E1" s="1"/>
      <c r="F1" s="1"/>
      <c r="G1" s="3"/>
    </row>
    <row r="2" ht="27.75" customHeight="1" spans="1:7">
      <c r="A2" s="4" t="s">
        <v>340</v>
      </c>
      <c r="B2" s="4"/>
      <c r="C2" s="4"/>
      <c r="D2" s="4"/>
      <c r="E2" s="4"/>
      <c r="F2" s="4"/>
      <c r="G2" s="4"/>
    </row>
    <row r="3" ht="27" customHeight="1" spans="1:7">
      <c r="A3" s="5" t="str">
        <f>"单位名称："&amp;"玉溪市城建档案馆"</f>
        <v>单位名称：玉溪市城建档案馆</v>
      </c>
      <c r="B3" s="6"/>
      <c r="C3" s="6"/>
      <c r="D3" s="6"/>
      <c r="E3" s="7"/>
      <c r="F3" s="7"/>
      <c r="G3" s="8" t="s">
        <v>2</v>
      </c>
    </row>
    <row r="4" ht="21.75" customHeight="1" spans="1:7">
      <c r="A4" s="9" t="s">
        <v>220</v>
      </c>
      <c r="B4" s="9" t="s">
        <v>219</v>
      </c>
      <c r="C4" s="9" t="s">
        <v>123</v>
      </c>
      <c r="D4" s="10" t="s">
        <v>341</v>
      </c>
      <c r="E4" s="11" t="s">
        <v>33</v>
      </c>
      <c r="F4" s="12"/>
      <c r="G4" s="13"/>
    </row>
    <row r="5" ht="21.75" customHeight="1" spans="1:7">
      <c r="A5" s="14"/>
      <c r="B5" s="14"/>
      <c r="C5" s="14"/>
      <c r="D5" s="15"/>
      <c r="E5" s="16" t="s">
        <v>342</v>
      </c>
      <c r="F5" s="10" t="s">
        <v>343</v>
      </c>
      <c r="G5" s="10" t="s">
        <v>344</v>
      </c>
    </row>
    <row r="6" ht="40.5" customHeight="1" spans="1:7">
      <c r="A6" s="17"/>
      <c r="B6" s="17"/>
      <c r="C6" s="17"/>
      <c r="D6" s="18"/>
      <c r="E6" s="19"/>
      <c r="F6" s="18" t="s">
        <v>32</v>
      </c>
      <c r="G6" s="18"/>
    </row>
    <row r="7" ht="21" customHeight="1" spans="1:7">
      <c r="A7" s="20">
        <v>1</v>
      </c>
      <c r="B7" s="20">
        <v>2</v>
      </c>
      <c r="C7" s="20">
        <v>3</v>
      </c>
      <c r="D7" s="20">
        <v>4</v>
      </c>
      <c r="E7" s="20">
        <v>5</v>
      </c>
      <c r="F7" s="20">
        <v>6</v>
      </c>
      <c r="G7" s="20">
        <v>7</v>
      </c>
    </row>
    <row r="8" ht="21" customHeight="1" spans="1:7">
      <c r="A8" s="21" t="s">
        <v>64</v>
      </c>
      <c r="B8" s="22"/>
      <c r="C8" s="22"/>
      <c r="D8" s="23"/>
      <c r="E8" s="24">
        <v>140000</v>
      </c>
      <c r="F8" s="24"/>
      <c r="G8" s="24"/>
    </row>
    <row r="9" ht="21" customHeight="1" spans="1:7">
      <c r="A9" s="21"/>
      <c r="B9" s="21" t="s">
        <v>345</v>
      </c>
      <c r="C9" s="21" t="s">
        <v>224</v>
      </c>
      <c r="D9" s="25" t="s">
        <v>346</v>
      </c>
      <c r="E9" s="24">
        <v>140000</v>
      </c>
      <c r="F9" s="24"/>
      <c r="G9" s="24"/>
    </row>
    <row r="10" ht="21" customHeight="1" spans="1:7">
      <c r="A10" s="26" t="s">
        <v>30</v>
      </c>
      <c r="B10" s="27" t="s">
        <v>347</v>
      </c>
      <c r="C10" s="27"/>
      <c r="D10" s="28"/>
      <c r="E10" s="24">
        <v>140000</v>
      </c>
      <c r="F10" s="24"/>
      <c r="G10" s="24"/>
    </row>
  </sheetData>
  <mergeCells count="12">
    <mergeCell ref="A1:G1"/>
    <mergeCell ref="A2:G2"/>
    <mergeCell ref="A3:D3"/>
    <mergeCell ref="E4:G4"/>
    <mergeCell ref="A10:D10"/>
    <mergeCell ref="A4:A6"/>
    <mergeCell ref="B4:B6"/>
    <mergeCell ref="C4:C6"/>
    <mergeCell ref="D4:D6"/>
    <mergeCell ref="E5:E6"/>
    <mergeCell ref="F5:F6"/>
    <mergeCell ref="G5:G6"/>
  </mergeCells>
  <pageMargins left="1.02361111111111"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G17" sqref="G17"/>
    </sheetView>
  </sheetViews>
  <sheetFormatPr defaultColWidth="8.85" defaultRowHeight="15" customHeight="1"/>
  <cols>
    <col min="1" max="1" width="17.8416666666667" customWidth="1"/>
    <col min="2" max="2" width="19.125" customWidth="1"/>
    <col min="3" max="3" width="16.2833333333333" customWidth="1"/>
    <col min="4" max="4" width="16.4166666666667" customWidth="1"/>
    <col min="5" max="5" width="16.2833333333333" customWidth="1"/>
    <col min="6" max="19" width="8.625" customWidth="1"/>
  </cols>
  <sheetData>
    <row r="1" customHeight="1" spans="1:20">
      <c r="A1" s="169" t="s">
        <v>26</v>
      </c>
      <c r="B1" s="169"/>
      <c r="C1" s="169"/>
      <c r="D1" s="169"/>
      <c r="E1" s="169"/>
      <c r="F1" s="169"/>
      <c r="G1" s="169"/>
      <c r="H1" s="169"/>
      <c r="I1" s="169"/>
      <c r="J1" s="169"/>
      <c r="K1" s="169"/>
      <c r="L1" s="169"/>
      <c r="M1" s="169"/>
      <c r="N1" s="169"/>
      <c r="O1" s="169"/>
      <c r="P1" s="169"/>
      <c r="Q1" s="169"/>
      <c r="R1" s="169"/>
      <c r="S1" s="169"/>
      <c r="T1" s="173"/>
    </row>
    <row r="2" ht="28.5" customHeight="1" spans="1:20">
      <c r="A2" s="170" t="s">
        <v>27</v>
      </c>
      <c r="B2" s="170"/>
      <c r="C2" s="170"/>
      <c r="D2" s="170"/>
      <c r="E2" s="170"/>
      <c r="F2" s="170"/>
      <c r="G2" s="170"/>
      <c r="H2" s="170"/>
      <c r="I2" s="170"/>
      <c r="J2" s="170"/>
      <c r="K2" s="170"/>
      <c r="L2" s="170"/>
      <c r="M2" s="170"/>
      <c r="N2" s="170"/>
      <c r="O2" s="170"/>
      <c r="P2" s="170"/>
      <c r="Q2" s="170"/>
      <c r="R2" s="170"/>
      <c r="S2" s="170"/>
      <c r="T2" s="173"/>
    </row>
    <row r="3" ht="20.25" customHeight="1" spans="1:19">
      <c r="A3" s="171" t="str">
        <f>"单位名称："&amp;"玉溪市城建档案馆"</f>
        <v>单位名称：玉溪市城建档案馆</v>
      </c>
      <c r="B3" s="171"/>
      <c r="C3" s="171"/>
      <c r="D3" s="171"/>
      <c r="E3" s="171"/>
      <c r="F3" s="171"/>
      <c r="G3" s="171"/>
      <c r="H3" s="171"/>
      <c r="I3" s="171"/>
      <c r="J3" s="171"/>
      <c r="K3" s="171"/>
      <c r="L3" s="172"/>
      <c r="M3" s="172"/>
      <c r="N3" s="172"/>
      <c r="O3" s="172"/>
      <c r="P3" s="172"/>
      <c r="Q3" s="172"/>
      <c r="R3" s="172"/>
      <c r="S3" s="172" t="s">
        <v>2</v>
      </c>
    </row>
    <row r="4" ht="27" customHeight="1" spans="1:19">
      <c r="A4" s="147" t="s">
        <v>28</v>
      </c>
      <c r="B4" s="147" t="s">
        <v>29</v>
      </c>
      <c r="C4" s="147" t="s">
        <v>30</v>
      </c>
      <c r="D4" s="147" t="s">
        <v>31</v>
      </c>
      <c r="E4" s="147"/>
      <c r="F4" s="147"/>
      <c r="G4" s="147"/>
      <c r="H4" s="147"/>
      <c r="I4" s="147"/>
      <c r="J4" s="147"/>
      <c r="K4" s="147"/>
      <c r="L4" s="147"/>
      <c r="M4" s="147"/>
      <c r="N4" s="147"/>
      <c r="O4" s="147" t="s">
        <v>20</v>
      </c>
      <c r="P4" s="147"/>
      <c r="Q4" s="147"/>
      <c r="R4" s="147"/>
      <c r="S4" s="147"/>
    </row>
    <row r="5" ht="27" customHeight="1" spans="1:19">
      <c r="A5" s="147"/>
      <c r="B5" s="147"/>
      <c r="C5" s="147"/>
      <c r="D5" s="147" t="s">
        <v>32</v>
      </c>
      <c r="E5" s="147" t="s">
        <v>33</v>
      </c>
      <c r="F5" s="147" t="s">
        <v>34</v>
      </c>
      <c r="G5" s="147" t="s">
        <v>35</v>
      </c>
      <c r="H5" s="147" t="s">
        <v>36</v>
      </c>
      <c r="I5" s="147" t="s">
        <v>37</v>
      </c>
      <c r="J5" s="147"/>
      <c r="K5" s="147"/>
      <c r="L5" s="147"/>
      <c r="M5" s="147"/>
      <c r="N5" s="147"/>
      <c r="O5" s="147" t="s">
        <v>32</v>
      </c>
      <c r="P5" s="147" t="s">
        <v>33</v>
      </c>
      <c r="Q5" s="147" t="s">
        <v>34</v>
      </c>
      <c r="R5" s="147" t="s">
        <v>35</v>
      </c>
      <c r="S5" s="147" t="s">
        <v>38</v>
      </c>
    </row>
    <row r="6" ht="27" customHeight="1" spans="1:19">
      <c r="A6" s="147"/>
      <c r="B6" s="147"/>
      <c r="C6" s="147"/>
      <c r="D6" s="147"/>
      <c r="E6" s="147"/>
      <c r="F6" s="147"/>
      <c r="G6" s="147"/>
      <c r="H6" s="147"/>
      <c r="I6" s="147" t="s">
        <v>32</v>
      </c>
      <c r="J6" s="147" t="s">
        <v>39</v>
      </c>
      <c r="K6" s="147" t="s">
        <v>40</v>
      </c>
      <c r="L6" s="147" t="s">
        <v>41</v>
      </c>
      <c r="M6" s="147" t="s">
        <v>42</v>
      </c>
      <c r="N6" s="147" t="s">
        <v>43</v>
      </c>
      <c r="O6" s="147"/>
      <c r="P6" s="147"/>
      <c r="Q6" s="147"/>
      <c r="R6" s="147"/>
      <c r="S6" s="147"/>
    </row>
    <row r="7" ht="20.25" customHeight="1" spans="1:19">
      <c r="A7" s="156" t="s">
        <v>44</v>
      </c>
      <c r="B7" s="156" t="s">
        <v>45</v>
      </c>
      <c r="C7" s="156" t="s">
        <v>46</v>
      </c>
      <c r="D7" s="156" t="s">
        <v>47</v>
      </c>
      <c r="E7" s="156" t="s">
        <v>48</v>
      </c>
      <c r="F7" s="156" t="s">
        <v>49</v>
      </c>
      <c r="G7" s="156" t="s">
        <v>50</v>
      </c>
      <c r="H7" s="156" t="s">
        <v>51</v>
      </c>
      <c r="I7" s="156" t="s">
        <v>52</v>
      </c>
      <c r="J7" s="156" t="s">
        <v>53</v>
      </c>
      <c r="K7" s="156" t="s">
        <v>54</v>
      </c>
      <c r="L7" s="156" t="s">
        <v>55</v>
      </c>
      <c r="M7" s="156" t="s">
        <v>56</v>
      </c>
      <c r="N7" s="156" t="s">
        <v>57</v>
      </c>
      <c r="O7" s="156" t="s">
        <v>58</v>
      </c>
      <c r="P7" s="156" t="s">
        <v>59</v>
      </c>
      <c r="Q7" s="156" t="s">
        <v>60</v>
      </c>
      <c r="R7" s="156" t="s">
        <v>61</v>
      </c>
      <c r="S7" s="156" t="s">
        <v>62</v>
      </c>
    </row>
    <row r="8" ht="20.25" customHeight="1" spans="1:19">
      <c r="A8" s="146" t="s">
        <v>63</v>
      </c>
      <c r="B8" s="146" t="s">
        <v>64</v>
      </c>
      <c r="C8" s="152">
        <v>2433276.55</v>
      </c>
      <c r="D8" s="152">
        <v>2433276.55</v>
      </c>
      <c r="E8" s="62">
        <v>2433276.55</v>
      </c>
      <c r="F8" s="62"/>
      <c r="G8" s="62"/>
      <c r="H8" s="62"/>
      <c r="I8" s="62"/>
      <c r="J8" s="62"/>
      <c r="K8" s="62"/>
      <c r="L8" s="62"/>
      <c r="M8" s="62"/>
      <c r="N8" s="62"/>
      <c r="O8" s="152"/>
      <c r="P8" s="152"/>
      <c r="Q8" s="152"/>
      <c r="R8" s="152"/>
      <c r="S8" s="152"/>
    </row>
    <row r="9" ht="20.25" customHeight="1" spans="1:19">
      <c r="A9" s="150" t="s">
        <v>30</v>
      </c>
      <c r="B9" s="146"/>
      <c r="C9" s="152">
        <v>2433276.55</v>
      </c>
      <c r="D9" s="152">
        <v>2433276.55</v>
      </c>
      <c r="E9" s="152">
        <v>2433276.55</v>
      </c>
      <c r="F9" s="152"/>
      <c r="G9" s="152"/>
      <c r="H9" s="152"/>
      <c r="I9" s="152"/>
      <c r="J9" s="152"/>
      <c r="K9" s="152"/>
      <c r="L9" s="152"/>
      <c r="M9" s="152"/>
      <c r="N9" s="152"/>
      <c r="O9" s="152"/>
      <c r="P9" s="152"/>
      <c r="Q9" s="152"/>
      <c r="R9" s="152"/>
      <c r="S9" s="152"/>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275" right="0.156944444444444" top="1" bottom="1" header="0.5" footer="0.5"/>
  <pageSetup paperSize="1" scale="66"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Zeros="0" workbookViewId="0">
      <selection activeCell="B29" sqref="B29"/>
    </sheetView>
  </sheetViews>
  <sheetFormatPr defaultColWidth="8.85" defaultRowHeight="15" customHeight="1"/>
  <cols>
    <col min="1" max="1" width="17.8416666666667" customWidth="1"/>
    <col min="2" max="2" width="47.375" customWidth="1"/>
    <col min="3" max="5" width="15.1333333333333" customWidth="1"/>
    <col min="6" max="6" width="12.75" customWidth="1"/>
    <col min="7" max="8" width="7.5" customWidth="1"/>
    <col min="9" max="9" width="7.625" customWidth="1"/>
    <col min="10" max="10" width="6.125" customWidth="1"/>
    <col min="11" max="11" width="7.125" customWidth="1"/>
    <col min="12" max="14" width="9.125" customWidth="1"/>
    <col min="15" max="15" width="7.5" customWidth="1"/>
  </cols>
  <sheetData>
    <row r="1" customHeight="1" spans="1:15">
      <c r="A1" s="157" t="s">
        <v>65</v>
      </c>
      <c r="B1" s="157"/>
      <c r="C1" s="157"/>
      <c r="D1" s="157"/>
      <c r="E1" s="157"/>
      <c r="F1" s="157"/>
      <c r="G1" s="157"/>
      <c r="H1" s="157"/>
      <c r="I1" s="157"/>
      <c r="J1" s="157"/>
      <c r="K1" s="157"/>
      <c r="L1" s="157"/>
      <c r="M1" s="157"/>
      <c r="N1" s="157"/>
      <c r="O1" s="157"/>
    </row>
    <row r="2" ht="28.5" customHeight="1" spans="1:15">
      <c r="A2" s="145" t="s">
        <v>66</v>
      </c>
      <c r="B2" s="145"/>
      <c r="C2" s="145"/>
      <c r="D2" s="145"/>
      <c r="E2" s="145"/>
      <c r="F2" s="145"/>
      <c r="G2" s="145"/>
      <c r="H2" s="145"/>
      <c r="I2" s="145"/>
      <c r="J2" s="145"/>
      <c r="K2" s="145"/>
      <c r="L2" s="145"/>
      <c r="M2" s="145"/>
      <c r="N2" s="145"/>
      <c r="O2" s="145"/>
    </row>
    <row r="3" ht="20.25" customHeight="1" spans="1:15">
      <c r="A3" s="146" t="str">
        <f>"单位名称："&amp;"玉溪市城建档案馆"</f>
        <v>单位名称：玉溪市城建档案馆</v>
      </c>
      <c r="B3" s="146"/>
      <c r="C3" s="146"/>
      <c r="D3" s="146"/>
      <c r="E3" s="146"/>
      <c r="F3" s="146"/>
      <c r="G3" s="146"/>
      <c r="H3" s="146"/>
      <c r="I3" s="146"/>
      <c r="J3" s="158"/>
      <c r="K3" s="158"/>
      <c r="L3" s="158"/>
      <c r="M3" s="158"/>
      <c r="N3" s="158"/>
      <c r="O3" s="158" t="s">
        <v>2</v>
      </c>
    </row>
    <row r="4" ht="27" customHeight="1" spans="1:15">
      <c r="A4" s="147" t="s">
        <v>67</v>
      </c>
      <c r="B4" s="147" t="s">
        <v>68</v>
      </c>
      <c r="C4" s="147" t="s">
        <v>30</v>
      </c>
      <c r="D4" s="147" t="s">
        <v>33</v>
      </c>
      <c r="E4" s="147"/>
      <c r="F4" s="147"/>
      <c r="G4" s="147" t="s">
        <v>34</v>
      </c>
      <c r="H4" s="147" t="s">
        <v>35</v>
      </c>
      <c r="I4" s="147" t="s">
        <v>69</v>
      </c>
      <c r="J4" s="147" t="s">
        <v>70</v>
      </c>
      <c r="K4" s="147"/>
      <c r="L4" s="147"/>
      <c r="M4" s="147"/>
      <c r="N4" s="147"/>
      <c r="O4" s="147"/>
    </row>
    <row r="5" ht="27" customHeight="1" spans="1:15">
      <c r="A5" s="147"/>
      <c r="B5" s="147"/>
      <c r="C5" s="147"/>
      <c r="D5" s="147" t="s">
        <v>32</v>
      </c>
      <c r="E5" s="147" t="s">
        <v>71</v>
      </c>
      <c r="F5" s="147" t="s">
        <v>72</v>
      </c>
      <c r="G5" s="147"/>
      <c r="H5" s="147"/>
      <c r="I5" s="147"/>
      <c r="J5" s="147" t="s">
        <v>32</v>
      </c>
      <c r="K5" s="147" t="s">
        <v>73</v>
      </c>
      <c r="L5" s="147" t="s">
        <v>74</v>
      </c>
      <c r="M5" s="147" t="s">
        <v>75</v>
      </c>
      <c r="N5" s="147" t="s">
        <v>76</v>
      </c>
      <c r="O5" s="147" t="s">
        <v>77</v>
      </c>
    </row>
    <row r="6" ht="20.25" customHeight="1" spans="1:15">
      <c r="A6" s="156" t="s">
        <v>44</v>
      </c>
      <c r="B6" s="156" t="s">
        <v>45</v>
      </c>
      <c r="C6" s="156" t="s">
        <v>46</v>
      </c>
      <c r="D6" s="156" t="s">
        <v>47</v>
      </c>
      <c r="E6" s="156" t="s">
        <v>48</v>
      </c>
      <c r="F6" s="156" t="s">
        <v>49</v>
      </c>
      <c r="G6" s="156" t="s">
        <v>50</v>
      </c>
      <c r="H6" s="156" t="s">
        <v>51</v>
      </c>
      <c r="I6" s="156" t="s">
        <v>52</v>
      </c>
      <c r="J6" s="156" t="s">
        <v>53</v>
      </c>
      <c r="K6" s="156" t="s">
        <v>54</v>
      </c>
      <c r="L6" s="156" t="s">
        <v>55</v>
      </c>
      <c r="M6" s="156" t="s">
        <v>56</v>
      </c>
      <c r="N6" s="156" t="s">
        <v>57</v>
      </c>
      <c r="O6" s="156" t="s">
        <v>58</v>
      </c>
    </row>
    <row r="7" ht="20.25" customHeight="1" spans="1:15">
      <c r="A7" s="146" t="s">
        <v>78</v>
      </c>
      <c r="B7" s="146" t="str">
        <f>"        "&amp;"社会保障和就业支出"</f>
        <v>        社会保障和就业支出</v>
      </c>
      <c r="C7" s="62">
        <v>194011.2</v>
      </c>
      <c r="D7" s="62">
        <v>194011.2</v>
      </c>
      <c r="E7" s="62">
        <v>194011.2</v>
      </c>
      <c r="F7" s="62"/>
      <c r="G7" s="62"/>
      <c r="H7" s="62"/>
      <c r="I7" s="62"/>
      <c r="J7" s="62"/>
      <c r="K7" s="62"/>
      <c r="L7" s="62"/>
      <c r="M7" s="62"/>
      <c r="N7" s="62"/>
      <c r="O7" s="62"/>
    </row>
    <row r="8" ht="20.25" customHeight="1" spans="1:15">
      <c r="A8" s="159" t="s">
        <v>79</v>
      </c>
      <c r="B8" s="159" t="str">
        <f>"        "&amp;"行政事业单位养老支出"</f>
        <v>        行政事业单位养老支出</v>
      </c>
      <c r="C8" s="62">
        <v>194011.2</v>
      </c>
      <c r="D8" s="62">
        <v>194011.2</v>
      </c>
      <c r="E8" s="62">
        <v>194011.2</v>
      </c>
      <c r="F8" s="62"/>
      <c r="G8" s="62"/>
      <c r="H8" s="62"/>
      <c r="I8" s="62"/>
      <c r="J8" s="62"/>
      <c r="K8" s="62"/>
      <c r="L8" s="62"/>
      <c r="M8" s="62"/>
      <c r="N8" s="62"/>
      <c r="O8" s="62"/>
    </row>
    <row r="9" ht="20.25" customHeight="1" spans="1:15">
      <c r="A9" s="160" t="s">
        <v>80</v>
      </c>
      <c r="B9" s="160" t="str">
        <f>"        "&amp;"事业单位离退休"</f>
        <v>        事业单位离退休</v>
      </c>
      <c r="C9" s="62">
        <v>27000</v>
      </c>
      <c r="D9" s="62">
        <v>27000</v>
      </c>
      <c r="E9" s="62">
        <v>27000</v>
      </c>
      <c r="F9" s="62"/>
      <c r="G9" s="62"/>
      <c r="H9" s="62"/>
      <c r="I9" s="62"/>
      <c r="J9" s="62"/>
      <c r="K9" s="62"/>
      <c r="L9" s="62"/>
      <c r="M9" s="62"/>
      <c r="N9" s="62"/>
      <c r="O9" s="62"/>
    </row>
    <row r="10" ht="20.25" customHeight="1" spans="1:15">
      <c r="A10" s="160" t="s">
        <v>81</v>
      </c>
      <c r="B10" s="160" t="str">
        <f>"        "&amp;"机关事业单位基本养老保险缴费支出"</f>
        <v>        机关事业单位基本养老保险缴费支出</v>
      </c>
      <c r="C10" s="62">
        <v>167011.2</v>
      </c>
      <c r="D10" s="62">
        <v>167011.2</v>
      </c>
      <c r="E10" s="62">
        <v>167011.2</v>
      </c>
      <c r="F10" s="62"/>
      <c r="G10" s="62"/>
      <c r="H10" s="62"/>
      <c r="I10" s="62"/>
      <c r="J10" s="62"/>
      <c r="K10" s="62"/>
      <c r="L10" s="62"/>
      <c r="M10" s="62"/>
      <c r="N10" s="62"/>
      <c r="O10" s="62"/>
    </row>
    <row r="11" ht="20.25" customHeight="1" spans="1:15">
      <c r="A11" s="146" t="s">
        <v>82</v>
      </c>
      <c r="B11" s="146" t="str">
        <f>"        "&amp;"卫生健康支出"</f>
        <v>        卫生健康支出</v>
      </c>
      <c r="C11" s="62">
        <v>149884.72</v>
      </c>
      <c r="D11" s="62">
        <v>149884.72</v>
      </c>
      <c r="E11" s="62">
        <v>149884.72</v>
      </c>
      <c r="F11" s="62"/>
      <c r="G11" s="62"/>
      <c r="H11" s="62"/>
      <c r="I11" s="62"/>
      <c r="J11" s="62"/>
      <c r="K11" s="62"/>
      <c r="L11" s="62"/>
      <c r="M11" s="62"/>
      <c r="N11" s="62"/>
      <c r="O11" s="62"/>
    </row>
    <row r="12" ht="20.25" customHeight="1" spans="1:15">
      <c r="A12" s="159" t="s">
        <v>83</v>
      </c>
      <c r="B12" s="159" t="str">
        <f>"        "&amp;"行政事业单位医疗"</f>
        <v>        行政事业单位医疗</v>
      </c>
      <c r="C12" s="62">
        <v>149884.72</v>
      </c>
      <c r="D12" s="62">
        <v>149884.72</v>
      </c>
      <c r="E12" s="62">
        <v>149884.72</v>
      </c>
      <c r="F12" s="62"/>
      <c r="G12" s="62"/>
      <c r="H12" s="62"/>
      <c r="I12" s="62"/>
      <c r="J12" s="62"/>
      <c r="K12" s="62"/>
      <c r="L12" s="62"/>
      <c r="M12" s="62"/>
      <c r="N12" s="62"/>
      <c r="O12" s="62"/>
    </row>
    <row r="13" ht="20.25" customHeight="1" spans="1:15">
      <c r="A13" s="160" t="s">
        <v>84</v>
      </c>
      <c r="B13" s="160" t="str">
        <f>"        "&amp;"行政单位医疗"</f>
        <v>        行政单位医疗</v>
      </c>
      <c r="C13" s="62"/>
      <c r="D13" s="62"/>
      <c r="E13" s="62"/>
      <c r="F13" s="62"/>
      <c r="G13" s="62"/>
      <c r="H13" s="62"/>
      <c r="I13" s="62"/>
      <c r="J13" s="62"/>
      <c r="K13" s="62"/>
      <c r="L13" s="62"/>
      <c r="M13" s="62"/>
      <c r="N13" s="62"/>
      <c r="O13" s="62"/>
    </row>
    <row r="14" ht="20.25" customHeight="1" spans="1:15">
      <c r="A14" s="160" t="s">
        <v>85</v>
      </c>
      <c r="B14" s="160" t="str">
        <f>"        "&amp;"事业单位医疗"</f>
        <v>        事业单位医疗</v>
      </c>
      <c r="C14" s="62">
        <v>86637.06</v>
      </c>
      <c r="D14" s="62">
        <v>86637.06</v>
      </c>
      <c r="E14" s="62">
        <v>86637.06</v>
      </c>
      <c r="F14" s="62"/>
      <c r="G14" s="62"/>
      <c r="H14" s="62"/>
      <c r="I14" s="62"/>
      <c r="J14" s="62"/>
      <c r="K14" s="62"/>
      <c r="L14" s="62"/>
      <c r="M14" s="62"/>
      <c r="N14" s="62"/>
      <c r="O14" s="62"/>
    </row>
    <row r="15" ht="20.25" customHeight="1" spans="1:15">
      <c r="A15" s="160" t="s">
        <v>86</v>
      </c>
      <c r="B15" s="160" t="str">
        <f>"        "&amp;"公务员医疗补助"</f>
        <v>        公务员医疗补助</v>
      </c>
      <c r="C15" s="62">
        <v>55791</v>
      </c>
      <c r="D15" s="62">
        <v>55791</v>
      </c>
      <c r="E15" s="62">
        <v>55791</v>
      </c>
      <c r="F15" s="62"/>
      <c r="G15" s="62"/>
      <c r="H15" s="62"/>
      <c r="I15" s="62"/>
      <c r="J15" s="62"/>
      <c r="K15" s="62"/>
      <c r="L15" s="62"/>
      <c r="M15" s="62"/>
      <c r="N15" s="62"/>
      <c r="O15" s="62"/>
    </row>
    <row r="16" ht="20.25" customHeight="1" spans="1:15">
      <c r="A16" s="160" t="s">
        <v>87</v>
      </c>
      <c r="B16" s="160" t="str">
        <f>"        "&amp;"其他行政事业单位医疗支出"</f>
        <v>        其他行政事业单位医疗支出</v>
      </c>
      <c r="C16" s="62">
        <v>7456.66</v>
      </c>
      <c r="D16" s="62">
        <v>7456.66</v>
      </c>
      <c r="E16" s="62">
        <v>7456.66</v>
      </c>
      <c r="F16" s="62"/>
      <c r="G16" s="62"/>
      <c r="H16" s="62"/>
      <c r="I16" s="62"/>
      <c r="J16" s="62"/>
      <c r="K16" s="62"/>
      <c r="L16" s="62"/>
      <c r="M16" s="62"/>
      <c r="N16" s="62"/>
      <c r="O16" s="62"/>
    </row>
    <row r="17" ht="20.25" customHeight="1" spans="1:15">
      <c r="A17" s="146" t="s">
        <v>88</v>
      </c>
      <c r="B17" s="146" t="str">
        <f>"        "&amp;"城乡社区支出"</f>
        <v>        城乡社区支出</v>
      </c>
      <c r="C17" s="62">
        <v>1935480.63</v>
      </c>
      <c r="D17" s="62">
        <v>1935480.63</v>
      </c>
      <c r="E17" s="62">
        <v>1795480.63</v>
      </c>
      <c r="F17" s="62">
        <v>140000</v>
      </c>
      <c r="G17" s="62"/>
      <c r="H17" s="62"/>
      <c r="I17" s="62"/>
      <c r="J17" s="62"/>
      <c r="K17" s="62"/>
      <c r="L17" s="62"/>
      <c r="M17" s="62"/>
      <c r="N17" s="62"/>
      <c r="O17" s="62"/>
    </row>
    <row r="18" ht="20.25" customHeight="1" spans="1:15">
      <c r="A18" s="159" t="s">
        <v>89</v>
      </c>
      <c r="B18" s="159" t="str">
        <f>"        "&amp;"城乡社区管理事务"</f>
        <v>        城乡社区管理事务</v>
      </c>
      <c r="C18" s="62">
        <v>1935480.63</v>
      </c>
      <c r="D18" s="62">
        <v>1935480.63</v>
      </c>
      <c r="E18" s="62">
        <v>1795480.63</v>
      </c>
      <c r="F18" s="62">
        <v>140000</v>
      </c>
      <c r="G18" s="62"/>
      <c r="H18" s="62"/>
      <c r="I18" s="62"/>
      <c r="J18" s="62"/>
      <c r="K18" s="62"/>
      <c r="L18" s="62"/>
      <c r="M18" s="62"/>
      <c r="N18" s="62"/>
      <c r="O18" s="62"/>
    </row>
    <row r="19" ht="20.25" customHeight="1" spans="1:15">
      <c r="A19" s="160" t="s">
        <v>90</v>
      </c>
      <c r="B19" s="160" t="str">
        <f>"        "&amp;"其他城乡社区管理事务支出"</f>
        <v>        其他城乡社区管理事务支出</v>
      </c>
      <c r="C19" s="62">
        <v>1935480.63</v>
      </c>
      <c r="D19" s="62">
        <v>1935480.63</v>
      </c>
      <c r="E19" s="62">
        <v>1795480.63</v>
      </c>
      <c r="F19" s="62">
        <v>140000</v>
      </c>
      <c r="G19" s="62"/>
      <c r="H19" s="62"/>
      <c r="I19" s="62"/>
      <c r="J19" s="62"/>
      <c r="K19" s="62"/>
      <c r="L19" s="62"/>
      <c r="M19" s="62"/>
      <c r="N19" s="62"/>
      <c r="O19" s="62"/>
    </row>
    <row r="20" ht="20.25" customHeight="1" spans="1:15">
      <c r="A20" s="146" t="s">
        <v>91</v>
      </c>
      <c r="B20" s="146" t="str">
        <f>"        "&amp;"住房保障支出"</f>
        <v>        住房保障支出</v>
      </c>
      <c r="C20" s="62">
        <v>153900</v>
      </c>
      <c r="D20" s="62">
        <v>153900</v>
      </c>
      <c r="E20" s="62">
        <v>153900</v>
      </c>
      <c r="F20" s="62"/>
      <c r="G20" s="62"/>
      <c r="H20" s="62"/>
      <c r="I20" s="62"/>
      <c r="J20" s="62"/>
      <c r="K20" s="62"/>
      <c r="L20" s="62"/>
      <c r="M20" s="62"/>
      <c r="N20" s="62"/>
      <c r="O20" s="62"/>
    </row>
    <row r="21" ht="20.25" customHeight="1" spans="1:15">
      <c r="A21" s="159" t="s">
        <v>92</v>
      </c>
      <c r="B21" s="159" t="str">
        <f>"        "&amp;"住房改革支出"</f>
        <v>        住房改革支出</v>
      </c>
      <c r="C21" s="62">
        <v>153900</v>
      </c>
      <c r="D21" s="62">
        <v>153900</v>
      </c>
      <c r="E21" s="62">
        <v>153900</v>
      </c>
      <c r="F21" s="62"/>
      <c r="G21" s="62"/>
      <c r="H21" s="62"/>
      <c r="I21" s="62"/>
      <c r="J21" s="62"/>
      <c r="K21" s="62"/>
      <c r="L21" s="62"/>
      <c r="M21" s="62"/>
      <c r="N21" s="62"/>
      <c r="O21" s="62"/>
    </row>
    <row r="22" ht="20.25" customHeight="1" spans="1:15">
      <c r="A22" s="160" t="s">
        <v>93</v>
      </c>
      <c r="B22" s="160" t="str">
        <f>"        "&amp;"住房公积金"</f>
        <v>        住房公积金</v>
      </c>
      <c r="C22" s="62">
        <v>139020</v>
      </c>
      <c r="D22" s="62">
        <v>139020</v>
      </c>
      <c r="E22" s="62">
        <v>139020</v>
      </c>
      <c r="F22" s="62"/>
      <c r="G22" s="62"/>
      <c r="H22" s="62"/>
      <c r="I22" s="62"/>
      <c r="J22" s="62"/>
      <c r="K22" s="62"/>
      <c r="L22" s="62"/>
      <c r="M22" s="62"/>
      <c r="N22" s="62"/>
      <c r="O22" s="62"/>
    </row>
    <row r="23" ht="20.25" customHeight="1" spans="1:15">
      <c r="A23" s="160" t="s">
        <v>94</v>
      </c>
      <c r="B23" s="160" t="str">
        <f>"        "&amp;"购房补贴"</f>
        <v>        购房补贴</v>
      </c>
      <c r="C23" s="62">
        <v>14880</v>
      </c>
      <c r="D23" s="62">
        <v>14880</v>
      </c>
      <c r="E23" s="62">
        <v>14880</v>
      </c>
      <c r="F23" s="62"/>
      <c r="G23" s="62"/>
      <c r="H23" s="62"/>
      <c r="I23" s="62"/>
      <c r="J23" s="62"/>
      <c r="K23" s="62"/>
      <c r="L23" s="62"/>
      <c r="M23" s="62"/>
      <c r="N23" s="62"/>
      <c r="O23" s="62"/>
    </row>
    <row r="24" ht="20.25" customHeight="1" spans="1:15">
      <c r="A24" s="150" t="s">
        <v>30</v>
      </c>
      <c r="B24" s="146"/>
      <c r="C24" s="152">
        <v>2433276.55</v>
      </c>
      <c r="D24" s="152">
        <v>2433276.55</v>
      </c>
      <c r="E24" s="152">
        <v>2293276.55</v>
      </c>
      <c r="F24" s="152">
        <v>140000</v>
      </c>
      <c r="G24" s="152"/>
      <c r="H24" s="152"/>
      <c r="I24" s="152"/>
      <c r="J24" s="152"/>
      <c r="K24" s="152"/>
      <c r="L24" s="152"/>
      <c r="M24" s="152"/>
      <c r="N24" s="152"/>
      <c r="O24" s="152"/>
    </row>
  </sheetData>
  <mergeCells count="12">
    <mergeCell ref="A1:O1"/>
    <mergeCell ref="A2:O2"/>
    <mergeCell ref="A3:N3"/>
    <mergeCell ref="D4:F4"/>
    <mergeCell ref="J4:O4"/>
    <mergeCell ref="A24:B24"/>
    <mergeCell ref="A4:A5"/>
    <mergeCell ref="B4:B5"/>
    <mergeCell ref="C4:C5"/>
    <mergeCell ref="G4:G5"/>
    <mergeCell ref="H4:H5"/>
    <mergeCell ref="I4:I5"/>
  </mergeCells>
  <pageMargins left="0.275" right="0.156944444444444" top="1" bottom="1" header="0.5" footer="0.5"/>
  <pageSetup paperSize="1" scale="70"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5"/>
  <sheetViews>
    <sheetView showZeros="0"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4" t="s">
        <v>95</v>
      </c>
      <c r="B1" s="161"/>
      <c r="C1" s="161"/>
      <c r="D1" s="161"/>
    </row>
    <row r="2" ht="28.5" customHeight="1" spans="1:4">
      <c r="A2" s="162" t="s">
        <v>96</v>
      </c>
      <c r="B2" s="162"/>
      <c r="C2" s="162"/>
      <c r="D2" s="162"/>
    </row>
    <row r="3" ht="18.75" customHeight="1" spans="1:4">
      <c r="A3" s="146" t="str">
        <f>"单位名称："&amp;"玉溪市城建档案馆"</f>
        <v>单位名称：玉溪市城建档案馆</v>
      </c>
      <c r="B3" s="146"/>
      <c r="C3" s="146"/>
      <c r="D3" s="144" t="s">
        <v>2</v>
      </c>
    </row>
    <row r="4" ht="18.75" customHeight="1" spans="1:4">
      <c r="A4" s="57" t="s">
        <v>3</v>
      </c>
      <c r="B4" s="57"/>
      <c r="C4" s="57" t="s">
        <v>4</v>
      </c>
      <c r="D4" s="57"/>
    </row>
    <row r="5" ht="18.75" customHeight="1" spans="1:4">
      <c r="A5" s="57" t="s">
        <v>5</v>
      </c>
      <c r="B5" s="57" t="s">
        <v>6</v>
      </c>
      <c r="C5" s="57" t="s">
        <v>97</v>
      </c>
      <c r="D5" s="57" t="s">
        <v>6</v>
      </c>
    </row>
    <row r="6" ht="18.75" customHeight="1" spans="1:4">
      <c r="A6" s="163" t="s">
        <v>98</v>
      </c>
      <c r="B6" s="164"/>
      <c r="C6" s="165" t="s">
        <v>99</v>
      </c>
      <c r="D6" s="164"/>
    </row>
    <row r="7" ht="18.75" customHeight="1" spans="1:4">
      <c r="A7" s="146" t="s">
        <v>100</v>
      </c>
      <c r="B7" s="166">
        <v>2433276.55</v>
      </c>
      <c r="C7" s="167" t="str">
        <f>"（一）"&amp;"社会保障和就业支出"</f>
        <v>（一）社会保障和就业支出</v>
      </c>
      <c r="D7" s="166">
        <v>194011.2</v>
      </c>
    </row>
    <row r="8" ht="18.75" customHeight="1" spans="1:4">
      <c r="A8" s="146" t="s">
        <v>101</v>
      </c>
      <c r="B8" s="166"/>
      <c r="C8" s="167" t="str">
        <f>"（二）"&amp;"卫生健康支出"</f>
        <v>（二）卫生健康支出</v>
      </c>
      <c r="D8" s="166">
        <v>149884.72</v>
      </c>
    </row>
    <row r="9" ht="18.75" customHeight="1" spans="1:4">
      <c r="A9" s="146" t="s">
        <v>102</v>
      </c>
      <c r="B9" s="166"/>
      <c r="C9" s="167" t="str">
        <f>"（三）"&amp;"城乡社区支出"</f>
        <v>（三）城乡社区支出</v>
      </c>
      <c r="D9" s="166">
        <v>1935480.63</v>
      </c>
    </row>
    <row r="10" ht="18.75" customHeight="1" spans="1:4">
      <c r="A10" s="146" t="s">
        <v>103</v>
      </c>
      <c r="B10" s="166"/>
      <c r="C10" s="167" t="str">
        <f>"（四）"&amp;"住房保障支出"</f>
        <v>（四）住房保障支出</v>
      </c>
      <c r="D10" s="166">
        <v>153900</v>
      </c>
    </row>
    <row r="11" ht="18.75" customHeight="1" spans="1:4">
      <c r="A11" s="59" t="s">
        <v>100</v>
      </c>
      <c r="B11" s="166"/>
      <c r="C11" s="146"/>
      <c r="D11" s="146"/>
    </row>
    <row r="12" ht="18.75" customHeight="1" spans="1:4">
      <c r="A12" s="59" t="s">
        <v>101</v>
      </c>
      <c r="B12" s="166"/>
      <c r="C12" s="146"/>
      <c r="D12" s="146"/>
    </row>
    <row r="13" ht="18.75" customHeight="1" spans="1:4">
      <c r="A13" s="59" t="s">
        <v>102</v>
      </c>
      <c r="B13" s="166"/>
      <c r="C13" s="146"/>
      <c r="D13" s="146"/>
    </row>
    <row r="14" ht="18.75" customHeight="1" spans="1:4">
      <c r="A14" s="146"/>
      <c r="B14" s="146"/>
      <c r="C14" s="146" t="s">
        <v>104</v>
      </c>
      <c r="D14" s="146"/>
    </row>
    <row r="15" ht="18.75" customHeight="1" spans="1:4">
      <c r="A15" s="168" t="s">
        <v>24</v>
      </c>
      <c r="B15" s="166">
        <v>2433276.55</v>
      </c>
      <c r="C15" s="168" t="s">
        <v>25</v>
      </c>
      <c r="D15" s="166">
        <v>2433276.55</v>
      </c>
    </row>
  </sheetData>
  <mergeCells count="5">
    <mergeCell ref="A1:D1"/>
    <mergeCell ref="A2:D2"/>
    <mergeCell ref="A3:C3"/>
    <mergeCell ref="A4:B4"/>
    <mergeCell ref="C4:D4"/>
  </mergeCells>
  <pageMargins left="0.751388888888889" right="0.751388888888889" top="1" bottom="1" header="0.5" footer="0.5"/>
  <pageSetup paperSize="1" pageOrder="overThenDown"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tabSelected="1" workbookViewId="0">
      <selection activeCell="A13" sqref="A13"/>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57" t="s">
        <v>105</v>
      </c>
      <c r="B1" s="157"/>
      <c r="C1" s="157"/>
      <c r="D1" s="157"/>
      <c r="E1" s="157"/>
      <c r="F1" s="157"/>
      <c r="G1" s="157"/>
    </row>
    <row r="2" ht="28.5" customHeight="1" spans="1:7">
      <c r="A2" s="145" t="s">
        <v>106</v>
      </c>
      <c r="B2" s="145"/>
      <c r="C2" s="145"/>
      <c r="D2" s="145"/>
      <c r="E2" s="145"/>
      <c r="F2" s="145"/>
      <c r="G2" s="145"/>
    </row>
    <row r="3" ht="20.25" customHeight="1" spans="1:7">
      <c r="A3" s="146" t="str">
        <f>"单位名称："&amp;"玉溪市城建档案馆"</f>
        <v>单位名称：玉溪市城建档案馆</v>
      </c>
      <c r="B3" s="146"/>
      <c r="C3" s="146"/>
      <c r="D3" s="146"/>
      <c r="E3" s="146"/>
      <c r="F3" s="146"/>
      <c r="G3" s="158" t="s">
        <v>2</v>
      </c>
    </row>
    <row r="4" ht="27" customHeight="1" spans="1:7">
      <c r="A4" s="147" t="s">
        <v>107</v>
      </c>
      <c r="B4" s="147"/>
      <c r="C4" s="147" t="s">
        <v>30</v>
      </c>
      <c r="D4" s="147" t="s">
        <v>33</v>
      </c>
      <c r="E4" s="147"/>
      <c r="F4" s="147"/>
      <c r="G4" s="147" t="s">
        <v>72</v>
      </c>
    </row>
    <row r="5" ht="27" customHeight="1" spans="1:7">
      <c r="A5" s="147" t="s">
        <v>67</v>
      </c>
      <c r="B5" s="147" t="s">
        <v>68</v>
      </c>
      <c r="C5" s="147"/>
      <c r="D5" s="147" t="s">
        <v>32</v>
      </c>
      <c r="E5" s="147" t="s">
        <v>108</v>
      </c>
      <c r="F5" s="147" t="s">
        <v>109</v>
      </c>
      <c r="G5" s="147"/>
    </row>
    <row r="6" ht="20.25" customHeight="1" spans="1:7">
      <c r="A6" s="156" t="s">
        <v>44</v>
      </c>
      <c r="B6" s="156" t="s">
        <v>45</v>
      </c>
      <c r="C6" s="156" t="s">
        <v>46</v>
      </c>
      <c r="D6" s="156" t="s">
        <v>47</v>
      </c>
      <c r="E6" s="156" t="s">
        <v>48</v>
      </c>
      <c r="F6" s="156" t="s">
        <v>49</v>
      </c>
      <c r="G6" s="156">
        <v>7</v>
      </c>
    </row>
    <row r="7" ht="20.25" customHeight="1" spans="1:7">
      <c r="A7" s="146" t="s">
        <v>78</v>
      </c>
      <c r="B7" s="146" t="str">
        <f>"        "&amp;"社会保障和就业支出"</f>
        <v>        社会保障和就业支出</v>
      </c>
      <c r="C7" s="62">
        <v>194011.2</v>
      </c>
      <c r="D7" s="152">
        <v>194011.2</v>
      </c>
      <c r="E7" s="62">
        <v>193411.2</v>
      </c>
      <c r="F7" s="62">
        <v>600</v>
      </c>
      <c r="G7" s="62"/>
    </row>
    <row r="8" ht="20.25" customHeight="1" spans="1:7">
      <c r="A8" s="159" t="s">
        <v>79</v>
      </c>
      <c r="B8" s="159" t="str">
        <f>"        "&amp;"行政事业单位养老支出"</f>
        <v>        行政事业单位养老支出</v>
      </c>
      <c r="C8" s="62">
        <v>194011.2</v>
      </c>
      <c r="D8" s="152">
        <v>194011.2</v>
      </c>
      <c r="E8" s="62">
        <v>193411.2</v>
      </c>
      <c r="F8" s="62">
        <v>600</v>
      </c>
      <c r="G8" s="62"/>
    </row>
    <row r="9" ht="20.25" customHeight="1" spans="1:7">
      <c r="A9" s="160" t="s">
        <v>80</v>
      </c>
      <c r="B9" s="160" t="str">
        <f>"        "&amp;"事业单位离退休"</f>
        <v>        事业单位离退休</v>
      </c>
      <c r="C9" s="62">
        <v>27000</v>
      </c>
      <c r="D9" s="152">
        <v>27000</v>
      </c>
      <c r="E9" s="62">
        <v>26400</v>
      </c>
      <c r="F9" s="62">
        <v>600</v>
      </c>
      <c r="G9" s="62"/>
    </row>
    <row r="10" ht="20.25" customHeight="1" spans="1:7">
      <c r="A10" s="160" t="s">
        <v>81</v>
      </c>
      <c r="B10" s="160" t="str">
        <f>"        "&amp;"机关事业单位基本养老保险缴费支出"</f>
        <v>        机关事业单位基本养老保险缴费支出</v>
      </c>
      <c r="C10" s="62">
        <v>167011.2</v>
      </c>
      <c r="D10" s="152">
        <v>167011.2</v>
      </c>
      <c r="E10" s="62">
        <v>167011.2</v>
      </c>
      <c r="F10" s="62"/>
      <c r="G10" s="62"/>
    </row>
    <row r="11" ht="20.25" customHeight="1" spans="1:7">
      <c r="A11" s="146" t="s">
        <v>82</v>
      </c>
      <c r="B11" s="146" t="str">
        <f>"        "&amp;"卫生健康支出"</f>
        <v>        卫生健康支出</v>
      </c>
      <c r="C11" s="62">
        <v>149884.72</v>
      </c>
      <c r="D11" s="152">
        <v>149884.72</v>
      </c>
      <c r="E11" s="62">
        <v>149884.72</v>
      </c>
      <c r="F11" s="62"/>
      <c r="G11" s="62"/>
    </row>
    <row r="12" ht="20.25" customHeight="1" spans="1:7">
      <c r="A12" s="159" t="s">
        <v>83</v>
      </c>
      <c r="B12" s="159" t="str">
        <f>"        "&amp;"行政事业单位医疗"</f>
        <v>        行政事业单位医疗</v>
      </c>
      <c r="C12" s="62">
        <v>149884.72</v>
      </c>
      <c r="D12" s="152">
        <v>149884.72</v>
      </c>
      <c r="E12" s="62">
        <v>149884.72</v>
      </c>
      <c r="F12" s="62"/>
      <c r="G12" s="62"/>
    </row>
    <row r="13" ht="20.25" customHeight="1" spans="1:7">
      <c r="A13" s="160" t="s">
        <v>85</v>
      </c>
      <c r="B13" s="160" t="str">
        <f>"        "&amp;"事业单位医疗"</f>
        <v>        事业单位医疗</v>
      </c>
      <c r="C13" s="62">
        <v>86637.06</v>
      </c>
      <c r="D13" s="152">
        <v>86637.06</v>
      </c>
      <c r="E13" s="62">
        <v>86637.06</v>
      </c>
      <c r="F13" s="62"/>
      <c r="G13" s="62"/>
    </row>
    <row r="14" ht="20.25" customHeight="1" spans="1:7">
      <c r="A14" s="160" t="s">
        <v>86</v>
      </c>
      <c r="B14" s="160" t="str">
        <f>"        "&amp;"公务员医疗补助"</f>
        <v>        公务员医疗补助</v>
      </c>
      <c r="C14" s="62">
        <v>55791</v>
      </c>
      <c r="D14" s="152">
        <v>55791</v>
      </c>
      <c r="E14" s="62">
        <v>55791</v>
      </c>
      <c r="F14" s="62"/>
      <c r="G14" s="62"/>
    </row>
    <row r="15" ht="20.25" customHeight="1" spans="1:7">
      <c r="A15" s="160" t="s">
        <v>87</v>
      </c>
      <c r="B15" s="160" t="str">
        <f>"        "&amp;"其他行政事业单位医疗支出"</f>
        <v>        其他行政事业单位医疗支出</v>
      </c>
      <c r="C15" s="62">
        <v>7456.66</v>
      </c>
      <c r="D15" s="152">
        <v>7456.66</v>
      </c>
      <c r="E15" s="62">
        <v>7456.66</v>
      </c>
      <c r="F15" s="62"/>
      <c r="G15" s="62"/>
    </row>
    <row r="16" ht="20.25" customHeight="1" spans="1:7">
      <c r="A16" s="146" t="s">
        <v>88</v>
      </c>
      <c r="B16" s="146" t="str">
        <f>"        "&amp;"城乡社区支出"</f>
        <v>        城乡社区支出</v>
      </c>
      <c r="C16" s="62">
        <v>1935480.63</v>
      </c>
      <c r="D16" s="152">
        <v>1795480.63</v>
      </c>
      <c r="E16" s="62">
        <v>1310586.23</v>
      </c>
      <c r="F16" s="62">
        <v>484894.4</v>
      </c>
      <c r="G16" s="62">
        <v>140000</v>
      </c>
    </row>
    <row r="17" ht="20.25" customHeight="1" spans="1:7">
      <c r="A17" s="159" t="s">
        <v>89</v>
      </c>
      <c r="B17" s="159" t="str">
        <f>"        "&amp;"城乡社区管理事务"</f>
        <v>        城乡社区管理事务</v>
      </c>
      <c r="C17" s="62">
        <v>1935480.63</v>
      </c>
      <c r="D17" s="152">
        <v>1795480.63</v>
      </c>
      <c r="E17" s="62">
        <v>1310586.23</v>
      </c>
      <c r="F17" s="62">
        <v>484894.4</v>
      </c>
      <c r="G17" s="62">
        <v>140000</v>
      </c>
    </row>
    <row r="18" ht="20.25" customHeight="1" spans="1:7">
      <c r="A18" s="160" t="s">
        <v>90</v>
      </c>
      <c r="B18" s="160" t="str">
        <f>"        "&amp;"其他城乡社区管理事务支出"</f>
        <v>        其他城乡社区管理事务支出</v>
      </c>
      <c r="C18" s="62">
        <v>1935480.63</v>
      </c>
      <c r="D18" s="152">
        <v>1795480.63</v>
      </c>
      <c r="E18" s="62">
        <v>1310586.23</v>
      </c>
      <c r="F18" s="62">
        <v>484894.4</v>
      </c>
      <c r="G18" s="62">
        <v>140000</v>
      </c>
    </row>
    <row r="19" ht="20.25" customHeight="1" spans="1:7">
      <c r="A19" s="146" t="s">
        <v>91</v>
      </c>
      <c r="B19" s="146" t="str">
        <f>"        "&amp;"住房保障支出"</f>
        <v>        住房保障支出</v>
      </c>
      <c r="C19" s="62">
        <v>153900</v>
      </c>
      <c r="D19" s="152">
        <v>153900</v>
      </c>
      <c r="E19" s="62">
        <v>153900</v>
      </c>
      <c r="F19" s="62"/>
      <c r="G19" s="62"/>
    </row>
    <row r="20" ht="20.25" customHeight="1" spans="1:7">
      <c r="A20" s="159" t="s">
        <v>92</v>
      </c>
      <c r="B20" s="159" t="str">
        <f>"        "&amp;"住房改革支出"</f>
        <v>        住房改革支出</v>
      </c>
      <c r="C20" s="62">
        <v>153900</v>
      </c>
      <c r="D20" s="152">
        <v>153900</v>
      </c>
      <c r="E20" s="62">
        <v>153900</v>
      </c>
      <c r="F20" s="62"/>
      <c r="G20" s="62"/>
    </row>
    <row r="21" ht="20.25" customHeight="1" spans="1:7">
      <c r="A21" s="160" t="s">
        <v>93</v>
      </c>
      <c r="B21" s="160" t="str">
        <f>"        "&amp;"住房公积金"</f>
        <v>        住房公积金</v>
      </c>
      <c r="C21" s="62">
        <v>139020</v>
      </c>
      <c r="D21" s="152">
        <v>139020</v>
      </c>
      <c r="E21" s="62">
        <v>139020</v>
      </c>
      <c r="F21" s="62"/>
      <c r="G21" s="62"/>
    </row>
    <row r="22" ht="20.25" customHeight="1" spans="1:7">
      <c r="A22" s="160" t="s">
        <v>94</v>
      </c>
      <c r="B22" s="160" t="str">
        <f>"        "&amp;"购房补贴"</f>
        <v>        购房补贴</v>
      </c>
      <c r="C22" s="62">
        <v>14880</v>
      </c>
      <c r="D22" s="152">
        <v>14880</v>
      </c>
      <c r="E22" s="62">
        <v>14880</v>
      </c>
      <c r="F22" s="62"/>
      <c r="G22" s="62"/>
    </row>
    <row r="23" ht="20.25" customHeight="1" spans="1:7">
      <c r="A23" s="150" t="s">
        <v>30</v>
      </c>
      <c r="B23" s="146"/>
      <c r="C23" s="152">
        <v>2433276.55</v>
      </c>
      <c r="D23" s="152">
        <v>2293276.55</v>
      </c>
      <c r="E23" s="152">
        <v>1807782.15</v>
      </c>
      <c r="F23" s="152">
        <v>485494.4</v>
      </c>
      <c r="G23" s="152">
        <v>140000</v>
      </c>
    </row>
  </sheetData>
  <mergeCells count="8">
    <mergeCell ref="A1:G1"/>
    <mergeCell ref="A2:G2"/>
    <mergeCell ref="A3:F3"/>
    <mergeCell ref="A4:B4"/>
    <mergeCell ref="D4:F4"/>
    <mergeCell ref="A23:B23"/>
    <mergeCell ref="C4:C5"/>
    <mergeCell ref="G4:G5"/>
  </mergeCells>
  <pageMargins left="0.751388888888889" right="0.751388888888889" top="1" bottom="1" header="0.5" footer="0.5"/>
  <pageSetup paperSize="1" scale="84"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26" sqref="A26"/>
    </sheetView>
  </sheetViews>
  <sheetFormatPr defaultColWidth="8.85" defaultRowHeight="15" customHeight="1" outlineLevelRow="6" outlineLevelCol="5"/>
  <cols>
    <col min="1" max="6" width="25.1333333333333" customWidth="1"/>
  </cols>
  <sheetData>
    <row r="1" customHeight="1" spans="1:6">
      <c r="A1" s="144" t="s">
        <v>110</v>
      </c>
      <c r="B1" s="144"/>
      <c r="C1" s="144"/>
      <c r="D1" s="144"/>
      <c r="E1" s="144"/>
      <c r="F1" s="144"/>
    </row>
    <row r="2" ht="28.5" customHeight="1" spans="1:6">
      <c r="A2" s="145" t="s">
        <v>111</v>
      </c>
      <c r="B2" s="145"/>
      <c r="C2" s="145"/>
      <c r="D2" s="145"/>
      <c r="E2" s="145"/>
      <c r="F2" s="145"/>
    </row>
    <row r="3" ht="20.25" customHeight="1" spans="1:6">
      <c r="A3" s="146" t="str">
        <f>"单位名称："&amp;"玉溪市城建档案馆"</f>
        <v>单位名称：玉溪市城建档案馆</v>
      </c>
      <c r="B3" s="146"/>
      <c r="C3" s="146"/>
      <c r="D3" s="146"/>
      <c r="E3" s="146"/>
      <c r="F3" s="144" t="s">
        <v>2</v>
      </c>
    </row>
    <row r="4" ht="20.25" customHeight="1" spans="1:6">
      <c r="A4" s="147" t="s">
        <v>112</v>
      </c>
      <c r="B4" s="147" t="s">
        <v>113</v>
      </c>
      <c r="C4" s="147" t="s">
        <v>114</v>
      </c>
      <c r="D4" s="147"/>
      <c r="E4" s="147"/>
      <c r="F4" s="147"/>
    </row>
    <row r="5" ht="35.25" customHeight="1" spans="1:6">
      <c r="A5" s="147"/>
      <c r="B5" s="147"/>
      <c r="C5" s="147" t="s">
        <v>32</v>
      </c>
      <c r="D5" s="147" t="s">
        <v>115</v>
      </c>
      <c r="E5" s="147" t="s">
        <v>116</v>
      </c>
      <c r="F5" s="147" t="s">
        <v>117</v>
      </c>
    </row>
    <row r="6" ht="20.25" customHeight="1" spans="1:6">
      <c r="A6" s="156" t="s">
        <v>44</v>
      </c>
      <c r="B6" s="156">
        <v>2</v>
      </c>
      <c r="C6" s="156">
        <v>3</v>
      </c>
      <c r="D6" s="156">
        <v>4</v>
      </c>
      <c r="E6" s="156">
        <v>5</v>
      </c>
      <c r="F6" s="156">
        <v>6</v>
      </c>
    </row>
    <row r="7" ht="20.25" customHeight="1" spans="1:6">
      <c r="A7" s="62">
        <v>15100</v>
      </c>
      <c r="B7" s="62"/>
      <c r="C7" s="62">
        <v>13100</v>
      </c>
      <c r="D7" s="62"/>
      <c r="E7" s="152">
        <v>13100</v>
      </c>
      <c r="F7" s="62">
        <v>2000</v>
      </c>
    </row>
  </sheetData>
  <mergeCells count="6">
    <mergeCell ref="A1:F1"/>
    <mergeCell ref="A2:F2"/>
    <mergeCell ref="A3:E3"/>
    <mergeCell ref="C4:E4"/>
    <mergeCell ref="A4:A5"/>
    <mergeCell ref="B4:B5"/>
  </mergeCells>
  <pageMargins left="0.751388888888889" right="0.751388888888889" top="1.25972222222222" bottom="1" header="0.5" footer="0.5"/>
  <pageSetup paperSize="1" scale="82"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8"/>
  <sheetViews>
    <sheetView showZeros="0" topLeftCell="A10" workbookViewId="0">
      <selection activeCell="D9" sqref="D9"/>
    </sheetView>
  </sheetViews>
  <sheetFormatPr defaultColWidth="8.85" defaultRowHeight="15" customHeight="1"/>
  <cols>
    <col min="1" max="1" width="20.25" customWidth="1"/>
    <col min="2" max="2" width="19.625" customWidth="1"/>
    <col min="3" max="3" width="22.7" customWidth="1"/>
    <col min="4" max="4" width="11.1333333333333" customWidth="1"/>
    <col min="5" max="5" width="27.625" customWidth="1"/>
    <col min="6" max="6" width="8.25" customWidth="1"/>
    <col min="7" max="7" width="24.75" customWidth="1"/>
    <col min="8" max="8" width="13.875" customWidth="1"/>
    <col min="9" max="9" width="13.5" customWidth="1"/>
    <col min="10" max="10" width="13.25" customWidth="1"/>
    <col min="11" max="11" width="8.25" customWidth="1"/>
    <col min="12" max="12" width="16.2833333333333" customWidth="1"/>
    <col min="13" max="13" width="6.25" customWidth="1"/>
    <col min="14" max="14" width="7.25" customWidth="1"/>
    <col min="15" max="15" width="7.375" customWidth="1"/>
    <col min="16" max="16" width="7.75" customWidth="1"/>
    <col min="17" max="17" width="7.125" customWidth="1"/>
    <col min="18" max="18" width="5.125" customWidth="1"/>
    <col min="19" max="23" width="7.625" customWidth="1"/>
  </cols>
  <sheetData>
    <row r="1" customHeight="1" spans="1:23">
      <c r="A1" s="144" t="s">
        <v>118</v>
      </c>
      <c r="B1" s="144"/>
      <c r="C1" s="144"/>
      <c r="D1" s="144"/>
      <c r="E1" s="144"/>
      <c r="F1" s="144"/>
      <c r="G1" s="144"/>
      <c r="H1" s="144"/>
      <c r="I1" s="144"/>
      <c r="J1" s="144"/>
      <c r="K1" s="144"/>
      <c r="L1" s="144"/>
      <c r="M1" s="144"/>
      <c r="N1" s="144"/>
      <c r="O1" s="144"/>
      <c r="P1" s="144"/>
      <c r="Q1" s="144"/>
      <c r="R1" s="144"/>
      <c r="S1" s="144"/>
      <c r="T1" s="144"/>
      <c r="U1" s="144"/>
      <c r="V1" s="144"/>
      <c r="W1" s="144"/>
    </row>
    <row r="2" ht="28.5" customHeight="1" spans="1:23">
      <c r="A2" s="145" t="s">
        <v>119</v>
      </c>
      <c r="B2" s="145"/>
      <c r="C2" s="145" t="s">
        <v>120</v>
      </c>
      <c r="D2" s="145"/>
      <c r="E2" s="145"/>
      <c r="F2" s="145"/>
      <c r="G2" s="145"/>
      <c r="H2" s="145"/>
      <c r="I2" s="145"/>
      <c r="J2" s="145"/>
      <c r="K2" s="145"/>
      <c r="L2" s="145"/>
      <c r="M2" s="145"/>
      <c r="N2" s="145"/>
      <c r="O2" s="145"/>
      <c r="P2" s="145"/>
      <c r="Q2" s="145"/>
      <c r="R2" s="145"/>
      <c r="S2" s="145"/>
      <c r="T2" s="145"/>
      <c r="U2" s="145"/>
      <c r="V2" s="145"/>
      <c r="W2" s="145"/>
    </row>
    <row r="3" ht="19.5" customHeight="1" spans="1:23">
      <c r="A3" s="146" t="str">
        <f>"单位名称："&amp;"玉溪市城建档案馆"</f>
        <v>单位名称：玉溪市城建档案馆</v>
      </c>
      <c r="B3" s="146"/>
      <c r="C3" s="146"/>
      <c r="D3" s="146"/>
      <c r="E3" s="146"/>
      <c r="F3" s="146"/>
      <c r="G3" s="146"/>
      <c r="H3" s="146"/>
      <c r="I3" s="146"/>
      <c r="J3" s="146"/>
      <c r="K3" s="146"/>
      <c r="L3" s="146"/>
      <c r="M3" s="146"/>
      <c r="N3" s="146"/>
      <c r="O3" s="146"/>
      <c r="P3" s="146"/>
      <c r="Q3" s="146"/>
      <c r="R3" s="144"/>
      <c r="S3" s="144"/>
      <c r="T3" s="144"/>
      <c r="U3" s="144"/>
      <c r="V3" s="144"/>
      <c r="W3" s="144" t="s">
        <v>2</v>
      </c>
    </row>
    <row r="4" ht="19.5" customHeight="1" spans="1:23">
      <c r="A4" s="147" t="s">
        <v>121</v>
      </c>
      <c r="B4" s="147" t="s">
        <v>122</v>
      </c>
      <c r="C4" s="147" t="s">
        <v>123</v>
      </c>
      <c r="D4" s="147" t="s">
        <v>124</v>
      </c>
      <c r="E4" s="147" t="s">
        <v>125</v>
      </c>
      <c r="F4" s="147" t="s">
        <v>126</v>
      </c>
      <c r="G4" s="147" t="s">
        <v>127</v>
      </c>
      <c r="H4" s="147" t="s">
        <v>128</v>
      </c>
      <c r="I4" s="147"/>
      <c r="J4" s="147"/>
      <c r="K4" s="147"/>
      <c r="L4" s="147"/>
      <c r="M4" s="147"/>
      <c r="N4" s="147"/>
      <c r="O4" s="147"/>
      <c r="P4" s="147"/>
      <c r="Q4" s="147"/>
      <c r="R4" s="147"/>
      <c r="S4" s="147"/>
      <c r="T4" s="147"/>
      <c r="U4" s="147"/>
      <c r="V4" s="147"/>
      <c r="W4" s="147"/>
    </row>
    <row r="5" ht="19.5" customHeight="1" spans="1:23">
      <c r="A5" s="147"/>
      <c r="B5" s="147"/>
      <c r="C5" s="147"/>
      <c r="D5" s="147"/>
      <c r="E5" s="147"/>
      <c r="F5" s="147"/>
      <c r="G5" s="147"/>
      <c r="H5" s="147" t="s">
        <v>30</v>
      </c>
      <c r="I5" s="147" t="s">
        <v>33</v>
      </c>
      <c r="J5" s="147"/>
      <c r="K5" s="147"/>
      <c r="L5" s="147"/>
      <c r="M5" s="147"/>
      <c r="N5" s="147" t="s">
        <v>129</v>
      </c>
      <c r="O5" s="147"/>
      <c r="P5" s="147"/>
      <c r="Q5" s="147" t="s">
        <v>36</v>
      </c>
      <c r="R5" s="147" t="s">
        <v>70</v>
      </c>
      <c r="S5" s="147"/>
      <c r="T5" s="147"/>
      <c r="U5" s="147"/>
      <c r="V5" s="147"/>
      <c r="W5" s="147"/>
    </row>
    <row r="6" ht="41.25" customHeight="1" spans="1:23">
      <c r="A6" s="147"/>
      <c r="B6" s="147"/>
      <c r="C6" s="147"/>
      <c r="D6" s="147"/>
      <c r="E6" s="147"/>
      <c r="F6" s="147"/>
      <c r="G6" s="147"/>
      <c r="H6" s="147"/>
      <c r="I6" s="147" t="s">
        <v>130</v>
      </c>
      <c r="J6" s="147" t="s">
        <v>131</v>
      </c>
      <c r="K6" s="147" t="s">
        <v>132</v>
      </c>
      <c r="L6" s="147" t="s">
        <v>133</v>
      </c>
      <c r="M6" s="147" t="s">
        <v>134</v>
      </c>
      <c r="N6" s="147" t="s">
        <v>33</v>
      </c>
      <c r="O6" s="147" t="s">
        <v>34</v>
      </c>
      <c r="P6" s="147" t="s">
        <v>35</v>
      </c>
      <c r="Q6" s="147"/>
      <c r="R6" s="147" t="s">
        <v>32</v>
      </c>
      <c r="S6" s="147" t="s">
        <v>39</v>
      </c>
      <c r="T6" s="147" t="s">
        <v>135</v>
      </c>
      <c r="U6" s="147" t="s">
        <v>41</v>
      </c>
      <c r="V6" s="147" t="s">
        <v>42</v>
      </c>
      <c r="W6" s="147" t="s">
        <v>43</v>
      </c>
    </row>
    <row r="7" ht="20.25" customHeight="1" spans="1:23">
      <c r="A7" s="148" t="s">
        <v>44</v>
      </c>
      <c r="B7" s="149" t="s">
        <v>45</v>
      </c>
      <c r="C7" s="150" t="s">
        <v>46</v>
      </c>
      <c r="D7" s="150" t="s">
        <v>47</v>
      </c>
      <c r="E7" s="150" t="s">
        <v>48</v>
      </c>
      <c r="F7" s="150" t="s">
        <v>49</v>
      </c>
      <c r="G7" s="150" t="s">
        <v>50</v>
      </c>
      <c r="H7" s="150" t="s">
        <v>51</v>
      </c>
      <c r="I7" s="150" t="s">
        <v>52</v>
      </c>
      <c r="J7" s="150" t="s">
        <v>53</v>
      </c>
      <c r="K7" s="150" t="s">
        <v>54</v>
      </c>
      <c r="L7" s="150" t="s">
        <v>55</v>
      </c>
      <c r="M7" s="150" t="s">
        <v>56</v>
      </c>
      <c r="N7" s="150" t="s">
        <v>57</v>
      </c>
      <c r="O7" s="150" t="s">
        <v>58</v>
      </c>
      <c r="P7" s="150" t="s">
        <v>59</v>
      </c>
      <c r="Q7" s="150" t="s">
        <v>60</v>
      </c>
      <c r="R7" s="150" t="s">
        <v>61</v>
      </c>
      <c r="S7" s="150" t="s">
        <v>62</v>
      </c>
      <c r="T7" s="150" t="s">
        <v>136</v>
      </c>
      <c r="U7" s="150" t="s">
        <v>137</v>
      </c>
      <c r="V7" s="150" t="s">
        <v>138</v>
      </c>
      <c r="W7" s="150" t="s">
        <v>139</v>
      </c>
    </row>
    <row r="8" ht="20.25" customHeight="1" spans="1:23">
      <c r="A8" s="151" t="s">
        <v>64</v>
      </c>
      <c r="C8" s="146"/>
      <c r="D8" s="146"/>
      <c r="E8" s="146"/>
      <c r="G8" s="146"/>
      <c r="H8" s="152">
        <v>2293276.55</v>
      </c>
      <c r="I8" s="62">
        <v>2293276.55</v>
      </c>
      <c r="J8" s="62">
        <v>376233.3</v>
      </c>
      <c r="K8" s="62"/>
      <c r="L8" s="62">
        <v>1917043.25</v>
      </c>
      <c r="M8" s="62"/>
      <c r="N8" s="62"/>
      <c r="O8" s="62"/>
      <c r="P8" s="62"/>
      <c r="Q8" s="62"/>
      <c r="R8" s="62"/>
      <c r="S8" s="62"/>
      <c r="T8" s="62"/>
      <c r="U8" s="62"/>
      <c r="V8" s="62"/>
      <c r="W8" s="62"/>
    </row>
    <row r="9" ht="20.25" customHeight="1" spans="1:23">
      <c r="A9" s="153" t="str">
        <f t="shared" ref="A9:A37" si="0">"       "&amp;"玉溪市城建档案馆"</f>
        <v>       玉溪市城建档案馆</v>
      </c>
      <c r="B9" s="154" t="s">
        <v>140</v>
      </c>
      <c r="C9" s="146" t="s">
        <v>141</v>
      </c>
      <c r="D9" s="146" t="s">
        <v>90</v>
      </c>
      <c r="E9" s="146" t="s">
        <v>142</v>
      </c>
      <c r="F9" s="146" t="s">
        <v>143</v>
      </c>
      <c r="G9" s="146" t="s">
        <v>144</v>
      </c>
      <c r="H9" s="152">
        <v>465408</v>
      </c>
      <c r="I9" s="62">
        <v>465408</v>
      </c>
      <c r="J9" s="62">
        <v>116352</v>
      </c>
      <c r="K9" s="62"/>
      <c r="L9" s="62">
        <v>349056</v>
      </c>
      <c r="M9" s="62"/>
      <c r="N9" s="62"/>
      <c r="O9" s="62"/>
      <c r="P9" s="62"/>
      <c r="Q9" s="62"/>
      <c r="R9" s="62"/>
      <c r="S9" s="62"/>
      <c r="T9" s="62"/>
      <c r="U9" s="62"/>
      <c r="V9" s="62"/>
      <c r="W9" s="62"/>
    </row>
    <row r="10" ht="20.25" customHeight="1" spans="1:23">
      <c r="A10" s="155" t="str">
        <f t="shared" si="0"/>
        <v>       玉溪市城建档案馆</v>
      </c>
      <c r="B10" s="154" t="s">
        <v>140</v>
      </c>
      <c r="C10" s="146" t="s">
        <v>141</v>
      </c>
      <c r="D10" s="146" t="s">
        <v>90</v>
      </c>
      <c r="E10" s="146" t="s">
        <v>142</v>
      </c>
      <c r="F10" s="146" t="s">
        <v>145</v>
      </c>
      <c r="G10" s="146" t="s">
        <v>146</v>
      </c>
      <c r="H10" s="152">
        <v>120</v>
      </c>
      <c r="I10" s="62">
        <v>120</v>
      </c>
      <c r="J10" s="62">
        <v>30</v>
      </c>
      <c r="K10" s="146"/>
      <c r="L10" s="62">
        <v>90</v>
      </c>
      <c r="M10" s="146"/>
      <c r="N10" s="62"/>
      <c r="O10" s="62"/>
      <c r="P10" s="146"/>
      <c r="Q10" s="62"/>
      <c r="R10" s="62"/>
      <c r="S10" s="62"/>
      <c r="T10" s="62"/>
      <c r="U10" s="62"/>
      <c r="V10" s="62"/>
      <c r="W10" s="62"/>
    </row>
    <row r="11" ht="20.25" customHeight="1" spans="1:23">
      <c r="A11" s="146" t="str">
        <f t="shared" si="0"/>
        <v>       玉溪市城建档案馆</v>
      </c>
      <c r="B11" s="146" t="s">
        <v>140</v>
      </c>
      <c r="C11" s="146" t="s">
        <v>141</v>
      </c>
      <c r="D11" s="146" t="s">
        <v>90</v>
      </c>
      <c r="E11" s="146" t="s">
        <v>142</v>
      </c>
      <c r="F11" s="146" t="s">
        <v>147</v>
      </c>
      <c r="G11" s="146" t="s">
        <v>148</v>
      </c>
      <c r="H11" s="152">
        <v>135180</v>
      </c>
      <c r="I11" s="62">
        <v>135180</v>
      </c>
      <c r="J11" s="62">
        <v>33795</v>
      </c>
      <c r="K11" s="146"/>
      <c r="L11" s="62">
        <v>101385</v>
      </c>
      <c r="M11" s="146"/>
      <c r="N11" s="62"/>
      <c r="O11" s="62"/>
      <c r="P11" s="146"/>
      <c r="Q11" s="62"/>
      <c r="R11" s="62"/>
      <c r="S11" s="62"/>
      <c r="T11" s="62"/>
      <c r="U11" s="62"/>
      <c r="V11" s="62"/>
      <c r="W11" s="62"/>
    </row>
    <row r="12" ht="20.25" customHeight="1" spans="1:23">
      <c r="A12" s="146" t="str">
        <f t="shared" si="0"/>
        <v>       玉溪市城建档案馆</v>
      </c>
      <c r="B12" s="146" t="s">
        <v>140</v>
      </c>
      <c r="C12" s="146" t="s">
        <v>141</v>
      </c>
      <c r="D12" s="146" t="s">
        <v>94</v>
      </c>
      <c r="E12" s="146" t="s">
        <v>149</v>
      </c>
      <c r="F12" s="146" t="s">
        <v>145</v>
      </c>
      <c r="G12" s="146" t="s">
        <v>146</v>
      </c>
      <c r="H12" s="152">
        <v>14880</v>
      </c>
      <c r="I12" s="62">
        <v>14880</v>
      </c>
      <c r="J12" s="62">
        <v>3720</v>
      </c>
      <c r="K12" s="146"/>
      <c r="L12" s="62">
        <v>11160</v>
      </c>
      <c r="M12" s="146"/>
      <c r="N12" s="62"/>
      <c r="O12" s="62"/>
      <c r="P12" s="146"/>
      <c r="Q12" s="62"/>
      <c r="R12" s="62"/>
      <c r="S12" s="62"/>
      <c r="T12" s="62"/>
      <c r="U12" s="62"/>
      <c r="V12" s="62"/>
      <c r="W12" s="62"/>
    </row>
    <row r="13" ht="20.25" customHeight="1" spans="1:23">
      <c r="A13" s="146" t="str">
        <f t="shared" si="0"/>
        <v>       玉溪市城建档案馆</v>
      </c>
      <c r="B13" s="146" t="s">
        <v>150</v>
      </c>
      <c r="C13" s="146" t="s">
        <v>151</v>
      </c>
      <c r="D13" s="146" t="s">
        <v>81</v>
      </c>
      <c r="E13" s="146" t="s">
        <v>152</v>
      </c>
      <c r="F13" s="146" t="s">
        <v>153</v>
      </c>
      <c r="G13" s="146" t="s">
        <v>154</v>
      </c>
      <c r="H13" s="152">
        <v>167011.2</v>
      </c>
      <c r="I13" s="62">
        <v>167011.2</v>
      </c>
      <c r="J13" s="62">
        <v>41752.8</v>
      </c>
      <c r="K13" s="146"/>
      <c r="L13" s="62">
        <v>125258.4</v>
      </c>
      <c r="M13" s="146"/>
      <c r="N13" s="62"/>
      <c r="O13" s="62"/>
      <c r="P13" s="146"/>
      <c r="Q13" s="62"/>
      <c r="R13" s="62"/>
      <c r="S13" s="62"/>
      <c r="T13" s="62"/>
      <c r="U13" s="62"/>
      <c r="V13" s="62"/>
      <c r="W13" s="62"/>
    </row>
    <row r="14" ht="20.25" customHeight="1" spans="1:23">
      <c r="A14" s="146" t="str">
        <f t="shared" si="0"/>
        <v>       玉溪市城建档案馆</v>
      </c>
      <c r="B14" s="146" t="s">
        <v>150</v>
      </c>
      <c r="C14" s="146" t="s">
        <v>151</v>
      </c>
      <c r="D14" s="146" t="s">
        <v>85</v>
      </c>
      <c r="E14" s="146" t="s">
        <v>155</v>
      </c>
      <c r="F14" s="146" t="s">
        <v>156</v>
      </c>
      <c r="G14" s="146" t="s">
        <v>157</v>
      </c>
      <c r="H14" s="152">
        <v>86637.06</v>
      </c>
      <c r="I14" s="62">
        <v>86637.06</v>
      </c>
      <c r="J14" s="62">
        <v>21659.27</v>
      </c>
      <c r="K14" s="146"/>
      <c r="L14" s="62">
        <v>64977.79</v>
      </c>
      <c r="M14" s="146"/>
      <c r="N14" s="62"/>
      <c r="O14" s="62"/>
      <c r="P14" s="146"/>
      <c r="Q14" s="62"/>
      <c r="R14" s="62"/>
      <c r="S14" s="62"/>
      <c r="T14" s="62"/>
      <c r="U14" s="62"/>
      <c r="V14" s="62"/>
      <c r="W14" s="62"/>
    </row>
    <row r="15" ht="20.25" customHeight="1" spans="1:23">
      <c r="A15" s="146" t="str">
        <f t="shared" si="0"/>
        <v>       玉溪市城建档案馆</v>
      </c>
      <c r="B15" s="146" t="s">
        <v>150</v>
      </c>
      <c r="C15" s="146" t="s">
        <v>151</v>
      </c>
      <c r="D15" s="146" t="s">
        <v>86</v>
      </c>
      <c r="E15" s="146" t="s">
        <v>158</v>
      </c>
      <c r="F15" s="146" t="s">
        <v>159</v>
      </c>
      <c r="G15" s="146" t="s">
        <v>160</v>
      </c>
      <c r="H15" s="152">
        <v>55791</v>
      </c>
      <c r="I15" s="62">
        <v>55791</v>
      </c>
      <c r="J15" s="62">
        <v>13947.75</v>
      </c>
      <c r="K15" s="146"/>
      <c r="L15" s="62">
        <v>41843.25</v>
      </c>
      <c r="M15" s="146"/>
      <c r="N15" s="62"/>
      <c r="O15" s="62"/>
      <c r="P15" s="146"/>
      <c r="Q15" s="62"/>
      <c r="R15" s="62"/>
      <c r="S15" s="62"/>
      <c r="T15" s="62"/>
      <c r="U15" s="62"/>
      <c r="V15" s="62"/>
      <c r="W15" s="62"/>
    </row>
    <row r="16" ht="20.25" customHeight="1" spans="1:23">
      <c r="A16" s="146" t="str">
        <f t="shared" si="0"/>
        <v>       玉溪市城建档案馆</v>
      </c>
      <c r="B16" s="146" t="s">
        <v>150</v>
      </c>
      <c r="C16" s="146" t="s">
        <v>151</v>
      </c>
      <c r="D16" s="146" t="s">
        <v>87</v>
      </c>
      <c r="E16" s="146" t="s">
        <v>161</v>
      </c>
      <c r="F16" s="146" t="s">
        <v>162</v>
      </c>
      <c r="G16" s="146" t="s">
        <v>163</v>
      </c>
      <c r="H16" s="152">
        <v>7456.66</v>
      </c>
      <c r="I16" s="62">
        <v>7456.66</v>
      </c>
      <c r="J16" s="62">
        <v>4246.92</v>
      </c>
      <c r="K16" s="146"/>
      <c r="L16" s="62">
        <v>3209.74</v>
      </c>
      <c r="M16" s="146"/>
      <c r="N16" s="62"/>
      <c r="O16" s="62"/>
      <c r="P16" s="146"/>
      <c r="Q16" s="62"/>
      <c r="R16" s="62"/>
      <c r="S16" s="62"/>
      <c r="T16" s="62"/>
      <c r="U16" s="62"/>
      <c r="V16" s="62"/>
      <c r="W16" s="62"/>
    </row>
    <row r="17" ht="20.25" customHeight="1" spans="1:23">
      <c r="A17" s="146" t="str">
        <f t="shared" si="0"/>
        <v>       玉溪市城建档案馆</v>
      </c>
      <c r="B17" s="146" t="s">
        <v>150</v>
      </c>
      <c r="C17" s="146" t="s">
        <v>151</v>
      </c>
      <c r="D17" s="146" t="s">
        <v>90</v>
      </c>
      <c r="E17" s="146" t="s">
        <v>142</v>
      </c>
      <c r="F17" s="146" t="s">
        <v>162</v>
      </c>
      <c r="G17" s="146" t="s">
        <v>163</v>
      </c>
      <c r="H17" s="152">
        <v>7578.23</v>
      </c>
      <c r="I17" s="62">
        <v>7578.23</v>
      </c>
      <c r="J17" s="62">
        <v>1894.56</v>
      </c>
      <c r="K17" s="146"/>
      <c r="L17" s="62">
        <v>5683.67</v>
      </c>
      <c r="M17" s="146"/>
      <c r="N17" s="62"/>
      <c r="O17" s="62"/>
      <c r="P17" s="146"/>
      <c r="Q17" s="62"/>
      <c r="R17" s="62"/>
      <c r="S17" s="62"/>
      <c r="T17" s="62"/>
      <c r="U17" s="62"/>
      <c r="V17" s="62"/>
      <c r="W17" s="62"/>
    </row>
    <row r="18" ht="20.25" customHeight="1" spans="1:23">
      <c r="A18" s="146" t="str">
        <f t="shared" si="0"/>
        <v>       玉溪市城建档案馆</v>
      </c>
      <c r="B18" s="146" t="s">
        <v>164</v>
      </c>
      <c r="C18" s="146" t="s">
        <v>165</v>
      </c>
      <c r="D18" s="146" t="s">
        <v>93</v>
      </c>
      <c r="E18" s="146" t="s">
        <v>165</v>
      </c>
      <c r="F18" s="146" t="s">
        <v>166</v>
      </c>
      <c r="G18" s="146" t="s">
        <v>165</v>
      </c>
      <c r="H18" s="152">
        <v>139020</v>
      </c>
      <c r="I18" s="62">
        <v>139020</v>
      </c>
      <c r="J18" s="62">
        <v>34755</v>
      </c>
      <c r="K18" s="146"/>
      <c r="L18" s="62">
        <v>104265</v>
      </c>
      <c r="M18" s="146"/>
      <c r="N18" s="62"/>
      <c r="O18" s="62"/>
      <c r="P18" s="146"/>
      <c r="Q18" s="62"/>
      <c r="R18" s="62"/>
      <c r="S18" s="62"/>
      <c r="T18" s="62"/>
      <c r="U18" s="62"/>
      <c r="V18" s="62"/>
      <c r="W18" s="62"/>
    </row>
    <row r="19" ht="20.25" customHeight="1" spans="1:23">
      <c r="A19" s="146" t="str">
        <f t="shared" si="0"/>
        <v>       玉溪市城建档案馆</v>
      </c>
      <c r="B19" s="146" t="s">
        <v>167</v>
      </c>
      <c r="C19" s="146" t="s">
        <v>168</v>
      </c>
      <c r="D19" s="146" t="s">
        <v>90</v>
      </c>
      <c r="E19" s="146" t="s">
        <v>142</v>
      </c>
      <c r="F19" s="146" t="s">
        <v>169</v>
      </c>
      <c r="G19" s="146" t="s">
        <v>170</v>
      </c>
      <c r="H19" s="152">
        <v>13100</v>
      </c>
      <c r="I19" s="62">
        <v>13100</v>
      </c>
      <c r="J19" s="62"/>
      <c r="K19" s="146"/>
      <c r="L19" s="62">
        <v>13100</v>
      </c>
      <c r="M19" s="146"/>
      <c r="N19" s="62"/>
      <c r="O19" s="62"/>
      <c r="P19" s="146"/>
      <c r="Q19" s="62"/>
      <c r="R19" s="62"/>
      <c r="S19" s="62"/>
      <c r="T19" s="62"/>
      <c r="U19" s="62"/>
      <c r="V19" s="62"/>
      <c r="W19" s="62"/>
    </row>
    <row r="20" ht="20.25" customHeight="1" spans="1:23">
      <c r="A20" s="146" t="str">
        <f t="shared" si="0"/>
        <v>       玉溪市城建档案馆</v>
      </c>
      <c r="B20" s="146" t="s">
        <v>171</v>
      </c>
      <c r="C20" s="146" t="s">
        <v>172</v>
      </c>
      <c r="D20" s="146" t="s">
        <v>90</v>
      </c>
      <c r="E20" s="146" t="s">
        <v>142</v>
      </c>
      <c r="F20" s="146" t="s">
        <v>173</v>
      </c>
      <c r="G20" s="146" t="s">
        <v>172</v>
      </c>
      <c r="H20" s="152">
        <v>17336.4</v>
      </c>
      <c r="I20" s="62">
        <v>17336.4</v>
      </c>
      <c r="J20" s="62"/>
      <c r="K20" s="146"/>
      <c r="L20" s="62">
        <v>17336.4</v>
      </c>
      <c r="M20" s="146"/>
      <c r="N20" s="62"/>
      <c r="O20" s="62"/>
      <c r="P20" s="146"/>
      <c r="Q20" s="62"/>
      <c r="R20" s="62"/>
      <c r="S20" s="62"/>
      <c r="T20" s="62"/>
      <c r="U20" s="62"/>
      <c r="V20" s="62"/>
      <c r="W20" s="62"/>
    </row>
    <row r="21" ht="20.25" customHeight="1" spans="1:23">
      <c r="A21" s="146" t="str">
        <f t="shared" si="0"/>
        <v>       玉溪市城建档案馆</v>
      </c>
      <c r="B21" s="146" t="s">
        <v>174</v>
      </c>
      <c r="C21" s="146" t="s">
        <v>175</v>
      </c>
      <c r="D21" s="146" t="s">
        <v>80</v>
      </c>
      <c r="E21" s="146" t="s">
        <v>176</v>
      </c>
      <c r="F21" s="146" t="s">
        <v>177</v>
      </c>
      <c r="G21" s="146" t="s">
        <v>178</v>
      </c>
      <c r="H21" s="152">
        <v>600</v>
      </c>
      <c r="I21" s="62">
        <v>600</v>
      </c>
      <c r="J21" s="62"/>
      <c r="K21" s="146"/>
      <c r="L21" s="62">
        <v>600</v>
      </c>
      <c r="M21" s="146"/>
      <c r="N21" s="62"/>
      <c r="O21" s="62"/>
      <c r="P21" s="146"/>
      <c r="Q21" s="62"/>
      <c r="R21" s="62"/>
      <c r="S21" s="62"/>
      <c r="T21" s="62"/>
      <c r="U21" s="62"/>
      <c r="V21" s="62"/>
      <c r="W21" s="62"/>
    </row>
    <row r="22" ht="20.25" customHeight="1" spans="1:23">
      <c r="A22" s="146" t="str">
        <f t="shared" si="0"/>
        <v>       玉溪市城建档案馆</v>
      </c>
      <c r="B22" s="146" t="s">
        <v>174</v>
      </c>
      <c r="C22" s="146" t="s">
        <v>175</v>
      </c>
      <c r="D22" s="146" t="s">
        <v>90</v>
      </c>
      <c r="E22" s="146" t="s">
        <v>142</v>
      </c>
      <c r="F22" s="146" t="s">
        <v>179</v>
      </c>
      <c r="G22" s="146" t="s">
        <v>180</v>
      </c>
      <c r="H22" s="152">
        <v>27412.62</v>
      </c>
      <c r="I22" s="62">
        <v>27412.62</v>
      </c>
      <c r="J22" s="62"/>
      <c r="K22" s="146"/>
      <c r="L22" s="62">
        <v>27412.62</v>
      </c>
      <c r="M22" s="146"/>
      <c r="N22" s="62"/>
      <c r="O22" s="62"/>
      <c r="P22" s="146"/>
      <c r="Q22" s="62"/>
      <c r="R22" s="62"/>
      <c r="S22" s="62"/>
      <c r="T22" s="62"/>
      <c r="U22" s="62"/>
      <c r="V22" s="62"/>
      <c r="W22" s="62"/>
    </row>
    <row r="23" ht="20.25" customHeight="1" spans="1:23">
      <c r="A23" s="146" t="str">
        <f t="shared" si="0"/>
        <v>       玉溪市城建档案馆</v>
      </c>
      <c r="B23" s="146" t="s">
        <v>174</v>
      </c>
      <c r="C23" s="146" t="s">
        <v>175</v>
      </c>
      <c r="D23" s="146" t="s">
        <v>90</v>
      </c>
      <c r="E23" s="146" t="s">
        <v>142</v>
      </c>
      <c r="F23" s="146" t="s">
        <v>181</v>
      </c>
      <c r="G23" s="146" t="s">
        <v>182</v>
      </c>
      <c r="H23" s="152">
        <v>3000</v>
      </c>
      <c r="I23" s="62">
        <v>3000</v>
      </c>
      <c r="J23" s="62"/>
      <c r="K23" s="146"/>
      <c r="L23" s="62">
        <v>3000</v>
      </c>
      <c r="M23" s="146"/>
      <c r="N23" s="62"/>
      <c r="O23" s="62"/>
      <c r="P23" s="146"/>
      <c r="Q23" s="62"/>
      <c r="R23" s="62"/>
      <c r="S23" s="62"/>
      <c r="T23" s="62"/>
      <c r="U23" s="62"/>
      <c r="V23" s="62"/>
      <c r="W23" s="62"/>
    </row>
    <row r="24" ht="20.25" customHeight="1" spans="1:23">
      <c r="A24" s="146" t="str">
        <f t="shared" si="0"/>
        <v>       玉溪市城建档案馆</v>
      </c>
      <c r="B24" s="146" t="s">
        <v>174</v>
      </c>
      <c r="C24" s="146" t="s">
        <v>175</v>
      </c>
      <c r="D24" s="146" t="s">
        <v>90</v>
      </c>
      <c r="E24" s="146" t="s">
        <v>142</v>
      </c>
      <c r="F24" s="146" t="s">
        <v>183</v>
      </c>
      <c r="G24" s="146" t="s">
        <v>184</v>
      </c>
      <c r="H24" s="152">
        <v>9000</v>
      </c>
      <c r="I24" s="62">
        <v>9000</v>
      </c>
      <c r="J24" s="62"/>
      <c r="K24" s="146"/>
      <c r="L24" s="62">
        <v>9000</v>
      </c>
      <c r="M24" s="146"/>
      <c r="N24" s="62"/>
      <c r="O24" s="62"/>
      <c r="P24" s="146"/>
      <c r="Q24" s="62"/>
      <c r="R24" s="62"/>
      <c r="S24" s="62"/>
      <c r="T24" s="62"/>
      <c r="U24" s="62"/>
      <c r="V24" s="62"/>
      <c r="W24" s="62"/>
    </row>
    <row r="25" ht="20.25" customHeight="1" spans="1:23">
      <c r="A25" s="146" t="str">
        <f t="shared" si="0"/>
        <v>       玉溪市城建档案馆</v>
      </c>
      <c r="B25" s="146" t="s">
        <v>174</v>
      </c>
      <c r="C25" s="146" t="s">
        <v>175</v>
      </c>
      <c r="D25" s="146" t="s">
        <v>90</v>
      </c>
      <c r="E25" s="146" t="s">
        <v>142</v>
      </c>
      <c r="F25" s="146" t="s">
        <v>185</v>
      </c>
      <c r="G25" s="146" t="s">
        <v>186</v>
      </c>
      <c r="H25" s="152">
        <v>10000</v>
      </c>
      <c r="I25" s="62">
        <v>10000</v>
      </c>
      <c r="J25" s="62"/>
      <c r="K25" s="146"/>
      <c r="L25" s="62">
        <v>10000</v>
      </c>
      <c r="M25" s="146"/>
      <c r="N25" s="62"/>
      <c r="O25" s="62"/>
      <c r="P25" s="146"/>
      <c r="Q25" s="62"/>
      <c r="R25" s="62"/>
      <c r="S25" s="62"/>
      <c r="T25" s="62"/>
      <c r="U25" s="62"/>
      <c r="V25" s="62"/>
      <c r="W25" s="62"/>
    </row>
    <row r="26" ht="20.25" customHeight="1" spans="1:23">
      <c r="A26" s="146" t="str">
        <f t="shared" si="0"/>
        <v>       玉溪市城建档案馆</v>
      </c>
      <c r="B26" s="146" t="s">
        <v>174</v>
      </c>
      <c r="C26" s="146" t="s">
        <v>175</v>
      </c>
      <c r="D26" s="146" t="s">
        <v>90</v>
      </c>
      <c r="E26" s="146" t="s">
        <v>142</v>
      </c>
      <c r="F26" s="146" t="s">
        <v>187</v>
      </c>
      <c r="G26" s="146" t="s">
        <v>188</v>
      </c>
      <c r="H26" s="152">
        <v>8000</v>
      </c>
      <c r="I26" s="62">
        <v>8000</v>
      </c>
      <c r="J26" s="62"/>
      <c r="K26" s="146"/>
      <c r="L26" s="62">
        <v>8000</v>
      </c>
      <c r="M26" s="146"/>
      <c r="N26" s="62"/>
      <c r="O26" s="62"/>
      <c r="P26" s="146"/>
      <c r="Q26" s="62"/>
      <c r="R26" s="62"/>
      <c r="S26" s="62"/>
      <c r="T26" s="62"/>
      <c r="U26" s="62"/>
      <c r="V26" s="62"/>
      <c r="W26" s="62"/>
    </row>
    <row r="27" ht="20.25" customHeight="1" spans="1:23">
      <c r="A27" s="146" t="str">
        <f t="shared" si="0"/>
        <v>       玉溪市城建档案馆</v>
      </c>
      <c r="B27" s="146" t="s">
        <v>174</v>
      </c>
      <c r="C27" s="146" t="s">
        <v>175</v>
      </c>
      <c r="D27" s="146" t="s">
        <v>90</v>
      </c>
      <c r="E27" s="146" t="s">
        <v>142</v>
      </c>
      <c r="F27" s="146" t="s">
        <v>189</v>
      </c>
      <c r="G27" s="146" t="s">
        <v>190</v>
      </c>
      <c r="H27" s="152">
        <v>10000</v>
      </c>
      <c r="I27" s="62">
        <v>10000</v>
      </c>
      <c r="J27" s="62"/>
      <c r="K27" s="146"/>
      <c r="L27" s="62">
        <v>10000</v>
      </c>
      <c r="M27" s="146"/>
      <c r="N27" s="62"/>
      <c r="O27" s="62"/>
      <c r="P27" s="146"/>
      <c r="Q27" s="62"/>
      <c r="R27" s="62"/>
      <c r="S27" s="62"/>
      <c r="T27" s="62"/>
      <c r="U27" s="62"/>
      <c r="V27" s="62"/>
      <c r="W27" s="62"/>
    </row>
    <row r="28" ht="20.25" customHeight="1" spans="1:23">
      <c r="A28" s="146" t="str">
        <f t="shared" si="0"/>
        <v>       玉溪市城建档案馆</v>
      </c>
      <c r="B28" s="146" t="s">
        <v>174</v>
      </c>
      <c r="C28" s="146" t="s">
        <v>175</v>
      </c>
      <c r="D28" s="146" t="s">
        <v>90</v>
      </c>
      <c r="E28" s="146" t="s">
        <v>142</v>
      </c>
      <c r="F28" s="146" t="s">
        <v>191</v>
      </c>
      <c r="G28" s="146" t="s">
        <v>192</v>
      </c>
      <c r="H28" s="152">
        <v>3240</v>
      </c>
      <c r="I28" s="62">
        <v>3240</v>
      </c>
      <c r="J28" s="62"/>
      <c r="K28" s="146"/>
      <c r="L28" s="62">
        <v>3240</v>
      </c>
      <c r="M28" s="146"/>
      <c r="N28" s="62"/>
      <c r="O28" s="62"/>
      <c r="P28" s="146"/>
      <c r="Q28" s="62"/>
      <c r="R28" s="62"/>
      <c r="S28" s="62"/>
      <c r="T28" s="62"/>
      <c r="U28" s="62"/>
      <c r="V28" s="62"/>
      <c r="W28" s="62"/>
    </row>
    <row r="29" ht="20.25" customHeight="1" spans="1:23">
      <c r="A29" s="146" t="str">
        <f t="shared" si="0"/>
        <v>       玉溪市城建档案馆</v>
      </c>
      <c r="B29" s="146" t="s">
        <v>174</v>
      </c>
      <c r="C29" s="146" t="s">
        <v>175</v>
      </c>
      <c r="D29" s="146" t="s">
        <v>90</v>
      </c>
      <c r="E29" s="146" t="s">
        <v>142</v>
      </c>
      <c r="F29" s="146" t="s">
        <v>177</v>
      </c>
      <c r="G29" s="146" t="s">
        <v>178</v>
      </c>
      <c r="H29" s="152">
        <v>19347.38</v>
      </c>
      <c r="I29" s="62">
        <v>19347.38</v>
      </c>
      <c r="J29" s="62"/>
      <c r="K29" s="146"/>
      <c r="L29" s="62">
        <v>19347.38</v>
      </c>
      <c r="M29" s="146"/>
      <c r="N29" s="62"/>
      <c r="O29" s="62"/>
      <c r="P29" s="146"/>
      <c r="Q29" s="62"/>
      <c r="R29" s="62"/>
      <c r="S29" s="62"/>
      <c r="T29" s="62"/>
      <c r="U29" s="62"/>
      <c r="V29" s="62"/>
      <c r="W29" s="62"/>
    </row>
    <row r="30" ht="20.25" customHeight="1" spans="1:23">
      <c r="A30" s="146" t="str">
        <f t="shared" si="0"/>
        <v>       玉溪市城建档案馆</v>
      </c>
      <c r="B30" s="146" t="s">
        <v>193</v>
      </c>
      <c r="C30" s="146" t="s">
        <v>117</v>
      </c>
      <c r="D30" s="146" t="s">
        <v>90</v>
      </c>
      <c r="E30" s="146" t="s">
        <v>142</v>
      </c>
      <c r="F30" s="146" t="s">
        <v>194</v>
      </c>
      <c r="G30" s="146" t="s">
        <v>117</v>
      </c>
      <c r="H30" s="152">
        <v>2000</v>
      </c>
      <c r="I30" s="62">
        <v>2000</v>
      </c>
      <c r="J30" s="62"/>
      <c r="K30" s="146"/>
      <c r="L30" s="62">
        <v>2000</v>
      </c>
      <c r="M30" s="146"/>
      <c r="N30" s="62"/>
      <c r="O30" s="62"/>
      <c r="P30" s="146"/>
      <c r="Q30" s="62"/>
      <c r="R30" s="62"/>
      <c r="S30" s="62"/>
      <c r="T30" s="62"/>
      <c r="U30" s="62"/>
      <c r="V30" s="62"/>
      <c r="W30" s="62"/>
    </row>
    <row r="31" ht="20.25" customHeight="1" spans="1:23">
      <c r="A31" s="146" t="str">
        <f t="shared" si="0"/>
        <v>       玉溪市城建档案馆</v>
      </c>
      <c r="B31" s="146" t="s">
        <v>195</v>
      </c>
      <c r="C31" s="146" t="s">
        <v>196</v>
      </c>
      <c r="D31" s="146" t="s">
        <v>90</v>
      </c>
      <c r="E31" s="146" t="s">
        <v>142</v>
      </c>
      <c r="F31" s="146" t="s">
        <v>197</v>
      </c>
      <c r="G31" s="146" t="s">
        <v>198</v>
      </c>
      <c r="H31" s="152">
        <v>105600</v>
      </c>
      <c r="I31" s="62">
        <v>105600</v>
      </c>
      <c r="J31" s="62"/>
      <c r="K31" s="146"/>
      <c r="L31" s="62">
        <v>105600</v>
      </c>
      <c r="M31" s="146"/>
      <c r="N31" s="62"/>
      <c r="O31" s="62"/>
      <c r="P31" s="146"/>
      <c r="Q31" s="62"/>
      <c r="R31" s="62"/>
      <c r="S31" s="62"/>
      <c r="T31" s="62"/>
      <c r="U31" s="62"/>
      <c r="V31" s="62"/>
      <c r="W31" s="62"/>
    </row>
    <row r="32" ht="20.25" customHeight="1" spans="1:23">
      <c r="A32" s="146" t="str">
        <f t="shared" si="0"/>
        <v>       玉溪市城建档案馆</v>
      </c>
      <c r="B32" s="146" t="s">
        <v>199</v>
      </c>
      <c r="C32" s="146" t="s">
        <v>200</v>
      </c>
      <c r="D32" s="146" t="s">
        <v>80</v>
      </c>
      <c r="E32" s="146" t="s">
        <v>176</v>
      </c>
      <c r="F32" s="146" t="s">
        <v>201</v>
      </c>
      <c r="G32" s="146" t="s">
        <v>202</v>
      </c>
      <c r="H32" s="152">
        <v>26400</v>
      </c>
      <c r="I32" s="62">
        <v>26400</v>
      </c>
      <c r="J32" s="62">
        <v>5280</v>
      </c>
      <c r="K32" s="146"/>
      <c r="L32" s="62">
        <v>21120</v>
      </c>
      <c r="M32" s="146"/>
      <c r="N32" s="62"/>
      <c r="O32" s="62"/>
      <c r="P32" s="146"/>
      <c r="Q32" s="62"/>
      <c r="R32" s="62"/>
      <c r="S32" s="62"/>
      <c r="T32" s="62"/>
      <c r="U32" s="62"/>
      <c r="V32" s="62"/>
      <c r="W32" s="62"/>
    </row>
    <row r="33" ht="20.25" customHeight="1" spans="1:23">
      <c r="A33" s="146" t="str">
        <f t="shared" si="0"/>
        <v>       玉溪市城建档案馆</v>
      </c>
      <c r="B33" s="146" t="s">
        <v>203</v>
      </c>
      <c r="C33" s="146" t="s">
        <v>204</v>
      </c>
      <c r="D33" s="146" t="s">
        <v>90</v>
      </c>
      <c r="E33" s="146" t="s">
        <v>142</v>
      </c>
      <c r="F33" s="146" t="s">
        <v>205</v>
      </c>
      <c r="G33" s="146" t="s">
        <v>206</v>
      </c>
      <c r="H33" s="152">
        <v>1500</v>
      </c>
      <c r="I33" s="62">
        <v>1500</v>
      </c>
      <c r="J33" s="62"/>
      <c r="K33" s="146"/>
      <c r="L33" s="62">
        <v>1500</v>
      </c>
      <c r="M33" s="146"/>
      <c r="N33" s="62"/>
      <c r="O33" s="62"/>
      <c r="P33" s="146"/>
      <c r="Q33" s="62"/>
      <c r="R33" s="62"/>
      <c r="S33" s="62"/>
      <c r="T33" s="62"/>
      <c r="U33" s="62"/>
      <c r="V33" s="62"/>
      <c r="W33" s="62"/>
    </row>
    <row r="34" ht="20.25" customHeight="1" spans="1:23">
      <c r="A34" s="146" t="str">
        <f t="shared" si="0"/>
        <v>       玉溪市城建档案馆</v>
      </c>
      <c r="B34" s="146" t="s">
        <v>207</v>
      </c>
      <c r="C34" s="146" t="s">
        <v>208</v>
      </c>
      <c r="D34" s="146" t="s">
        <v>90</v>
      </c>
      <c r="E34" s="146" t="s">
        <v>142</v>
      </c>
      <c r="F34" s="146" t="s">
        <v>209</v>
      </c>
      <c r="G34" s="146" t="s">
        <v>208</v>
      </c>
      <c r="H34" s="152">
        <v>308778</v>
      </c>
      <c r="I34" s="62">
        <v>308778</v>
      </c>
      <c r="J34" s="62"/>
      <c r="K34" s="146"/>
      <c r="L34" s="62">
        <v>308778</v>
      </c>
      <c r="M34" s="146"/>
      <c r="N34" s="62"/>
      <c r="O34" s="62"/>
      <c r="P34" s="146"/>
      <c r="Q34" s="62"/>
      <c r="R34" s="62"/>
      <c r="S34" s="62"/>
      <c r="T34" s="62"/>
      <c r="U34" s="62"/>
      <c r="V34" s="62"/>
      <c r="W34" s="62"/>
    </row>
    <row r="35" ht="20.25" customHeight="1" spans="1:23">
      <c r="A35" s="146" t="str">
        <f t="shared" si="0"/>
        <v>       玉溪市城建档案馆</v>
      </c>
      <c r="B35" s="146" t="s">
        <v>210</v>
      </c>
      <c r="C35" s="146" t="s">
        <v>211</v>
      </c>
      <c r="D35" s="146" t="s">
        <v>90</v>
      </c>
      <c r="E35" s="146" t="s">
        <v>142</v>
      </c>
      <c r="F35" s="146" t="s">
        <v>212</v>
      </c>
      <c r="G35" s="146" t="s">
        <v>211</v>
      </c>
      <c r="H35" s="152">
        <v>53680</v>
      </c>
      <c r="I35" s="62">
        <v>53680</v>
      </c>
      <c r="J35" s="62"/>
      <c r="K35" s="146"/>
      <c r="L35" s="62">
        <v>53680</v>
      </c>
      <c r="M35" s="146"/>
      <c r="N35" s="62"/>
      <c r="O35" s="62"/>
      <c r="P35" s="146"/>
      <c r="Q35" s="62"/>
      <c r="R35" s="62"/>
      <c r="S35" s="62"/>
      <c r="T35" s="62"/>
      <c r="U35" s="62"/>
      <c r="V35" s="62"/>
      <c r="W35" s="62"/>
    </row>
    <row r="36" ht="26" customHeight="1" spans="1:23">
      <c r="A36" s="146" t="str">
        <f t="shared" si="0"/>
        <v>       玉溪市城建档案馆</v>
      </c>
      <c r="B36" s="146" t="s">
        <v>213</v>
      </c>
      <c r="C36" s="146" t="s">
        <v>214</v>
      </c>
      <c r="D36" s="146" t="s">
        <v>90</v>
      </c>
      <c r="E36" s="146" t="s">
        <v>142</v>
      </c>
      <c r="F36" s="146" t="s">
        <v>147</v>
      </c>
      <c r="G36" s="146" t="s">
        <v>148</v>
      </c>
      <c r="H36" s="152">
        <v>200000</v>
      </c>
      <c r="I36" s="62">
        <v>200000</v>
      </c>
      <c r="J36" s="62"/>
      <c r="K36" s="146"/>
      <c r="L36" s="62">
        <v>200000</v>
      </c>
      <c r="M36" s="146"/>
      <c r="N36" s="62"/>
      <c r="O36" s="62"/>
      <c r="P36" s="146"/>
      <c r="Q36" s="62"/>
      <c r="R36" s="62"/>
      <c r="S36" s="62"/>
      <c r="T36" s="62"/>
      <c r="U36" s="62"/>
      <c r="V36" s="62"/>
      <c r="W36" s="62"/>
    </row>
    <row r="37" ht="26" customHeight="1" spans="1:23">
      <c r="A37" s="146" t="str">
        <f t="shared" si="0"/>
        <v>       玉溪市城建档案馆</v>
      </c>
      <c r="B37" s="146" t="s">
        <v>215</v>
      </c>
      <c r="C37" s="146" t="s">
        <v>216</v>
      </c>
      <c r="D37" s="146" t="s">
        <v>90</v>
      </c>
      <c r="E37" s="146" t="s">
        <v>142</v>
      </c>
      <c r="F37" s="146" t="s">
        <v>147</v>
      </c>
      <c r="G37" s="146" t="s">
        <v>148</v>
      </c>
      <c r="H37" s="152">
        <v>395200</v>
      </c>
      <c r="I37" s="62">
        <v>395200</v>
      </c>
      <c r="J37" s="62">
        <v>98800</v>
      </c>
      <c r="K37" s="146"/>
      <c r="L37" s="62">
        <v>296400</v>
      </c>
      <c r="M37" s="146"/>
      <c r="N37" s="62"/>
      <c r="O37" s="62"/>
      <c r="P37" s="146"/>
      <c r="Q37" s="62"/>
      <c r="R37" s="62"/>
      <c r="S37" s="62"/>
      <c r="T37" s="62"/>
      <c r="U37" s="62"/>
      <c r="V37" s="62"/>
      <c r="W37" s="62"/>
    </row>
    <row r="38" ht="20.25" customHeight="1" spans="1:23">
      <c r="A38" s="150" t="s">
        <v>30</v>
      </c>
      <c r="B38" s="150"/>
      <c r="C38" s="150"/>
      <c r="D38" s="150"/>
      <c r="E38" s="150"/>
      <c r="F38" s="150"/>
      <c r="G38" s="150"/>
      <c r="H38" s="62">
        <v>2293276.55</v>
      </c>
      <c r="I38" s="62">
        <v>2293276.55</v>
      </c>
      <c r="J38" s="62">
        <v>376233.3</v>
      </c>
      <c r="K38" s="62"/>
      <c r="L38" s="62">
        <v>1917043.25</v>
      </c>
      <c r="M38" s="62"/>
      <c r="N38" s="62"/>
      <c r="O38" s="62"/>
      <c r="P38" s="62"/>
      <c r="Q38" s="62"/>
      <c r="R38" s="62"/>
      <c r="S38" s="62"/>
      <c r="T38" s="62"/>
      <c r="U38" s="62"/>
      <c r="V38" s="62"/>
      <c r="W38" s="62"/>
    </row>
  </sheetData>
  <mergeCells count="17">
    <mergeCell ref="A1:W1"/>
    <mergeCell ref="A2:W2"/>
    <mergeCell ref="A3:V3"/>
    <mergeCell ref="H4:W4"/>
    <mergeCell ref="I5:M5"/>
    <mergeCell ref="N5:P5"/>
    <mergeCell ref="R5:W5"/>
    <mergeCell ref="A38:G38"/>
    <mergeCell ref="A4:A6"/>
    <mergeCell ref="B4:B6"/>
    <mergeCell ref="C4:C6"/>
    <mergeCell ref="D4:D6"/>
    <mergeCell ref="E4:E6"/>
    <mergeCell ref="F4:F6"/>
    <mergeCell ref="G4:G6"/>
    <mergeCell ref="H5:H6"/>
    <mergeCell ref="Q5:Q6"/>
  </mergeCells>
  <pageMargins left="0.236111111111111" right="0.118055555555556" top="1" bottom="1" header="0.5" footer="0.5"/>
  <pageSetup paperSize="1" scale="49"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0"/>
  <sheetViews>
    <sheetView showZeros="0" workbookViewId="0">
      <selection activeCell="B32" sqref="B32"/>
    </sheetView>
  </sheetViews>
  <sheetFormatPr defaultColWidth="9.14166666666667" defaultRowHeight="14.25" customHeight="1"/>
  <cols>
    <col min="1" max="1" width="12.25" customWidth="1"/>
    <col min="2" max="2" width="18.625" customWidth="1"/>
    <col min="3" max="3" width="11.75" customWidth="1"/>
    <col min="4" max="4" width="16.875" customWidth="1"/>
    <col min="5" max="5" width="8" customWidth="1"/>
    <col min="6" max="6" width="19.7416666666667" customWidth="1"/>
    <col min="7" max="7" width="6.875" customWidth="1"/>
    <col min="8" max="8" width="7.625" customWidth="1"/>
    <col min="9" max="9" width="10.375" customWidth="1"/>
    <col min="10" max="10" width="11.125" customWidth="1"/>
    <col min="11" max="11" width="12" customWidth="1"/>
    <col min="12" max="17" width="7.625" customWidth="1"/>
    <col min="18" max="18" width="4.75" customWidth="1"/>
    <col min="19" max="19" width="5.125" customWidth="1"/>
    <col min="20" max="22" width="7.625" customWidth="1"/>
    <col min="23" max="23" width="4.625" customWidth="1"/>
  </cols>
  <sheetData>
    <row r="1" ht="13.5" customHeight="1" spans="2:23">
      <c r="B1" s="131"/>
      <c r="E1" s="138"/>
      <c r="F1" s="138"/>
      <c r="G1" s="138"/>
      <c r="H1" s="138"/>
      <c r="K1" s="131"/>
      <c r="N1" s="131"/>
      <c r="O1" s="131"/>
      <c r="P1" s="131"/>
      <c r="U1" s="143"/>
      <c r="W1" s="49" t="s">
        <v>217</v>
      </c>
    </row>
    <row r="2" ht="27.75" customHeight="1" spans="1:23">
      <c r="A2" s="31" t="s">
        <v>218</v>
      </c>
      <c r="B2" s="31"/>
      <c r="C2" s="31"/>
      <c r="D2" s="31"/>
      <c r="E2" s="31"/>
      <c r="F2" s="31"/>
      <c r="G2" s="31"/>
      <c r="H2" s="31"/>
      <c r="I2" s="31"/>
      <c r="J2" s="31"/>
      <c r="K2" s="31"/>
      <c r="L2" s="31"/>
      <c r="M2" s="31"/>
      <c r="N2" s="31"/>
      <c r="O2" s="31"/>
      <c r="P2" s="31"/>
      <c r="Q2" s="31"/>
      <c r="R2" s="31"/>
      <c r="S2" s="31"/>
      <c r="T2" s="31"/>
      <c r="U2" s="31"/>
      <c r="V2" s="31"/>
      <c r="W2" s="31"/>
    </row>
    <row r="3" ht="26" customHeight="1" spans="1:23">
      <c r="A3" s="5" t="str">
        <f>"单位名称："&amp;"玉溪市城建档案馆"</f>
        <v>单位名称：玉溪市城建档案馆</v>
      </c>
      <c r="B3" s="139" t="str">
        <f>"单位名称："&amp;"玉溪市城建档案馆"</f>
        <v>单位名称：玉溪市城建档案馆</v>
      </c>
      <c r="C3" s="139"/>
      <c r="D3" s="139"/>
      <c r="E3" s="139"/>
      <c r="F3" s="139"/>
      <c r="G3" s="139"/>
      <c r="H3" s="139"/>
      <c r="I3" s="139"/>
      <c r="J3" s="7"/>
      <c r="K3" s="7"/>
      <c r="L3" s="7"/>
      <c r="M3" s="7"/>
      <c r="N3" s="7"/>
      <c r="O3" s="7"/>
      <c r="P3" s="7"/>
      <c r="Q3" s="7"/>
      <c r="U3" s="143"/>
      <c r="V3" s="8"/>
      <c r="W3" s="49" t="s">
        <v>2</v>
      </c>
    </row>
    <row r="4" ht="21.75" customHeight="1" spans="1:23">
      <c r="A4" s="9" t="s">
        <v>219</v>
      </c>
      <c r="B4" s="9" t="s">
        <v>122</v>
      </c>
      <c r="C4" s="9" t="s">
        <v>123</v>
      </c>
      <c r="D4" s="9" t="s">
        <v>220</v>
      </c>
      <c r="E4" s="10" t="s">
        <v>124</v>
      </c>
      <c r="F4" s="10" t="s">
        <v>125</v>
      </c>
      <c r="G4" s="10" t="s">
        <v>126</v>
      </c>
      <c r="H4" s="10" t="s">
        <v>127</v>
      </c>
      <c r="I4" s="20" t="s">
        <v>30</v>
      </c>
      <c r="J4" s="20" t="s">
        <v>221</v>
      </c>
      <c r="K4" s="20"/>
      <c r="L4" s="20"/>
      <c r="M4" s="20"/>
      <c r="N4" s="20" t="s">
        <v>129</v>
      </c>
      <c r="O4" s="20"/>
      <c r="P4" s="20"/>
      <c r="Q4" s="10" t="s">
        <v>36</v>
      </c>
      <c r="R4" s="11" t="s">
        <v>222</v>
      </c>
      <c r="S4" s="12"/>
      <c r="T4" s="12"/>
      <c r="U4" s="12"/>
      <c r="V4" s="12"/>
      <c r="W4" s="13"/>
    </row>
    <row r="5" ht="21.75" customHeight="1" spans="1:23">
      <c r="A5" s="14"/>
      <c r="B5" s="14"/>
      <c r="C5" s="14"/>
      <c r="D5" s="14"/>
      <c r="E5" s="15"/>
      <c r="F5" s="15"/>
      <c r="G5" s="15"/>
      <c r="H5" s="15"/>
      <c r="I5" s="20"/>
      <c r="J5" s="142" t="s">
        <v>33</v>
      </c>
      <c r="K5" s="142"/>
      <c r="L5" s="142" t="s">
        <v>34</v>
      </c>
      <c r="M5" s="142" t="s">
        <v>35</v>
      </c>
      <c r="N5" s="10" t="s">
        <v>33</v>
      </c>
      <c r="O5" s="10" t="s">
        <v>34</v>
      </c>
      <c r="P5" s="10" t="s">
        <v>35</v>
      </c>
      <c r="Q5" s="15"/>
      <c r="R5" s="10" t="s">
        <v>32</v>
      </c>
      <c r="S5" s="10" t="s">
        <v>39</v>
      </c>
      <c r="T5" s="10" t="s">
        <v>135</v>
      </c>
      <c r="U5" s="10" t="s">
        <v>41</v>
      </c>
      <c r="V5" s="10" t="s">
        <v>42</v>
      </c>
      <c r="W5" s="10" t="s">
        <v>43</v>
      </c>
    </row>
    <row r="6" ht="40.5" customHeight="1" spans="1:23">
      <c r="A6" s="17"/>
      <c r="B6" s="17"/>
      <c r="C6" s="17"/>
      <c r="D6" s="17"/>
      <c r="E6" s="18"/>
      <c r="F6" s="18"/>
      <c r="G6" s="18"/>
      <c r="H6" s="18"/>
      <c r="I6" s="20"/>
      <c r="J6" s="142" t="s">
        <v>32</v>
      </c>
      <c r="K6" s="142" t="s">
        <v>223</v>
      </c>
      <c r="L6" s="142"/>
      <c r="M6" s="142"/>
      <c r="N6" s="18"/>
      <c r="O6" s="18"/>
      <c r="P6" s="18"/>
      <c r="Q6" s="18"/>
      <c r="R6" s="18"/>
      <c r="S6" s="18"/>
      <c r="T6" s="18"/>
      <c r="U6" s="19"/>
      <c r="V6" s="18"/>
      <c r="W6" s="18"/>
    </row>
    <row r="7" ht="15" customHeight="1" spans="1:23">
      <c r="A7" s="140">
        <v>1</v>
      </c>
      <c r="B7" s="140">
        <v>2</v>
      </c>
      <c r="C7" s="140">
        <v>3</v>
      </c>
      <c r="D7" s="140">
        <v>4</v>
      </c>
      <c r="E7" s="140">
        <v>5</v>
      </c>
      <c r="F7" s="140">
        <v>6</v>
      </c>
      <c r="G7" s="140">
        <v>7</v>
      </c>
      <c r="H7" s="140">
        <v>8</v>
      </c>
      <c r="I7" s="140">
        <v>9</v>
      </c>
      <c r="J7" s="140">
        <v>10</v>
      </c>
      <c r="K7" s="140">
        <v>11</v>
      </c>
      <c r="L7" s="140">
        <v>12</v>
      </c>
      <c r="M7" s="140">
        <v>13</v>
      </c>
      <c r="N7" s="140">
        <v>14</v>
      </c>
      <c r="O7" s="140">
        <v>15</v>
      </c>
      <c r="P7" s="140">
        <v>16</v>
      </c>
      <c r="Q7" s="140">
        <v>17</v>
      </c>
      <c r="R7" s="140">
        <v>18</v>
      </c>
      <c r="S7" s="140">
        <v>19</v>
      </c>
      <c r="T7" s="140">
        <v>20</v>
      </c>
      <c r="U7" s="140">
        <v>21</v>
      </c>
      <c r="V7" s="140">
        <v>22</v>
      </c>
      <c r="W7" s="140">
        <v>23</v>
      </c>
    </row>
    <row r="8" ht="32.9" customHeight="1" spans="1:23">
      <c r="A8" s="67"/>
      <c r="B8" s="141"/>
      <c r="C8" s="67" t="s">
        <v>224</v>
      </c>
      <c r="D8" s="67"/>
      <c r="E8" s="67"/>
      <c r="F8" s="67"/>
      <c r="G8" s="67"/>
      <c r="H8" s="67"/>
      <c r="I8" s="44">
        <v>140000</v>
      </c>
      <c r="J8" s="44">
        <v>140000</v>
      </c>
      <c r="K8" s="44">
        <v>140000</v>
      </c>
      <c r="L8" s="44"/>
      <c r="M8" s="44"/>
      <c r="N8" s="44"/>
      <c r="O8" s="44"/>
      <c r="P8" s="44"/>
      <c r="Q8" s="44"/>
      <c r="R8" s="44"/>
      <c r="S8" s="44"/>
      <c r="T8" s="44"/>
      <c r="U8" s="44"/>
      <c r="V8" s="44"/>
      <c r="W8" s="44"/>
    </row>
    <row r="9" ht="32.9" customHeight="1" spans="1:23">
      <c r="A9" s="67" t="s">
        <v>225</v>
      </c>
      <c r="B9" s="141" t="s">
        <v>226</v>
      </c>
      <c r="C9" s="67" t="s">
        <v>224</v>
      </c>
      <c r="D9" s="67" t="s">
        <v>64</v>
      </c>
      <c r="E9" s="67" t="s">
        <v>90</v>
      </c>
      <c r="F9" s="67" t="s">
        <v>142</v>
      </c>
      <c r="G9" s="67" t="s">
        <v>179</v>
      </c>
      <c r="H9" s="67" t="s">
        <v>180</v>
      </c>
      <c r="I9" s="44">
        <v>140000</v>
      </c>
      <c r="J9" s="44">
        <v>140000</v>
      </c>
      <c r="K9" s="44">
        <v>140000</v>
      </c>
      <c r="L9" s="44"/>
      <c r="M9" s="44"/>
      <c r="N9" s="44"/>
      <c r="O9" s="44"/>
      <c r="P9" s="44"/>
      <c r="Q9" s="44"/>
      <c r="R9" s="44"/>
      <c r="S9" s="44"/>
      <c r="T9" s="44"/>
      <c r="U9" s="44"/>
      <c r="V9" s="44"/>
      <c r="W9" s="44"/>
    </row>
    <row r="10" ht="18.75" customHeight="1" spans="1:23">
      <c r="A10" s="45" t="s">
        <v>227</v>
      </c>
      <c r="B10" s="46"/>
      <c r="C10" s="46"/>
      <c r="D10" s="46"/>
      <c r="E10" s="46"/>
      <c r="F10" s="46"/>
      <c r="G10" s="46"/>
      <c r="H10" s="47"/>
      <c r="I10" s="44">
        <v>140000</v>
      </c>
      <c r="J10" s="44">
        <v>140000</v>
      </c>
      <c r="K10" s="44">
        <v>140000</v>
      </c>
      <c r="L10" s="44"/>
      <c r="M10" s="44"/>
      <c r="N10" s="44"/>
      <c r="O10" s="44"/>
      <c r="P10" s="44"/>
      <c r="Q10" s="44"/>
      <c r="R10" s="44"/>
      <c r="S10" s="44"/>
      <c r="T10" s="44"/>
      <c r="U10" s="44"/>
      <c r="V10" s="44"/>
      <c r="W10" s="44"/>
    </row>
  </sheetData>
  <mergeCells count="28">
    <mergeCell ref="A2:W2"/>
    <mergeCell ref="A3:I3"/>
    <mergeCell ref="J4:M4"/>
    <mergeCell ref="N4:P4"/>
    <mergeCell ref="R4:W4"/>
    <mergeCell ref="J5:K5"/>
    <mergeCell ref="A10:H1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275" right="0.275" top="1" bottom="1" header="0.5" footer="0.5"/>
  <pageSetup paperSize="9" scale="66"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
  <sheetViews>
    <sheetView showZeros="0" workbookViewId="0">
      <selection activeCell="D27" sqref="D27"/>
    </sheetView>
  </sheetViews>
  <sheetFormatPr defaultColWidth="9.14166666666667" defaultRowHeight="12" customHeight="1"/>
  <cols>
    <col min="1" max="1" width="19.5" customWidth="1"/>
    <col min="2" max="2" width="18.375"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79" t="s">
        <v>228</v>
      </c>
    </row>
    <row r="2" ht="28.5" customHeight="1" spans="1:10">
      <c r="A2" s="137" t="s">
        <v>229</v>
      </c>
      <c r="B2" s="31"/>
      <c r="C2" s="31"/>
      <c r="D2" s="31"/>
      <c r="E2" s="31"/>
      <c r="F2" s="102"/>
      <c r="G2" s="31"/>
      <c r="H2" s="102"/>
      <c r="I2" s="102"/>
      <c r="J2" s="31"/>
    </row>
    <row r="3" ht="27" customHeight="1" spans="1:1">
      <c r="A3" s="5" t="str">
        <f>"单位名称："&amp;"玉溪市城建档案馆"</f>
        <v>单位名称：玉溪市城建档案馆</v>
      </c>
    </row>
    <row r="4" ht="30" customHeight="1" spans="1:10">
      <c r="A4" s="66" t="s">
        <v>230</v>
      </c>
      <c r="B4" s="66" t="s">
        <v>231</v>
      </c>
      <c r="C4" s="66" t="s">
        <v>232</v>
      </c>
      <c r="D4" s="66" t="s">
        <v>233</v>
      </c>
      <c r="E4" s="66" t="s">
        <v>234</v>
      </c>
      <c r="F4" s="53" t="s">
        <v>235</v>
      </c>
      <c r="G4" s="66" t="s">
        <v>236</v>
      </c>
      <c r="H4" s="53" t="s">
        <v>237</v>
      </c>
      <c r="I4" s="53" t="s">
        <v>238</v>
      </c>
      <c r="J4" s="66" t="s">
        <v>239</v>
      </c>
    </row>
    <row r="5" ht="21" customHeight="1" spans="1:10">
      <c r="A5" s="66">
        <v>1</v>
      </c>
      <c r="B5" s="66">
        <v>2</v>
      </c>
      <c r="C5" s="66">
        <v>3</v>
      </c>
      <c r="D5" s="66">
        <v>4</v>
      </c>
      <c r="E5" s="66">
        <v>5</v>
      </c>
      <c r="F5" s="53">
        <v>6</v>
      </c>
      <c r="G5" s="66">
        <v>7</v>
      </c>
      <c r="H5" s="53">
        <v>8</v>
      </c>
      <c r="I5" s="53">
        <v>9</v>
      </c>
      <c r="J5" s="66">
        <v>10</v>
      </c>
    </row>
    <row r="6" ht="21" customHeight="1" spans="1:10">
      <c r="A6" s="67" t="s">
        <v>64</v>
      </c>
      <c r="B6" s="68"/>
      <c r="C6" s="68"/>
      <c r="D6" s="68"/>
      <c r="E6" s="69"/>
      <c r="F6" s="70"/>
      <c r="G6" s="69"/>
      <c r="H6" s="70"/>
      <c r="I6" s="70"/>
      <c r="J6" s="69"/>
    </row>
    <row r="7" ht="21" customHeight="1" spans="1:10">
      <c r="A7" s="67" t="s">
        <v>224</v>
      </c>
      <c r="B7" s="67" t="s">
        <v>240</v>
      </c>
      <c r="C7" s="67" t="s">
        <v>241</v>
      </c>
      <c r="D7" s="67" t="s">
        <v>242</v>
      </c>
      <c r="E7" s="67" t="s">
        <v>243</v>
      </c>
      <c r="F7" s="67" t="s">
        <v>244</v>
      </c>
      <c r="G7" s="42" t="s">
        <v>245</v>
      </c>
      <c r="H7" s="67" t="s">
        <v>246</v>
      </c>
      <c r="I7" s="67" t="s">
        <v>247</v>
      </c>
      <c r="J7" s="67" t="s">
        <v>224</v>
      </c>
    </row>
    <row r="8" ht="21" customHeight="1" spans="1:10">
      <c r="A8" s="67" t="s">
        <v>224</v>
      </c>
      <c r="B8" s="67" t="s">
        <v>240</v>
      </c>
      <c r="C8" s="67" t="s">
        <v>241</v>
      </c>
      <c r="D8" s="67" t="s">
        <v>248</v>
      </c>
      <c r="E8" s="67" t="s">
        <v>249</v>
      </c>
      <c r="F8" s="67" t="s">
        <v>244</v>
      </c>
      <c r="G8" s="42" t="s">
        <v>250</v>
      </c>
      <c r="H8" s="67" t="s">
        <v>251</v>
      </c>
      <c r="I8" s="67" t="s">
        <v>247</v>
      </c>
      <c r="J8" s="67" t="s">
        <v>252</v>
      </c>
    </row>
    <row r="9" ht="21" customHeight="1" spans="1:10">
      <c r="A9" s="67" t="s">
        <v>224</v>
      </c>
      <c r="B9" s="67" t="s">
        <v>240</v>
      </c>
      <c r="C9" s="67" t="s">
        <v>253</v>
      </c>
      <c r="D9" s="67" t="s">
        <v>254</v>
      </c>
      <c r="E9" s="67" t="s">
        <v>255</v>
      </c>
      <c r="F9" s="67" t="s">
        <v>244</v>
      </c>
      <c r="G9" s="42" t="s">
        <v>250</v>
      </c>
      <c r="H9" s="67" t="s">
        <v>251</v>
      </c>
      <c r="I9" s="67" t="s">
        <v>247</v>
      </c>
      <c r="J9" s="67" t="s">
        <v>255</v>
      </c>
    </row>
    <row r="10" ht="21" customHeight="1" spans="1:10">
      <c r="A10" s="67" t="s">
        <v>224</v>
      </c>
      <c r="B10" s="67" t="s">
        <v>240</v>
      </c>
      <c r="C10" s="67" t="s">
        <v>256</v>
      </c>
      <c r="D10" s="67" t="s">
        <v>257</v>
      </c>
      <c r="E10" s="67" t="s">
        <v>258</v>
      </c>
      <c r="F10" s="67" t="s">
        <v>244</v>
      </c>
      <c r="G10" s="42" t="s">
        <v>250</v>
      </c>
      <c r="H10" s="67" t="s">
        <v>251</v>
      </c>
      <c r="I10" s="67" t="s">
        <v>247</v>
      </c>
      <c r="J10" s="67" t="s">
        <v>259</v>
      </c>
    </row>
    <row r="11" ht="21" customHeight="1" spans="1:10">
      <c r="A11" s="67" t="s">
        <v>224</v>
      </c>
      <c r="B11" s="67" t="s">
        <v>240</v>
      </c>
      <c r="C11" s="67" t="s">
        <v>260</v>
      </c>
      <c r="D11" s="67" t="s">
        <v>261</v>
      </c>
      <c r="E11" s="67" t="s">
        <v>261</v>
      </c>
      <c r="F11" s="67" t="s">
        <v>262</v>
      </c>
      <c r="G11" s="42" t="s">
        <v>263</v>
      </c>
      <c r="H11" s="67" t="s">
        <v>264</v>
      </c>
      <c r="I11" s="67" t="s">
        <v>247</v>
      </c>
      <c r="J11" s="67" t="s">
        <v>265</v>
      </c>
    </row>
  </sheetData>
  <mergeCells count="4">
    <mergeCell ref="A2:J2"/>
    <mergeCell ref="A3:H3"/>
    <mergeCell ref="A7:A11"/>
    <mergeCell ref="B7:B11"/>
  </mergeCells>
  <pageMargins left="0.751388888888889" right="0.751388888888889" top="1" bottom="1" header="0.5" footer="0.5"/>
  <pageSetup paperSize="9" scale="77"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2026-01-26T09:02:00Z</dcterms:created>
  <dcterms:modified xsi:type="dcterms:W3CDTF">2026-01-28T07:36:24Z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8D140E5168D945B5A74DE0DEFEC7BC3A</vt:lpwstr>
  </property>
  <property fmtid="{D5CDD505-2E9C-101B-9397-08002B2CF9AE}" pid="3" name="KSOProductBuildVer">
    <vt:lpwstr>2052-11.8.2.12309</vt:lpwstr>
  </property>
</Properties>
</file>