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tabRatio="856"/>
  </bookViews>
  <sheets>
    <sheet name="具体问题明细表" sheetId="1" r:id="rId1"/>
  </sheets>
  <definedNames>
    <definedName name="_xlnm.Print_Titles" localSheetId="0">具体问题明细表!$4:$4</definedName>
    <definedName name="_xlnm.Print_Area" localSheetId="0">具体问题明细表!$A$1:$G$68</definedName>
  </definedNames>
  <calcPr calcId="144525"/>
</workbook>
</file>

<file path=xl/sharedStrings.xml><?xml version="1.0" encoding="utf-8"?>
<sst xmlns="http://schemas.openxmlformats.org/spreadsheetml/2006/main" count="282" uniqueCount="170">
  <si>
    <t>附件7</t>
  </si>
  <si>
    <t>抽样点发现问题汇总表</t>
  </si>
  <si>
    <t>项目名称：玉溪市妇幼保健院迁建项目</t>
  </si>
  <si>
    <t>序号</t>
  </si>
  <si>
    <t>相关单位</t>
  </si>
  <si>
    <t>问题分类</t>
  </si>
  <si>
    <t>问题明细分类</t>
  </si>
  <si>
    <t>具体问题描述</t>
  </si>
  <si>
    <t>涉及金额
（元）</t>
  </si>
  <si>
    <t>备注</t>
  </si>
  <si>
    <t>玉溪市妇幼保健院</t>
  </si>
  <si>
    <t>项目财务核算</t>
  </si>
  <si>
    <t>总承包施工单位预付款重复支付安全文明施工费的30%</t>
  </si>
  <si>
    <t>2020.12.22记账-83#总承包丹彤建设工程有限公司玉溪分公司工程22130139.05元；根据合同约定支付预付款30%，重复支付安全文明施工费的30%×1070606.24</t>
  </si>
  <si>
    <t>已经在支付进度款时扣回</t>
  </si>
  <si>
    <t>风险管理-资金安全</t>
  </si>
  <si>
    <t>与银行、施工总承包单位签订了三方《专项资金监管协议》，将资金转入总承包单位账户</t>
  </si>
  <si>
    <t>为解决专债债券的支付进度，与银行、施工总承包单位签订了三方《专项资金监管协议》，将资金转入施工总承包单位账户，涉及金额49243324.20元、29831600.72元，虽然资金和利息已经全部收回，但也出现因为总承包单位的总公司涉诉基本户被法院冻结情况，承担着一定的风险</t>
  </si>
  <si>
    <t>已经收回</t>
  </si>
  <si>
    <t>《装修工程合同》未按合同约定"在支付工程款时逐次扣留3%"质保金</t>
  </si>
  <si>
    <t>2022年3月8日与科泰建设工程有限公司玉溪分公司签订的《装修工程合同》，合同金额42383480.26元，合同77页“提供质量保证金保函，在支付工程款时逐次扣留3%，累计不得超过工程结算总额的3%”，根据提供的资料，未根据合同约定在付款时扣留3%质保金</t>
  </si>
  <si>
    <t>摘要栏错误</t>
  </si>
  <si>
    <t>2022.12.28记账-130#，支付501628.57元，摘要栏“汇付丹彤4-9月工程款”不正确，实际是“科泰4-9月装修工程款”。</t>
  </si>
  <si>
    <t>施工占道费属于本项目的费用未列入本项目核算</t>
  </si>
  <si>
    <t>2020.11.30日记账124#支付红塔区城市管理综合行政执法大队29664元施工占道费，账务处理“单位管理费”，未列“在建工程-待摊投资-其他”，此费用属于“玉溪市妇幼保健院迁建项目”，应在此项目列支，进入建设成本。
《政府会计准则第3号—固定资产》（财会〔2016〕12号）“第十条 政府会计主体自行建造的固定资产，其成本包括该项资产至交付使用前所发生的全部必要支出”。</t>
  </si>
  <si>
    <t>财务已经整改，凭证号2024年8月1号凭证</t>
  </si>
  <si>
    <t>道路开口绿化移栽属于本项目的费用未列入本项目核算</t>
  </si>
  <si>
    <t>2020.11.30日记账124#太极路市妇幼保健院道路开口绿化移栽12734.03元，列单位管理费，未列“在建工程-建设安装工程-其他”，此费用属于“玉溪市妇幼保健院迁建项目”，应在此项目列支，进入建设成本。</t>
  </si>
  <si>
    <t>可行性研究费属于本项目的费用未列入本项目核算</t>
  </si>
  <si>
    <t>（1）2019.10.31记-0074#付玉溪市规划设计研究院有限公司研究报告编制费第一次付费96000元；
（2）2019.12.16记-0032#付玉溪市规划设计研究院有限公司可行性研究报告编制费尾款24000元；
以上两张凭证核算 列“单位管理支出”，错误，应列“玉溪市妇幼保健院迁建项目”中的“在建工程-待摊投资-可行性研究费”，进入建设成本；</t>
  </si>
  <si>
    <t>迁建项目选址方案工程咨询费属于本项目的费用未列入本项目核算</t>
  </si>
  <si>
    <t>2019.5.31记-0025#付玉溪市规划设计研究院有限公司迁建项目选址方案工程咨询费15000.00元，列”单位管理支出”，错误，应列“玉溪市妇幼保健院迁建项目”中的“在建工程-待摊投资-其他”，进入建设成本；</t>
  </si>
  <si>
    <t>债券利息多入建设成本</t>
  </si>
  <si>
    <t>2024年7月44号凭证缴纳2023年6月1日-2024.5.1日专债利息和服务费2323316.16元-上缴利息33,734.33元，实际缴纳2,289,581.83元。其中：列入资本化的部分为=2323316.16*50%-上缴利息24976.12元=1136,681.96元。因本项目2023年11月6日初步验收合格交付使用，故2023年12月份开始的费用就不应列入“在建工程”，支付的债券利息另外50%金额2289581.83-1136681.96=1152899.87元应在单位管理费用进行列支。</t>
  </si>
  <si>
    <t>未预转固定资产</t>
  </si>
  <si>
    <t>本项目2023年11月6日初步验收合格，2023年12月搬迁进入运营期，根据固定资产管理规定，应在2023年12月预转固定资产。
截止2024年6月30日，因工程结算审核和财务决算审计报告尚未提供，故尚未将“在建工程”转“固定资产”。
《政府会计准则第3号—固定资产》（财会〔2016〕12号）“第十条......已交付使用但尚未办理竣工决算手续的固定资产，应当按照估计价值入账，待办理竣工决算后再按实际成本调整原来的暂估价值”。</t>
  </si>
  <si>
    <t>项目财务档案管理</t>
  </si>
  <si>
    <t>2023年财务档案管理不规范</t>
  </si>
  <si>
    <t>2023年会计凭证未装订完毕，会计封面整年未填写</t>
  </si>
  <si>
    <t>因一名会计人员借调外出，故未装订</t>
  </si>
  <si>
    <t>合同签订不规范</t>
  </si>
  <si>
    <t>《灯光亮化工程设计与施工合同》未按文件规定预付款比例10-30%</t>
  </si>
  <si>
    <t>2022年10月21日与云南尊文广告装饰工程有限公司工程签订的《灯光亮化工程设计与施工合同》，合同金额575000元，合同约定“合同签订后甲方需支付合同总价款的50%预付款”，此条款与《建设工程价款结算暂行办法》（财建[2004]369号）第十二条 “工程预付款结算应符合下列规定：（一）包工包料工程的预付款按合同约定拨付，原则上预付比例不低于合同金额的10%，不高于合同金额的30%”条款不相符,本项目约定50%预付款，多支付预付款115,000.00元。</t>
  </si>
  <si>
    <t>《灯光亮化工程设计与施工--增加发光字项目补充协议书》未按文件规定预付款比例10-30%</t>
  </si>
  <si>
    <t>2023年8月24日与云南尊文广告装饰工程有限公司工程签订的《灯光亮化工程设计与施工--增加发光字项目补充协议书》，协议金额56373.90元，合同约定“合同签订后甲方需支付合同总价款的50%预付款”，此条款与《建设工程价款结算暂行办法》（财建[2004]369号）第十二条 “工程预付款结算应符合下列规定：（一）包工包料工程的预付款按合同约定拨付，原则上预付比例不低于合同金额的10%，不高于合同金额的30%”条款不相符,本项目约定50%预付款。</t>
  </si>
  <si>
    <t>《电力工程施工总承包》未按文件规定预付款比例10-30%</t>
  </si>
  <si>
    <t>2023年1月17日与云南新耀电力工程有限公司签定的《电力工程施工总承包》合同金额1,036,000元，合同约定“签订合同后甲方支付40%预付款”，此条款与《建设工程价款结算暂行办法》（财建[2004]369号）第十二条 “工程预付款结算应符合下列规定：（一）包工包料工程的预付款按合同约定拨付，原则上预付比例不低于合同金额的10%，不高于合同金额的30%”条款不相符,本项目约定40%预付款，多支付预付款207200元。</t>
  </si>
  <si>
    <t>《太极路中段供水管道安装工程项目》未按文件规定预付款比例10-30%</t>
  </si>
  <si>
    <t>2020年9月15日与玉溪市供排水有限公司签订的《太极路中段供水管道安装工程项目》合同金额149001.93元，合同约定“签合同后7日内支付合同价款的70%预付款”，此条款与《建设工程价款结算暂行办法》（财建[2004]369号）第十二条 “工程预付款结算应符合下列规定：（一）包工包料工程的预付款按合同约定拨付，原则上预付比例不低于合同金额的10%，不高于合同金额的30%”条款不相符,本项目约定70%预付款，多支付预付款59600.77元。</t>
  </si>
  <si>
    <t>《10KV临时用电新建工程合同》未按文件规定质保金比例3%</t>
  </si>
  <si>
    <t>2020年9月24日与玉溪中汇电力设备有限责任公司签订的《10KV临时用电新建工程合同》合同金额345000元，合同约定“进度款：竣工验收合格5个工资日内支付到合同总价的95%，质保期满后30天内支付5%质保金17250元”，合同约定的5%质保金与《建设工程质量保证金管理办法》（建质[2017]138号）“第七条 发包人应按照合同约定方式预留保证金，保证金总预留比例不得高于工程价款结算总额的3%。合同约定由承包人以银行保函替代预留保证金的，保函金额不得高于工程价款结算总额的3%”。</t>
  </si>
  <si>
    <t>2022年11月19日质保期已到，5%质保金已经退还</t>
  </si>
  <si>
    <t>未按合同约定付款</t>
  </si>
  <si>
    <t>《项目方案、初步设计、施工图设计补充协议》约定3次支付，实际支付2次</t>
  </si>
  <si>
    <t>2023年5月5日与开源国际建筑设计院签订的《项目方案、初步设计、施工图设计补充协议》新增内容增加设计费48000元，合同约定“合同签订3个工作日支付10000元，设计成果提交支付20000元，规划局通过后支付尾款18000元”，实际2023.7.31记账-122#付开源国际建筑设计院设计费30,000.00元。第一次、第二次合并支付，与合同约定不符。</t>
  </si>
  <si>
    <t>《环境影响评价报告表编制合同》约定2次，实际一次性支付</t>
  </si>
  <si>
    <t>2019年10月23日与云南涔霖环保科技有限公司签订《环境影响评价报告表编制合同》合同金额16000元，合同约定“合同签订5个工作日内甲方向乙方支付首付款50%，取得环评批复后5个工作日内支付尾款50%”，根据提供的资料实际上一次性付款。</t>
  </si>
  <si>
    <t>工程管理</t>
  </si>
  <si>
    <t>使用不具备资质的造价员成果文件</t>
  </si>
  <si>
    <t>使用已经不具备资质的“玉溪一诺景观设计工程有公司的造价员郑钦元”编制预算总价，有效期至2019.12.31日，编制时间未填写。</t>
  </si>
  <si>
    <t>风险管理</t>
  </si>
  <si>
    <t>施工总承包单位丹彤建设工程有限公司提交的履约担保期限未完全覆盖施工期间</t>
  </si>
  <si>
    <t>提交的海迅亚太非融资担保（深圳）有限公司“履约担保”期限：本保函最迟不超过2022年11月20日，实际竣工日期为2023年11月6日。保函未覆盖建设期间。</t>
  </si>
  <si>
    <t>《工程质量检测服务合同》未提供履约担保</t>
  </si>
  <si>
    <t>2020.11.30日与玉溪市建设工程质量检测中心签《工程质量检测服务合同》，合同金额476300元，中标通知书明确“在接到本通知书后的10日内到玉溪市妇幼保健院与我方签合同，在此之前按你方投标书的承诺书向我方提交履约担保”，实际未提交。</t>
  </si>
  <si>
    <t>重庆大地建设项目管理有限公司《监理合同》未提供履约担保</t>
  </si>
  <si>
    <t>2020年9月2日与重庆大地建设项目管理有限公司签合同，中标价132万元，根据招标文件15页“7.6.1履约保证金：合同价款的8%，递交形式：现金或保函”，实际未提交；</t>
  </si>
  <si>
    <t>云南云岭工程造价咨询妇幼有限公司《全过程造价咨询服务》未按规定提交履约保证金或者履约保函</t>
  </si>
  <si>
    <t>中标价900,706.81元，根据招标文件15页8.履约保证金：合同价款的8%，递交形式：现金或保函。实际未提交。</t>
  </si>
  <si>
    <t>装修工程单位科泰建设工程有限公司提交的履约担保期限未完全覆盖施工期间</t>
  </si>
  <si>
    <t>2022年3月8日与科泰建设工程有限公司玉溪分公司签订的《装修工程合同》，合同金额42383480.26元，已经提交海迅亚太非融资担保（深圳）有限公司出具的履约保函，保函金额2,119,174.02元，期限2022.3.23-2023.3.22日，实际建设期至2023年11月6日，保函到期未进行续约 保函未覆盖建设期间。</t>
  </si>
  <si>
    <t>《绿化及景观工程》未按招标文件规定提交履约担保</t>
  </si>
  <si>
    <t>2023年3月17日与云南省玉溪市荣玉建筑工程有限公司签订三方合同《绿化及景观工程》中标金额5166324.04元，“投标文件13页5.4履约担保：银行转账、银行保函、或保证保函，履约担保的金额：中标合同价款的8%，在签订合同前，中标人应当向招标人提交履约保证金，工程竣工验收合格后15个工作日甲方一次性无息退还履约保证金”，实际未提交。</t>
  </si>
  <si>
    <t>重庆大地建设项目管理有限公司监理资料错误</t>
  </si>
  <si>
    <t>2023.11.6日《监理工作总结》开工日期错误“2019年12月20日开工”，开工令为2020年12月20日</t>
  </si>
  <si>
    <t>重庆大地建设项目管理有限公司监理合同第28页楼层层高错误</t>
  </si>
  <si>
    <t>合同第28页“建筑主体施工至16层支付10%”，本项目最高层只有8层，没有16层。</t>
  </si>
  <si>
    <t>采购程序错误</t>
  </si>
  <si>
    <t>代理公司在采购“室内专修工程监理服务”时违反政府采购法，未在规定平台进行公示</t>
  </si>
  <si>
    <t>代理公司云南赛琳工程管理咨询有限公司在采购“室内专修工程监理服务”时违反政府采购法，监理服务招标控制价71.2779万元，超过60万元。
①未在云南省政府采购网（政府采购网云南分网）进行采购意向公开；
②未在指定的云南省政府采购网（政府采购网云南分网）媒体上发布询价公告。
根据财政部关于印发《地方政府专项债务预算管理办法》的通知（财预〔2016〕155号）“第三条　专项债务收入、安排的支出、还本付息、发行费用纳入政府性基金预算管理”。</t>
  </si>
  <si>
    <t>代理公司在采购“装修工程设计服务”时违反政府采购法，未在规定平台进行公示</t>
  </si>
  <si>
    <t>代理公司民康工程项目管理有限公司在采购“装修工程设计服务”时违反政府采购法，设计服务招标控制价98万元，超过60万元。中标金额96万元。
①未在云南省政府采购网（政府采购网云南分网）进行采购意向公开；
②未在指定的云南省政府采购网（政府采购网云南分网）媒体上发布询价公告。
③3家报名，只有2家资格过审，但是还是继续评标。《政府采购法》第三十六条规定“符合专业条件的供应商或者对招标文件作实质响应的供应商不足三家的，应予废标”。
根据财政部关于印发《地方政府专项债务预算管理办法》的通知（财预〔2016〕155号）“第三条　专项债务收入、安排的支出、还本付息、发行费用纳入政府性基金预算管理”。</t>
  </si>
  <si>
    <t>“室内装修工程”未含在施工总承包合同，建设单位委托总承包单位进行采购，未执行相应的政府采购预算、审批及公示程序。</t>
  </si>
  <si>
    <t>室内专修工程未含在施工总承包合同，建设单位委托总承包单位进行采购，未执行相应的政府采购预算、审批及公示程序。
玉溪市妇幼保健院迁建项目施工总承包施工图范围内的基坑支护工程、土石方开挖工程、土建、建筑水电安装、消防系统工程、暖通工程、电梯设备采购及安装、人防工
程、标识系统工程、外墙装饰工程、污水处理、室外工程等，招标范围具体详见工程量清单及编制说明。</t>
  </si>
  <si>
    <t>签订三方合同</t>
  </si>
  <si>
    <t>“智能化建筑系统工程”未含在施工总承包合同，建设单位委托总承包单位进行采购，未执行相应的政府采购预算、审批及公示程序。</t>
  </si>
  <si>
    <t>智能化建筑系统工程未含在施工总承包合同，建设单位委托总承包单位进行采购，未执行相应的政府采购预算、审批及公示程序。
玉溪市妇幼保健院迁建项目施工总承包施工图范围内的基坑支护工程、土石方开挖工程、土建、建筑水电安装、消防系统工程、暖通工程、电梯设备采购及安装、人防工
程、标识系统工程、外墙装饰工程、污水处理、室外工程等，招标范围具体详见工程量清单及编制说明。</t>
  </si>
  <si>
    <t>本院自主询价采购的采购程序不规范</t>
  </si>
  <si>
    <t>根据提供的资料，本院自主询价采购的采购程序不规范，存在下列问题：采购询价函未盖章；开标记录内容不全，开标时间未填写；无询价结果；无“成交通知书”。
例如：（1）可行性研究报告编制，2019年9月23日与玉溪市规划设计研究院有限公司签合同，合同金额，中标金额12万元；
（2）智能化建筑系统设计费，采购预算150,000.00元；
（3）水土保持方案编制、水土保持监测、水土保持设施验收费用，合同金额42000.00元;
(4)建设项目环境影响报告表,合同金额16000.00元；
（5）地质灾害危险性评估、压覆矿产资源查询备案，合同金额55000元；
（7）社会稳定风险评估报告合同金额26000.00元；
（8）施工图勘察、设计文件审查合同，合同金额106000.00元；
（9）二次装修施工图审查合同，合同金额38051.00元。</t>
  </si>
  <si>
    <t>已经在8月14日前整改</t>
  </si>
  <si>
    <t>“智能化建筑系统工程”不含在总承包合同内容，建设单位委托总承包单位进行采购，未执行相应的政府采购预算、审批及公示程序。</t>
  </si>
  <si>
    <t>“智能化建筑系统工程”不含在总承包合同内容，建设单位委托总承包单位进行采购，未执行相应的政府采购预算、审批及公示程序。
玉溪市妇幼保健院迁建项目施工总承包施工图范围内的基坑支护工程、土石方开挖工程、土建、建筑水电安装、消防系统工程、暖通工程、电梯设备采购及安装、人防工
程、标识系统工程、外墙装饰工程、污水处理、室外工程等，招标范围具体详见工程量清单及编制说明。</t>
  </si>
  <si>
    <t>合同签订错误，违背招标文件实质性条款</t>
  </si>
  <si>
    <t>主体工程合同的签订违背招标文件实质性条款</t>
  </si>
  <si>
    <t>与丹彤建设工程有限公司签订的主体工程合同：
1.合同专用条款均约定人工和材料（涨幅5%以外）均可调差，但招标文件对应的条款已明确人工费、机械费、材料费的上涨均不得调整；
2.合同专用条款明确合同文件的优先解释顺序：合同协议书→中标通知书→招标文件及其附件→投标函及其附录→专用合同条款及其附件→通用合同条款→技术标准和要求→施工图纸、已标价工程量清单→投标文件（除已标价工程量清单外）→其他合同文件；
3.《中华人民共和国招标投标法》第四十六条“……招标人和中标人不得再行订立背离合同实质性内容的其他协议。”其释义：订立书面合同，不得要求投标人承担招标文件以外的任务或修改投标文件的实质性内容，更不能背离合同实质性内容另外签订协议，否则因该合同（协议）违背了招标投标的原旨，合同（协议）无效。</t>
  </si>
  <si>
    <t>《绿化及景观工程》在签合同时变更了主合同条款，主合同条款与招标文件不符，招标文件中“施工期间材料的涨浮不予调整”，在合同签订时调整为““13.8.1主要工程材料、设备、人工价格与招标时基期价相比，波动幅度超过合同约定幅度的，发包人与承包人按照合同约定的价格调整方式调整”。</t>
  </si>
  <si>
    <t>2023年3月17日与云南省玉溪市荣玉建筑工程有限公司签订三方合同《绿化及景观工程》中标金额5166324.04元，合同中的主合同条款将招标文件里面的条款进行了变更。“招标文件14-15页：投标单位应充分考虑施工期间材料涨浮的风险，自主合理报价，施工期间材料的涨浮不予调整，风险由乙方自行承担”，而合同在48页13.8.1约定“13.8.1主要工程材料、设备、人工价格与招标时基期价相比，波动幅度超过合同约定幅度的，发包人与承包人按照合同约定的价格调整方式调整”，根据相关规定，签订合同时，主合同条款不得变更，此合同违背了公开招标文件，将主合同条款进行了变更。</t>
  </si>
  <si>
    <t>工程档案管理</t>
  </si>
  <si>
    <t>提供的成果文件《玉溪市妇幼保健院迁建项目太极路中段供水管道安装工程结算审核报告》不规范，日期未填写，未盖公司章及一级注册造价师章；</t>
  </si>
  <si>
    <t>云南云岭工程造价咨询有限公司2020年12月27日提供的《玉溪市妇幼保健院迁建项目太极路中段供水管道安装工程结算审核报告》未盖公司章及一级注册造价师章；《工程结算审核定案表》送审金额156863.68元，审定金额155384.01元，审减1479.67元，定案表上建设单位、施工单位、造价单位的日期未填写；</t>
  </si>
  <si>
    <t>8月9日已经整改</t>
  </si>
  <si>
    <t>玉溪建筑设计院补充勘察费，补充协议签订日期未填写；签证未盖三方章</t>
  </si>
  <si>
    <t>玉溪建筑设计院补充勘察费55680元，补充协议签订日期未填写；勘察钻孔孔深现场签证单无监理、建设单位、施工单位盖章。</t>
  </si>
  <si>
    <t>合同日期未填写完全</t>
  </si>
  <si>
    <t>①云南恺远工程设计有限公司红线内电力配套设计项目，合同封面日期未填写；
②云南尊文广告装饰工程有限公司，灯光亮化工程设计与施工补充协议时间未填写；
③国检测试控股集团云南有限公司人防工程检测费合同封面未填写“签订日期”，第6页甲方双方未填写“签字日期”；
④云南省玉溪市容玉建筑工程有限公司绿化及景观工程合同第80页日期未填写；补充协议无签订时间；</t>
  </si>
  <si>
    <t>全过程造价咨询服务单位云南云岭工程造价咨询妇幼有限公司提供的成果文件资料日期、签章不齐全</t>
  </si>
  <si>
    <t>全过程造价咨询服务单位云南云岭工程造价咨询妇幼有限公司提供的成果文件资料日期、签章不齐全：
（1）云南云岭工程造价咨询有限公司2020年12月27日提供的《玉溪市妇幼保健院迁建项目太极路中段供水管道安装工程结算审核报告》未盖公司章及一级注册造价师章；《工程结算审核定案表》上建设单位、施工单位、造价单位的日期未填写；
（2）提供的10kV配电工程《工程结算审核定案表》上建设单位、施工单位、造价单位的日期未填写，负责人未签字；</t>
  </si>
  <si>
    <t>预算管理</t>
  </si>
  <si>
    <t>初步设计成果文件封面汇总金额与附表金额不一致</t>
  </si>
  <si>
    <t>2020年8月东莞市东信工程造价咨询有限公司提供的《玉溪市妇幼保健院迁建项目工程概算书》汇总金额与附表金额不一致：
①封面概算造价金额为12928.49万元；
②文本“七”第1项“投资分析”（1）项目概算总金额12578.52万元，其中：工程费用11173.49万元，其他费用806.06万元，预备费598.98万元；
以上①≠②，金额相差349.97万元。</t>
  </si>
  <si>
    <t>初步设计</t>
  </si>
  <si>
    <t>初步设计批复金额与初步设计成果文件不一致</t>
  </si>
  <si>
    <t>①初步设计成果文件概算明细金额12578.52万元，其中：工程费用11173.49万元，其他费用806.06万元，预备费598.98万元；
②初步设计批复文件：总投资19363.92万元，其中：工程建设费10182.27万元，工程其他费用1165.82万元，预备费907.85万元，土地征用费5670.43万元，建设期利息1437.55万元。
以上①、②对比，初步设计批复金额＞初步设计成果文件概算明细金额
③初步设计批复金额19363.92万元=可行性研究报告批复金额19363.92万元
备注：可行性研究报告批复（玉发改社会复〔2019〕274号）工程估算总投资19363.92万元，其中：工程建设费用10182.27万元，其他费用1165.82万元，预备费907.85万元，土地征用费5670.43万元，建设期利息1437.55万元。</t>
  </si>
  <si>
    <t>初步设计成果文件漏项</t>
  </si>
  <si>
    <t>初步设计成果文件漏项，未含土地征用费5670.43万元，建设期利息1437.55万元。</t>
  </si>
  <si>
    <t>产出数量</t>
  </si>
  <si>
    <t>战时人防工程未完工</t>
  </si>
  <si>
    <t>人防工程按照停车位建设，未按战时人防建设，重新设计施工，目前招标控制价尚未编制完成，尚未招标。</t>
  </si>
  <si>
    <t>社会效益</t>
  </si>
  <si>
    <t>床位未按概算完成</t>
  </si>
  <si>
    <t>批复玉溪市妇幼保健院住院楼床位200床，实际住院床位119个</t>
  </si>
  <si>
    <t>产出时效</t>
  </si>
  <si>
    <t>施工总承包（主体工程）延期</t>
  </si>
  <si>
    <t>主体工程合同工期510天，计划2020年12年20日-2022年5月13日竣工，实际开竣工时间：2020.12.20-2023.11.6，实际工期1051天，延误541天</t>
  </si>
  <si>
    <t>已经提交延期审批资料</t>
  </si>
  <si>
    <t>室内装修工程延期</t>
  </si>
  <si>
    <t>室内装修工程合同工期210天，开竣工时间：2022.4.25-2023.11.6，实际工期560天，延误350天</t>
  </si>
  <si>
    <t>绿化及景观工程延期</t>
  </si>
  <si>
    <t>绿化及景观工程合同工期60天，开竣工时间；2023.6.4-2023.9.4，实际工期92天，延期32天</t>
  </si>
  <si>
    <t>智能化建设系统工程延期</t>
  </si>
  <si>
    <t>智能化建设系统工程合同工期180天，开竣工时间：2022.8.3-2023.7.19，实际工期350天，延期170天</t>
  </si>
  <si>
    <t>成本控制</t>
  </si>
  <si>
    <t>工程延期增加建设期，增加建设期的专项债券利息</t>
  </si>
  <si>
    <t>工期510天计划2020年11月25日-2022年4月18日，实际2020.12.20-2023年11月6日完工交付使用，实际工期1051天，延误541天，建设期专项债券利息每年支付2323316.16元，增加建设期利息费用3443600.12元</t>
  </si>
  <si>
    <t>预计实际总投资成本超概算金额</t>
  </si>
  <si>
    <t>①可行性研究报告批复（玉发改社会复〔2019〕274号）工程估算总投资19363.92万元，其中：工程建设费用10182.27万元，其他费用1165.82万元，预备费907.85万元，土地征用费5670.43万元，建设期利息1437.55万元。
②预计总投资金额：
截至2024年8月30日，预计投资总额224395147.62元，其中：建筑安装工程费152819777.77元，其他费用7196386.61元，建设期利息7675368.24元，土地使用费56703615.00元。
③超概算金额3003.68万元,超概率
预计投资总额22439.51万元＞概算投资19363.92万元
其中：建筑安装工程超概算金额建筑安装工程费4126.19万元，超概率37.21%，即15216.31万元-11090.12万元</t>
  </si>
  <si>
    <t>工程结算审核时间超过规定时间</t>
  </si>
  <si>
    <t>工程结算审核时间根据建设部和国家工商行政管理局制定的《建设工程施工合同 (示范文本)》通用条款中竣工结算时间规定“发包人收到承包人递交的竣工结算报告及结算资料后28天内进行核实，给予确认或者提出修改意见” ，本项目2023年11月6日竣工，截至2024年8月31日尚未出具工程结算审核正式报告，超过规定期限。</t>
  </si>
  <si>
    <t>合同履约情况</t>
  </si>
  <si>
    <t>全过程跟踪审计单位合同未履约完成</t>
  </si>
  <si>
    <t>①人防工程变更，截至2024年8月30日，尚未提交招标控制价和工程量清单；
②根据提供的资料，工程结算尚有三个建安工程内容未审核：施工用电引流线、开关及金具拆除15085.4元；太极路市妇幼保健院道路开口绿化移栽12734.03元，10KV临时用电新建工程345000元；
③“竣工决算编审”未完成，也未提交过程资料。</t>
  </si>
  <si>
    <t>尚未进行竣工财务决算审计单位采购，竣工财务决算超过规定时间</t>
  </si>
  <si>
    <t>选取的全过程跟踪审计单位为造价公司，含“竣工决算编审”，根据云价综合【2012】66号文7：“竣工决算编审”内容“依据工程结算成果文件和财务资料编制竣工决算”，他们只能编制，不能审计。依据《玉溪市妇幼保健院内部控制管理办法》（玉妇幼发﹝2024﹞8 号）第四章第三十一条 基本建设业务内部控制（三）“......竣工决算与竣工审计等不相容岗位相互分离"原则，应招标竣工决算审计单位。
《基本建设项目竣工财务决算管理暂行办法》财建〔2016〕503号“第二条 基本建设项目(以下简称项目)完工可投入使用或者试运行合格后，应当在3个月内编报竣工财务决算，特殊情况确需延长的，中小型项目不得超过2个月，大型项目不得超过6个月”，本项目属于中型建筑，2023年11月6日完工，截至2024年8月31日尚未提供竣工财务决算审计报告，已经超过6个月。</t>
  </si>
  <si>
    <t>竣工验收</t>
  </si>
  <si>
    <t>整个项目未联合竣工验收</t>
  </si>
  <si>
    <t>因为人防不符合战时标准，需要变更，截至2024年8月30日，人防工程尚未实施，故管理部门未对整个项目进行联合竣工验收。</t>
  </si>
  <si>
    <t>债券管理</t>
  </si>
  <si>
    <t>未按《专项债券实施方案》进入运营期</t>
  </si>
  <si>
    <t>玉溪市妇幼保健院迁建项目计划于2020年发行一期专项债券，发行期5年，金额9600万元，债券利息2.42%。玉溪市财政局2020年6月22日汇入玉溪市卫生健康委员会账户，到期日2025.5月到期。《专项债券实施方案》项目建设期和运营期：本项目建设期为2.5年，从2020 年7月起至2022年12月止，2023年1月开始进入运营期。2020年6月22日下拨专项债券，建设期2年，应该在2022年6月完成，实际2023年11月6日交付使用，未按《专项债券实施方案》进入运营期，超过17个月。</t>
  </si>
  <si>
    <t>专项债券项目资金绩效管理</t>
  </si>
  <si>
    <t>未进行政府专项债券绩效管理</t>
  </si>
  <si>
    <t>未按照《地方政府专项债券项目资金绩效管理办法》每年进行绩效目标管理、绩效运行监控、绩效评价管理、评价结果应用</t>
  </si>
  <si>
    <t>专项债券项目资金还本付息方案</t>
  </si>
  <si>
    <t>未按《专项债券实施方案》编制还本付息计划</t>
  </si>
  <si>
    <t>依据2020年3月编制的《玉溪市妇幼保健院迁建项目专项债券
实施方案》“......要高度重视地方政府债券还本付息工作，制定完善地方政府债券还本付息相关制度，准确编制还本付息计划，提前落实并及时足额拨付还本付息资金，切实维护政府信誉”。根据提供的资料，未编制还本付息计划。</t>
  </si>
  <si>
    <t>合同履约质量</t>
  </si>
  <si>
    <t>监理、施工阶段全过程造价控制未按工程计量进度审核，导致超付工程款</t>
  </si>
  <si>
    <t>与云南省玉溪市荣玉建筑工程有限公司签订的《绿化及景观工程合同》金额5166324.04元，工程结算审核初步金额为3132834.03元，实际付款3536652.57元，超付403818.54元，未按计量进度支付工程款</t>
  </si>
  <si>
    <t>建安工程未进行工程结算审核就进行付款</t>
  </si>
  <si>
    <t>根据提供的资料，工程结算尚有三个建安工程内容未审核：施工用电引流线、开关及金具拆除15085.4元；太极路市妇幼保健院道路开口绿化移栽12734.03元，10KV临时用电新建工程345000元；但是工程款均支付完毕。</t>
  </si>
  <si>
    <t>资金缺口</t>
  </si>
  <si>
    <t>超概金额形成新的资金缺口</t>
  </si>
  <si>
    <t>本项目概算金额19,363.92万元，到位资金19,653.50元，资金到位率为101.50%，资金已经全部到位，但本项目概算金额预计3075.60万元，形成新的资金缺口。</t>
  </si>
  <si>
    <t>2025年5月27日即将到期的专项债券形成资金缺口</t>
  </si>
  <si>
    <t>本项目专项债券资金发行政府专项债劵9,600.00万元，期限5年，偿还利率为2.42%，起息日为2020年5月28日，到期日为2025年5月27日。本专项债券资金采取到期还本，按年付息的资金偿还模式；专项债券年利息2,323,200.00元，服务费116.16元，共计2,323,316.16元；五年共偿还利息11,616,000.00元。根据提供的收入资料和《玉溪市妇幼保健院迁建项目专项债券利息补助资金实施方案》，本院收入可以覆盖债券利息和运营成本，但无力偿还本金。</t>
  </si>
  <si>
    <t>预期收益情况</t>
  </si>
  <si>
    <t>停车位收入情况：尚未进行停车费用的收取</t>
  </si>
  <si>
    <t>依据《专项债券实施方案》停车位收入测算，本项目按照每个车位每天可赚取15元作为停车位单价计算停车位收入，2023年11月6日交付使用至今，尚未进行停车费的收取。实际建设停车位为地上201，地下38，依据测算估计第一年停车位使用率为70%，自2023年12月至2024年8月31日，少收停车费（201+38）×70%×15元×270天=677565元</t>
  </si>
  <si>
    <t>收益未达预期，不能覆盖专项债券本息</t>
  </si>
  <si>
    <t>依据《专项债券实施方案》项目专项债券本息保障倍数（平均偿债覆盖率）为1.20，能实现项目收入和融资自求平衡，经测算，收益未达预期，不能覆盖专项债券本息。例如：《专项债券实施方案》2023年当期现金净流量2,181.53万，实际2023年1-12月收入总额4771.85万元（其中2023年1-6月收入为1747.42万元），结余999.76万元；《专项债券实施方案》2024年期末累计现金结存额2,363.85万元，实际2024年1-6月收入2171.29万元，预计2024年结余资金600.00万元。无法覆盖专项债券本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</si>
</sst>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font>
    <font>
      <sz val="14"/>
      <color indexed="8"/>
      <name val="宋体"/>
      <charset val="134"/>
    </font>
    <font>
      <b/>
      <sz val="14"/>
      <color indexed="8"/>
      <name val="宋体"/>
      <charset val="134"/>
    </font>
    <font>
      <sz val="12"/>
      <color indexed="8"/>
      <name val="宋体"/>
      <charset val="134"/>
    </font>
    <font>
      <b/>
      <sz val="20"/>
      <color indexed="8"/>
      <name val="宋体"/>
      <charset val="134"/>
    </font>
    <font>
      <b/>
      <sz val="14"/>
      <color indexed="8"/>
      <name val="仿宋"/>
      <charset val="134"/>
    </font>
    <font>
      <sz val="12"/>
      <color indexed="8"/>
      <name val="仿宋"/>
      <charset val="134"/>
    </font>
    <font>
      <sz val="12"/>
      <name val="仿宋"/>
      <charset val="134"/>
    </font>
    <font>
      <sz val="12"/>
      <color rgb="FF000000"/>
      <name val="仿宋"/>
      <charset val="134"/>
    </font>
    <font>
      <sz val="16"/>
      <color rgb="FF00000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theme="1"/>
      <name val="宋体"/>
      <charset val="134"/>
      <scheme val="minor"/>
    </font>
    <font>
      <sz val="11"/>
      <color rgb="FFFA7D0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1" fillId="2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28" fillId="0" borderId="9"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5" fillId="24" borderId="6" applyNumberFormat="false" applyAlignment="false" applyProtection="false">
      <alignment vertical="center"/>
    </xf>
    <xf numFmtId="0" fontId="26"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1" fillId="12" borderId="6" applyNumberFormat="false" applyAlignment="false" applyProtection="false">
      <alignment vertical="center"/>
    </xf>
    <xf numFmtId="0" fontId="24" fillId="24" borderId="10" applyNumberFormat="false" applyAlignment="false" applyProtection="false">
      <alignment vertical="center"/>
    </xf>
    <xf numFmtId="0" fontId="29" fillId="31" borderId="11" applyNumberFormat="false" applyAlignment="false" applyProtection="false">
      <alignment vertical="center"/>
    </xf>
    <xf numFmtId="0" fontId="19" fillId="0" borderId="5"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8" fillId="21" borderId="8"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0" fillId="0" borderId="0">
      <alignment vertical="center"/>
    </xf>
    <xf numFmtId="0" fontId="10" fillId="28"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3" fillId="0" borderId="0" xfId="0" applyFont="true" applyAlignment="true">
      <alignment horizontal="left" vertical="center"/>
    </xf>
    <xf numFmtId="0" fontId="4" fillId="0" borderId="0" xfId="0" applyFont="true" applyAlignment="true">
      <alignment horizontal="center" vertical="center"/>
    </xf>
    <xf numFmtId="0" fontId="2" fillId="0" borderId="1" xfId="0" applyFont="true" applyBorder="true" applyAlignment="true">
      <alignment horizontal="center" vertical="center"/>
    </xf>
    <xf numFmtId="0" fontId="5" fillId="0" borderId="2" xfId="0" applyFont="true" applyBorder="true" applyAlignment="true">
      <alignment horizontal="center" vertical="center" wrapText="true"/>
    </xf>
    <xf numFmtId="0" fontId="6" fillId="0" borderId="2" xfId="0" applyFont="true" applyBorder="true" applyAlignment="true">
      <alignment horizontal="center" vertical="center"/>
    </xf>
    <xf numFmtId="0" fontId="6" fillId="0" borderId="2"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4" fillId="0" borderId="0" xfId="0" applyFont="true" applyAlignment="true">
      <alignment horizontal="left" vertical="center"/>
    </xf>
    <xf numFmtId="0" fontId="2" fillId="0" borderId="1" xfId="0" applyFont="true" applyBorder="true" applyAlignment="true">
      <alignment horizontal="left" vertical="center"/>
    </xf>
    <xf numFmtId="0" fontId="6" fillId="0" borderId="2" xfId="0" applyFont="true" applyBorder="true" applyAlignment="true">
      <alignment horizontal="left" vertical="center" wrapText="true"/>
    </xf>
    <xf numFmtId="43" fontId="6" fillId="0" borderId="2" xfId="0" applyNumberFormat="true" applyFont="true" applyBorder="true" applyAlignment="true">
      <alignment horizontal="center" vertical="center"/>
    </xf>
    <xf numFmtId="0" fontId="7" fillId="0" borderId="2" xfId="0" applyFont="true" applyBorder="true" applyAlignment="true">
      <alignment horizontal="left" vertical="center" wrapText="true"/>
    </xf>
    <xf numFmtId="43" fontId="7" fillId="0" borderId="2" xfId="0" applyNumberFormat="true" applyFont="true" applyBorder="true" applyAlignment="true">
      <alignment horizontal="center" vertical="center"/>
    </xf>
    <xf numFmtId="4" fontId="0" fillId="0" borderId="0" xfId="0" applyNumberFormat="true">
      <alignment vertical="center"/>
    </xf>
    <xf numFmtId="43" fontId="6" fillId="0" borderId="2" xfId="0" applyNumberFormat="true" applyFont="true" applyBorder="true" applyAlignment="true">
      <alignment horizontal="center" vertical="center" wrapText="true"/>
    </xf>
    <xf numFmtId="0" fontId="8" fillId="0" borderId="2" xfId="0" applyFont="true" applyBorder="true" applyAlignment="true">
      <alignment horizontal="left" vertical="center" wrapText="true"/>
    </xf>
    <xf numFmtId="0" fontId="0" fillId="0" borderId="2" xfId="0" applyBorder="true" applyAlignment="true">
      <alignment horizontal="center" vertical="center"/>
    </xf>
    <xf numFmtId="43" fontId="6" fillId="0" borderId="2" xfId="0" applyNumberFormat="true" applyFont="true" applyBorder="true" applyAlignment="true">
      <alignment horizontal="left" vertical="center" wrapText="true"/>
    </xf>
    <xf numFmtId="0" fontId="6" fillId="0" borderId="3" xfId="0" applyFont="true" applyBorder="true" applyAlignment="true">
      <alignment horizontal="center" vertical="center" wrapText="true"/>
    </xf>
    <xf numFmtId="0" fontId="6" fillId="0" borderId="3" xfId="0" applyFont="true" applyBorder="true" applyAlignment="true">
      <alignment horizontal="center" vertical="center"/>
    </xf>
    <xf numFmtId="49" fontId="6" fillId="0" borderId="2" xfId="0" applyNumberFormat="true" applyFont="true" applyBorder="true" applyAlignment="true">
      <alignment horizontal="left" vertical="center" wrapText="true"/>
    </xf>
    <xf numFmtId="0" fontId="6" fillId="0" borderId="3" xfId="0" applyFont="true" applyBorder="true" applyAlignment="true">
      <alignment horizontal="left" vertical="center"/>
    </xf>
    <xf numFmtId="4" fontId="9" fillId="0" borderId="0" xfId="0" applyNumberFormat="true" applyFont="true" applyAlignment="true">
      <alignment horizontal="lef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7"/>
  <sheetViews>
    <sheetView tabSelected="1" view="pageBreakPreview" zoomScaleNormal="79" zoomScaleSheetLayoutView="100" workbookViewId="0">
      <selection activeCell="D8" sqref="D8"/>
    </sheetView>
  </sheetViews>
  <sheetFormatPr defaultColWidth="9" defaultRowHeight="13.5" outlineLevelCol="7"/>
  <cols>
    <col min="1" max="1" width="7.5" style="3" customWidth="true"/>
    <col min="2" max="2" width="11.8833333333333" style="3" customWidth="true"/>
    <col min="3" max="3" width="13.1333333333333" style="3" customWidth="true"/>
    <col min="4" max="4" width="31.25" style="3" customWidth="true"/>
    <col min="5" max="5" width="66.1333333333333" style="4" customWidth="true"/>
    <col min="6" max="6" width="19.25" style="3" customWidth="true"/>
    <col min="7" max="7" width="10.8833333333333" style="3" customWidth="true"/>
    <col min="8" max="8" width="26.1333333333333" customWidth="true"/>
    <col min="9" max="9" width="9.13333333333333" customWidth="true"/>
  </cols>
  <sheetData>
    <row r="1" ht="14.25" spans="1:2">
      <c r="A1" s="5" t="s">
        <v>0</v>
      </c>
      <c r="B1" s="5"/>
    </row>
    <row r="2" ht="25.5" spans="1:7">
      <c r="A2" s="6" t="s">
        <v>1</v>
      </c>
      <c r="B2" s="6"/>
      <c r="C2" s="6"/>
      <c r="D2" s="6"/>
      <c r="E2" s="12"/>
      <c r="F2" s="6"/>
      <c r="G2" s="6"/>
    </row>
    <row r="3" s="1" customFormat="true" ht="24.95" customHeight="true" spans="1:7">
      <c r="A3" s="7" t="s">
        <v>2</v>
      </c>
      <c r="B3" s="7"/>
      <c r="C3" s="7"/>
      <c r="D3" s="7"/>
      <c r="E3" s="13"/>
      <c r="F3" s="7"/>
      <c r="G3" s="7"/>
    </row>
    <row r="4" s="2" customFormat="true" ht="42.95" customHeight="true" spans="1:7">
      <c r="A4" s="8" t="s">
        <v>3</v>
      </c>
      <c r="B4" s="8" t="s">
        <v>4</v>
      </c>
      <c r="C4" s="8" t="s">
        <v>5</v>
      </c>
      <c r="D4" s="8" t="s">
        <v>6</v>
      </c>
      <c r="E4" s="8" t="s">
        <v>7</v>
      </c>
      <c r="F4" s="8" t="s">
        <v>8</v>
      </c>
      <c r="G4" s="8" t="s">
        <v>9</v>
      </c>
    </row>
    <row r="5" ht="72.95" customHeight="true" spans="1:7">
      <c r="A5" s="9">
        <v>1</v>
      </c>
      <c r="B5" s="10" t="s">
        <v>10</v>
      </c>
      <c r="C5" s="10" t="s">
        <v>11</v>
      </c>
      <c r="D5" s="10" t="s">
        <v>12</v>
      </c>
      <c r="E5" s="14" t="s">
        <v>13</v>
      </c>
      <c r="F5" s="15">
        <f>1070606.24*30%</f>
        <v>321181.872</v>
      </c>
      <c r="G5" s="10" t="s">
        <v>14</v>
      </c>
    </row>
    <row r="6" ht="90.95" customHeight="true" spans="1:7">
      <c r="A6" s="9">
        <v>2</v>
      </c>
      <c r="B6" s="10" t="s">
        <v>10</v>
      </c>
      <c r="C6" s="10" t="s">
        <v>15</v>
      </c>
      <c r="D6" s="10" t="s">
        <v>16</v>
      </c>
      <c r="E6" s="14" t="s">
        <v>17</v>
      </c>
      <c r="F6" s="15">
        <v>79074924.92</v>
      </c>
      <c r="G6" s="9" t="s">
        <v>18</v>
      </c>
    </row>
    <row r="7" ht="87.95" customHeight="true" spans="1:7">
      <c r="A7" s="9">
        <v>3</v>
      </c>
      <c r="B7" s="10" t="s">
        <v>10</v>
      </c>
      <c r="C7" s="10" t="s">
        <v>11</v>
      </c>
      <c r="D7" s="10" t="s">
        <v>19</v>
      </c>
      <c r="E7" s="14" t="s">
        <v>20</v>
      </c>
      <c r="F7" s="15">
        <f>(11238876.28+167209.52+5621515.44+501628.57)*3%</f>
        <v>525876.8943</v>
      </c>
      <c r="G7" s="9"/>
    </row>
    <row r="8" ht="63.95" customHeight="true" spans="1:7">
      <c r="A8" s="9">
        <v>4</v>
      </c>
      <c r="B8" s="10" t="s">
        <v>10</v>
      </c>
      <c r="C8" s="10" t="s">
        <v>11</v>
      </c>
      <c r="D8" s="10" t="s">
        <v>21</v>
      </c>
      <c r="E8" s="14" t="s">
        <v>22</v>
      </c>
      <c r="F8" s="15">
        <v>501628.57</v>
      </c>
      <c r="G8" s="9"/>
    </row>
    <row r="9" ht="120.95" customHeight="true" spans="1:7">
      <c r="A9" s="9">
        <v>5</v>
      </c>
      <c r="B9" s="10" t="s">
        <v>10</v>
      </c>
      <c r="C9" s="10" t="s">
        <v>11</v>
      </c>
      <c r="D9" s="10" t="s">
        <v>23</v>
      </c>
      <c r="E9" s="14" t="s">
        <v>24</v>
      </c>
      <c r="F9" s="15">
        <v>29664</v>
      </c>
      <c r="G9" s="10" t="s">
        <v>25</v>
      </c>
    </row>
    <row r="10" ht="77.1" customHeight="true" spans="1:7">
      <c r="A10" s="9">
        <v>6</v>
      </c>
      <c r="B10" s="10" t="s">
        <v>10</v>
      </c>
      <c r="C10" s="10" t="s">
        <v>11</v>
      </c>
      <c r="D10" s="10" t="s">
        <v>26</v>
      </c>
      <c r="E10" s="16" t="s">
        <v>27</v>
      </c>
      <c r="F10" s="15">
        <v>12734.03</v>
      </c>
      <c r="G10" s="10" t="s">
        <v>25</v>
      </c>
    </row>
    <row r="11" ht="117" customHeight="true" spans="1:7">
      <c r="A11" s="9">
        <v>7</v>
      </c>
      <c r="B11" s="10" t="s">
        <v>10</v>
      </c>
      <c r="C11" s="10" t="s">
        <v>11</v>
      </c>
      <c r="D11" s="10" t="s">
        <v>28</v>
      </c>
      <c r="E11" s="14" t="s">
        <v>29</v>
      </c>
      <c r="F11" s="15">
        <v>120000</v>
      </c>
      <c r="G11" s="10" t="s">
        <v>25</v>
      </c>
    </row>
    <row r="12" ht="77.1" customHeight="true" spans="1:7">
      <c r="A12" s="9">
        <v>8</v>
      </c>
      <c r="B12" s="10" t="s">
        <v>10</v>
      </c>
      <c r="C12" s="10" t="s">
        <v>11</v>
      </c>
      <c r="D12" s="10" t="s">
        <v>30</v>
      </c>
      <c r="E12" s="14" t="s">
        <v>31</v>
      </c>
      <c r="F12" s="15">
        <v>15000</v>
      </c>
      <c r="G12" s="10" t="s">
        <v>25</v>
      </c>
    </row>
    <row r="13" ht="123" customHeight="true" spans="1:8">
      <c r="A13" s="9">
        <v>9</v>
      </c>
      <c r="B13" s="10" t="s">
        <v>10</v>
      </c>
      <c r="C13" s="10" t="s">
        <v>11</v>
      </c>
      <c r="D13" s="10" t="s">
        <v>32</v>
      </c>
      <c r="E13" s="16" t="s">
        <v>33</v>
      </c>
      <c r="F13" s="17">
        <v>1152899.87</v>
      </c>
      <c r="G13" s="11" t="s">
        <v>25</v>
      </c>
      <c r="H13" s="18"/>
    </row>
    <row r="14" ht="147.95" customHeight="true" spans="1:8">
      <c r="A14" s="9">
        <v>10</v>
      </c>
      <c r="B14" s="10" t="s">
        <v>10</v>
      </c>
      <c r="C14" s="10" t="s">
        <v>11</v>
      </c>
      <c r="D14" s="10" t="s">
        <v>34</v>
      </c>
      <c r="E14" s="14" t="s">
        <v>35</v>
      </c>
      <c r="F14" s="15"/>
      <c r="G14" s="10"/>
      <c r="H14" s="18"/>
    </row>
    <row r="15" ht="81.95" customHeight="true" spans="1:7">
      <c r="A15" s="9">
        <v>11</v>
      </c>
      <c r="B15" s="10" t="s">
        <v>10</v>
      </c>
      <c r="C15" s="10" t="s">
        <v>36</v>
      </c>
      <c r="D15" s="10" t="s">
        <v>37</v>
      </c>
      <c r="E15" s="14" t="s">
        <v>38</v>
      </c>
      <c r="F15" s="19"/>
      <c r="G15" s="10" t="s">
        <v>39</v>
      </c>
    </row>
    <row r="16" ht="147" customHeight="true" spans="1:7">
      <c r="A16" s="9">
        <v>12</v>
      </c>
      <c r="B16" s="10" t="s">
        <v>10</v>
      </c>
      <c r="C16" s="10" t="s">
        <v>40</v>
      </c>
      <c r="D16" s="10" t="s">
        <v>41</v>
      </c>
      <c r="E16" s="14" t="s">
        <v>42</v>
      </c>
      <c r="F16" s="15">
        <f>575000*(50%-30%)</f>
        <v>115000</v>
      </c>
      <c r="G16" s="9"/>
    </row>
    <row r="17" ht="147" customHeight="true" spans="1:7">
      <c r="A17" s="9">
        <v>13</v>
      </c>
      <c r="B17" s="10" t="s">
        <v>10</v>
      </c>
      <c r="C17" s="10" t="s">
        <v>40</v>
      </c>
      <c r="D17" s="10" t="s">
        <v>43</v>
      </c>
      <c r="E17" s="14" t="s">
        <v>44</v>
      </c>
      <c r="F17" s="15">
        <f>56373.9*(50%-30%)</f>
        <v>11274.78</v>
      </c>
      <c r="G17" s="9"/>
    </row>
    <row r="18" ht="147" customHeight="true" spans="1:7">
      <c r="A18" s="9">
        <v>14</v>
      </c>
      <c r="B18" s="10" t="s">
        <v>10</v>
      </c>
      <c r="C18" s="10" t="s">
        <v>40</v>
      </c>
      <c r="D18" s="10" t="s">
        <v>45</v>
      </c>
      <c r="E18" s="14" t="s">
        <v>46</v>
      </c>
      <c r="F18" s="15">
        <f>1036000*(50%-30%)</f>
        <v>207200</v>
      </c>
      <c r="G18" s="9"/>
    </row>
    <row r="19" ht="147" customHeight="true" spans="1:7">
      <c r="A19" s="9">
        <v>15</v>
      </c>
      <c r="B19" s="10" t="s">
        <v>10</v>
      </c>
      <c r="C19" s="10" t="s">
        <v>40</v>
      </c>
      <c r="D19" s="10" t="s">
        <v>47</v>
      </c>
      <c r="E19" s="14" t="s">
        <v>48</v>
      </c>
      <c r="F19" s="15">
        <f>149001.93*(70%-30%)</f>
        <v>59600.772</v>
      </c>
      <c r="G19" s="9"/>
    </row>
    <row r="20" ht="162" customHeight="true" spans="1:7">
      <c r="A20" s="9">
        <v>16</v>
      </c>
      <c r="B20" s="10" t="s">
        <v>10</v>
      </c>
      <c r="C20" s="10" t="s">
        <v>40</v>
      </c>
      <c r="D20" s="10" t="s">
        <v>49</v>
      </c>
      <c r="E20" s="14" t="s">
        <v>50</v>
      </c>
      <c r="F20" s="15">
        <f>345000*(5%-3%)</f>
        <v>6900</v>
      </c>
      <c r="G20" s="10" t="s">
        <v>51</v>
      </c>
    </row>
    <row r="21" ht="117" customHeight="true" spans="1:7">
      <c r="A21" s="9">
        <v>17</v>
      </c>
      <c r="B21" s="10" t="s">
        <v>10</v>
      </c>
      <c r="C21" s="10" t="s">
        <v>52</v>
      </c>
      <c r="D21" s="10" t="s">
        <v>53</v>
      </c>
      <c r="E21" s="14" t="s">
        <v>54</v>
      </c>
      <c r="F21" s="15">
        <v>10000</v>
      </c>
      <c r="G21" s="9"/>
    </row>
    <row r="22" ht="117" customHeight="true" spans="1:7">
      <c r="A22" s="9">
        <v>18</v>
      </c>
      <c r="B22" s="10" t="s">
        <v>10</v>
      </c>
      <c r="C22" s="10" t="s">
        <v>52</v>
      </c>
      <c r="D22" s="10" t="s">
        <v>55</v>
      </c>
      <c r="E22" s="14" t="s">
        <v>56</v>
      </c>
      <c r="F22" s="15">
        <v>8000</v>
      </c>
      <c r="G22" s="9"/>
    </row>
    <row r="23" ht="54.95" customHeight="true" spans="1:7">
      <c r="A23" s="9">
        <v>19</v>
      </c>
      <c r="B23" s="10" t="s">
        <v>10</v>
      </c>
      <c r="C23" s="10" t="s">
        <v>57</v>
      </c>
      <c r="D23" s="10" t="s">
        <v>58</v>
      </c>
      <c r="E23" s="14" t="s">
        <v>59</v>
      </c>
      <c r="F23" s="15"/>
      <c r="G23" s="9"/>
    </row>
    <row r="24" ht="69.95" customHeight="true" spans="1:7">
      <c r="A24" s="9">
        <v>20</v>
      </c>
      <c r="B24" s="10" t="s">
        <v>10</v>
      </c>
      <c r="C24" s="10" t="s">
        <v>60</v>
      </c>
      <c r="D24" s="10" t="s">
        <v>61</v>
      </c>
      <c r="E24" s="14" t="s">
        <v>62</v>
      </c>
      <c r="F24" s="15"/>
      <c r="G24" s="9"/>
    </row>
    <row r="25" ht="90.95" customHeight="true" spans="1:7">
      <c r="A25" s="9">
        <v>21</v>
      </c>
      <c r="B25" s="10" t="s">
        <v>10</v>
      </c>
      <c r="C25" s="10" t="s">
        <v>60</v>
      </c>
      <c r="D25" s="10" t="s">
        <v>63</v>
      </c>
      <c r="E25" s="14" t="s">
        <v>64</v>
      </c>
      <c r="F25" s="15"/>
      <c r="G25" s="9"/>
    </row>
    <row r="26" ht="69.95" customHeight="true" spans="1:7">
      <c r="A26" s="9">
        <v>22</v>
      </c>
      <c r="B26" s="10" t="s">
        <v>10</v>
      </c>
      <c r="C26" s="10" t="s">
        <v>60</v>
      </c>
      <c r="D26" s="10" t="s">
        <v>65</v>
      </c>
      <c r="E26" s="14" t="s">
        <v>66</v>
      </c>
      <c r="F26" s="15"/>
      <c r="G26" s="9"/>
    </row>
    <row r="27" ht="78.95" customHeight="true" spans="1:7">
      <c r="A27" s="9">
        <v>23</v>
      </c>
      <c r="B27" s="10" t="s">
        <v>10</v>
      </c>
      <c r="C27" s="10" t="s">
        <v>60</v>
      </c>
      <c r="D27" s="10" t="s">
        <v>67</v>
      </c>
      <c r="E27" s="14" t="s">
        <v>68</v>
      </c>
      <c r="F27" s="15">
        <f>900706.81*8%</f>
        <v>72056.5448</v>
      </c>
      <c r="G27" s="9"/>
    </row>
    <row r="28" ht="99.95" customHeight="true" spans="1:7">
      <c r="A28" s="9">
        <v>24</v>
      </c>
      <c r="B28" s="10" t="s">
        <v>10</v>
      </c>
      <c r="C28" s="10" t="s">
        <v>60</v>
      </c>
      <c r="D28" s="10" t="s">
        <v>69</v>
      </c>
      <c r="E28" s="14" t="s">
        <v>70</v>
      </c>
      <c r="F28" s="15"/>
      <c r="G28" s="9"/>
    </row>
    <row r="29" ht="99.95" customHeight="true" spans="1:7">
      <c r="A29" s="9">
        <v>25</v>
      </c>
      <c r="B29" s="10" t="s">
        <v>10</v>
      </c>
      <c r="C29" s="10" t="s">
        <v>60</v>
      </c>
      <c r="D29" s="10" t="s">
        <v>71</v>
      </c>
      <c r="E29" s="14" t="s">
        <v>72</v>
      </c>
      <c r="F29" s="15"/>
      <c r="G29" s="9"/>
    </row>
    <row r="30" ht="48" customHeight="true" spans="1:7">
      <c r="A30" s="9">
        <v>26</v>
      </c>
      <c r="B30" s="10" t="s">
        <v>10</v>
      </c>
      <c r="C30" s="10" t="s">
        <v>57</v>
      </c>
      <c r="D30" s="10" t="s">
        <v>73</v>
      </c>
      <c r="E30" s="20" t="s">
        <v>74</v>
      </c>
      <c r="F30" s="15"/>
      <c r="G30" s="9"/>
    </row>
    <row r="31" ht="44.1" customHeight="true" spans="1:7">
      <c r="A31" s="9">
        <v>27</v>
      </c>
      <c r="B31" s="10" t="s">
        <v>10</v>
      </c>
      <c r="C31" s="10" t="s">
        <v>40</v>
      </c>
      <c r="D31" s="10" t="s">
        <v>75</v>
      </c>
      <c r="E31" s="14" t="s">
        <v>76</v>
      </c>
      <c r="F31" s="21"/>
      <c r="G31" s="9"/>
    </row>
    <row r="32" ht="168" customHeight="true" spans="1:7">
      <c r="A32" s="9">
        <v>28</v>
      </c>
      <c r="B32" s="10" t="s">
        <v>10</v>
      </c>
      <c r="C32" s="10" t="s">
        <v>77</v>
      </c>
      <c r="D32" s="10" t="s">
        <v>78</v>
      </c>
      <c r="E32" s="14" t="s">
        <v>79</v>
      </c>
      <c r="F32" s="15">
        <v>660000</v>
      </c>
      <c r="G32" s="9"/>
    </row>
    <row r="33" ht="231.95" customHeight="true" spans="1:7">
      <c r="A33" s="9">
        <v>29</v>
      </c>
      <c r="B33" s="10" t="s">
        <v>10</v>
      </c>
      <c r="C33" s="10" t="s">
        <v>77</v>
      </c>
      <c r="D33" s="10" t="s">
        <v>80</v>
      </c>
      <c r="E33" s="14" t="s">
        <v>81</v>
      </c>
      <c r="F33" s="15">
        <v>960000</v>
      </c>
      <c r="G33" s="9"/>
    </row>
    <row r="34" ht="159" customHeight="true" spans="1:7">
      <c r="A34" s="9">
        <v>30</v>
      </c>
      <c r="B34" s="10" t="s">
        <v>10</v>
      </c>
      <c r="C34" s="10" t="s">
        <v>77</v>
      </c>
      <c r="D34" s="11" t="s">
        <v>82</v>
      </c>
      <c r="E34" s="14" t="s">
        <v>83</v>
      </c>
      <c r="F34" s="15">
        <v>42383480.26</v>
      </c>
      <c r="G34" s="10" t="s">
        <v>84</v>
      </c>
    </row>
    <row r="35" ht="159" customHeight="true" spans="1:7">
      <c r="A35" s="9">
        <v>31</v>
      </c>
      <c r="B35" s="10" t="s">
        <v>10</v>
      </c>
      <c r="C35" s="10" t="s">
        <v>77</v>
      </c>
      <c r="D35" s="11" t="s">
        <v>85</v>
      </c>
      <c r="E35" s="14" t="s">
        <v>86</v>
      </c>
      <c r="F35" s="15"/>
      <c r="G35" s="10" t="s">
        <v>84</v>
      </c>
    </row>
    <row r="36" ht="273.95" customHeight="true" spans="1:7">
      <c r="A36" s="9">
        <v>32</v>
      </c>
      <c r="B36" s="10" t="s">
        <v>10</v>
      </c>
      <c r="C36" s="10" t="s">
        <v>77</v>
      </c>
      <c r="D36" s="10" t="s">
        <v>87</v>
      </c>
      <c r="E36" s="14" t="s">
        <v>88</v>
      </c>
      <c r="F36" s="15">
        <f>120000+150000+42000+16000+55000+26000+106000+38051</f>
        <v>553051</v>
      </c>
      <c r="G36" s="10" t="s">
        <v>89</v>
      </c>
    </row>
    <row r="37" ht="156.95" customHeight="true" spans="1:7">
      <c r="A37" s="9">
        <v>33</v>
      </c>
      <c r="B37" s="10" t="s">
        <v>10</v>
      </c>
      <c r="C37" s="10" t="s">
        <v>77</v>
      </c>
      <c r="D37" s="11" t="s">
        <v>90</v>
      </c>
      <c r="E37" s="14" t="s">
        <v>91</v>
      </c>
      <c r="F37" s="15">
        <v>12328900</v>
      </c>
      <c r="G37" s="10" t="s">
        <v>84</v>
      </c>
    </row>
    <row r="38" ht="234" customHeight="true" spans="1:7">
      <c r="A38" s="9">
        <v>34</v>
      </c>
      <c r="B38" s="10" t="s">
        <v>10</v>
      </c>
      <c r="C38" s="10" t="s">
        <v>92</v>
      </c>
      <c r="D38" s="11" t="s">
        <v>93</v>
      </c>
      <c r="E38" s="14" t="s">
        <v>94</v>
      </c>
      <c r="F38" s="15"/>
      <c r="G38" s="10"/>
    </row>
    <row r="39" ht="194.1" customHeight="true" spans="1:7">
      <c r="A39" s="9">
        <v>35</v>
      </c>
      <c r="B39" s="10" t="s">
        <v>10</v>
      </c>
      <c r="C39" s="10" t="s">
        <v>92</v>
      </c>
      <c r="D39" s="10" t="s">
        <v>95</v>
      </c>
      <c r="E39" s="14" t="s">
        <v>96</v>
      </c>
      <c r="F39" s="15">
        <v>5166324.04</v>
      </c>
      <c r="G39" s="9"/>
    </row>
    <row r="40" ht="93.95" customHeight="true" spans="1:7">
      <c r="A40" s="9">
        <v>36</v>
      </c>
      <c r="B40" s="10" t="s">
        <v>10</v>
      </c>
      <c r="C40" s="10" t="s">
        <v>97</v>
      </c>
      <c r="D40" s="10" t="s">
        <v>98</v>
      </c>
      <c r="E40" s="14" t="s">
        <v>99</v>
      </c>
      <c r="F40" s="15">
        <v>155384.01</v>
      </c>
      <c r="G40" s="10" t="s">
        <v>100</v>
      </c>
    </row>
    <row r="41" ht="53" customHeight="true" spans="1:7">
      <c r="A41" s="9">
        <v>37</v>
      </c>
      <c r="B41" s="10" t="s">
        <v>10</v>
      </c>
      <c r="C41" s="10" t="s">
        <v>97</v>
      </c>
      <c r="D41" s="10" t="s">
        <v>101</v>
      </c>
      <c r="E41" s="14" t="s">
        <v>102</v>
      </c>
      <c r="F41" s="15">
        <v>55680</v>
      </c>
      <c r="G41" s="10" t="s">
        <v>100</v>
      </c>
    </row>
    <row r="42" ht="136" customHeight="true" spans="1:7">
      <c r="A42" s="9">
        <v>38</v>
      </c>
      <c r="B42" s="10" t="s">
        <v>10</v>
      </c>
      <c r="C42" s="10" t="s">
        <v>97</v>
      </c>
      <c r="D42" s="10" t="s">
        <v>103</v>
      </c>
      <c r="E42" s="14" t="s">
        <v>104</v>
      </c>
      <c r="F42" s="15"/>
      <c r="G42" s="10" t="s">
        <v>100</v>
      </c>
    </row>
    <row r="43" ht="141" customHeight="true" spans="1:7">
      <c r="A43" s="9">
        <v>39</v>
      </c>
      <c r="B43" s="10" t="s">
        <v>10</v>
      </c>
      <c r="C43" s="10" t="s">
        <v>97</v>
      </c>
      <c r="D43" s="10" t="s">
        <v>105</v>
      </c>
      <c r="E43" s="14" t="s">
        <v>106</v>
      </c>
      <c r="F43" s="15"/>
      <c r="G43" s="10"/>
    </row>
    <row r="44" ht="122" customHeight="true" spans="1:7">
      <c r="A44" s="9">
        <v>40</v>
      </c>
      <c r="B44" s="10" t="s">
        <v>10</v>
      </c>
      <c r="C44" s="10" t="s">
        <v>107</v>
      </c>
      <c r="D44" s="10" t="s">
        <v>108</v>
      </c>
      <c r="E44" s="14" t="s">
        <v>109</v>
      </c>
      <c r="F44" s="15"/>
      <c r="G44" s="10"/>
    </row>
    <row r="45" ht="211" customHeight="true" spans="1:7">
      <c r="A45" s="9">
        <v>41</v>
      </c>
      <c r="B45" s="10" t="s">
        <v>10</v>
      </c>
      <c r="C45" s="10" t="s">
        <v>110</v>
      </c>
      <c r="D45" s="10" t="s">
        <v>111</v>
      </c>
      <c r="E45" s="14" t="s">
        <v>112</v>
      </c>
      <c r="F45" s="15"/>
      <c r="G45" s="10"/>
    </row>
    <row r="46" ht="56.1" customHeight="true" spans="1:7">
      <c r="A46" s="9">
        <v>42</v>
      </c>
      <c r="B46" s="10" t="s">
        <v>10</v>
      </c>
      <c r="C46" s="10" t="s">
        <v>113</v>
      </c>
      <c r="D46" s="10" t="s">
        <v>113</v>
      </c>
      <c r="E46" s="14" t="s">
        <v>114</v>
      </c>
      <c r="F46" s="15">
        <f>(5670.43+1437.55)*10000</f>
        <v>71079800</v>
      </c>
      <c r="G46" s="10"/>
    </row>
    <row r="47" ht="48" customHeight="true" spans="1:7">
      <c r="A47" s="9">
        <v>43</v>
      </c>
      <c r="B47" s="10" t="s">
        <v>10</v>
      </c>
      <c r="C47" s="10" t="s">
        <v>115</v>
      </c>
      <c r="D47" s="10" t="s">
        <v>116</v>
      </c>
      <c r="E47" s="14" t="s">
        <v>117</v>
      </c>
      <c r="F47" s="15"/>
      <c r="G47" s="9"/>
    </row>
    <row r="48" ht="48" customHeight="true" spans="1:7">
      <c r="A48" s="9">
        <v>44</v>
      </c>
      <c r="B48" s="10" t="s">
        <v>10</v>
      </c>
      <c r="C48" s="10" t="s">
        <v>118</v>
      </c>
      <c r="D48" s="10" t="s">
        <v>119</v>
      </c>
      <c r="E48" s="14" t="s">
        <v>120</v>
      </c>
      <c r="F48" s="15"/>
      <c r="G48" s="9"/>
    </row>
    <row r="49" ht="59" customHeight="true" spans="1:7">
      <c r="A49" s="9">
        <v>45</v>
      </c>
      <c r="B49" s="10" t="s">
        <v>10</v>
      </c>
      <c r="C49" s="10" t="s">
        <v>121</v>
      </c>
      <c r="D49" s="10" t="s">
        <v>122</v>
      </c>
      <c r="E49" s="14" t="s">
        <v>123</v>
      </c>
      <c r="F49" s="15"/>
      <c r="G49" s="10" t="s">
        <v>124</v>
      </c>
    </row>
    <row r="50" ht="60" customHeight="true" spans="1:7">
      <c r="A50" s="9">
        <v>46</v>
      </c>
      <c r="B50" s="10" t="s">
        <v>10</v>
      </c>
      <c r="C50" s="10" t="s">
        <v>121</v>
      </c>
      <c r="D50" s="10" t="s">
        <v>125</v>
      </c>
      <c r="E50" s="14" t="s">
        <v>126</v>
      </c>
      <c r="F50" s="15"/>
      <c r="G50" s="10" t="s">
        <v>124</v>
      </c>
    </row>
    <row r="51" ht="62" customHeight="true" spans="1:7">
      <c r="A51" s="9">
        <v>47</v>
      </c>
      <c r="B51" s="10" t="s">
        <v>10</v>
      </c>
      <c r="C51" s="10" t="s">
        <v>121</v>
      </c>
      <c r="D51" s="10" t="s">
        <v>127</v>
      </c>
      <c r="E51" s="14" t="s">
        <v>128</v>
      </c>
      <c r="F51" s="15"/>
      <c r="G51" s="10" t="s">
        <v>124</v>
      </c>
    </row>
    <row r="52" ht="66" customHeight="true" spans="1:7">
      <c r="A52" s="9">
        <v>48</v>
      </c>
      <c r="B52" s="10" t="s">
        <v>10</v>
      </c>
      <c r="C52" s="10" t="s">
        <v>121</v>
      </c>
      <c r="D52" s="10" t="s">
        <v>129</v>
      </c>
      <c r="E52" s="14" t="s">
        <v>130</v>
      </c>
      <c r="F52" s="15"/>
      <c r="G52" s="10" t="s">
        <v>124</v>
      </c>
    </row>
    <row r="53" ht="77.1" customHeight="true" spans="1:7">
      <c r="A53" s="9">
        <v>49</v>
      </c>
      <c r="B53" s="10" t="s">
        <v>10</v>
      </c>
      <c r="C53" s="10" t="s">
        <v>131</v>
      </c>
      <c r="D53" s="10" t="s">
        <v>132</v>
      </c>
      <c r="E53" s="14" t="s">
        <v>133</v>
      </c>
      <c r="F53" s="15">
        <v>3443600.12</v>
      </c>
      <c r="G53" s="9"/>
    </row>
    <row r="54" ht="197" customHeight="true" spans="1:8">
      <c r="A54" s="9">
        <v>50</v>
      </c>
      <c r="B54" s="10" t="s">
        <v>10</v>
      </c>
      <c r="C54" s="10" t="s">
        <v>131</v>
      </c>
      <c r="D54" s="10" t="s">
        <v>134</v>
      </c>
      <c r="E54" s="14" t="s">
        <v>135</v>
      </c>
      <c r="F54" s="15">
        <v>30755947.62</v>
      </c>
      <c r="G54" s="9"/>
      <c r="H54">
        <v>13</v>
      </c>
    </row>
    <row r="55" ht="107.1" customHeight="true" spans="1:7">
      <c r="A55" s="9">
        <v>51</v>
      </c>
      <c r="B55" s="10" t="s">
        <v>10</v>
      </c>
      <c r="C55" s="10" t="s">
        <v>57</v>
      </c>
      <c r="D55" s="10" t="s">
        <v>136</v>
      </c>
      <c r="E55" s="14" t="s">
        <v>137</v>
      </c>
      <c r="F55" s="15"/>
      <c r="G55" s="9"/>
    </row>
    <row r="56" ht="100" customHeight="true" spans="1:7">
      <c r="A56" s="9">
        <v>52</v>
      </c>
      <c r="B56" s="10" t="s">
        <v>10</v>
      </c>
      <c r="C56" s="10" t="s">
        <v>138</v>
      </c>
      <c r="D56" s="10" t="s">
        <v>139</v>
      </c>
      <c r="E56" s="14" t="s">
        <v>140</v>
      </c>
      <c r="F56" s="15"/>
      <c r="G56" s="9"/>
    </row>
    <row r="57" ht="214" customHeight="true" spans="1:7">
      <c r="A57" s="9">
        <v>53</v>
      </c>
      <c r="B57" s="10" t="s">
        <v>10</v>
      </c>
      <c r="C57" s="10" t="s">
        <v>57</v>
      </c>
      <c r="D57" s="10" t="s">
        <v>141</v>
      </c>
      <c r="E57" s="14" t="s">
        <v>142</v>
      </c>
      <c r="F57" s="15"/>
      <c r="G57" s="9"/>
    </row>
    <row r="58" ht="57" customHeight="true" spans="1:7">
      <c r="A58" s="9">
        <v>54</v>
      </c>
      <c r="B58" s="10" t="s">
        <v>10</v>
      </c>
      <c r="C58" s="10" t="s">
        <v>143</v>
      </c>
      <c r="D58" s="10" t="s">
        <v>144</v>
      </c>
      <c r="E58" s="22" t="s">
        <v>145</v>
      </c>
      <c r="F58" s="15"/>
      <c r="G58" s="9"/>
    </row>
    <row r="59" ht="126.95" customHeight="true" spans="1:7">
      <c r="A59" s="9">
        <v>55</v>
      </c>
      <c r="B59" s="10" t="s">
        <v>10</v>
      </c>
      <c r="C59" s="10" t="s">
        <v>146</v>
      </c>
      <c r="D59" s="10" t="s">
        <v>147</v>
      </c>
      <c r="E59" s="22" t="s">
        <v>148</v>
      </c>
      <c r="F59" s="15"/>
      <c r="G59" s="9"/>
    </row>
    <row r="60" ht="63" customHeight="true" spans="1:7">
      <c r="A60" s="9">
        <v>56</v>
      </c>
      <c r="B60" s="10" t="s">
        <v>10</v>
      </c>
      <c r="C60" s="10" t="s">
        <v>149</v>
      </c>
      <c r="D60" s="10" t="s">
        <v>150</v>
      </c>
      <c r="E60" s="22" t="s">
        <v>151</v>
      </c>
      <c r="F60" s="15"/>
      <c r="G60" s="9"/>
    </row>
    <row r="61" ht="77.1" customHeight="true" spans="1:7">
      <c r="A61" s="9">
        <v>57</v>
      </c>
      <c r="B61" s="10" t="s">
        <v>10</v>
      </c>
      <c r="C61" s="10" t="s">
        <v>152</v>
      </c>
      <c r="D61" s="10" t="s">
        <v>153</v>
      </c>
      <c r="E61" s="22" t="s">
        <v>154</v>
      </c>
      <c r="F61" s="15"/>
      <c r="G61" s="9"/>
    </row>
    <row r="62" ht="63" customHeight="true" spans="1:7">
      <c r="A62" s="9">
        <v>58</v>
      </c>
      <c r="B62" s="10" t="s">
        <v>10</v>
      </c>
      <c r="C62" s="10" t="s">
        <v>155</v>
      </c>
      <c r="D62" s="10" t="s">
        <v>156</v>
      </c>
      <c r="E62" s="22" t="s">
        <v>157</v>
      </c>
      <c r="F62" s="15">
        <v>403818.54</v>
      </c>
      <c r="G62" s="9"/>
    </row>
    <row r="63" ht="63" customHeight="true" spans="1:7">
      <c r="A63" s="9">
        <v>59</v>
      </c>
      <c r="B63" s="10" t="s">
        <v>10</v>
      </c>
      <c r="C63" s="10" t="s">
        <v>57</v>
      </c>
      <c r="D63" s="10" t="s">
        <v>158</v>
      </c>
      <c r="E63" s="22" t="s">
        <v>159</v>
      </c>
      <c r="F63" s="15">
        <f>15085.4+12374.03+345000</f>
        <v>372459.43</v>
      </c>
      <c r="G63" s="9"/>
    </row>
    <row r="64" ht="63" customHeight="true" spans="1:7">
      <c r="A64" s="9">
        <v>60</v>
      </c>
      <c r="B64" s="10" t="s">
        <v>10</v>
      </c>
      <c r="C64" s="10" t="s">
        <v>160</v>
      </c>
      <c r="D64" s="10" t="s">
        <v>161</v>
      </c>
      <c r="E64" s="22" t="s">
        <v>162</v>
      </c>
      <c r="F64" s="15">
        <v>30755947.62</v>
      </c>
      <c r="G64" s="9"/>
    </row>
    <row r="65" ht="147.95" customHeight="true" spans="1:7">
      <c r="A65" s="9">
        <v>61</v>
      </c>
      <c r="B65" s="10" t="s">
        <v>10</v>
      </c>
      <c r="C65" s="10" t="s">
        <v>160</v>
      </c>
      <c r="D65" s="10" t="s">
        <v>163</v>
      </c>
      <c r="E65" s="22" t="s">
        <v>164</v>
      </c>
      <c r="F65" s="15">
        <v>96000000</v>
      </c>
      <c r="G65" s="9"/>
    </row>
    <row r="66" ht="108.95" customHeight="true" spans="1:7">
      <c r="A66" s="9">
        <v>62</v>
      </c>
      <c r="B66" s="10" t="s">
        <v>10</v>
      </c>
      <c r="C66" s="10" t="s">
        <v>165</v>
      </c>
      <c r="D66" s="10" t="s">
        <v>166</v>
      </c>
      <c r="E66" s="22" t="s">
        <v>167</v>
      </c>
      <c r="F66" s="15">
        <v>677565</v>
      </c>
      <c r="G66" s="9"/>
    </row>
    <row r="67" ht="142.5" customHeight="true" spans="1:7">
      <c r="A67" s="9">
        <v>63</v>
      </c>
      <c r="B67" s="10" t="s">
        <v>10</v>
      </c>
      <c r="C67" s="10" t="s">
        <v>165</v>
      </c>
      <c r="D67" s="10" t="s">
        <v>168</v>
      </c>
      <c r="E67" s="25" t="s">
        <v>169</v>
      </c>
      <c r="F67" s="15"/>
      <c r="G67" s="9"/>
    </row>
    <row r="68" ht="47.1" customHeight="true" spans="1:7">
      <c r="A68" s="23"/>
      <c r="B68" s="23"/>
      <c r="C68" s="24"/>
      <c r="D68" s="24"/>
      <c r="E68" s="26"/>
      <c r="F68" s="24"/>
      <c r="G68" s="24"/>
    </row>
    <row r="77" ht="21" spans="5:5">
      <c r="E77" s="27"/>
    </row>
  </sheetData>
  <mergeCells count="4">
    <mergeCell ref="A1:B1"/>
    <mergeCell ref="A2:G2"/>
    <mergeCell ref="A3:G3"/>
    <mergeCell ref="A68:G68"/>
  </mergeCells>
  <printOptions horizontalCentered="true"/>
  <pageMargins left="0.78740157480315" right="0.78740157480315" top="0.747916666666667" bottom="0.314583333333333" header="0.31496062992126" footer="0.432638888888889"/>
  <pageSetup paperSize="9" scale="82" fitToHeight="0" orientation="landscape"/>
  <headerFooter alignWithMargins="0">
    <oddFooter>&amp;C&amp;"仿宋,常规"&amp;10第&amp;P页，共&amp;N页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具体问题明细表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李学梁</dc:creator>
  <cp:lastModifiedBy>user</cp:lastModifiedBy>
  <dcterms:created xsi:type="dcterms:W3CDTF">2006-09-14T03:21:00Z</dcterms:created>
  <cp:lastPrinted>2020-12-24T19:47:00Z</cp:lastPrinted>
  <dcterms:modified xsi:type="dcterms:W3CDTF">2025-09-09T09:28:16Z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A9A3424E862849BFA890F41D0AD72B97</vt:lpwstr>
  </property>
</Properties>
</file>