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<sst xmlns="http://schemas.openxmlformats.org/spreadsheetml/2006/main" count="814" uniqueCount="355">
  <si>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</si>
  <si>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</si>
  <si>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</si>
  <si>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</si>
  <si>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</si>
  <si>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</si>
  <si>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</si>
  <si>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</si>
  <si>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</si>
  <si>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</si>
  <si>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</si>
  <si>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</si>
  <si>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</si>
  <si>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</si>
  <si>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</si>
  <si>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</si>
  <si>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</si>
  <si>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</si>
  <si>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</si>
  <si>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</si>
  <si>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</si>
  <si>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</si>
  <si>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</si>
  <si>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</si>
  <si>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</si>
  <si>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</si>
  <si>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</si>
  <si>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</si>
  <si>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</si>
  <si>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</si>
  <si>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</si>
  <si>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</si>
  <si>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</si>
  <si>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</si>
  <si>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</si>
  <si>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</si>
  <si>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</si>
  <si>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</si>
  <si>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</si>
  <si>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</si>
  <si>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</si>
  <si>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</si>
  <si>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</si>
  <si>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</si>
  <si>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</si>
  <si>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</si>
  <si>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</si>
  <si>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</si>
  <si>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</si>
  <si>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</si>
  <si>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</si>
  <si>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</si>
  <si>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</si>
  <si>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</si>
  <si>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</si>
  <si>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</si>
  <si>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</si>
  <si>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</si>
  <si>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</si>
  <si>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</si>
  <si>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</si>
  <si>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</si>
  <si>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</si>
  <si>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144020</t>
  </si>
  <si>
    <t>玉溪市生态环境局高新技术产业开发区分局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</si>
  <si>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</si>
  <si>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</si>
  <si>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</si>
  <si>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</si>
  <si>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</si>
  <si>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</si>
  <si>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</si>
  <si>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</si>
  <si>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</si>
  <si>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</si>
  <si>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</si>
  <si>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</si>
  <si>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</si>
  <si>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</si>
  <si>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20805</t>
  </si>
  <si>
    <t>2080505</t>
  </si>
  <si>
    <t>210</t>
  </si>
  <si>
    <t>21011</t>
  </si>
  <si>
    <t>2101101</t>
  </si>
  <si>
    <t>2101102</t>
  </si>
  <si>
    <t>2101103</t>
  </si>
  <si>
    <t>2101199</t>
  </si>
  <si>
    <t>211</t>
  </si>
  <si>
    <t>21101</t>
  </si>
  <si>
    <t>2110101</t>
  </si>
  <si>
    <t>2110102</t>
  </si>
  <si>
    <t>2110104</t>
  </si>
  <si>
    <t>2110199</t>
  </si>
  <si>
    <t>21102</t>
  </si>
  <si>
    <t>2110299</t>
  </si>
  <si>
    <t>21103</t>
  </si>
  <si>
    <t>2110302</t>
  </si>
  <si>
    <t>2110304</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</si>
  <si>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</si>
  <si>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</si>
  <si>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</si>
  <si>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</si>
  <si>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</si>
  <si>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</si>
  <si>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</si>
  <si>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</si>
  <si>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</si>
  <si>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</si>
  <si>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</si>
  <si>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</si>
  <si>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</si>
  <si>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</si>
  <si>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</si>
  <si>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</si>
  <si>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</si>
  <si>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</si>
  <si>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</si>
  <si>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</si>
  <si>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</si>
  <si>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</si>
  <si>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</si>
  <si>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</si>
  <si>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</si>
  <si>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</si>
  <si>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</si>
  <si>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备注：我单位不涉及“三公”经费预算支出，故本表为空。</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</si>
  <si>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</si>
  <si>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</si>
  <si>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</si>
  <si>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</si>
  <si>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</si>
  <si>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</si>
  <si>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</si>
  <si>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</si>
  <si>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</si>
  <si>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</si>
  <si>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</si>
  <si>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</si>
  <si>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</si>
  <si>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</si>
  <si>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</si>
  <si>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</si>
  <si>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</si>
  <si>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</si>
  <si>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</si>
  <si>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</si>
  <si>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</si>
  <si>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</si>
  <si>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530400231100001136658</t>
  </si>
  <si>
    <t>行政人员工资支出</t>
  </si>
  <si>
    <t>行政运行</t>
  </si>
  <si>
    <t>30101</t>
  </si>
  <si>
    <t>基本工资</t>
  </si>
  <si>
    <t>30102</t>
  </si>
  <si>
    <t>津贴补贴</t>
  </si>
  <si>
    <t>购房补贴</t>
  </si>
  <si>
    <t>530400231100001136661</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</si>
  <si>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</si>
  <si>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</si>
  <si>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</si>
  <si>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</si>
  <si>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</si>
  <si>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</si>
  <si>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</si>
  <si>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</si>
  <si>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</si>
  <si>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</si>
  <si>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</si>
  <si>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</si>
  <si>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</si>
  <si>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530400231100001136663</t>
  </si>
  <si>
    <t>工会经费</t>
  </si>
  <si>
    <t>30228</t>
  </si>
  <si>
    <t>530400231100001136686</t>
  </si>
  <si>
    <t>住房公积金</t>
  </si>
  <si>
    <t>30113</t>
  </si>
  <si>
    <t>530400231100001136689</t>
  </si>
  <si>
    <t>一般公用经费</t>
  </si>
  <si>
    <t>30201</t>
  </si>
  <si>
    <t>办公费</t>
  </si>
  <si>
    <t>30211</t>
  </si>
  <si>
    <t>差旅费</t>
  </si>
  <si>
    <t>30229</t>
  </si>
  <si>
    <t>福利费</t>
  </si>
  <si>
    <t>30239</t>
  </si>
  <si>
    <t>其他交通费用</t>
  </si>
  <si>
    <t>30240</t>
  </si>
  <si>
    <t>税金及附加费用</t>
  </si>
  <si>
    <t>530400231100001381841</t>
  </si>
  <si>
    <t>其他工资福利支出</t>
  </si>
  <si>
    <t>30103</t>
  </si>
  <si>
    <t>奖金</t>
  </si>
  <si>
    <t>530400231100001381866</t>
  </si>
  <si>
    <t>行政人员公务交通补贴</t>
  </si>
  <si>
    <t>530400241100002050999</t>
  </si>
  <si>
    <t>年终一次性奖金</t>
  </si>
  <si>
    <t>530400251100003806009</t>
  </si>
  <si>
    <t>残疾人就业保障金</t>
  </si>
  <si>
    <t>预算05-1表</t>
  </si>
  <si>
    <t>2025年部门项目支出预算表</t>
  </si>
  <si>
    <t>项目分类</t>
  </si>
  <si>
    <t>项目单位</t>
  </si>
  <si>
    <t>本年拨款</t>
  </si>
  <si>
    <t>单位资金</t>
  </si>
  <si>
    <t>其中：本次下达</t>
  </si>
  <si>
    <t>高龙潭公租房地下水源头减量化处理项目资金</t>
  </si>
  <si>
    <t>专项业务类</t>
  </si>
  <si>
    <t>530400231100002060349</t>
  </si>
  <si>
    <t>水体</t>
  </si>
  <si>
    <t>30905</t>
  </si>
  <si>
    <t>基础设施建设</t>
  </si>
  <si>
    <t>玉溪市生态环境局高新技术产业开发区分局设备采购项目资金</t>
  </si>
  <si>
    <t>事业发展类</t>
  </si>
  <si>
    <t>530400241100002103813</t>
  </si>
  <si>
    <t>其他环境保护管理事务支出</t>
  </si>
  <si>
    <t>30202</t>
  </si>
  <si>
    <t>印刷费</t>
  </si>
  <si>
    <t>其他环境监测与监察支出</t>
  </si>
  <si>
    <t>31003</t>
  </si>
  <si>
    <t>专用设备购置</t>
  </si>
  <si>
    <t>玉溪市生态环境局高新技术产业开发区分局环境保护管理事务项目资金</t>
  </si>
  <si>
    <t>530400241100002389181</t>
  </si>
  <si>
    <t>一般行政管理事务</t>
  </si>
  <si>
    <t>生态环境保护宣传</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</si>
  <si>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</si>
  <si>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</si>
  <si>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</si>
  <si>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</si>
  <si>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</si>
  <si>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</si>
  <si>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</si>
  <si>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</si>
  <si>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</si>
  <si>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</si>
  <si>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</si>
  <si>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</si>
  <si>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</si>
  <si>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争取2024年完成环境宣传次数达到4次，环境保护宣传完成率达到95%，通过环境保护宣传工作使相关群众对生态环境保护宣传内容知晓率大于等于80%；2.完成执法车辆2辆，并达到100%执法车辆租入率，通过执法车辆的租入使用，助力打好污染防治攻坚战，100%提高生态环境局高新分局生态环境保护执法监督管理能力及各项工作的效率。并完成群众投诉、信访、市长热线交办件等办结率达到100%。加强执法能力建设，优化执法方式，提高执法效能。“双随机、一公开”检查企业家次大于等于15家；严格执行排污许可制度，实现“一证式”管理，健全环保信用评价、信息强制性披露、严惩重罚等制度。将企业环境信用信息纳入全省、全国信用信息共享平台和国家企业信用信息公示系统，依法向社会公示。</t>
  </si>
  <si>
    <t>产出指标</t>
  </si>
  <si>
    <t>数量指标</t>
  </si>
  <si>
    <t>反映生态环境保护宣传次数</t>
  </si>
  <si>
    <t>&lt;=</t>
  </si>
  <si>
    <t>次</t>
  </si>
  <si>
    <t>定量指标</t>
  </si>
  <si>
    <t>反映执法车辆租入的数量</t>
  </si>
  <si>
    <t>辆</t>
  </si>
  <si>
    <t>反映订阅报纸杂志的数量</t>
  </si>
  <si>
    <t>期</t>
  </si>
  <si>
    <t>质量指标</t>
  </si>
  <si>
    <t>反映环境宣传完成情况</t>
  </si>
  <si>
    <t>&gt;=</t>
  </si>
  <si>
    <t>95</t>
  </si>
  <si>
    <t>%</t>
  </si>
  <si>
    <t>反映租赁完成情况</t>
  </si>
  <si>
    <t>=</t>
  </si>
  <si>
    <t>100</t>
  </si>
  <si>
    <t>反映订阅完成情况</t>
  </si>
  <si>
    <t>成本指标</t>
  </si>
  <si>
    <t>反映生态环境保护日常工作业务经费支出情况</t>
  </si>
  <si>
    <t>效益指标</t>
  </si>
  <si>
    <t>社会效益</t>
  </si>
  <si>
    <t>反映通过抽查方式完成，相关受众群体对生态环境保护宣传内容的知晓程度。
宣传内容知晓率=被调查对象中知晓人数/被调查对象的人数*100%
（具体应用时指标名称根据项目进行具体化，比如具体为重大事件知晓率、宣贯政策知晓率、重要政策知晓率等。）"</t>
  </si>
  <si>
    <t>80</t>
  </si>
  <si>
    <t>满意度指标</t>
  </si>
  <si>
    <t>服务对象满意度</t>
  </si>
  <si>
    <t>反映受益对象满意度</t>
  </si>
  <si>
    <t>2024年度根据中共玉溪市委办公室和玉溪市人民政府办公室关于印发《玉溪市生态环境局职能配置、内设机构和人员编制规定》《玉编办〔2024〕122号中共玉溪市委机构编制委员会办公室关于玉溪市生态环境局高新技术产业开发区分局主要职责的批复》文件要求；完成相关环境保护专用执法设备采购，计划采购A4打印复印纸30件，保障日常正常办公需要求；完成采购崂应3033型便携式挥发性有机气体检测仪验收合格后投入使用，进一步提高高新分局日常办公质量同时提升环境保护执法工作的效率；保障执法人员监督检查工作顺利开展，有利于辖区空气质量得到提升，大气环境质量优良天数比例稳中向好；环境噪声达到环境功能区划要求，提升辖区内生态环境质量。</t>
  </si>
  <si>
    <t>A4打印复印纸采购</t>
  </si>
  <si>
    <t>30</t>
  </si>
  <si>
    <t>件</t>
  </si>
  <si>
    <t>2024年度根据中共玉溪市委办公室玉溪市人民政府办公室关于印发《玉溪市生态环境局职能配置、内设机构和人员编制规定》《玉编办〔2024〕122号中共玉溪市委机构编制委员会办公室关于玉溪市生态环境局高新技术产业开发区分局主要职责的批复》文件要求；完成相关环境保护专用执法设备采购，计划采购A4打印复印纸30件，保障日常正常办公需要求；完成采购崂应3033型便携式挥发性有机气体检测仪验收合格后投入使用，进一步提高高新分局日常办公质量同时提升环境保护执法工作的效率；保障执法人员监督检查工作顺利开展，有利于辖区空气质量得到提升，大气环境质量优良天数比例稳中向好；环境噪声达到环境功能区划要求，提升辖区内生态环境质量。</t>
  </si>
  <si>
    <t>崂应3033型便携式挥发性有机气体检测仪的数量</t>
  </si>
  <si>
    <t>1.00</t>
  </si>
  <si>
    <t>套</t>
  </si>
  <si>
    <t>反映采购验收合格情况</t>
  </si>
  <si>
    <t>时效指标</t>
  </si>
  <si>
    <t>反映采购时间的情况</t>
  </si>
  <si>
    <t>工作日</t>
  </si>
  <si>
    <t>反映环境保护执法工作提升执法履职能力的情况</t>
  </si>
  <si>
    <t>提升</t>
  </si>
  <si>
    <t>定性指标</t>
  </si>
  <si>
    <t>生态效益</t>
  </si>
  <si>
    <t>反映通过生态保护工作对辖区内人居环境质量得到全面提升，环境噪声达到环境功能区划要求；土壤和地下水环境质量总体保持稳定，空气质量得到提升情况</t>
  </si>
  <si>
    <t>反映受益人群满意度情况</t>
  </si>
  <si>
    <t>85</t>
  </si>
  <si>
    <t>高龙潭历史遗留废渣风险管控项目治理《公租房地下水源头建项目》，总体目标：新建废水处理站1座，设计处理规模为12m3/d，包括调节池、2个反应池、2个絮凝沉淀池、1个回调池、超滤设备、反渗透设备、板框压滤机、浓缩污泥池、提升泵、潜水搅拌机、加药装置、PLC电控等设备，以及系统的安装调试全面竣工。并达到废水经处理达标后排入管网，达到可用于绿化浇灌的目标。</t>
  </si>
  <si>
    <t>新建废水处理站1座，设计处理规模为12m3/d，包括调节池、2个反应池、2个絮凝沉淀池、1个回调池、超滤设备、反渗透设备、板框压滤机、浓缩污泥池、提升泵、潜水搅拌机、加药装置、PLC电控等设备，以及系统的安装调试全面竣工。并达到废水经处理达标后排入管网，达到可用于绿化浇灌的目标。</t>
  </si>
  <si>
    <t>12m3/d</t>
  </si>
  <si>
    <t>吨</t>
  </si>
  <si>
    <t>高龙潭历史遗留废渣风险管控项目治理《公租房地下水源头建项目》，总体目标：新建废水处理站1座，设计处理规模为12m3/d，包括调节池、2各反映池、2个絮凝沉淀池、1个回调池、超滤设备、反渗透设备、板框压滤机、浓缩污泥池、提升泵、潜水搅拌机、加药装置、PLC电控等设备，以及系统的安装调试全面竣工。并达到废水经处理达标后排入官网，达到可用于绿化浇灌的目标。</t>
  </si>
  <si>
    <t>90</t>
  </si>
  <si>
    <t>次/月（季、年）</t>
  </si>
  <si>
    <t>预算06表</t>
  </si>
  <si>
    <t>2025年部门政府性基金预算支出预算表</t>
  </si>
  <si>
    <t>单位:元</t>
  </si>
  <si>
    <t>政府性基金预算支出</t>
  </si>
  <si>
    <t>备注：我单位不涉及政府性基金预算支出，故本表为空。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</si>
  <si>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</si>
  <si>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</si>
  <si>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</si>
  <si>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</si>
  <si>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</si>
  <si>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</si>
  <si>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</si>
  <si>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</si>
  <si>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</si>
  <si>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</si>
  <si>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</si>
  <si>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</si>
  <si>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备注：本年度我单位不涉及政府采购预算支出，故本表为空。</t>
  </si>
  <si>
    <t>预算08表</t>
  </si>
  <si>
    <t>2025年部门政府购买服务预算表</t>
  </si>
  <si>
    <t>政府购买服务项目</t>
  </si>
  <si>
    <t>政府购买服务目录</t>
  </si>
  <si>
    <t>备注：本年度我单位不涉及政府购买服务预算支出，故本表为空。</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</si>
  <si>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</si>
  <si>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</si>
  <si>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</si>
  <si>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</si>
  <si>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</si>
  <si>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</si>
  <si>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</si>
  <si>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</si>
  <si>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</si>
  <si>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</si>
  <si>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</si>
  <si>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</si>
  <si>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</si>
  <si>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</si>
  <si>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</si>
  <si>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备注：本年度我单位不涉及市对下转移支付预算支出，故本表为空。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</si>
  <si>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</si>
  <si>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</si>
  <si>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</si>
  <si>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</si>
  <si>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</si>
  <si>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</si>
  <si>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</si>
  <si>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</si>
  <si>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</si>
  <si>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</si>
  <si>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</si>
  <si>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备注：本年度我单位不涉及新增资产配置预算支出，故本表为空。</t>
  </si>
  <si>
    <t>预算11表</t>
  </si>
  <si>
    <t>2025年上级补助项目支出预算表</t>
  </si>
  <si>
    <t>上级补助</t>
  </si>
  <si>
    <t>备注：本年度我单位不涉及上级补助项目支出，故本表为空。</t>
  </si>
  <si>
    <t>预算12表</t>
  </si>
  <si>
    <t>2025年部门项目支出中期规划预算表</t>
  </si>
  <si>
    <t>项目级次</t>
  </si>
  <si>
    <t>2025年</t>
  </si>
  <si>
    <t>2026年</t>
  </si>
  <si>
    <t>2027年</t>
  </si>
  <si>
    <t/>
  </si>
  <si>
    <t>备注：本年度我单位不涉及项目支出，故本表为空。</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</si>
</sst>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0;\-#,##0.00;;@"/>
    <numFmt numFmtId="179" formatCode="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9"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7" fontId="11" fillId="0" borderId="7">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19"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176" fontId="11" fillId="0" borderId="7">
      <alignment horizontal="right" vertical="center"/>
    </xf>
    <xf numFmtId="0" fontId="27" fillId="0" borderId="0" applyNumberFormat="0" applyFill="0" applyBorder="0" applyAlignment="0" applyProtection="0">
      <alignment vertical="center"/>
    </xf>
    <xf numFmtId="0" fontId="19" fillId="7" borderId="16"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9" borderId="0" applyNumberFormat="0" applyBorder="0" applyAlignment="0" applyProtection="0">
      <alignment vertical="center"/>
    </xf>
    <xf numFmtId="0" fontId="28" fillId="0" borderId="18" applyNumberFormat="0" applyFill="0" applyAlignment="0" applyProtection="0">
      <alignment vertical="center"/>
    </xf>
    <xf numFmtId="0" fontId="25" fillId="10" borderId="0" applyNumberFormat="0" applyBorder="0" applyAlignment="0" applyProtection="0">
      <alignment vertical="center"/>
    </xf>
    <xf numFmtId="0" fontId="34" fillId="11" borderId="19" applyNumberFormat="0" applyAlignment="0" applyProtection="0">
      <alignment vertical="center"/>
    </xf>
    <xf numFmtId="0" fontId="35" fillId="11" borderId="15" applyNumberFormat="0" applyAlignment="0" applyProtection="0">
      <alignment vertical="center"/>
    </xf>
    <xf numFmtId="0" fontId="36" fillId="12" borderId="20"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11" fillId="0" borderId="7">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cellStyleXfs>
  <cellXfs count="169">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8"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8"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8"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8"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8"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1"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53" applyNumberFormat="1" applyFont="1" applyBorder="1">
      <alignment horizontal="left" vertical="center" wrapText="1"/>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3" applyNumberFormat="1" applyFont="1" applyBorder="1" applyAlignment="1">
      <alignment horizontal="right" vertical="center" wrapText="1"/>
    </xf>
    <xf numFmtId="49" fontId="12" fillId="0" borderId="7" xfId="53" applyNumberFormat="1" applyFont="1" applyBorder="1" applyAlignment="1">
      <alignment horizontal="center" vertical="center" wrapText="1"/>
    </xf>
    <xf numFmtId="49" fontId="11" fillId="0" borderId="7" xfId="53" applyNumberFormat="1" applyFont="1" applyBorder="1">
      <alignment horizontal="left" vertical="center" wrapText="1"/>
    </xf>
    <xf numFmtId="49" fontId="13"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0" fontId="0" fillId="0" borderId="14" xfId="0" applyFont="1" applyBorder="1" applyAlignment="1">
      <alignment vertical="top" wrapText="1"/>
    </xf>
    <xf numFmtId="178" fontId="11" fillId="0" borderId="7" xfId="53" applyNumberFormat="1" applyFont="1" applyBorder="1" applyAlignment="1">
      <alignment horizontal="right" vertical="center" wrapText="1"/>
    </xf>
    <xf numFmtId="180" fontId="11" fillId="0" borderId="7" xfId="56" applyNumberFormat="1" applyFont="1" applyBorder="1" applyAlignment="1">
      <alignment horizontal="center" vertical="center" wrapText="1"/>
    </xf>
    <xf numFmtId="49" fontId="20" fillId="0" borderId="7" xfId="53" applyNumberFormat="1" applyFont="1" applyBorder="1" applyAlignment="1">
      <alignment horizontal="right" vertical="center" wrapText="1"/>
    </xf>
    <xf numFmtId="49" fontId="11" fillId="0" borderId="10" xfId="53" applyNumberFormat="1" applyFont="1" applyBorder="1" applyAlignment="1">
      <alignment horizontal="right" vertical="center" wrapText="1"/>
    </xf>
    <xf numFmtId="49" fontId="11" fillId="0" borderId="7" xfId="53" applyNumberFormat="1" applyFont="1" applyBorder="1" applyAlignment="1">
      <alignment horizontal="left" vertical="center" wrapText="1" indent="2"/>
    </xf>
    <xf numFmtId="49" fontId="11" fillId="0" borderId="7" xfId="53"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3" applyNumberFormat="1" applyFont="1" applyBorder="1">
      <alignment horizontal="left" vertical="center" wrapText="1"/>
    </xf>
    <xf numFmtId="178" fontId="11" fillId="0" borderId="7" xfId="0" applyNumberFormat="1" applyFont="1" applyBorder="1" applyAlignment="1">
      <alignment horizontal="right" vertical="center"/>
    </xf>
    <xf numFmtId="178" fontId="21" fillId="0" borderId="7" xfId="0" applyNumberFormat="1" applyFont="1" applyBorder="1" applyAlignment="1">
      <alignment horizontal="left" vertical="center"/>
    </xf>
    <xf numFmtId="178" fontId="11" fillId="0" borderId="7" xfId="54" applyNumberFormat="1" applyFont="1" applyBorder="1">
      <alignment horizontal="right" vertical="center"/>
    </xf>
    <xf numFmtId="178"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B27" sqref="B27"/>
    </sheetView>
  </sheetViews>
  <sheetFormatPr defaultColWidth="8.85833333333333" defaultRowHeight="15" customHeight="1" outlineLevelCol="3"/>
  <cols>
    <col min="1" max="2" width="28.575" customWidth="1"/>
    <col min="3" max="3" width="35.7" customWidth="1"/>
    <col min="4" max="4" width="28.575" customWidth="1"/>
  </cols>
  <sheetData>
    <row r="1" ht="18.75" customHeight="1" spans="1:4">
      <c r="A1" s="149" t="s">
        <v>0</v>
      </c>
      <c r="B1" s="161"/>
      <c r="C1" s="161"/>
      <c r="D1" s="161"/>
    </row>
    <row r="2" ht="28.5" customHeight="1" spans="1:4">
      <c r="A2" s="162" t="s">
        <v>1</v>
      </c>
      <c r="B2" s="162"/>
      <c r="C2" s="162"/>
      <c r="D2" s="162"/>
    </row>
    <row r="3" ht="18.75" customHeight="1" spans="1:4">
      <c r="A3" s="151" t="str">
        <f>"单位名称："&amp;"玉溪市生态环境局高新技术产业开发区分局"</f>
        <v>单位名称：玉溪市生态环境局高新技术产业开发区分局</v>
      </c>
      <c r="B3" s="151"/>
      <c r="C3" s="151"/>
      <c r="D3" s="149" t="s">
        <v>2</v>
      </c>
    </row>
    <row r="4" ht="18.75" customHeight="1" spans="1:4">
      <c r="A4" s="152" t="s">
        <v>3</v>
      </c>
      <c r="B4" s="152"/>
      <c r="C4" s="152" t="s">
        <v>4</v>
      </c>
      <c r="D4" s="152"/>
    </row>
    <row r="5" ht="18.75" customHeight="1" spans="1:4">
      <c r="A5" s="152" t="s">
        <v>5</v>
      </c>
      <c r="B5" s="152" t="s">
        <v>6</v>
      </c>
      <c r="C5" s="152" t="s">
        <v>7</v>
      </c>
      <c r="D5" s="152" t="s">
        <v>6</v>
      </c>
    </row>
    <row r="6" ht="18.75" customHeight="1" spans="1:4">
      <c r="A6" s="151" t="s">
        <v>8</v>
      </c>
      <c r="B6" s="166">
        <v>430046.24</v>
      </c>
      <c r="C6" s="167" t="str">
        <f>"一"&amp;"、"&amp;"社会保障和就业支出"</f>
        <v>一、社会保障和就业支出</v>
      </c>
      <c r="D6" s="166">
        <v>39101.76</v>
      </c>
    </row>
    <row r="7" ht="18.75" customHeight="1" spans="1:4">
      <c r="A7" s="151" t="s">
        <v>9</v>
      </c>
      <c r="B7" s="166"/>
      <c r="C7" s="167" t="str">
        <f>"二"&amp;"、"&amp;"卫生健康支出"</f>
        <v>二、卫生健康支出</v>
      </c>
      <c r="D7" s="166">
        <v>32101.12</v>
      </c>
    </row>
    <row r="8" ht="18.75" customHeight="1" spans="1:4">
      <c r="A8" s="151" t="s">
        <v>10</v>
      </c>
      <c r="B8" s="166"/>
      <c r="C8" s="167" t="str">
        <f>"三"&amp;"、"&amp;"节能环保支出"</f>
        <v>三、节能环保支出</v>
      </c>
      <c r="D8" s="166">
        <v>870114.32</v>
      </c>
    </row>
    <row r="9" ht="18.75" customHeight="1" spans="1:4">
      <c r="A9" s="151" t="s">
        <v>11</v>
      </c>
      <c r="B9" s="166"/>
      <c r="C9" s="167" t="str">
        <f>"四"&amp;"、"&amp;"住房保障支出"</f>
        <v>四、住房保障支出</v>
      </c>
      <c r="D9" s="166">
        <v>38340</v>
      </c>
    </row>
    <row r="10" ht="18.75" customHeight="1" spans="1:4">
      <c r="A10" s="151" t="s">
        <v>12</v>
      </c>
      <c r="B10" s="166">
        <v>353760.96</v>
      </c>
      <c r="C10" s="151"/>
      <c r="D10" s="151"/>
    </row>
    <row r="11" ht="18.75" customHeight="1" spans="1:4">
      <c r="A11" s="151" t="s">
        <v>13</v>
      </c>
      <c r="B11" s="166"/>
      <c r="C11" s="151"/>
      <c r="D11" s="151"/>
    </row>
    <row r="12" ht="18.75" customHeight="1" spans="1:4">
      <c r="A12" s="151" t="s">
        <v>14</v>
      </c>
      <c r="B12" s="166"/>
      <c r="C12" s="151"/>
      <c r="D12" s="151"/>
    </row>
    <row r="13" ht="18.75" customHeight="1" spans="1:4">
      <c r="A13" s="151" t="s">
        <v>15</v>
      </c>
      <c r="B13" s="166"/>
      <c r="C13" s="151"/>
      <c r="D13" s="151"/>
    </row>
    <row r="14" ht="18.75" customHeight="1" spans="1:4">
      <c r="A14" s="151" t="s">
        <v>16</v>
      </c>
      <c r="B14" s="166"/>
      <c r="C14" s="151"/>
      <c r="D14" s="151"/>
    </row>
    <row r="15" ht="18.75" customHeight="1" spans="1:4">
      <c r="A15" s="151" t="s">
        <v>17</v>
      </c>
      <c r="B15" s="166">
        <v>353760.96</v>
      </c>
      <c r="C15" s="151"/>
      <c r="D15" s="151"/>
    </row>
    <row r="16" ht="18.75" customHeight="1" spans="1:4">
      <c r="A16" s="168" t="s">
        <v>18</v>
      </c>
      <c r="B16" s="166">
        <v>783807.2</v>
      </c>
      <c r="C16" s="168" t="s">
        <v>19</v>
      </c>
      <c r="D16" s="166">
        <v>979657.2</v>
      </c>
    </row>
    <row r="17" ht="18.75" customHeight="1" spans="1:4">
      <c r="A17" s="163" t="s">
        <v>20</v>
      </c>
      <c r="B17" s="151"/>
      <c r="C17" s="163" t="s">
        <v>21</v>
      </c>
      <c r="D17" s="151"/>
    </row>
    <row r="18" ht="18.75" customHeight="1" spans="1:4">
      <c r="A18" s="59" t="s">
        <v>22</v>
      </c>
      <c r="B18" s="166"/>
      <c r="C18" s="59" t="s">
        <v>22</v>
      </c>
      <c r="D18" s="166"/>
    </row>
    <row r="19" ht="18.75" customHeight="1" spans="1:4">
      <c r="A19" s="59" t="s">
        <v>23</v>
      </c>
      <c r="B19" s="166">
        <v>195850</v>
      </c>
      <c r="C19" s="59" t="s">
        <v>23</v>
      </c>
      <c r="D19" s="166"/>
    </row>
    <row r="20" ht="18.75" customHeight="1" spans="1:4">
      <c r="A20" s="168" t="s">
        <v>24</v>
      </c>
      <c r="B20" s="166">
        <v>979657.2</v>
      </c>
      <c r="C20" s="168" t="s">
        <v>25</v>
      </c>
      <c r="D20" s="166">
        <v>979657.2</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19" sqref="B19"/>
    </sheetView>
  </sheetViews>
  <sheetFormatPr defaultColWidth="9.14166666666667" defaultRowHeight="14.25" customHeight="1" outlineLevelCol="5"/>
  <cols>
    <col min="1" max="1" width="29.0333333333333" customWidth="1"/>
    <col min="2" max="2" width="28.6" customWidth="1"/>
    <col min="3" max="3" width="31.6" customWidth="1"/>
    <col min="4" max="6" width="33.4583333333333" customWidth="1"/>
  </cols>
  <sheetData>
    <row r="1" ht="15.75" customHeight="1" spans="2:6">
      <c r="B1" s="129"/>
      <c r="F1" s="130" t="s">
        <v>292</v>
      </c>
    </row>
    <row r="2" ht="28.5" customHeight="1" spans="1:6">
      <c r="A2" s="31" t="s">
        <v>293</v>
      </c>
      <c r="B2" s="31"/>
      <c r="C2" s="31"/>
      <c r="D2" s="31"/>
      <c r="E2" s="31"/>
      <c r="F2" s="31"/>
    </row>
    <row r="3" ht="15" customHeight="1" spans="1:6">
      <c r="A3" s="131" t="str">
        <f>"单位名称："&amp;"玉溪市生态环境局高新技术产业开发区分局"</f>
        <v>单位名称：玉溪市生态环境局高新技术产业开发区分局</v>
      </c>
      <c r="B3" s="132"/>
      <c r="C3" s="132"/>
      <c r="D3" s="72"/>
      <c r="E3" s="72"/>
      <c r="F3" s="133" t="s">
        <v>294</v>
      </c>
    </row>
    <row r="4" ht="18.75" customHeight="1" spans="1:6">
      <c r="A4" s="33" t="s">
        <v>129</v>
      </c>
      <c r="B4" s="33" t="s">
        <v>67</v>
      </c>
      <c r="C4" s="33" t="s">
        <v>68</v>
      </c>
      <c r="D4" s="34" t="s">
        <v>295</v>
      </c>
      <c r="E4" s="41"/>
      <c r="F4" s="41"/>
    </row>
    <row r="5" ht="30" customHeight="1" spans="1:6">
      <c r="A5" s="40"/>
      <c r="B5" s="40"/>
      <c r="C5" s="40"/>
      <c r="D5" s="34" t="s">
        <v>30</v>
      </c>
      <c r="E5" s="41" t="s">
        <v>71</v>
      </c>
      <c r="F5" s="41" t="s">
        <v>72</v>
      </c>
    </row>
    <row r="6" ht="16.5" customHeight="1" spans="1:6">
      <c r="A6" s="41">
        <v>1</v>
      </c>
      <c r="B6" s="41">
        <v>2</v>
      </c>
      <c r="C6" s="41">
        <v>3</v>
      </c>
      <c r="D6" s="41">
        <v>4</v>
      </c>
      <c r="E6" s="41">
        <v>5</v>
      </c>
      <c r="F6" s="41">
        <v>6</v>
      </c>
    </row>
    <row r="7" ht="20.25" customHeight="1" spans="1:6">
      <c r="A7" s="42"/>
      <c r="B7" s="42"/>
      <c r="C7" s="42"/>
      <c r="D7" s="24"/>
      <c r="E7" s="134"/>
      <c r="F7" s="134"/>
    </row>
    <row r="8" ht="17.25" customHeight="1" spans="1:6">
      <c r="A8" s="135" t="s">
        <v>224</v>
      </c>
      <c r="B8" s="136"/>
      <c r="C8" s="136" t="s">
        <v>224</v>
      </c>
      <c r="D8" s="134"/>
      <c r="E8" s="134"/>
      <c r="F8" s="134"/>
    </row>
    <row r="9" customHeight="1" spans="1:1">
      <c r="A9" t="s">
        <v>296</v>
      </c>
    </row>
  </sheetData>
  <mergeCells count="7">
    <mergeCell ref="A2:F2"/>
    <mergeCell ref="A3:E3"/>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A16" sqref="A16"/>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29" t="s">
        <v>297</v>
      </c>
      <c r="B1" s="29"/>
      <c r="C1" s="29"/>
      <c r="D1" s="29"/>
      <c r="E1" s="29"/>
      <c r="F1" s="29"/>
      <c r="G1" s="29"/>
      <c r="H1" s="29"/>
      <c r="I1" s="29"/>
      <c r="J1" s="29"/>
      <c r="K1" s="29"/>
      <c r="L1" s="29"/>
      <c r="M1" s="29"/>
      <c r="N1" s="29"/>
      <c r="O1" s="48"/>
      <c r="P1" s="48"/>
      <c r="Q1" s="29"/>
    </row>
    <row r="2" ht="27.75" customHeight="1" spans="1:17">
      <c r="A2" s="70" t="s">
        <v>298</v>
      </c>
      <c r="B2" s="31"/>
      <c r="C2" s="31"/>
      <c r="D2" s="31"/>
      <c r="E2" s="31"/>
      <c r="F2" s="31"/>
      <c r="G2" s="31"/>
      <c r="H2" s="31"/>
      <c r="I2" s="31"/>
      <c r="J2" s="31"/>
      <c r="K2" s="99"/>
      <c r="L2" s="31"/>
      <c r="M2" s="31"/>
      <c r="N2" s="31"/>
      <c r="O2" s="99"/>
      <c r="P2" s="99"/>
      <c r="Q2" s="31"/>
    </row>
    <row r="3" ht="18.75" customHeight="1" spans="1:17">
      <c r="A3" s="108" t="str">
        <f>"单位名称："&amp;"玉溪市生态环境局高新技术产业开发区分局"</f>
        <v>单位名称：玉溪市生态环境局高新技术产业开发区分局</v>
      </c>
      <c r="B3" s="7"/>
      <c r="C3" s="7"/>
      <c r="D3" s="7"/>
      <c r="E3" s="7"/>
      <c r="F3" s="7"/>
      <c r="G3" s="7"/>
      <c r="H3" s="7"/>
      <c r="I3" s="7"/>
      <c r="J3" s="7"/>
      <c r="O3" s="76"/>
      <c r="P3" s="76"/>
      <c r="Q3" s="127" t="s">
        <v>2</v>
      </c>
    </row>
    <row r="4" ht="15.75" customHeight="1" spans="1:17">
      <c r="A4" s="33" t="s">
        <v>299</v>
      </c>
      <c r="B4" s="109" t="s">
        <v>300</v>
      </c>
      <c r="C4" s="109" t="s">
        <v>301</v>
      </c>
      <c r="D4" s="109" t="s">
        <v>302</v>
      </c>
      <c r="E4" s="109" t="s">
        <v>303</v>
      </c>
      <c r="F4" s="109" t="s">
        <v>304</v>
      </c>
      <c r="G4" s="110" t="s">
        <v>136</v>
      </c>
      <c r="H4" s="110"/>
      <c r="I4" s="110"/>
      <c r="J4" s="110"/>
      <c r="K4" s="119"/>
      <c r="L4" s="110"/>
      <c r="M4" s="110"/>
      <c r="N4" s="110"/>
      <c r="O4" s="120"/>
      <c r="P4" s="119"/>
      <c r="Q4" s="128"/>
    </row>
    <row r="5" ht="17.25" customHeight="1" spans="1:17">
      <c r="A5" s="36"/>
      <c r="B5" s="111"/>
      <c r="C5" s="111"/>
      <c r="D5" s="111"/>
      <c r="E5" s="111"/>
      <c r="F5" s="111"/>
      <c r="G5" s="111" t="s">
        <v>30</v>
      </c>
      <c r="H5" s="111" t="s">
        <v>33</v>
      </c>
      <c r="I5" s="111" t="s">
        <v>305</v>
      </c>
      <c r="J5" s="111" t="s">
        <v>306</v>
      </c>
      <c r="K5" s="121" t="s">
        <v>307</v>
      </c>
      <c r="L5" s="122" t="s">
        <v>308</v>
      </c>
      <c r="M5" s="122"/>
      <c r="N5" s="122"/>
      <c r="O5" s="123"/>
      <c r="P5" s="124"/>
      <c r="Q5" s="112"/>
    </row>
    <row r="6" ht="54" customHeight="1" spans="1:17">
      <c r="A6" s="39"/>
      <c r="B6" s="112"/>
      <c r="C6" s="112"/>
      <c r="D6" s="112"/>
      <c r="E6" s="112"/>
      <c r="F6" s="112"/>
      <c r="G6" s="112"/>
      <c r="H6" s="112" t="s">
        <v>32</v>
      </c>
      <c r="I6" s="112"/>
      <c r="J6" s="112"/>
      <c r="K6" s="125"/>
      <c r="L6" s="112" t="s">
        <v>32</v>
      </c>
      <c r="M6" s="112" t="s">
        <v>39</v>
      </c>
      <c r="N6" s="112" t="s">
        <v>143</v>
      </c>
      <c r="O6" s="126" t="s">
        <v>41</v>
      </c>
      <c r="P6" s="125" t="s">
        <v>42</v>
      </c>
      <c r="Q6" s="112" t="s">
        <v>43</v>
      </c>
    </row>
    <row r="7" ht="15" customHeight="1" spans="1:17">
      <c r="A7" s="40">
        <v>1</v>
      </c>
      <c r="B7" s="113">
        <v>2</v>
      </c>
      <c r="C7" s="113">
        <v>3</v>
      </c>
      <c r="D7" s="113">
        <v>4</v>
      </c>
      <c r="E7" s="113">
        <v>5</v>
      </c>
      <c r="F7" s="113">
        <v>6</v>
      </c>
      <c r="G7" s="114">
        <v>7</v>
      </c>
      <c r="H7" s="114">
        <v>8</v>
      </c>
      <c r="I7" s="114">
        <v>9</v>
      </c>
      <c r="J7" s="114">
        <v>10</v>
      </c>
      <c r="K7" s="114">
        <v>11</v>
      </c>
      <c r="L7" s="114">
        <v>12</v>
      </c>
      <c r="M7" s="114">
        <v>13</v>
      </c>
      <c r="N7" s="114">
        <v>14</v>
      </c>
      <c r="O7" s="114">
        <v>15</v>
      </c>
      <c r="P7" s="114">
        <v>16</v>
      </c>
      <c r="Q7" s="114">
        <v>17</v>
      </c>
    </row>
    <row r="8" ht="21" customHeight="1" spans="1:17">
      <c r="A8" s="92"/>
      <c r="B8" s="93"/>
      <c r="C8" s="93"/>
      <c r="D8" s="93"/>
      <c r="E8" s="115"/>
      <c r="F8" s="116"/>
      <c r="G8" s="44"/>
      <c r="H8" s="44"/>
      <c r="I8" s="44"/>
      <c r="J8" s="44"/>
      <c r="K8" s="44"/>
      <c r="L8" s="44"/>
      <c r="M8" s="44"/>
      <c r="N8" s="44"/>
      <c r="O8" s="44"/>
      <c r="P8" s="44"/>
      <c r="Q8" s="44"/>
    </row>
    <row r="9" ht="21" customHeight="1" spans="1:17">
      <c r="A9" s="92"/>
      <c r="B9" s="93"/>
      <c r="C9" s="93"/>
      <c r="D9" s="117"/>
      <c r="E9" s="118"/>
      <c r="F9" s="24"/>
      <c r="G9" s="44"/>
      <c r="H9" s="44"/>
      <c r="I9" s="44"/>
      <c r="J9" s="44"/>
      <c r="K9" s="44"/>
      <c r="L9" s="44"/>
      <c r="M9" s="44"/>
      <c r="N9" s="44"/>
      <c r="O9" s="44"/>
      <c r="P9" s="44"/>
      <c r="Q9" s="44"/>
    </row>
    <row r="10" ht="21" customHeight="1" spans="1:17">
      <c r="A10" s="94" t="s">
        <v>224</v>
      </c>
      <c r="B10" s="95"/>
      <c r="C10" s="95"/>
      <c r="D10" s="95"/>
      <c r="E10" s="115"/>
      <c r="F10" s="116"/>
      <c r="G10" s="44"/>
      <c r="H10" s="44"/>
      <c r="I10" s="44"/>
      <c r="J10" s="44"/>
      <c r="K10" s="44"/>
      <c r="L10" s="44"/>
      <c r="M10" s="44"/>
      <c r="N10" s="44"/>
      <c r="O10" s="44"/>
      <c r="P10" s="44"/>
      <c r="Q10" s="44"/>
    </row>
    <row r="11" customHeight="1" spans="1:1">
      <c r="A11" t="s">
        <v>309</v>
      </c>
    </row>
  </sheetData>
  <mergeCells count="17">
    <mergeCell ref="A1:Q1"/>
    <mergeCell ref="A2:Q2"/>
    <mergeCell ref="A3:E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B15" sqref="B15"/>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77" t="s">
        <v>310</v>
      </c>
      <c r="B1" s="77"/>
      <c r="C1" s="77"/>
      <c r="D1" s="77"/>
      <c r="E1" s="77"/>
      <c r="F1" s="77"/>
      <c r="G1" s="77"/>
      <c r="H1" s="78"/>
      <c r="I1" s="77"/>
      <c r="J1" s="77"/>
      <c r="K1" s="77"/>
      <c r="L1" s="97"/>
      <c r="M1" s="78"/>
      <c r="N1" s="98"/>
    </row>
    <row r="2" ht="27.75" customHeight="1" spans="1:14">
      <c r="A2" s="70" t="s">
        <v>311</v>
      </c>
      <c r="B2" s="79"/>
      <c r="C2" s="79"/>
      <c r="D2" s="79"/>
      <c r="E2" s="79"/>
      <c r="F2" s="79"/>
      <c r="G2" s="79"/>
      <c r="H2" s="80"/>
      <c r="I2" s="79"/>
      <c r="J2" s="79"/>
      <c r="K2" s="79"/>
      <c r="L2" s="99"/>
      <c r="M2" s="80"/>
      <c r="N2" s="79"/>
    </row>
    <row r="3" ht="18.75" customHeight="1" spans="1:14">
      <c r="A3" s="71" t="str">
        <f>"单位名称："&amp;"玉溪市生态环境局高新技术产业开发区分局"</f>
        <v>单位名称：玉溪市生态环境局高新技术产业开发区分局</v>
      </c>
      <c r="B3" s="72"/>
      <c r="C3" s="72"/>
      <c r="D3" s="72"/>
      <c r="E3" s="72"/>
      <c r="F3" s="72"/>
      <c r="G3" s="72"/>
      <c r="H3" s="81"/>
      <c r="I3" s="74"/>
      <c r="J3" s="74"/>
      <c r="K3" s="74"/>
      <c r="L3" s="76"/>
      <c r="M3" s="100"/>
      <c r="N3" s="101" t="s">
        <v>2</v>
      </c>
    </row>
    <row r="4" ht="15.75" customHeight="1" spans="1:14">
      <c r="A4" s="82" t="s">
        <v>299</v>
      </c>
      <c r="B4" s="83" t="s">
        <v>312</v>
      </c>
      <c r="C4" s="83" t="s">
        <v>313</v>
      </c>
      <c r="D4" s="84" t="s">
        <v>136</v>
      </c>
      <c r="E4" s="84"/>
      <c r="F4" s="84"/>
      <c r="G4" s="84"/>
      <c r="H4" s="85"/>
      <c r="I4" s="84"/>
      <c r="J4" s="84"/>
      <c r="K4" s="84"/>
      <c r="L4" s="102"/>
      <c r="M4" s="85"/>
      <c r="N4" s="103"/>
    </row>
    <row r="5" ht="17.25" customHeight="1" spans="1:14">
      <c r="A5" s="86"/>
      <c r="B5" s="87"/>
      <c r="C5" s="87"/>
      <c r="D5" s="87" t="s">
        <v>30</v>
      </c>
      <c r="E5" s="87" t="s">
        <v>33</v>
      </c>
      <c r="F5" s="87" t="s">
        <v>305</v>
      </c>
      <c r="G5" s="87" t="s">
        <v>306</v>
      </c>
      <c r="H5" s="88" t="s">
        <v>307</v>
      </c>
      <c r="I5" s="104" t="s">
        <v>308</v>
      </c>
      <c r="J5" s="104"/>
      <c r="K5" s="104"/>
      <c r="L5" s="105"/>
      <c r="M5" s="106"/>
      <c r="N5" s="90"/>
    </row>
    <row r="6" ht="54" customHeight="1" spans="1:14">
      <c r="A6" s="89"/>
      <c r="B6" s="90"/>
      <c r="C6" s="90"/>
      <c r="D6" s="90"/>
      <c r="E6" s="90"/>
      <c r="F6" s="90"/>
      <c r="G6" s="90"/>
      <c r="H6" s="91"/>
      <c r="I6" s="90" t="s">
        <v>32</v>
      </c>
      <c r="J6" s="90" t="s">
        <v>39</v>
      </c>
      <c r="K6" s="90" t="s">
        <v>143</v>
      </c>
      <c r="L6" s="107" t="s">
        <v>41</v>
      </c>
      <c r="M6" s="91" t="s">
        <v>42</v>
      </c>
      <c r="N6" s="90" t="s">
        <v>43</v>
      </c>
    </row>
    <row r="7" ht="15" customHeight="1" spans="1:14">
      <c r="A7" s="89">
        <v>1</v>
      </c>
      <c r="B7" s="90">
        <v>2</v>
      </c>
      <c r="C7" s="90">
        <v>3</v>
      </c>
      <c r="D7" s="91">
        <v>4</v>
      </c>
      <c r="E7" s="91">
        <v>5</v>
      </c>
      <c r="F7" s="91">
        <v>6</v>
      </c>
      <c r="G7" s="91">
        <v>7</v>
      </c>
      <c r="H7" s="91">
        <v>8</v>
      </c>
      <c r="I7" s="91">
        <v>9</v>
      </c>
      <c r="J7" s="91">
        <v>10</v>
      </c>
      <c r="K7" s="91">
        <v>11</v>
      </c>
      <c r="L7" s="91">
        <v>12</v>
      </c>
      <c r="M7" s="91">
        <v>13</v>
      </c>
      <c r="N7" s="91">
        <v>14</v>
      </c>
    </row>
    <row r="8" ht="21" customHeight="1" spans="1:14">
      <c r="A8" s="92"/>
      <c r="B8" s="93"/>
      <c r="C8" s="93"/>
      <c r="D8" s="44"/>
      <c r="E8" s="44"/>
      <c r="F8" s="44"/>
      <c r="G8" s="44"/>
      <c r="H8" s="44"/>
      <c r="I8" s="44"/>
      <c r="J8" s="44"/>
      <c r="K8" s="44"/>
      <c r="L8" s="44"/>
      <c r="M8" s="44"/>
      <c r="N8" s="44"/>
    </row>
    <row r="9" ht="21" customHeight="1" spans="1:14">
      <c r="A9" s="92"/>
      <c r="B9" s="93"/>
      <c r="C9" s="93"/>
      <c r="D9" s="44"/>
      <c r="E9" s="44"/>
      <c r="F9" s="44"/>
      <c r="G9" s="44"/>
      <c r="H9" s="44"/>
      <c r="I9" s="44"/>
      <c r="J9" s="44"/>
      <c r="K9" s="44"/>
      <c r="L9" s="44"/>
      <c r="M9" s="44"/>
      <c r="N9" s="44"/>
    </row>
    <row r="10" ht="21" customHeight="1" spans="1:14">
      <c r="A10" s="94" t="s">
        <v>224</v>
      </c>
      <c r="B10" s="95"/>
      <c r="C10" s="96"/>
      <c r="D10" s="44"/>
      <c r="E10" s="44"/>
      <c r="F10" s="44"/>
      <c r="G10" s="44"/>
      <c r="H10" s="44"/>
      <c r="I10" s="44"/>
      <c r="J10" s="44"/>
      <c r="K10" s="44"/>
      <c r="L10" s="44"/>
      <c r="M10" s="44"/>
      <c r="N10" s="44"/>
    </row>
    <row r="11" customHeight="1" spans="1:1">
      <c r="A11" t="s">
        <v>314</v>
      </c>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A10" sqref="A10"/>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29" t="s">
        <v>315</v>
      </c>
      <c r="B1" s="29"/>
      <c r="C1" s="29"/>
      <c r="D1" s="29"/>
      <c r="E1" s="29"/>
      <c r="F1" s="29"/>
      <c r="G1" s="29"/>
      <c r="H1" s="29"/>
      <c r="I1" s="29"/>
      <c r="J1" s="29"/>
      <c r="K1" s="29"/>
      <c r="L1" s="29"/>
      <c r="M1" s="29"/>
      <c r="N1" s="48"/>
    </row>
    <row r="2" ht="27.75" customHeight="1" spans="1:14">
      <c r="A2" s="70" t="s">
        <v>316</v>
      </c>
      <c r="B2" s="31"/>
      <c r="C2" s="31"/>
      <c r="D2" s="31"/>
      <c r="E2" s="31"/>
      <c r="F2" s="31"/>
      <c r="G2" s="31"/>
      <c r="H2" s="31"/>
      <c r="I2" s="31"/>
      <c r="J2" s="31"/>
      <c r="K2" s="31"/>
      <c r="L2" s="31"/>
      <c r="M2" s="31"/>
      <c r="N2" s="31"/>
    </row>
    <row r="3" ht="18" customHeight="1" spans="1:14">
      <c r="A3" s="71" t="str">
        <f>"单位名称："&amp;"玉溪市生态环境局高新技术产业开发区分局"</f>
        <v>单位名称：玉溪市生态环境局高新技术产业开发区分局</v>
      </c>
      <c r="B3" s="72"/>
      <c r="C3" s="72"/>
      <c r="D3" s="73"/>
      <c r="E3" s="74"/>
      <c r="F3" s="74"/>
      <c r="G3" s="74"/>
      <c r="H3" s="74"/>
      <c r="I3" s="74"/>
      <c r="N3" s="76" t="s">
        <v>2</v>
      </c>
    </row>
    <row r="4" ht="19.5" customHeight="1" spans="1:14">
      <c r="A4" s="34" t="s">
        <v>317</v>
      </c>
      <c r="B4" s="50" t="s">
        <v>136</v>
      </c>
      <c r="C4" s="51"/>
      <c r="D4" s="51"/>
      <c r="E4" s="50" t="s">
        <v>318</v>
      </c>
      <c r="F4" s="51"/>
      <c r="G4" s="51"/>
      <c r="H4" s="51"/>
      <c r="I4" s="51"/>
      <c r="J4" s="51"/>
      <c r="K4" s="51"/>
      <c r="L4" s="51"/>
      <c r="M4" s="51"/>
      <c r="N4" s="51"/>
    </row>
    <row r="5" ht="40.5" customHeight="1" spans="1:14">
      <c r="A5" s="40"/>
      <c r="B5" s="37" t="s">
        <v>30</v>
      </c>
      <c r="C5" s="33" t="s">
        <v>33</v>
      </c>
      <c r="D5" s="75" t="s">
        <v>319</v>
      </c>
      <c r="E5" s="41" t="s">
        <v>320</v>
      </c>
      <c r="F5" s="41" t="s">
        <v>321</v>
      </c>
      <c r="G5" s="41" t="s">
        <v>322</v>
      </c>
      <c r="H5" s="41" t="s">
        <v>323</v>
      </c>
      <c r="I5" s="41" t="s">
        <v>324</v>
      </c>
      <c r="J5" s="41" t="s">
        <v>325</v>
      </c>
      <c r="K5" s="41" t="s">
        <v>326</v>
      </c>
      <c r="L5" s="41" t="s">
        <v>327</v>
      </c>
      <c r="M5" s="41" t="s">
        <v>328</v>
      </c>
      <c r="N5" s="41" t="s">
        <v>329</v>
      </c>
    </row>
    <row r="6" ht="19.5" customHeight="1" spans="1:14">
      <c r="A6" s="41">
        <v>1</v>
      </c>
      <c r="B6" s="41">
        <v>2</v>
      </c>
      <c r="C6" s="41">
        <v>3</v>
      </c>
      <c r="D6" s="50">
        <v>4</v>
      </c>
      <c r="E6" s="41">
        <v>5</v>
      </c>
      <c r="F6" s="41">
        <v>6</v>
      </c>
      <c r="G6" s="41">
        <v>7</v>
      </c>
      <c r="H6" s="50">
        <v>8</v>
      </c>
      <c r="I6" s="41">
        <v>9</v>
      </c>
      <c r="J6" s="41">
        <v>10</v>
      </c>
      <c r="K6" s="41">
        <v>11</v>
      </c>
      <c r="L6" s="50">
        <v>12</v>
      </c>
      <c r="M6" s="41">
        <v>13</v>
      </c>
      <c r="N6" s="41">
        <v>14</v>
      </c>
    </row>
    <row r="7" ht="20.25" customHeight="1" spans="1:14">
      <c r="A7" s="42"/>
      <c r="B7" s="44"/>
      <c r="C7" s="44"/>
      <c r="D7" s="44"/>
      <c r="E7" s="44"/>
      <c r="F7" s="44"/>
      <c r="G7" s="44"/>
      <c r="H7" s="44"/>
      <c r="I7" s="44"/>
      <c r="J7" s="44"/>
      <c r="K7" s="44"/>
      <c r="L7" s="44"/>
      <c r="M7" s="44"/>
      <c r="N7" s="44"/>
    </row>
    <row r="8" ht="20.25" customHeight="1" spans="1:14">
      <c r="A8" s="42"/>
      <c r="B8" s="44"/>
      <c r="C8" s="44"/>
      <c r="D8" s="44"/>
      <c r="E8" s="44"/>
      <c r="F8" s="44"/>
      <c r="G8" s="44"/>
      <c r="H8" s="44"/>
      <c r="I8" s="44"/>
      <c r="J8" s="44"/>
      <c r="K8" s="44"/>
      <c r="L8" s="44"/>
      <c r="M8" s="44"/>
      <c r="N8" s="44"/>
    </row>
    <row r="9" ht="20.25" customHeight="1" spans="1:14">
      <c r="A9" s="68" t="s">
        <v>30</v>
      </c>
      <c r="B9" s="44"/>
      <c r="C9" s="44"/>
      <c r="D9" s="44"/>
      <c r="E9" s="44"/>
      <c r="F9" s="44"/>
      <c r="G9" s="44"/>
      <c r="H9" s="44"/>
      <c r="I9" s="44"/>
      <c r="J9" s="44"/>
      <c r="K9" s="44"/>
      <c r="L9" s="44"/>
      <c r="M9" s="44"/>
      <c r="N9" s="44"/>
    </row>
    <row r="10" customHeight="1" spans="1:1">
      <c r="A10" t="s">
        <v>330</v>
      </c>
    </row>
  </sheetData>
  <mergeCells count="6">
    <mergeCell ref="A1:N1"/>
    <mergeCell ref="A2:N2"/>
    <mergeCell ref="A3:I3"/>
    <mergeCell ref="B4:D4"/>
    <mergeCell ref="E4:N4"/>
    <mergeCell ref="A4:A5"/>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83333333333" customWidth="1"/>
  </cols>
  <sheetData>
    <row r="1" customHeight="1" spans="1:10">
      <c r="A1" s="29" t="s">
        <v>331</v>
      </c>
      <c r="B1" s="29"/>
      <c r="C1" s="29"/>
      <c r="D1" s="29"/>
      <c r="E1" s="29"/>
      <c r="F1" s="29"/>
      <c r="G1" s="29"/>
      <c r="H1" s="29"/>
      <c r="I1" s="29"/>
      <c r="J1" s="48"/>
    </row>
    <row r="2" ht="28.5" customHeight="1" spans="1:10">
      <c r="A2" s="63" t="s">
        <v>332</v>
      </c>
      <c r="B2" s="64"/>
      <c r="C2" s="64"/>
      <c r="D2" s="64"/>
      <c r="E2" s="64"/>
      <c r="F2" s="65"/>
      <c r="G2" s="64"/>
      <c r="H2" s="65"/>
      <c r="I2" s="65"/>
      <c r="J2" s="64"/>
    </row>
    <row r="3" ht="15" customHeight="1" spans="1:1">
      <c r="A3" s="5" t="str">
        <f>"单位名称："&amp;"玉溪市生态环境局高新技术产业开发区分局"</f>
        <v>单位名称：玉溪市生态环境局高新技术产业开发区分局</v>
      </c>
    </row>
    <row r="4" ht="14.25" customHeight="1" spans="1:10">
      <c r="A4" s="66" t="s">
        <v>227</v>
      </c>
      <c r="B4" s="66" t="s">
        <v>228</v>
      </c>
      <c r="C4" s="66" t="s">
        <v>229</v>
      </c>
      <c r="D4" s="66" t="s">
        <v>230</v>
      </c>
      <c r="E4" s="66" t="s">
        <v>231</v>
      </c>
      <c r="F4" s="53" t="s">
        <v>232</v>
      </c>
      <c r="G4" s="66" t="s">
        <v>233</v>
      </c>
      <c r="H4" s="53" t="s">
        <v>234</v>
      </c>
      <c r="I4" s="53" t="s">
        <v>235</v>
      </c>
      <c r="J4" s="66" t="s">
        <v>236</v>
      </c>
    </row>
    <row r="5" ht="14.25" customHeight="1" spans="1:10">
      <c r="A5" s="66">
        <v>1</v>
      </c>
      <c r="B5" s="66">
        <v>2</v>
      </c>
      <c r="C5" s="66">
        <v>3</v>
      </c>
      <c r="D5" s="66">
        <v>4</v>
      </c>
      <c r="E5" s="66">
        <v>5</v>
      </c>
      <c r="F5" s="53">
        <v>6</v>
      </c>
      <c r="G5" s="66">
        <v>7</v>
      </c>
      <c r="H5" s="53">
        <v>8</v>
      </c>
      <c r="I5" s="53">
        <v>9</v>
      </c>
      <c r="J5" s="66">
        <v>10</v>
      </c>
    </row>
    <row r="6" ht="15" customHeight="1" spans="1:10">
      <c r="A6" s="42"/>
      <c r="B6" s="67"/>
      <c r="C6" s="67"/>
      <c r="D6" s="67"/>
      <c r="E6" s="68"/>
      <c r="F6" s="69"/>
      <c r="G6" s="68"/>
      <c r="H6" s="69"/>
      <c r="I6" s="69"/>
      <c r="J6" s="68"/>
    </row>
    <row r="7" ht="33.75" customHeight="1" spans="1:10">
      <c r="A7" s="42"/>
      <c r="B7" s="43"/>
      <c r="C7" s="43"/>
      <c r="D7" s="43"/>
      <c r="E7" s="42"/>
      <c r="F7" s="43"/>
      <c r="G7" s="42"/>
      <c r="H7" s="43"/>
      <c r="I7" s="43"/>
      <c r="J7" s="42"/>
    </row>
    <row r="8" ht="17" customHeight="1" spans="1:1">
      <c r="A8" t="s">
        <v>330</v>
      </c>
    </row>
  </sheetData>
  <mergeCells count="3">
    <mergeCell ref="A1:J1"/>
    <mergeCell ref="A2:J2"/>
    <mergeCell ref="A3:H3"/>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A9" sqref="A9"/>
    </sheetView>
  </sheetViews>
  <sheetFormatPr defaultColWidth="8.85833333333333"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4" t="s">
        <v>333</v>
      </c>
      <c r="B1" s="54"/>
      <c r="C1" s="54"/>
      <c r="D1" s="54"/>
      <c r="E1" s="54"/>
      <c r="F1" s="54"/>
      <c r="G1" s="54"/>
      <c r="H1" s="54" t="s">
        <v>333</v>
      </c>
    </row>
    <row r="2" ht="28.5" customHeight="1" spans="1:8">
      <c r="A2" s="55" t="s">
        <v>334</v>
      </c>
      <c r="B2" s="55"/>
      <c r="C2" s="55"/>
      <c r="D2" s="55"/>
      <c r="E2" s="55"/>
      <c r="F2" s="55"/>
      <c r="G2" s="55"/>
      <c r="H2" s="55"/>
    </row>
    <row r="3" ht="18.75" customHeight="1" spans="1:8">
      <c r="A3" s="56" t="str">
        <f>"单位名称："&amp;"玉溪市生态环境局高新技术产业开发区分局"</f>
        <v>单位名称：玉溪市生态环境局高新技术产业开发区分局</v>
      </c>
      <c r="B3" s="56"/>
      <c r="C3" s="56"/>
      <c r="D3" s="56"/>
      <c r="E3" s="56"/>
      <c r="F3" s="56"/>
      <c r="G3" s="56"/>
      <c r="H3" s="56"/>
    </row>
    <row r="4" ht="18.75" customHeight="1" spans="1:8">
      <c r="A4" s="57" t="s">
        <v>129</v>
      </c>
      <c r="B4" s="57" t="s">
        <v>335</v>
      </c>
      <c r="C4" s="57" t="s">
        <v>336</v>
      </c>
      <c r="D4" s="57" t="s">
        <v>337</v>
      </c>
      <c r="E4" s="57" t="s">
        <v>338</v>
      </c>
      <c r="F4" s="57" t="s">
        <v>339</v>
      </c>
      <c r="G4" s="57"/>
      <c r="H4" s="57"/>
    </row>
    <row r="5" ht="18.75" customHeight="1" spans="1:8">
      <c r="A5" s="57"/>
      <c r="B5" s="57"/>
      <c r="C5" s="57"/>
      <c r="D5" s="57"/>
      <c r="E5" s="57"/>
      <c r="F5" s="57" t="s">
        <v>303</v>
      </c>
      <c r="G5" s="57" t="s">
        <v>340</v>
      </c>
      <c r="H5" s="57" t="s">
        <v>341</v>
      </c>
    </row>
    <row r="6" ht="18.75" customHeight="1" spans="1:8">
      <c r="A6" s="58" t="s">
        <v>44</v>
      </c>
      <c r="B6" s="58" t="s">
        <v>45</v>
      </c>
      <c r="C6" s="58" t="s">
        <v>46</v>
      </c>
      <c r="D6" s="58" t="s">
        <v>47</v>
      </c>
      <c r="E6" s="58" t="s">
        <v>48</v>
      </c>
      <c r="F6" s="58" t="s">
        <v>49</v>
      </c>
      <c r="G6" s="58" t="s">
        <v>50</v>
      </c>
      <c r="H6" s="58" t="s">
        <v>51</v>
      </c>
    </row>
    <row r="7" ht="18" customHeight="1" spans="1:8">
      <c r="A7" s="59"/>
      <c r="B7" s="59"/>
      <c r="C7" s="59"/>
      <c r="D7" s="59"/>
      <c r="E7" s="60"/>
      <c r="F7" s="61"/>
      <c r="G7" s="62"/>
      <c r="H7" s="62"/>
    </row>
    <row r="8" ht="18" customHeight="1" spans="1:8">
      <c r="A8" s="60" t="s">
        <v>30</v>
      </c>
      <c r="B8" s="60"/>
      <c r="C8" s="60"/>
      <c r="D8" s="60"/>
      <c r="E8" s="60"/>
      <c r="F8" s="61"/>
      <c r="G8" s="62"/>
      <c r="H8" s="62"/>
    </row>
    <row r="9" customHeight="1" spans="1:1">
      <c r="A9" t="s">
        <v>342</v>
      </c>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scale="7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4166666666667" defaultRowHeight="14.25" customHeight="1"/>
  <cols>
    <col min="1" max="1" width="16.3166666666667" customWidth="1"/>
    <col min="2" max="2" width="29.0333333333333" customWidth="1"/>
    <col min="3" max="3" width="23.8583333333333" customWidth="1"/>
    <col min="4" max="7" width="19.6" customWidth="1"/>
    <col min="8" max="8" width="15.425" customWidth="1"/>
    <col min="9" max="11" width="19.6" customWidth="1"/>
  </cols>
  <sheetData>
    <row r="1" ht="13.5" customHeight="1" spans="1:11">
      <c r="A1" s="29" t="s">
        <v>343</v>
      </c>
      <c r="B1" s="29"/>
      <c r="C1" s="29"/>
      <c r="D1" s="30"/>
      <c r="E1" s="30"/>
      <c r="F1" s="30"/>
      <c r="G1" s="30"/>
      <c r="H1" s="29"/>
      <c r="I1" s="29"/>
      <c r="J1" s="29"/>
      <c r="K1" s="48"/>
    </row>
    <row r="2" ht="28.5" customHeight="1" spans="1:11">
      <c r="A2" s="31" t="s">
        <v>344</v>
      </c>
      <c r="B2" s="31"/>
      <c r="C2" s="31"/>
      <c r="D2" s="31"/>
      <c r="E2" s="31"/>
      <c r="F2" s="31"/>
      <c r="G2" s="31"/>
      <c r="H2" s="31"/>
      <c r="I2" s="31"/>
      <c r="J2" s="31"/>
      <c r="K2" s="31"/>
    </row>
    <row r="3" ht="13.5" customHeight="1" spans="1:11">
      <c r="A3" s="5" t="str">
        <f>"单位名称："&amp;"玉溪市生态环境局高新技术产业开发区分局"</f>
        <v>单位名称：玉溪市生态环境局高新技术产业开发区分局</v>
      </c>
      <c r="B3" s="6"/>
      <c r="C3" s="6"/>
      <c r="D3" s="6"/>
      <c r="E3" s="6"/>
      <c r="F3" s="6"/>
      <c r="G3" s="6"/>
      <c r="H3" s="7"/>
      <c r="I3" s="7"/>
      <c r="J3" s="7"/>
      <c r="K3" s="49" t="s">
        <v>2</v>
      </c>
    </row>
    <row r="4" ht="21.75" customHeight="1" spans="1:11">
      <c r="A4" s="32" t="s">
        <v>200</v>
      </c>
      <c r="B4" s="32" t="s">
        <v>131</v>
      </c>
      <c r="C4" s="32" t="s">
        <v>201</v>
      </c>
      <c r="D4" s="33" t="s">
        <v>132</v>
      </c>
      <c r="E4" s="33" t="s">
        <v>133</v>
      </c>
      <c r="F4" s="33" t="s">
        <v>134</v>
      </c>
      <c r="G4" s="33" t="s">
        <v>135</v>
      </c>
      <c r="H4" s="34" t="s">
        <v>30</v>
      </c>
      <c r="I4" s="50" t="s">
        <v>345</v>
      </c>
      <c r="J4" s="51"/>
      <c r="K4" s="52"/>
    </row>
    <row r="5" ht="21.75" customHeight="1" spans="1:11">
      <c r="A5" s="35"/>
      <c r="B5" s="35"/>
      <c r="C5" s="35"/>
      <c r="D5" s="36"/>
      <c r="E5" s="36"/>
      <c r="F5" s="36"/>
      <c r="G5" s="36"/>
      <c r="H5" s="37"/>
      <c r="I5" s="33" t="s">
        <v>33</v>
      </c>
      <c r="J5" s="33" t="s">
        <v>34</v>
      </c>
      <c r="K5" s="33" t="s">
        <v>35</v>
      </c>
    </row>
    <row r="6" ht="40.5" customHeight="1" spans="1:11">
      <c r="A6" s="38"/>
      <c r="B6" s="38"/>
      <c r="C6" s="38"/>
      <c r="D6" s="39"/>
      <c r="E6" s="39"/>
      <c r="F6" s="39"/>
      <c r="G6" s="39"/>
      <c r="H6" s="40"/>
      <c r="I6" s="39" t="s">
        <v>32</v>
      </c>
      <c r="J6" s="39"/>
      <c r="K6" s="39"/>
    </row>
    <row r="7" ht="15" customHeight="1" spans="1:11">
      <c r="A7" s="41">
        <v>1</v>
      </c>
      <c r="B7" s="41">
        <v>2</v>
      </c>
      <c r="C7" s="41">
        <v>3</v>
      </c>
      <c r="D7" s="41">
        <v>4</v>
      </c>
      <c r="E7" s="41">
        <v>5</v>
      </c>
      <c r="F7" s="41">
        <v>6</v>
      </c>
      <c r="G7" s="41">
        <v>7</v>
      </c>
      <c r="H7" s="41">
        <v>8</v>
      </c>
      <c r="I7" s="41">
        <v>9</v>
      </c>
      <c r="J7" s="53">
        <v>10</v>
      </c>
      <c r="K7" s="53">
        <v>11</v>
      </c>
    </row>
    <row r="8" ht="30.65" customHeight="1" spans="1:11">
      <c r="A8" s="42"/>
      <c r="B8" s="43"/>
      <c r="C8" s="42"/>
      <c r="D8" s="42"/>
      <c r="E8" s="42"/>
      <c r="F8" s="42"/>
      <c r="G8" s="42"/>
      <c r="H8" s="44"/>
      <c r="I8" s="44"/>
      <c r="J8" s="44"/>
      <c r="K8" s="44"/>
    </row>
    <row r="9" ht="30.65" customHeight="1" spans="1:11">
      <c r="A9" s="43"/>
      <c r="B9" s="43"/>
      <c r="C9" s="43"/>
      <c r="D9" s="43"/>
      <c r="E9" s="43"/>
      <c r="F9" s="43"/>
      <c r="G9" s="43"/>
      <c r="H9" s="44"/>
      <c r="I9" s="44"/>
      <c r="J9" s="44"/>
      <c r="K9" s="44"/>
    </row>
    <row r="10" ht="18.75" customHeight="1" spans="1:11">
      <c r="A10" s="45" t="s">
        <v>224</v>
      </c>
      <c r="B10" s="46"/>
      <c r="C10" s="46"/>
      <c r="D10" s="46"/>
      <c r="E10" s="46"/>
      <c r="F10" s="46"/>
      <c r="G10" s="47"/>
      <c r="H10" s="44"/>
      <c r="I10" s="44"/>
      <c r="J10" s="44"/>
      <c r="K10" s="44"/>
    </row>
    <row r="11" customHeight="1" spans="1:1">
      <c r="A11" t="s">
        <v>346</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C18" sqref="C18"/>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347</v>
      </c>
      <c r="B1" s="1"/>
      <c r="C1" s="1"/>
      <c r="D1" s="2"/>
      <c r="E1" s="1"/>
      <c r="F1" s="1"/>
      <c r="G1" s="3"/>
    </row>
    <row r="2" ht="27.75" customHeight="1" spans="1:7">
      <c r="A2" s="4" t="s">
        <v>348</v>
      </c>
      <c r="B2" s="4"/>
      <c r="C2" s="4"/>
      <c r="D2" s="4"/>
      <c r="E2" s="4"/>
      <c r="F2" s="4"/>
      <c r="G2" s="4"/>
    </row>
    <row r="3" ht="13.5" customHeight="1" spans="1:7">
      <c r="A3" s="5" t="str">
        <f>"单位名称："&amp;"玉溪市生态环境局高新技术产业开发区分局"</f>
        <v>单位名称：玉溪市生态环境局高新技术产业开发区分局</v>
      </c>
      <c r="B3" s="6"/>
      <c r="C3" s="6"/>
      <c r="D3" s="6"/>
      <c r="E3" s="7"/>
      <c r="F3" s="7"/>
      <c r="G3" s="8" t="s">
        <v>2</v>
      </c>
    </row>
    <row r="4" ht="21.75" customHeight="1" spans="1:7">
      <c r="A4" s="9" t="s">
        <v>201</v>
      </c>
      <c r="B4" s="9" t="s">
        <v>200</v>
      </c>
      <c r="C4" s="9" t="s">
        <v>131</v>
      </c>
      <c r="D4" s="10" t="s">
        <v>349</v>
      </c>
      <c r="E4" s="11" t="s">
        <v>33</v>
      </c>
      <c r="F4" s="12"/>
      <c r="G4" s="13"/>
    </row>
    <row r="5" ht="21.75" customHeight="1" spans="1:7">
      <c r="A5" s="14"/>
      <c r="B5" s="14"/>
      <c r="C5" s="14"/>
      <c r="D5" s="15"/>
      <c r="E5" s="16" t="s">
        <v>350</v>
      </c>
      <c r="F5" s="10" t="s">
        <v>351</v>
      </c>
      <c r="G5" s="10" t="s">
        <v>352</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c r="B8" s="22"/>
      <c r="C8" s="22"/>
      <c r="D8" s="23"/>
      <c r="E8" s="24"/>
      <c r="F8" s="24"/>
      <c r="G8" s="24"/>
    </row>
    <row r="9" ht="21" customHeight="1" spans="1:7">
      <c r="A9" s="21"/>
      <c r="B9" s="21"/>
      <c r="C9" s="21"/>
      <c r="D9" s="25"/>
      <c r="E9" s="24"/>
      <c r="F9" s="24"/>
      <c r="G9" s="24"/>
    </row>
    <row r="10" ht="21" customHeight="1" spans="1:7">
      <c r="A10" s="26" t="s">
        <v>30</v>
      </c>
      <c r="B10" s="27" t="s">
        <v>353</v>
      </c>
      <c r="C10" s="27"/>
      <c r="D10" s="28"/>
      <c r="E10" s="24"/>
      <c r="F10" s="24"/>
      <c r="G10" s="24"/>
    </row>
    <row r="11" customHeight="1" spans="1:1">
      <c r="A11" t="s">
        <v>354</v>
      </c>
    </row>
  </sheetData>
  <mergeCells count="12">
    <mergeCell ref="A1:G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L18" sqref="L18"/>
    </sheetView>
  </sheetViews>
  <sheetFormatPr defaultColWidth="8.85833333333333"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7" t="s">
        <v>26</v>
      </c>
      <c r="B1" s="157"/>
      <c r="C1" s="157"/>
      <c r="D1" s="157"/>
      <c r="E1" s="157"/>
      <c r="F1" s="157"/>
      <c r="G1" s="157"/>
      <c r="H1" s="157"/>
      <c r="I1" s="157"/>
      <c r="J1" s="157"/>
      <c r="K1" s="157"/>
      <c r="L1" s="157"/>
      <c r="M1" s="157"/>
      <c r="N1" s="157"/>
      <c r="O1" s="157"/>
      <c r="P1" s="157"/>
      <c r="Q1" s="157"/>
      <c r="R1" s="157"/>
      <c r="S1" s="157"/>
    </row>
    <row r="2" ht="28.5" customHeight="1" spans="1:19">
      <c r="A2" s="150" t="s">
        <v>27</v>
      </c>
      <c r="B2" s="150"/>
      <c r="C2" s="150"/>
      <c r="D2" s="150"/>
      <c r="E2" s="150"/>
      <c r="F2" s="150"/>
      <c r="G2" s="150"/>
      <c r="H2" s="150"/>
      <c r="I2" s="150"/>
      <c r="J2" s="150"/>
      <c r="K2" s="150"/>
      <c r="L2" s="150"/>
      <c r="M2" s="150"/>
      <c r="N2" s="150"/>
      <c r="O2" s="150"/>
      <c r="P2" s="150"/>
      <c r="Q2" s="150"/>
      <c r="R2" s="150"/>
      <c r="S2" s="150"/>
    </row>
    <row r="3" ht="20.25" customHeight="1" spans="1:19">
      <c r="A3" s="151" t="str">
        <f>"单位名称："&amp;"玉溪市生态环境局高新技术产业开发区分局"</f>
        <v>单位名称：玉溪市生态环境局高新技术产业开发区分局</v>
      </c>
      <c r="B3" s="151"/>
      <c r="C3" s="151"/>
      <c r="D3" s="151"/>
      <c r="E3" s="151"/>
      <c r="F3" s="151"/>
      <c r="G3" s="151"/>
      <c r="H3" s="151"/>
      <c r="I3" s="151"/>
      <c r="J3" s="151"/>
      <c r="K3" s="151"/>
      <c r="L3" s="158"/>
      <c r="M3" s="158"/>
      <c r="N3" s="158"/>
      <c r="O3" s="158"/>
      <c r="P3" s="158"/>
      <c r="Q3" s="158"/>
      <c r="R3" s="158"/>
      <c r="S3" s="158" t="s">
        <v>2</v>
      </c>
    </row>
    <row r="4" ht="27" customHeight="1" spans="1:19">
      <c r="A4" s="152" t="s">
        <v>28</v>
      </c>
      <c r="B4" s="152" t="s">
        <v>29</v>
      </c>
      <c r="C4" s="152" t="s">
        <v>30</v>
      </c>
      <c r="D4" s="152" t="s">
        <v>31</v>
      </c>
      <c r="E4" s="152"/>
      <c r="F4" s="152"/>
      <c r="G4" s="152"/>
      <c r="H4" s="152"/>
      <c r="I4" s="152"/>
      <c r="J4" s="152"/>
      <c r="K4" s="152"/>
      <c r="L4" s="152"/>
      <c r="M4" s="152"/>
      <c r="N4" s="152"/>
      <c r="O4" s="152" t="s">
        <v>20</v>
      </c>
      <c r="P4" s="152"/>
      <c r="Q4" s="152"/>
      <c r="R4" s="152"/>
      <c r="S4" s="152"/>
    </row>
    <row r="5" ht="27" customHeight="1" spans="1:19">
      <c r="A5" s="152"/>
      <c r="B5" s="152"/>
      <c r="C5" s="152"/>
      <c r="D5" s="152" t="s">
        <v>32</v>
      </c>
      <c r="E5" s="152" t="s">
        <v>33</v>
      </c>
      <c r="F5" s="152" t="s">
        <v>34</v>
      </c>
      <c r="G5" s="152" t="s">
        <v>35</v>
      </c>
      <c r="H5" s="152" t="s">
        <v>36</v>
      </c>
      <c r="I5" s="152" t="s">
        <v>37</v>
      </c>
      <c r="J5" s="152"/>
      <c r="K5" s="152"/>
      <c r="L5" s="152"/>
      <c r="M5" s="152"/>
      <c r="N5" s="152"/>
      <c r="O5" s="152" t="s">
        <v>32</v>
      </c>
      <c r="P5" s="152" t="s">
        <v>33</v>
      </c>
      <c r="Q5" s="152" t="s">
        <v>34</v>
      </c>
      <c r="R5" s="152" t="s">
        <v>35</v>
      </c>
      <c r="S5" s="152" t="s">
        <v>38</v>
      </c>
    </row>
    <row r="6" ht="27" customHeight="1" spans="1:19">
      <c r="A6" s="152"/>
      <c r="B6" s="152"/>
      <c r="C6" s="152"/>
      <c r="D6" s="152"/>
      <c r="E6" s="152"/>
      <c r="F6" s="152"/>
      <c r="G6" s="152"/>
      <c r="H6" s="152"/>
      <c r="I6" s="152" t="s">
        <v>32</v>
      </c>
      <c r="J6" s="152" t="s">
        <v>39</v>
      </c>
      <c r="K6" s="152" t="s">
        <v>40</v>
      </c>
      <c r="L6" s="152" t="s">
        <v>41</v>
      </c>
      <c r="M6" s="152" t="s">
        <v>42</v>
      </c>
      <c r="N6" s="152" t="s">
        <v>43</v>
      </c>
      <c r="O6" s="152"/>
      <c r="P6" s="152"/>
      <c r="Q6" s="152"/>
      <c r="R6" s="152"/>
      <c r="S6" s="152"/>
    </row>
    <row r="7" ht="20.25" customHeight="1" spans="1:19">
      <c r="A7" s="156" t="s">
        <v>44</v>
      </c>
      <c r="B7" s="156" t="s">
        <v>45</v>
      </c>
      <c r="C7" s="156" t="s">
        <v>46</v>
      </c>
      <c r="D7" s="156" t="s">
        <v>47</v>
      </c>
      <c r="E7" s="156" t="s">
        <v>48</v>
      </c>
      <c r="F7" s="156" t="s">
        <v>49</v>
      </c>
      <c r="G7" s="156" t="s">
        <v>50</v>
      </c>
      <c r="H7" s="156" t="s">
        <v>51</v>
      </c>
      <c r="I7" s="156" t="s">
        <v>52</v>
      </c>
      <c r="J7" s="156" t="s">
        <v>53</v>
      </c>
      <c r="K7" s="156" t="s">
        <v>54</v>
      </c>
      <c r="L7" s="156" t="s">
        <v>55</v>
      </c>
      <c r="M7" s="156" t="s">
        <v>56</v>
      </c>
      <c r="N7" s="156" t="s">
        <v>57</v>
      </c>
      <c r="O7" s="156" t="s">
        <v>58</v>
      </c>
      <c r="P7" s="156" t="s">
        <v>59</v>
      </c>
      <c r="Q7" s="156" t="s">
        <v>60</v>
      </c>
      <c r="R7" s="156" t="s">
        <v>61</v>
      </c>
      <c r="S7" s="156" t="s">
        <v>62</v>
      </c>
    </row>
    <row r="8" ht="20.25" customHeight="1" spans="1:19">
      <c r="A8" s="151" t="s">
        <v>63</v>
      </c>
      <c r="B8" s="151" t="s">
        <v>64</v>
      </c>
      <c r="C8" s="155">
        <v>979657.2</v>
      </c>
      <c r="D8" s="155">
        <v>783807.2</v>
      </c>
      <c r="E8" s="62">
        <v>430046.24</v>
      </c>
      <c r="F8" s="62"/>
      <c r="G8" s="62"/>
      <c r="H8" s="62"/>
      <c r="I8" s="62">
        <v>353760.96</v>
      </c>
      <c r="J8" s="62"/>
      <c r="K8" s="62"/>
      <c r="L8" s="62"/>
      <c r="M8" s="62"/>
      <c r="N8" s="62">
        <v>353760.96</v>
      </c>
      <c r="O8" s="155">
        <v>195850</v>
      </c>
      <c r="P8" s="155"/>
      <c r="Q8" s="155"/>
      <c r="R8" s="155"/>
      <c r="S8" s="155">
        <v>195850</v>
      </c>
    </row>
    <row r="9" ht="20.25" customHeight="1" spans="1:19">
      <c r="A9" s="153" t="s">
        <v>30</v>
      </c>
      <c r="B9" s="151"/>
      <c r="C9" s="155">
        <v>979657.2</v>
      </c>
      <c r="D9" s="155">
        <v>783807.2</v>
      </c>
      <c r="E9" s="155">
        <v>430046.24</v>
      </c>
      <c r="F9" s="155"/>
      <c r="G9" s="155"/>
      <c r="H9" s="155"/>
      <c r="I9" s="155">
        <v>353760.96</v>
      </c>
      <c r="J9" s="155"/>
      <c r="K9" s="155"/>
      <c r="L9" s="155"/>
      <c r="M9" s="155"/>
      <c r="N9" s="155">
        <v>353760.96</v>
      </c>
      <c r="O9" s="155">
        <v>195850</v>
      </c>
      <c r="P9" s="155"/>
      <c r="Q9" s="155"/>
      <c r="R9" s="155"/>
      <c r="S9" s="155">
        <v>195850</v>
      </c>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Zeros="0" workbookViewId="0">
      <selection activeCell="N27" sqref="N27:N28"/>
    </sheetView>
  </sheetViews>
  <sheetFormatPr defaultColWidth="8.85833333333333" defaultRowHeight="15" customHeight="1"/>
  <cols>
    <col min="1" max="1" width="17.8416666666667" customWidth="1"/>
    <col min="2" max="2" width="53.1333333333333" customWidth="1"/>
    <col min="3" max="15" width="15.1333333333333" customWidth="1"/>
  </cols>
  <sheetData>
    <row r="1" customHeight="1" spans="1:15">
      <c r="A1" s="157" t="s">
        <v>65</v>
      </c>
      <c r="B1" s="157"/>
      <c r="C1" s="157"/>
      <c r="D1" s="157"/>
      <c r="E1" s="157"/>
      <c r="F1" s="157"/>
      <c r="G1" s="157"/>
      <c r="H1" s="157"/>
      <c r="I1" s="157"/>
      <c r="J1" s="157"/>
      <c r="K1" s="157"/>
      <c r="L1" s="157"/>
      <c r="M1" s="157"/>
      <c r="N1" s="157"/>
      <c r="O1" s="157"/>
    </row>
    <row r="2" ht="28.5" customHeight="1" spans="1:15">
      <c r="A2" s="150" t="s">
        <v>66</v>
      </c>
      <c r="B2" s="150"/>
      <c r="C2" s="150"/>
      <c r="D2" s="150"/>
      <c r="E2" s="150"/>
      <c r="F2" s="150"/>
      <c r="G2" s="150"/>
      <c r="H2" s="150"/>
      <c r="I2" s="150"/>
      <c r="J2" s="150"/>
      <c r="K2" s="150"/>
      <c r="L2" s="150"/>
      <c r="M2" s="150"/>
      <c r="N2" s="150"/>
      <c r="O2" s="150"/>
    </row>
    <row r="3" ht="20.25" customHeight="1" spans="1:15">
      <c r="A3" s="151" t="str">
        <f>"单位名称："&amp;"玉溪市生态环境局高新技术产业开发区分局"</f>
        <v>单位名称：玉溪市生态环境局高新技术产业开发区分局</v>
      </c>
      <c r="B3" s="151"/>
      <c r="C3" s="151"/>
      <c r="D3" s="151"/>
      <c r="E3" s="151"/>
      <c r="F3" s="151"/>
      <c r="G3" s="151"/>
      <c r="H3" s="151"/>
      <c r="I3" s="151"/>
      <c r="J3" s="158"/>
      <c r="K3" s="158"/>
      <c r="L3" s="158"/>
      <c r="M3" s="158"/>
      <c r="N3" s="158"/>
      <c r="O3" s="158" t="s">
        <v>2</v>
      </c>
    </row>
    <row r="4" ht="27" customHeight="1" spans="1:15">
      <c r="A4" s="152" t="s">
        <v>67</v>
      </c>
      <c r="B4" s="152" t="s">
        <v>68</v>
      </c>
      <c r="C4" s="152" t="s">
        <v>30</v>
      </c>
      <c r="D4" s="152" t="s">
        <v>33</v>
      </c>
      <c r="E4" s="152"/>
      <c r="F4" s="152"/>
      <c r="G4" s="152" t="s">
        <v>34</v>
      </c>
      <c r="H4" s="152" t="s">
        <v>35</v>
      </c>
      <c r="I4" s="152" t="s">
        <v>69</v>
      </c>
      <c r="J4" s="152" t="s">
        <v>70</v>
      </c>
      <c r="K4" s="152"/>
      <c r="L4" s="152"/>
      <c r="M4" s="152"/>
      <c r="N4" s="152"/>
      <c r="O4" s="152"/>
    </row>
    <row r="5" ht="27" customHeight="1" spans="1:15">
      <c r="A5" s="152"/>
      <c r="B5" s="152"/>
      <c r="C5" s="152"/>
      <c r="D5" s="152" t="s">
        <v>32</v>
      </c>
      <c r="E5" s="152" t="s">
        <v>71</v>
      </c>
      <c r="F5" s="152" t="s">
        <v>72</v>
      </c>
      <c r="G5" s="152"/>
      <c r="H5" s="152"/>
      <c r="I5" s="152"/>
      <c r="J5" s="152" t="s">
        <v>32</v>
      </c>
      <c r="K5" s="152" t="s">
        <v>73</v>
      </c>
      <c r="L5" s="152" t="s">
        <v>74</v>
      </c>
      <c r="M5" s="152" t="s">
        <v>75</v>
      </c>
      <c r="N5" s="152" t="s">
        <v>76</v>
      </c>
      <c r="O5" s="152" t="s">
        <v>77</v>
      </c>
    </row>
    <row r="6" ht="20.25" customHeight="1" spans="1:15">
      <c r="A6" s="156" t="s">
        <v>44</v>
      </c>
      <c r="B6" s="156" t="s">
        <v>45</v>
      </c>
      <c r="C6" s="156" t="s">
        <v>46</v>
      </c>
      <c r="D6" s="156" t="s">
        <v>47</v>
      </c>
      <c r="E6" s="156" t="s">
        <v>48</v>
      </c>
      <c r="F6" s="156" t="s">
        <v>49</v>
      </c>
      <c r="G6" s="156" t="s">
        <v>50</v>
      </c>
      <c r="H6" s="156" t="s">
        <v>51</v>
      </c>
      <c r="I6" s="156" t="s">
        <v>52</v>
      </c>
      <c r="J6" s="156" t="s">
        <v>53</v>
      </c>
      <c r="K6" s="156" t="s">
        <v>54</v>
      </c>
      <c r="L6" s="156" t="s">
        <v>55</v>
      </c>
      <c r="M6" s="156" t="s">
        <v>56</v>
      </c>
      <c r="N6" s="156" t="s">
        <v>57</v>
      </c>
      <c r="O6" s="156" t="s">
        <v>58</v>
      </c>
    </row>
    <row r="7" ht="20.25" customHeight="1" spans="1:15">
      <c r="A7" s="151" t="s">
        <v>78</v>
      </c>
      <c r="B7" s="151" t="str">
        <f>"        "&amp;"社会保障和就业支出"</f>
        <v>        社会保障和就业支出</v>
      </c>
      <c r="C7" s="62">
        <v>39101.76</v>
      </c>
      <c r="D7" s="62">
        <v>39101.76</v>
      </c>
      <c r="E7" s="62">
        <v>39101.76</v>
      </c>
      <c r="F7" s="62"/>
      <c r="G7" s="62"/>
      <c r="H7" s="62"/>
      <c r="I7" s="62"/>
      <c r="J7" s="62"/>
      <c r="K7" s="62"/>
      <c r="L7" s="62"/>
      <c r="M7" s="62"/>
      <c r="N7" s="62"/>
      <c r="O7" s="62"/>
    </row>
    <row r="8" ht="20.25" customHeight="1" spans="1:15">
      <c r="A8" s="159" t="s">
        <v>79</v>
      </c>
      <c r="B8" s="159" t="str">
        <f>"        "&amp;"行政事业单位养老支出"</f>
        <v>        行政事业单位养老支出</v>
      </c>
      <c r="C8" s="62">
        <v>39101.76</v>
      </c>
      <c r="D8" s="62">
        <v>39101.76</v>
      </c>
      <c r="E8" s="62">
        <v>39101.76</v>
      </c>
      <c r="F8" s="62"/>
      <c r="G8" s="62"/>
      <c r="H8" s="62"/>
      <c r="I8" s="62"/>
      <c r="J8" s="62"/>
      <c r="K8" s="62"/>
      <c r="L8" s="62"/>
      <c r="M8" s="62"/>
      <c r="N8" s="62"/>
      <c r="O8" s="62"/>
    </row>
    <row r="9" ht="20.25" customHeight="1" spans="1:15">
      <c r="A9" s="160" t="s">
        <v>80</v>
      </c>
      <c r="B9" s="160" t="str">
        <f>"        "&amp;"机关事业单位基本养老保险缴费支出"</f>
        <v>        机关事业单位基本养老保险缴费支出</v>
      </c>
      <c r="C9" s="62">
        <v>39101.76</v>
      </c>
      <c r="D9" s="62">
        <v>39101.76</v>
      </c>
      <c r="E9" s="62">
        <v>39101.76</v>
      </c>
      <c r="F9" s="62"/>
      <c r="G9" s="62"/>
      <c r="H9" s="62"/>
      <c r="I9" s="62"/>
      <c r="J9" s="62"/>
      <c r="K9" s="62"/>
      <c r="L9" s="62"/>
      <c r="M9" s="62"/>
      <c r="N9" s="62"/>
      <c r="O9" s="62"/>
    </row>
    <row r="10" ht="20.25" customHeight="1" spans="1:15">
      <c r="A10" s="151" t="s">
        <v>81</v>
      </c>
      <c r="B10" s="151" t="str">
        <f>"        "&amp;"卫生健康支出"</f>
        <v>        卫生健康支出</v>
      </c>
      <c r="C10" s="62">
        <v>32101.12</v>
      </c>
      <c r="D10" s="62">
        <v>32101.12</v>
      </c>
      <c r="E10" s="62">
        <v>32101.12</v>
      </c>
      <c r="F10" s="62"/>
      <c r="G10" s="62"/>
      <c r="H10" s="62"/>
      <c r="I10" s="62"/>
      <c r="J10" s="62"/>
      <c r="K10" s="62"/>
      <c r="L10" s="62"/>
      <c r="M10" s="62"/>
      <c r="N10" s="62"/>
      <c r="O10" s="62"/>
    </row>
    <row r="11" ht="20.25" customHeight="1" spans="1:15">
      <c r="A11" s="159" t="s">
        <v>82</v>
      </c>
      <c r="B11" s="159" t="str">
        <f>"        "&amp;"行政事业单位医疗"</f>
        <v>        行政事业单位医疗</v>
      </c>
      <c r="C11" s="62">
        <v>32101.12</v>
      </c>
      <c r="D11" s="62">
        <v>32101.12</v>
      </c>
      <c r="E11" s="62">
        <v>32101.12</v>
      </c>
      <c r="F11" s="62"/>
      <c r="G11" s="62"/>
      <c r="H11" s="62"/>
      <c r="I11" s="62"/>
      <c r="J11" s="62"/>
      <c r="K11" s="62"/>
      <c r="L11" s="62"/>
      <c r="M11" s="62"/>
      <c r="N11" s="62"/>
      <c r="O11" s="62"/>
    </row>
    <row r="12" ht="20.25" customHeight="1" spans="1:15">
      <c r="A12" s="160" t="s">
        <v>83</v>
      </c>
      <c r="B12" s="160" t="str">
        <f>"        "&amp;"行政单位医疗"</f>
        <v>        行政单位医疗</v>
      </c>
      <c r="C12" s="62">
        <v>20284.04</v>
      </c>
      <c r="D12" s="62">
        <v>20284.04</v>
      </c>
      <c r="E12" s="62">
        <v>20284.04</v>
      </c>
      <c r="F12" s="62"/>
      <c r="G12" s="62"/>
      <c r="H12" s="62"/>
      <c r="I12" s="62"/>
      <c r="J12" s="62"/>
      <c r="K12" s="62"/>
      <c r="L12" s="62"/>
      <c r="M12" s="62"/>
      <c r="N12" s="62"/>
      <c r="O12" s="62"/>
    </row>
    <row r="13" ht="20.25" customHeight="1" spans="1:15">
      <c r="A13" s="160" t="s">
        <v>84</v>
      </c>
      <c r="B13" s="160" t="str">
        <f>"        "&amp;"事业单位医疗"</f>
        <v>        事业单位医疗</v>
      </c>
      <c r="C13" s="62"/>
      <c r="D13" s="62"/>
      <c r="E13" s="62"/>
      <c r="F13" s="62"/>
      <c r="G13" s="62"/>
      <c r="H13" s="62"/>
      <c r="I13" s="62"/>
      <c r="J13" s="62"/>
      <c r="K13" s="62"/>
      <c r="L13" s="62"/>
      <c r="M13" s="62"/>
      <c r="N13" s="62"/>
      <c r="O13" s="62"/>
    </row>
    <row r="14" ht="20.25" customHeight="1" spans="1:15">
      <c r="A14" s="160" t="s">
        <v>85</v>
      </c>
      <c r="B14" s="160" t="str">
        <f>"        "&amp;"公务员医疗补助"</f>
        <v>        公务员医疗补助</v>
      </c>
      <c r="C14" s="62">
        <v>10127.1</v>
      </c>
      <c r="D14" s="62">
        <v>10127.1</v>
      </c>
      <c r="E14" s="62">
        <v>10127.1</v>
      </c>
      <c r="F14" s="62"/>
      <c r="G14" s="62"/>
      <c r="H14" s="62"/>
      <c r="I14" s="62"/>
      <c r="J14" s="62"/>
      <c r="K14" s="62"/>
      <c r="L14" s="62"/>
      <c r="M14" s="62"/>
      <c r="N14" s="62"/>
      <c r="O14" s="62"/>
    </row>
    <row r="15" ht="20.25" customHeight="1" spans="1:15">
      <c r="A15" s="160" t="s">
        <v>86</v>
      </c>
      <c r="B15" s="160" t="str">
        <f>"        "&amp;"其他行政事业单位医疗支出"</f>
        <v>        其他行政事业单位医疗支出</v>
      </c>
      <c r="C15" s="62">
        <v>1689.98</v>
      </c>
      <c r="D15" s="62">
        <v>1689.98</v>
      </c>
      <c r="E15" s="62">
        <v>1689.98</v>
      </c>
      <c r="F15" s="62"/>
      <c r="G15" s="62"/>
      <c r="H15" s="62"/>
      <c r="I15" s="62"/>
      <c r="J15" s="62"/>
      <c r="K15" s="62"/>
      <c r="L15" s="62"/>
      <c r="M15" s="62"/>
      <c r="N15" s="62"/>
      <c r="O15" s="62"/>
    </row>
    <row r="16" ht="20.25" customHeight="1" spans="1:15">
      <c r="A16" s="151" t="s">
        <v>87</v>
      </c>
      <c r="B16" s="151" t="str">
        <f>"        "&amp;"节能环保支出"</f>
        <v>        节能环保支出</v>
      </c>
      <c r="C16" s="62">
        <v>870114.32</v>
      </c>
      <c r="D16" s="62">
        <v>320503.36</v>
      </c>
      <c r="E16" s="62">
        <v>320503.36</v>
      </c>
      <c r="F16" s="62"/>
      <c r="G16" s="62"/>
      <c r="H16" s="62"/>
      <c r="I16" s="62"/>
      <c r="J16" s="62">
        <v>549610.96</v>
      </c>
      <c r="K16" s="62"/>
      <c r="L16" s="62"/>
      <c r="M16" s="62"/>
      <c r="N16" s="62"/>
      <c r="O16" s="62">
        <v>549610.96</v>
      </c>
    </row>
    <row r="17" ht="20.25" customHeight="1" spans="1:15">
      <c r="A17" s="159" t="s">
        <v>88</v>
      </c>
      <c r="B17" s="159" t="str">
        <f>"        "&amp;"环境保护管理事务"</f>
        <v>        环境保护管理事务</v>
      </c>
      <c r="C17" s="62">
        <v>519853.36</v>
      </c>
      <c r="D17" s="62">
        <v>320503.36</v>
      </c>
      <c r="E17" s="62">
        <v>320503.36</v>
      </c>
      <c r="F17" s="62"/>
      <c r="G17" s="62"/>
      <c r="H17" s="62"/>
      <c r="I17" s="62"/>
      <c r="J17" s="62">
        <v>199350</v>
      </c>
      <c r="K17" s="62"/>
      <c r="L17" s="62"/>
      <c r="M17" s="62"/>
      <c r="N17" s="62"/>
      <c r="O17" s="62">
        <v>199350</v>
      </c>
    </row>
    <row r="18" ht="20.25" customHeight="1" spans="1:15">
      <c r="A18" s="160" t="s">
        <v>89</v>
      </c>
      <c r="B18" s="160" t="str">
        <f>"        "&amp;"行政运行"</f>
        <v>        行政运行</v>
      </c>
      <c r="C18" s="62">
        <v>320503.36</v>
      </c>
      <c r="D18" s="62">
        <v>320503.36</v>
      </c>
      <c r="E18" s="62">
        <v>320503.36</v>
      </c>
      <c r="F18" s="62"/>
      <c r="G18" s="62"/>
      <c r="H18" s="62"/>
      <c r="I18" s="62"/>
      <c r="J18" s="62"/>
      <c r="K18" s="62"/>
      <c r="L18" s="62"/>
      <c r="M18" s="62"/>
      <c r="N18" s="62"/>
      <c r="O18" s="62"/>
    </row>
    <row r="19" ht="20.25" customHeight="1" spans="1:15">
      <c r="A19" s="160" t="s">
        <v>90</v>
      </c>
      <c r="B19" s="160" t="str">
        <f>"        "&amp;"一般行政管理事务"</f>
        <v>        一般行政管理事务</v>
      </c>
      <c r="C19" s="62">
        <v>44250</v>
      </c>
      <c r="D19" s="62"/>
      <c r="E19" s="62"/>
      <c r="F19" s="62"/>
      <c r="G19" s="62"/>
      <c r="H19" s="62"/>
      <c r="I19" s="62"/>
      <c r="J19" s="62">
        <v>44250</v>
      </c>
      <c r="K19" s="62"/>
      <c r="L19" s="62"/>
      <c r="M19" s="62"/>
      <c r="N19" s="62"/>
      <c r="O19" s="62">
        <v>44250</v>
      </c>
    </row>
    <row r="20" ht="20.25" customHeight="1" spans="1:15">
      <c r="A20" s="160" t="s">
        <v>91</v>
      </c>
      <c r="B20" s="160" t="str">
        <f>"        "&amp;"生态环境保护宣传"</f>
        <v>        生态环境保护宣传</v>
      </c>
      <c r="C20" s="62">
        <v>150000</v>
      </c>
      <c r="D20" s="62"/>
      <c r="E20" s="62"/>
      <c r="F20" s="62"/>
      <c r="G20" s="62"/>
      <c r="H20" s="62"/>
      <c r="I20" s="62"/>
      <c r="J20" s="62">
        <v>150000</v>
      </c>
      <c r="K20" s="62"/>
      <c r="L20" s="62"/>
      <c r="M20" s="62"/>
      <c r="N20" s="62"/>
      <c r="O20" s="62">
        <v>150000</v>
      </c>
    </row>
    <row r="21" ht="20.25" customHeight="1" spans="1:15">
      <c r="A21" s="160" t="s">
        <v>92</v>
      </c>
      <c r="B21" s="160" t="str">
        <f>"        "&amp;"其他环境保护管理事务支出"</f>
        <v>        其他环境保护管理事务支出</v>
      </c>
      <c r="C21" s="62">
        <v>5100</v>
      </c>
      <c r="D21" s="62"/>
      <c r="E21" s="62"/>
      <c r="F21" s="62"/>
      <c r="G21" s="62"/>
      <c r="H21" s="62"/>
      <c r="I21" s="62"/>
      <c r="J21" s="62">
        <v>5100</v>
      </c>
      <c r="K21" s="62"/>
      <c r="L21" s="62"/>
      <c r="M21" s="62"/>
      <c r="N21" s="62"/>
      <c r="O21" s="62">
        <v>5100</v>
      </c>
    </row>
    <row r="22" ht="20.25" customHeight="1" spans="1:15">
      <c r="A22" s="159" t="s">
        <v>93</v>
      </c>
      <c r="B22" s="159" t="str">
        <f>"        "&amp;"环境监测与监察"</f>
        <v>        环境监测与监察</v>
      </c>
      <c r="C22" s="62">
        <v>95000</v>
      </c>
      <c r="D22" s="62"/>
      <c r="E22" s="62"/>
      <c r="F22" s="62"/>
      <c r="G22" s="62"/>
      <c r="H22" s="62"/>
      <c r="I22" s="62"/>
      <c r="J22" s="62">
        <v>95000</v>
      </c>
      <c r="K22" s="62"/>
      <c r="L22" s="62"/>
      <c r="M22" s="62"/>
      <c r="N22" s="62"/>
      <c r="O22" s="62">
        <v>95000</v>
      </c>
    </row>
    <row r="23" ht="20.25" customHeight="1" spans="1:15">
      <c r="A23" s="160" t="s">
        <v>94</v>
      </c>
      <c r="B23" s="160" t="str">
        <f>"        "&amp;"其他环境监测与监察支出"</f>
        <v>        其他环境监测与监察支出</v>
      </c>
      <c r="C23" s="62">
        <v>95000</v>
      </c>
      <c r="D23" s="62"/>
      <c r="E23" s="62"/>
      <c r="F23" s="62"/>
      <c r="G23" s="62"/>
      <c r="H23" s="62"/>
      <c r="I23" s="62"/>
      <c r="J23" s="62">
        <v>95000</v>
      </c>
      <c r="K23" s="62"/>
      <c r="L23" s="62"/>
      <c r="M23" s="62"/>
      <c r="N23" s="62"/>
      <c r="O23" s="62">
        <v>95000</v>
      </c>
    </row>
    <row r="24" ht="20.25" customHeight="1" spans="1:15">
      <c r="A24" s="159" t="s">
        <v>95</v>
      </c>
      <c r="B24" s="159" t="str">
        <f>"        "&amp;"污染防治"</f>
        <v>        污染防治</v>
      </c>
      <c r="C24" s="62">
        <v>255260.96</v>
      </c>
      <c r="D24" s="62"/>
      <c r="E24" s="62"/>
      <c r="F24" s="62"/>
      <c r="G24" s="62"/>
      <c r="H24" s="62"/>
      <c r="I24" s="62"/>
      <c r="J24" s="62">
        <v>255260.96</v>
      </c>
      <c r="K24" s="62"/>
      <c r="L24" s="62"/>
      <c r="M24" s="62"/>
      <c r="N24" s="62"/>
      <c r="O24" s="62">
        <v>255260.96</v>
      </c>
    </row>
    <row r="25" ht="20.25" customHeight="1" spans="1:15">
      <c r="A25" s="160" t="s">
        <v>96</v>
      </c>
      <c r="B25" s="160" t="str">
        <f>"        "&amp;"水体"</f>
        <v>        水体</v>
      </c>
      <c r="C25" s="62">
        <v>83660.96</v>
      </c>
      <c r="D25" s="62"/>
      <c r="E25" s="62"/>
      <c r="F25" s="62"/>
      <c r="G25" s="62"/>
      <c r="H25" s="62"/>
      <c r="I25" s="62"/>
      <c r="J25" s="62">
        <v>83660.96</v>
      </c>
      <c r="K25" s="62"/>
      <c r="L25" s="62"/>
      <c r="M25" s="62"/>
      <c r="N25" s="62"/>
      <c r="O25" s="62">
        <v>83660.96</v>
      </c>
    </row>
    <row r="26" ht="20.25" customHeight="1" spans="1:15">
      <c r="A26" s="160" t="s">
        <v>97</v>
      </c>
      <c r="B26" s="160" t="str">
        <f>"        "&amp;"固体废弃物与化学品"</f>
        <v>        固体废弃物与化学品</v>
      </c>
      <c r="C26" s="62">
        <v>171600</v>
      </c>
      <c r="D26" s="62"/>
      <c r="E26" s="62"/>
      <c r="F26" s="62"/>
      <c r="G26" s="62"/>
      <c r="H26" s="62"/>
      <c r="I26" s="62"/>
      <c r="J26" s="62">
        <v>171600</v>
      </c>
      <c r="K26" s="62"/>
      <c r="L26" s="62"/>
      <c r="M26" s="62"/>
      <c r="N26" s="62"/>
      <c r="O26" s="62">
        <v>171600</v>
      </c>
    </row>
    <row r="27" ht="20.25" customHeight="1" spans="1:15">
      <c r="A27" s="151" t="s">
        <v>98</v>
      </c>
      <c r="B27" s="151" t="str">
        <f>"        "&amp;"住房保障支出"</f>
        <v>        住房保障支出</v>
      </c>
      <c r="C27" s="62">
        <v>38340</v>
      </c>
      <c r="D27" s="62">
        <v>38340</v>
      </c>
      <c r="E27" s="62">
        <v>38340</v>
      </c>
      <c r="F27" s="62"/>
      <c r="G27" s="62"/>
      <c r="H27" s="62"/>
      <c r="I27" s="62"/>
      <c r="J27" s="62"/>
      <c r="K27" s="62"/>
      <c r="L27" s="62"/>
      <c r="M27" s="62"/>
      <c r="N27" s="62"/>
      <c r="O27" s="62"/>
    </row>
    <row r="28" ht="20.25" customHeight="1" spans="1:15">
      <c r="A28" s="159" t="s">
        <v>99</v>
      </c>
      <c r="B28" s="159" t="str">
        <f>"        "&amp;"住房改革支出"</f>
        <v>        住房改革支出</v>
      </c>
      <c r="C28" s="62">
        <v>38340</v>
      </c>
      <c r="D28" s="62">
        <v>38340</v>
      </c>
      <c r="E28" s="62">
        <v>38340</v>
      </c>
      <c r="F28" s="62"/>
      <c r="G28" s="62"/>
      <c r="H28" s="62"/>
      <c r="I28" s="62"/>
      <c r="J28" s="62"/>
      <c r="K28" s="62"/>
      <c r="L28" s="62"/>
      <c r="M28" s="62"/>
      <c r="N28" s="62"/>
      <c r="O28" s="62"/>
    </row>
    <row r="29" ht="20.25" customHeight="1" spans="1:15">
      <c r="A29" s="160" t="s">
        <v>100</v>
      </c>
      <c r="B29" s="160" t="str">
        <f>"        "&amp;"住房公积金"</f>
        <v>        住房公积金</v>
      </c>
      <c r="C29" s="62">
        <v>36216</v>
      </c>
      <c r="D29" s="62">
        <v>36216</v>
      </c>
      <c r="E29" s="62">
        <v>36216</v>
      </c>
      <c r="F29" s="62"/>
      <c r="G29" s="62"/>
      <c r="H29" s="62"/>
      <c r="I29" s="62"/>
      <c r="J29" s="62"/>
      <c r="K29" s="62"/>
      <c r="L29" s="62"/>
      <c r="M29" s="62"/>
      <c r="N29" s="62"/>
      <c r="O29" s="62"/>
    </row>
    <row r="30" ht="20.25" customHeight="1" spans="1:15">
      <c r="A30" s="160" t="s">
        <v>101</v>
      </c>
      <c r="B30" s="160" t="str">
        <f>"        "&amp;"购房补贴"</f>
        <v>        购房补贴</v>
      </c>
      <c r="C30" s="62">
        <v>2124</v>
      </c>
      <c r="D30" s="62">
        <v>2124</v>
      </c>
      <c r="E30" s="62">
        <v>2124</v>
      </c>
      <c r="F30" s="62"/>
      <c r="G30" s="62"/>
      <c r="H30" s="62"/>
      <c r="I30" s="62"/>
      <c r="J30" s="62"/>
      <c r="K30" s="62"/>
      <c r="L30" s="62"/>
      <c r="M30" s="62"/>
      <c r="N30" s="62"/>
      <c r="O30" s="62"/>
    </row>
    <row r="31" ht="20.25" customHeight="1" spans="1:15">
      <c r="A31" s="153" t="s">
        <v>30</v>
      </c>
      <c r="B31" s="151"/>
      <c r="C31" s="155">
        <v>979657.2</v>
      </c>
      <c r="D31" s="155">
        <v>430046.24</v>
      </c>
      <c r="E31" s="155">
        <v>430046.24</v>
      </c>
      <c r="F31" s="155"/>
      <c r="G31" s="155"/>
      <c r="H31" s="155"/>
      <c r="I31" s="155"/>
      <c r="J31" s="155">
        <v>549610.96</v>
      </c>
      <c r="K31" s="155"/>
      <c r="L31" s="155"/>
      <c r="M31" s="155"/>
      <c r="N31" s="155"/>
      <c r="O31" s="155">
        <v>549610.96</v>
      </c>
    </row>
  </sheetData>
  <mergeCells count="12">
    <mergeCell ref="A1:O1"/>
    <mergeCell ref="A2:O2"/>
    <mergeCell ref="A3:N3"/>
    <mergeCell ref="D4:F4"/>
    <mergeCell ref="J4:O4"/>
    <mergeCell ref="A31:B31"/>
    <mergeCell ref="A4:A5"/>
    <mergeCell ref="B4:B5"/>
    <mergeCell ref="C4:C5"/>
    <mergeCell ref="G4:G5"/>
    <mergeCell ref="H4:H5"/>
    <mergeCell ref="I4:I5"/>
  </mergeCells>
  <pageMargins left="0.75" right="0.75" top="1" bottom="1" header="0.5" footer="0.5"/>
  <pageSetup paperSize="8" scale="72"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B22" sqref="B22"/>
    </sheetView>
  </sheetViews>
  <sheetFormatPr defaultColWidth="8.85833333333333" defaultRowHeight="15" customHeight="1" outlineLevelCol="3"/>
  <cols>
    <col min="1" max="2" width="28.575" customWidth="1"/>
    <col min="3" max="3" width="35.7" customWidth="1"/>
    <col min="4" max="4" width="28.575" customWidth="1"/>
  </cols>
  <sheetData>
    <row r="1" ht="18.75" customHeight="1" spans="1:4">
      <c r="A1" s="149" t="s">
        <v>102</v>
      </c>
      <c r="B1" s="161"/>
      <c r="C1" s="161"/>
      <c r="D1" s="161"/>
    </row>
    <row r="2" ht="28.5" customHeight="1" spans="1:4">
      <c r="A2" s="162" t="s">
        <v>103</v>
      </c>
      <c r="B2" s="162"/>
      <c r="C2" s="162"/>
      <c r="D2" s="162"/>
    </row>
    <row r="3" ht="18.75" customHeight="1" spans="1:4">
      <c r="A3" s="151" t="str">
        <f>"单位名称："&amp;"玉溪市生态环境局高新技术产业开发区分局"</f>
        <v>单位名称：玉溪市生态环境局高新技术产业开发区分局</v>
      </c>
      <c r="B3" s="151"/>
      <c r="C3" s="151"/>
      <c r="D3" s="149" t="s">
        <v>2</v>
      </c>
    </row>
    <row r="4" ht="18.75" customHeight="1" spans="1:4">
      <c r="A4" s="57" t="s">
        <v>3</v>
      </c>
      <c r="B4" s="57"/>
      <c r="C4" s="57" t="s">
        <v>4</v>
      </c>
      <c r="D4" s="57"/>
    </row>
    <row r="5" ht="18.75" customHeight="1" spans="1:4">
      <c r="A5" s="57" t="s">
        <v>5</v>
      </c>
      <c r="B5" s="57" t="s">
        <v>6</v>
      </c>
      <c r="C5" s="57" t="s">
        <v>104</v>
      </c>
      <c r="D5" s="57" t="s">
        <v>6</v>
      </c>
    </row>
    <row r="6" ht="18.75" customHeight="1" spans="1:4">
      <c r="A6" s="163" t="s">
        <v>105</v>
      </c>
      <c r="B6" s="164"/>
      <c r="C6" s="165" t="s">
        <v>106</v>
      </c>
      <c r="D6" s="164"/>
    </row>
    <row r="7" ht="18.75" customHeight="1" spans="1:4">
      <c r="A7" s="151" t="s">
        <v>107</v>
      </c>
      <c r="B7" s="166">
        <v>430046.24</v>
      </c>
      <c r="C7" s="167" t="str">
        <f>"（一）"&amp;"社会保障和就业支出"</f>
        <v>（一）社会保障和就业支出</v>
      </c>
      <c r="D7" s="166">
        <v>39101.76</v>
      </c>
    </row>
    <row r="8" ht="18.75" customHeight="1" spans="1:4">
      <c r="A8" s="151" t="s">
        <v>108</v>
      </c>
      <c r="B8" s="166"/>
      <c r="C8" s="167" t="str">
        <f>"（二）"&amp;"卫生健康支出"</f>
        <v>（二）卫生健康支出</v>
      </c>
      <c r="D8" s="166">
        <v>32101.12</v>
      </c>
    </row>
    <row r="9" ht="18.75" customHeight="1" spans="1:4">
      <c r="A9" s="151" t="s">
        <v>109</v>
      </c>
      <c r="B9" s="166"/>
      <c r="C9" s="167" t="str">
        <f>"（三）"&amp;"节能环保支出"</f>
        <v>（三）节能环保支出</v>
      </c>
      <c r="D9" s="166">
        <v>320503.36</v>
      </c>
    </row>
    <row r="10" ht="18.75" customHeight="1" spans="1:4">
      <c r="A10" s="151" t="s">
        <v>110</v>
      </c>
      <c r="B10" s="166"/>
      <c r="C10" s="167" t="str">
        <f>"（四）"&amp;"住房保障支出"</f>
        <v>（四）住房保障支出</v>
      </c>
      <c r="D10" s="166">
        <v>38340</v>
      </c>
    </row>
    <row r="11" ht="18.75" customHeight="1" spans="1:4">
      <c r="A11" s="59" t="s">
        <v>107</v>
      </c>
      <c r="B11" s="166"/>
      <c r="C11" s="151"/>
      <c r="D11" s="151"/>
    </row>
    <row r="12" ht="18.75" customHeight="1" spans="1:4">
      <c r="A12" s="59" t="s">
        <v>108</v>
      </c>
      <c r="B12" s="166"/>
      <c r="C12" s="151"/>
      <c r="D12" s="151"/>
    </row>
    <row r="13" ht="18.75" customHeight="1" spans="1:4">
      <c r="A13" s="59" t="s">
        <v>109</v>
      </c>
      <c r="B13" s="166"/>
      <c r="C13" s="151"/>
      <c r="D13" s="151"/>
    </row>
    <row r="14" ht="18.75" customHeight="1" spans="1:4">
      <c r="A14" s="151"/>
      <c r="B14" s="151"/>
      <c r="C14" s="151" t="s">
        <v>111</v>
      </c>
      <c r="D14" s="151"/>
    </row>
    <row r="15" ht="18.75" customHeight="1" spans="1:4">
      <c r="A15" s="168" t="s">
        <v>24</v>
      </c>
      <c r="B15" s="166">
        <v>430046.24</v>
      </c>
      <c r="C15" s="168" t="s">
        <v>25</v>
      </c>
      <c r="D15" s="166">
        <v>430046.24</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topLeftCell="A11" workbookViewId="0">
      <selection activeCell="A1" sqref="A1:G1"/>
    </sheetView>
  </sheetViews>
  <sheetFormatPr defaultColWidth="8.85833333333333" defaultRowHeight="15" customHeight="1" outlineLevelCol="6"/>
  <cols>
    <col min="1" max="1" width="17.8416666666667" customWidth="1"/>
    <col min="2" max="2" width="53.1333333333333" customWidth="1"/>
    <col min="3" max="7" width="15.1333333333333" customWidth="1"/>
  </cols>
  <sheetData>
    <row r="1" customHeight="1" spans="1:7">
      <c r="A1" s="157" t="s">
        <v>112</v>
      </c>
      <c r="B1" s="157"/>
      <c r="C1" s="157"/>
      <c r="D1" s="157"/>
      <c r="E1" s="157"/>
      <c r="F1" s="157"/>
      <c r="G1" s="157"/>
    </row>
    <row r="2" ht="28.5" customHeight="1" spans="1:7">
      <c r="A2" s="150" t="s">
        <v>113</v>
      </c>
      <c r="B2" s="150"/>
      <c r="C2" s="150"/>
      <c r="D2" s="150"/>
      <c r="E2" s="150"/>
      <c r="F2" s="150"/>
      <c r="G2" s="150"/>
    </row>
    <row r="3" ht="20.25" customHeight="1" spans="1:7">
      <c r="A3" s="151" t="str">
        <f>"单位名称："&amp;"玉溪市生态环境局高新技术产业开发区分局"</f>
        <v>单位名称：玉溪市生态环境局高新技术产业开发区分局</v>
      </c>
      <c r="B3" s="151"/>
      <c r="C3" s="151"/>
      <c r="D3" s="151"/>
      <c r="E3" s="151"/>
      <c r="F3" s="151"/>
      <c r="G3" s="158" t="s">
        <v>2</v>
      </c>
    </row>
    <row r="4" ht="27" customHeight="1" spans="1:7">
      <c r="A4" s="152" t="s">
        <v>114</v>
      </c>
      <c r="B4" s="152"/>
      <c r="C4" s="152" t="s">
        <v>30</v>
      </c>
      <c r="D4" s="152" t="s">
        <v>33</v>
      </c>
      <c r="E4" s="152"/>
      <c r="F4" s="152"/>
      <c r="G4" s="152" t="s">
        <v>72</v>
      </c>
    </row>
    <row r="5" ht="27" customHeight="1" spans="1:7">
      <c r="A5" s="152" t="s">
        <v>67</v>
      </c>
      <c r="B5" s="152" t="s">
        <v>68</v>
      </c>
      <c r="C5" s="152"/>
      <c r="D5" s="152" t="s">
        <v>32</v>
      </c>
      <c r="E5" s="152" t="s">
        <v>115</v>
      </c>
      <c r="F5" s="152" t="s">
        <v>116</v>
      </c>
      <c r="G5" s="152"/>
    </row>
    <row r="6" ht="20.25" customHeight="1" spans="1:7">
      <c r="A6" s="156" t="s">
        <v>44</v>
      </c>
      <c r="B6" s="156" t="s">
        <v>45</v>
      </c>
      <c r="C6" s="156" t="s">
        <v>46</v>
      </c>
      <c r="D6" s="156" t="s">
        <v>47</v>
      </c>
      <c r="E6" s="156" t="s">
        <v>48</v>
      </c>
      <c r="F6" s="156" t="s">
        <v>49</v>
      </c>
      <c r="G6" s="156">
        <v>7</v>
      </c>
    </row>
    <row r="7" ht="20.25" customHeight="1" spans="1:7">
      <c r="A7" s="151" t="s">
        <v>78</v>
      </c>
      <c r="B7" s="151" t="str">
        <f>"        "&amp;"社会保障和就业支出"</f>
        <v>        社会保障和就业支出</v>
      </c>
      <c r="C7" s="62">
        <v>39101.76</v>
      </c>
      <c r="D7" s="62">
        <v>39101.76</v>
      </c>
      <c r="E7" s="62">
        <v>39101.76</v>
      </c>
      <c r="F7" s="62"/>
      <c r="G7" s="62"/>
    </row>
    <row r="8" ht="20.25" customHeight="1" spans="1:7">
      <c r="A8" s="159" t="s">
        <v>79</v>
      </c>
      <c r="B8" s="159" t="str">
        <f>"        "&amp;"行政事业单位养老支出"</f>
        <v>        行政事业单位养老支出</v>
      </c>
      <c r="C8" s="62">
        <v>39101.76</v>
      </c>
      <c r="D8" s="62">
        <v>39101.76</v>
      </c>
      <c r="E8" s="62">
        <v>39101.76</v>
      </c>
      <c r="F8" s="62"/>
      <c r="G8" s="62"/>
    </row>
    <row r="9" ht="20.25" customHeight="1" spans="1:7">
      <c r="A9" s="160" t="s">
        <v>80</v>
      </c>
      <c r="B9" s="160" t="str">
        <f>"        "&amp;"机关事业单位基本养老保险缴费支出"</f>
        <v>        机关事业单位基本养老保险缴费支出</v>
      </c>
      <c r="C9" s="62">
        <v>39101.76</v>
      </c>
      <c r="D9" s="62">
        <v>39101.76</v>
      </c>
      <c r="E9" s="62">
        <v>39101.76</v>
      </c>
      <c r="F9" s="62"/>
      <c r="G9" s="62"/>
    </row>
    <row r="10" ht="20.25" customHeight="1" spans="1:7">
      <c r="A10" s="151" t="s">
        <v>81</v>
      </c>
      <c r="B10" s="151" t="str">
        <f>"        "&amp;"卫生健康支出"</f>
        <v>        卫生健康支出</v>
      </c>
      <c r="C10" s="62">
        <v>32101.12</v>
      </c>
      <c r="D10" s="62">
        <v>32101.12</v>
      </c>
      <c r="E10" s="62">
        <v>32101.12</v>
      </c>
      <c r="F10" s="62"/>
      <c r="G10" s="62"/>
    </row>
    <row r="11" ht="20.25" customHeight="1" spans="1:7">
      <c r="A11" s="159" t="s">
        <v>82</v>
      </c>
      <c r="B11" s="159" t="str">
        <f>"        "&amp;"行政事业单位医疗"</f>
        <v>        行政事业单位医疗</v>
      </c>
      <c r="C11" s="62">
        <v>32101.12</v>
      </c>
      <c r="D11" s="62">
        <v>32101.12</v>
      </c>
      <c r="E11" s="62">
        <v>32101.12</v>
      </c>
      <c r="F11" s="62"/>
      <c r="G11" s="62"/>
    </row>
    <row r="12" ht="20.25" customHeight="1" spans="1:7">
      <c r="A12" s="160" t="s">
        <v>83</v>
      </c>
      <c r="B12" s="160" t="str">
        <f>"        "&amp;"行政单位医疗"</f>
        <v>        行政单位医疗</v>
      </c>
      <c r="C12" s="62">
        <v>20284.04</v>
      </c>
      <c r="D12" s="62">
        <v>20284.04</v>
      </c>
      <c r="E12" s="62">
        <v>20284.04</v>
      </c>
      <c r="F12" s="62"/>
      <c r="G12" s="62"/>
    </row>
    <row r="13" ht="20.25" customHeight="1" spans="1:7">
      <c r="A13" s="160" t="s">
        <v>85</v>
      </c>
      <c r="B13" s="160" t="str">
        <f>"        "&amp;"公务员医疗补助"</f>
        <v>        公务员医疗补助</v>
      </c>
      <c r="C13" s="62">
        <v>10127.1</v>
      </c>
      <c r="D13" s="62">
        <v>10127.1</v>
      </c>
      <c r="E13" s="62">
        <v>10127.1</v>
      </c>
      <c r="F13" s="62"/>
      <c r="G13" s="62"/>
    </row>
    <row r="14" ht="20.25" customHeight="1" spans="1:7">
      <c r="A14" s="160" t="s">
        <v>86</v>
      </c>
      <c r="B14" s="160" t="str">
        <f>"        "&amp;"其他行政事业单位医疗支出"</f>
        <v>        其他行政事业单位医疗支出</v>
      </c>
      <c r="C14" s="62">
        <v>1689.98</v>
      </c>
      <c r="D14" s="62">
        <v>1689.98</v>
      </c>
      <c r="E14" s="62">
        <v>1689.98</v>
      </c>
      <c r="F14" s="62"/>
      <c r="G14" s="62"/>
    </row>
    <row r="15" ht="20.25" customHeight="1" spans="1:7">
      <c r="A15" s="151" t="s">
        <v>87</v>
      </c>
      <c r="B15" s="151" t="str">
        <f>"        "&amp;"节能环保支出"</f>
        <v>        节能环保支出</v>
      </c>
      <c r="C15" s="62">
        <v>320503.36</v>
      </c>
      <c r="D15" s="62">
        <v>320503.36</v>
      </c>
      <c r="E15" s="62">
        <v>270246</v>
      </c>
      <c r="F15" s="62">
        <v>50257.36</v>
      </c>
      <c r="G15" s="62"/>
    </row>
    <row r="16" ht="20.25" customHeight="1" spans="1:7">
      <c r="A16" s="159" t="s">
        <v>88</v>
      </c>
      <c r="B16" s="159" t="str">
        <f>"        "&amp;"环境保护管理事务"</f>
        <v>        环境保护管理事务</v>
      </c>
      <c r="C16" s="62">
        <v>320503.36</v>
      </c>
      <c r="D16" s="62">
        <v>320503.36</v>
      </c>
      <c r="E16" s="62">
        <v>270246</v>
      </c>
      <c r="F16" s="62">
        <v>50257.36</v>
      </c>
      <c r="G16" s="62"/>
    </row>
    <row r="17" ht="20.25" customHeight="1" spans="1:7">
      <c r="A17" s="160" t="s">
        <v>89</v>
      </c>
      <c r="B17" s="160" t="str">
        <f>"        "&amp;"行政运行"</f>
        <v>        行政运行</v>
      </c>
      <c r="C17" s="62">
        <v>320503.36</v>
      </c>
      <c r="D17" s="62">
        <v>320503.36</v>
      </c>
      <c r="E17" s="62">
        <v>270246</v>
      </c>
      <c r="F17" s="62">
        <v>50257.36</v>
      </c>
      <c r="G17" s="62"/>
    </row>
    <row r="18" ht="20.25" customHeight="1" spans="1:7">
      <c r="A18" s="151" t="s">
        <v>98</v>
      </c>
      <c r="B18" s="151" t="str">
        <f>"        "&amp;"住房保障支出"</f>
        <v>        住房保障支出</v>
      </c>
      <c r="C18" s="62">
        <v>38340</v>
      </c>
      <c r="D18" s="62">
        <v>38340</v>
      </c>
      <c r="E18" s="62">
        <v>38340</v>
      </c>
      <c r="F18" s="62"/>
      <c r="G18" s="62"/>
    </row>
    <row r="19" ht="20.25" customHeight="1" spans="1:7">
      <c r="A19" s="159" t="s">
        <v>99</v>
      </c>
      <c r="B19" s="159" t="str">
        <f>"        "&amp;"住房改革支出"</f>
        <v>        住房改革支出</v>
      </c>
      <c r="C19" s="62">
        <v>38340</v>
      </c>
      <c r="D19" s="62">
        <v>38340</v>
      </c>
      <c r="E19" s="62">
        <v>38340</v>
      </c>
      <c r="F19" s="62"/>
      <c r="G19" s="62"/>
    </row>
    <row r="20" ht="20.25" customHeight="1" spans="1:7">
      <c r="A20" s="160" t="s">
        <v>100</v>
      </c>
      <c r="B20" s="160" t="str">
        <f>"        "&amp;"住房公积金"</f>
        <v>        住房公积金</v>
      </c>
      <c r="C20" s="62">
        <v>36216</v>
      </c>
      <c r="D20" s="62">
        <v>36216</v>
      </c>
      <c r="E20" s="62">
        <v>36216</v>
      </c>
      <c r="F20" s="62"/>
      <c r="G20" s="62"/>
    </row>
    <row r="21" ht="20.25" customHeight="1" spans="1:7">
      <c r="A21" s="160" t="s">
        <v>101</v>
      </c>
      <c r="B21" s="160" t="str">
        <f>"        "&amp;"购房补贴"</f>
        <v>        购房补贴</v>
      </c>
      <c r="C21" s="62">
        <v>2124</v>
      </c>
      <c r="D21" s="62">
        <v>2124</v>
      </c>
      <c r="E21" s="62">
        <v>2124</v>
      </c>
      <c r="F21" s="62"/>
      <c r="G21" s="62"/>
    </row>
    <row r="22" ht="20.25" customHeight="1" spans="1:7">
      <c r="A22" s="153" t="s">
        <v>30</v>
      </c>
      <c r="B22" s="151"/>
      <c r="C22" s="155">
        <v>430046.24</v>
      </c>
      <c r="D22" s="155">
        <v>430046.24</v>
      </c>
      <c r="E22" s="155">
        <v>379788.88</v>
      </c>
      <c r="F22" s="155">
        <v>50257.36</v>
      </c>
      <c r="G22" s="155"/>
    </row>
  </sheetData>
  <mergeCells count="8">
    <mergeCell ref="A1:G1"/>
    <mergeCell ref="A2:G2"/>
    <mergeCell ref="A3:F3"/>
    <mergeCell ref="A4:B4"/>
    <mergeCell ref="D4:F4"/>
    <mergeCell ref="A22:B22"/>
    <mergeCell ref="C4:C5"/>
    <mergeCell ref="G4:G5"/>
  </mergeCells>
  <pageMargins left="0.75" right="0.75" top="1" bottom="1" header="0.5" footer="0.5"/>
  <pageSetup paperSize="1" scale="84"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C14" sqref="C14"/>
    </sheetView>
  </sheetViews>
  <sheetFormatPr defaultColWidth="8.85833333333333" defaultRowHeight="15" customHeight="1" outlineLevelRow="7" outlineLevelCol="5"/>
  <cols>
    <col min="1" max="6" width="25.1333333333333" customWidth="1"/>
  </cols>
  <sheetData>
    <row r="1" customHeight="1" spans="1:6">
      <c r="A1" s="149" t="s">
        <v>117</v>
      </c>
      <c r="B1" s="149"/>
      <c r="C1" s="149"/>
      <c r="D1" s="149"/>
      <c r="E1" s="149"/>
      <c r="F1" s="149"/>
    </row>
    <row r="2" ht="28.5" customHeight="1" spans="1:6">
      <c r="A2" s="150" t="s">
        <v>118</v>
      </c>
      <c r="B2" s="150"/>
      <c r="C2" s="150"/>
      <c r="D2" s="150"/>
      <c r="E2" s="150"/>
      <c r="F2" s="150"/>
    </row>
    <row r="3" ht="20.25" customHeight="1" spans="1:6">
      <c r="A3" s="151" t="str">
        <f>"单位名称："&amp;"玉溪市生态环境局高新技术产业开发区分局"</f>
        <v>单位名称：玉溪市生态环境局高新技术产业开发区分局</v>
      </c>
      <c r="B3" s="151"/>
      <c r="C3" s="151"/>
      <c r="D3" s="151"/>
      <c r="E3" s="151"/>
      <c r="F3" s="149" t="s">
        <v>2</v>
      </c>
    </row>
    <row r="4" ht="20.25" customHeight="1" spans="1:6">
      <c r="A4" s="152" t="s">
        <v>119</v>
      </c>
      <c r="B4" s="152" t="s">
        <v>120</v>
      </c>
      <c r="C4" s="152" t="s">
        <v>121</v>
      </c>
      <c r="D4" s="152"/>
      <c r="E4" s="152"/>
      <c r="F4" s="152"/>
    </row>
    <row r="5" ht="35.25" customHeight="1" spans="1:6">
      <c r="A5" s="152"/>
      <c r="B5" s="152"/>
      <c r="C5" s="152" t="s">
        <v>32</v>
      </c>
      <c r="D5" s="152" t="s">
        <v>122</v>
      </c>
      <c r="E5" s="152" t="s">
        <v>123</v>
      </c>
      <c r="F5" s="152" t="s">
        <v>124</v>
      </c>
    </row>
    <row r="6" ht="20.25" customHeight="1" spans="1:6">
      <c r="A6" s="156" t="s">
        <v>44</v>
      </c>
      <c r="B6" s="156">
        <v>2</v>
      </c>
      <c r="C6" s="156">
        <v>3</v>
      </c>
      <c r="D6" s="156">
        <v>4</v>
      </c>
      <c r="E6" s="156">
        <v>5</v>
      </c>
      <c r="F6" s="156">
        <v>6</v>
      </c>
    </row>
    <row r="7" ht="20.25" customHeight="1" spans="1:6">
      <c r="A7" s="62"/>
      <c r="B7" s="62"/>
      <c r="C7" s="62"/>
      <c r="D7" s="62"/>
      <c r="E7" s="155"/>
      <c r="F7" s="62"/>
    </row>
    <row r="8" customHeight="1" spans="1:1">
      <c r="A8" t="s">
        <v>125</v>
      </c>
    </row>
  </sheetData>
  <mergeCells count="6">
    <mergeCell ref="A1:F1"/>
    <mergeCell ref="A2:F2"/>
    <mergeCell ref="A3:E3"/>
    <mergeCell ref="C4:E4"/>
    <mergeCell ref="A4:A5"/>
    <mergeCell ref="B4:B5"/>
  </mergeCells>
  <pageMargins left="0.75" right="0.75" top="1" bottom="1" header="0.5" footer="0.5"/>
  <pageSetup paperSize="1" scale="81"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workbookViewId="0">
      <selection activeCell="X13" sqref="X13"/>
    </sheetView>
  </sheetViews>
  <sheetFormatPr defaultColWidth="8.85833333333333" defaultRowHeight="15" customHeight="1"/>
  <cols>
    <col min="1" max="1" width="33"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49" t="s">
        <v>126</v>
      </c>
      <c r="B1" s="149"/>
      <c r="C1" s="149"/>
      <c r="D1" s="149"/>
      <c r="E1" s="149"/>
      <c r="F1" s="149"/>
      <c r="G1" s="149"/>
      <c r="H1" s="149"/>
      <c r="I1" s="149"/>
      <c r="J1" s="149"/>
      <c r="K1" s="149"/>
      <c r="L1" s="149"/>
      <c r="M1" s="149"/>
      <c r="N1" s="149"/>
      <c r="O1" s="149"/>
      <c r="P1" s="149"/>
      <c r="Q1" s="149"/>
      <c r="R1" s="149"/>
      <c r="S1" s="149"/>
      <c r="T1" s="149"/>
      <c r="U1" s="149"/>
      <c r="V1" s="149"/>
      <c r="W1" s="149"/>
    </row>
    <row r="2" ht="28.5" customHeight="1" spans="1:23">
      <c r="A2" s="150" t="s">
        <v>127</v>
      </c>
      <c r="B2" s="150"/>
      <c r="C2" s="150" t="s">
        <v>128</v>
      </c>
      <c r="D2" s="150"/>
      <c r="E2" s="150"/>
      <c r="F2" s="150"/>
      <c r="G2" s="150"/>
      <c r="H2" s="150"/>
      <c r="I2" s="150"/>
      <c r="J2" s="150"/>
      <c r="K2" s="150"/>
      <c r="L2" s="150"/>
      <c r="M2" s="150"/>
      <c r="N2" s="150"/>
      <c r="O2" s="150"/>
      <c r="P2" s="150"/>
      <c r="Q2" s="150"/>
      <c r="R2" s="150"/>
      <c r="S2" s="150"/>
      <c r="T2" s="150"/>
      <c r="U2" s="150"/>
      <c r="V2" s="150"/>
      <c r="W2" s="150"/>
    </row>
    <row r="3" ht="19.5" customHeight="1" spans="1:23">
      <c r="A3" s="151" t="str">
        <f>"单位名称："&amp;"玉溪市生态环境局高新技术产业开发区分局"</f>
        <v>单位名称：玉溪市生态环境局高新技术产业开发区分局</v>
      </c>
      <c r="B3" s="151"/>
      <c r="C3" s="151"/>
      <c r="D3" s="151"/>
      <c r="E3" s="151"/>
      <c r="F3" s="151"/>
      <c r="G3" s="151"/>
      <c r="H3" s="151"/>
      <c r="I3" s="151"/>
      <c r="J3" s="151"/>
      <c r="K3" s="151"/>
      <c r="L3" s="151"/>
      <c r="M3" s="151"/>
      <c r="N3" s="151"/>
      <c r="O3" s="151"/>
      <c r="P3" s="151"/>
      <c r="Q3" s="151"/>
      <c r="R3" s="149"/>
      <c r="S3" s="149"/>
      <c r="T3" s="149"/>
      <c r="U3" s="149"/>
      <c r="V3" s="149"/>
      <c r="W3" s="149" t="s">
        <v>2</v>
      </c>
    </row>
    <row r="4" ht="19.5" customHeight="1" spans="1:23">
      <c r="A4" s="152" t="s">
        <v>129</v>
      </c>
      <c r="B4" s="152" t="s">
        <v>130</v>
      </c>
      <c r="C4" s="152" t="s">
        <v>131</v>
      </c>
      <c r="D4" s="152" t="s">
        <v>132</v>
      </c>
      <c r="E4" s="152" t="s">
        <v>133</v>
      </c>
      <c r="F4" s="152" t="s">
        <v>134</v>
      </c>
      <c r="G4" s="152" t="s">
        <v>135</v>
      </c>
      <c r="H4" s="152" t="s">
        <v>136</v>
      </c>
      <c r="I4" s="152"/>
      <c r="J4" s="152"/>
      <c r="K4" s="152"/>
      <c r="L4" s="152"/>
      <c r="M4" s="152"/>
      <c r="N4" s="152"/>
      <c r="O4" s="152"/>
      <c r="P4" s="152"/>
      <c r="Q4" s="152"/>
      <c r="R4" s="152"/>
      <c r="S4" s="152"/>
      <c r="T4" s="152"/>
      <c r="U4" s="152"/>
      <c r="V4" s="152"/>
      <c r="W4" s="152"/>
    </row>
    <row r="5" ht="19.5" customHeight="1" spans="1:23">
      <c r="A5" s="152"/>
      <c r="B5" s="152"/>
      <c r="C5" s="152"/>
      <c r="D5" s="152"/>
      <c r="E5" s="152"/>
      <c r="F5" s="152"/>
      <c r="G5" s="152"/>
      <c r="H5" s="152" t="s">
        <v>30</v>
      </c>
      <c r="I5" s="152" t="s">
        <v>33</v>
      </c>
      <c r="J5" s="152"/>
      <c r="K5" s="152"/>
      <c r="L5" s="152"/>
      <c r="M5" s="152"/>
      <c r="N5" s="152" t="s">
        <v>137</v>
      </c>
      <c r="O5" s="152"/>
      <c r="P5" s="152"/>
      <c r="Q5" s="152" t="s">
        <v>36</v>
      </c>
      <c r="R5" s="152" t="s">
        <v>70</v>
      </c>
      <c r="S5" s="152"/>
      <c r="T5" s="152"/>
      <c r="U5" s="152"/>
      <c r="V5" s="152"/>
      <c r="W5" s="152"/>
    </row>
    <row r="6" ht="41.25" customHeight="1" spans="1:23">
      <c r="A6" s="152"/>
      <c r="B6" s="152"/>
      <c r="C6" s="152"/>
      <c r="D6" s="152"/>
      <c r="E6" s="152"/>
      <c r="F6" s="152"/>
      <c r="G6" s="152"/>
      <c r="H6" s="152"/>
      <c r="I6" s="152" t="s">
        <v>138</v>
      </c>
      <c r="J6" s="152" t="s">
        <v>139</v>
      </c>
      <c r="K6" s="152" t="s">
        <v>140</v>
      </c>
      <c r="L6" s="152" t="s">
        <v>141</v>
      </c>
      <c r="M6" s="152" t="s">
        <v>142</v>
      </c>
      <c r="N6" s="152" t="s">
        <v>33</v>
      </c>
      <c r="O6" s="152" t="s">
        <v>34</v>
      </c>
      <c r="P6" s="152" t="s">
        <v>35</v>
      </c>
      <c r="Q6" s="152"/>
      <c r="R6" s="152" t="s">
        <v>32</v>
      </c>
      <c r="S6" s="152" t="s">
        <v>39</v>
      </c>
      <c r="T6" s="152" t="s">
        <v>143</v>
      </c>
      <c r="U6" s="152" t="s">
        <v>41</v>
      </c>
      <c r="V6" s="152" t="s">
        <v>42</v>
      </c>
      <c r="W6" s="152" t="s">
        <v>43</v>
      </c>
    </row>
    <row r="7" ht="20.25" customHeight="1" spans="1:23">
      <c r="A7" s="153" t="s">
        <v>44</v>
      </c>
      <c r="B7" s="153" t="s">
        <v>45</v>
      </c>
      <c r="C7" s="153" t="s">
        <v>46</v>
      </c>
      <c r="D7" s="153" t="s">
        <v>47</v>
      </c>
      <c r="E7" s="153" t="s">
        <v>48</v>
      </c>
      <c r="F7" s="153" t="s">
        <v>49</v>
      </c>
      <c r="G7" s="153" t="s">
        <v>50</v>
      </c>
      <c r="H7" s="153" t="s">
        <v>51</v>
      </c>
      <c r="I7" s="153" t="s">
        <v>52</v>
      </c>
      <c r="J7" s="153" t="s">
        <v>53</v>
      </c>
      <c r="K7" s="153" t="s">
        <v>54</v>
      </c>
      <c r="L7" s="153" t="s">
        <v>55</v>
      </c>
      <c r="M7" s="153" t="s">
        <v>56</v>
      </c>
      <c r="N7" s="153" t="s">
        <v>57</v>
      </c>
      <c r="O7" s="153" t="s">
        <v>58</v>
      </c>
      <c r="P7" s="153" t="s">
        <v>59</v>
      </c>
      <c r="Q7" s="153" t="s">
        <v>60</v>
      </c>
      <c r="R7" s="153" t="s">
        <v>61</v>
      </c>
      <c r="S7" s="153" t="s">
        <v>62</v>
      </c>
      <c r="T7" s="153" t="s">
        <v>144</v>
      </c>
      <c r="U7" s="153" t="s">
        <v>145</v>
      </c>
      <c r="V7" s="153" t="s">
        <v>146</v>
      </c>
      <c r="W7" s="153" t="s">
        <v>147</v>
      </c>
    </row>
    <row r="8" ht="30" customHeight="1" spans="1:23">
      <c r="A8" s="154" t="s">
        <v>64</v>
      </c>
      <c r="C8" s="151"/>
      <c r="D8" s="151"/>
      <c r="E8" s="151"/>
      <c r="G8" s="151"/>
      <c r="H8" s="155">
        <v>430046.24</v>
      </c>
      <c r="I8" s="62">
        <v>430046.24</v>
      </c>
      <c r="J8" s="62">
        <v>146265.48</v>
      </c>
      <c r="K8" s="62"/>
      <c r="L8" s="62">
        <v>283780.76</v>
      </c>
      <c r="M8" s="62"/>
      <c r="N8" s="62"/>
      <c r="O8" s="62"/>
      <c r="P8" s="62"/>
      <c r="Q8" s="62"/>
      <c r="R8" s="62"/>
      <c r="S8" s="62"/>
      <c r="T8" s="62"/>
      <c r="U8" s="62"/>
      <c r="V8" s="62"/>
      <c r="W8" s="62"/>
    </row>
    <row r="9" ht="30" customHeight="1" spans="1:23">
      <c r="A9" s="151" t="str">
        <f t="shared" ref="A9:A26" si="0">"       "&amp;"玉溪市生态环境局高新技术产业开发区分局"</f>
        <v>       玉溪市生态环境局高新技术产业开发区分局</v>
      </c>
      <c r="B9" s="151" t="s">
        <v>148</v>
      </c>
      <c r="C9" s="151" t="s">
        <v>149</v>
      </c>
      <c r="D9" s="151" t="s">
        <v>89</v>
      </c>
      <c r="E9" s="151" t="s">
        <v>150</v>
      </c>
      <c r="F9" s="151" t="s">
        <v>151</v>
      </c>
      <c r="G9" s="151" t="s">
        <v>152</v>
      </c>
      <c r="H9" s="155">
        <v>81576</v>
      </c>
      <c r="I9" s="62">
        <v>81576</v>
      </c>
      <c r="J9" s="62">
        <v>35689.5</v>
      </c>
      <c r="K9" s="62"/>
      <c r="L9" s="62">
        <v>45886.5</v>
      </c>
      <c r="M9" s="62"/>
      <c r="N9" s="62"/>
      <c r="O9" s="62"/>
      <c r="P9" s="62"/>
      <c r="Q9" s="62"/>
      <c r="R9" s="62"/>
      <c r="S9" s="62"/>
      <c r="T9" s="62"/>
      <c r="U9" s="62"/>
      <c r="V9" s="62"/>
      <c r="W9" s="62"/>
    </row>
    <row r="10" ht="30" customHeight="1" spans="1:23">
      <c r="A10" s="151" t="str">
        <f t="shared" si="0"/>
        <v>       玉溪市生态环境局高新技术产业开发区分局</v>
      </c>
      <c r="B10" s="151" t="s">
        <v>148</v>
      </c>
      <c r="C10" s="151" t="s">
        <v>149</v>
      </c>
      <c r="D10" s="151" t="s">
        <v>89</v>
      </c>
      <c r="E10" s="151" t="s">
        <v>150</v>
      </c>
      <c r="F10" s="151" t="s">
        <v>153</v>
      </c>
      <c r="G10" s="151" t="s">
        <v>154</v>
      </c>
      <c r="H10" s="155">
        <v>114168</v>
      </c>
      <c r="I10" s="62">
        <v>114168</v>
      </c>
      <c r="J10" s="62">
        <v>49948.5</v>
      </c>
      <c r="K10" s="151"/>
      <c r="L10" s="62">
        <v>64219.5</v>
      </c>
      <c r="M10" s="151"/>
      <c r="N10" s="62"/>
      <c r="O10" s="62"/>
      <c r="P10" s="151"/>
      <c r="Q10" s="62"/>
      <c r="R10" s="62"/>
      <c r="S10" s="62"/>
      <c r="T10" s="62"/>
      <c r="U10" s="62"/>
      <c r="V10" s="62"/>
      <c r="W10" s="62"/>
    </row>
    <row r="11" ht="30" customHeight="1" spans="1:23">
      <c r="A11" s="151" t="str">
        <f t="shared" si="0"/>
        <v>       玉溪市生态环境局高新技术产业开发区分局</v>
      </c>
      <c r="B11" s="151" t="s">
        <v>148</v>
      </c>
      <c r="C11" s="151" t="s">
        <v>149</v>
      </c>
      <c r="D11" s="151" t="s">
        <v>101</v>
      </c>
      <c r="E11" s="151" t="s">
        <v>155</v>
      </c>
      <c r="F11" s="151" t="s">
        <v>153</v>
      </c>
      <c r="G11" s="151" t="s">
        <v>154</v>
      </c>
      <c r="H11" s="155">
        <v>2124</v>
      </c>
      <c r="I11" s="62">
        <v>2124</v>
      </c>
      <c r="J11" s="62"/>
      <c r="K11" s="151"/>
      <c r="L11" s="62">
        <v>2124</v>
      </c>
      <c r="M11" s="151"/>
      <c r="N11" s="62"/>
      <c r="O11" s="62"/>
      <c r="P11" s="151"/>
      <c r="Q11" s="62"/>
      <c r="R11" s="62"/>
      <c r="S11" s="62"/>
      <c r="T11" s="62"/>
      <c r="U11" s="62"/>
      <c r="V11" s="62"/>
      <c r="W11" s="62"/>
    </row>
    <row r="12" ht="30" customHeight="1" spans="1:23">
      <c r="A12" s="151" t="str">
        <f t="shared" si="0"/>
        <v>       玉溪市生态环境局高新技术产业开发区分局</v>
      </c>
      <c r="B12" s="151" t="s">
        <v>156</v>
      </c>
      <c r="C12" s="151" t="s">
        <v>157</v>
      </c>
      <c r="D12" s="151" t="s">
        <v>80</v>
      </c>
      <c r="E12" s="151" t="s">
        <v>158</v>
      </c>
      <c r="F12" s="151" t="s">
        <v>159</v>
      </c>
      <c r="G12" s="151" t="s">
        <v>160</v>
      </c>
      <c r="H12" s="155">
        <v>39101.76</v>
      </c>
      <c r="I12" s="62">
        <v>39101.76</v>
      </c>
      <c r="J12" s="62">
        <v>9775.44</v>
      </c>
      <c r="K12" s="151"/>
      <c r="L12" s="62">
        <v>29326.32</v>
      </c>
      <c r="M12" s="151"/>
      <c r="N12" s="62"/>
      <c r="O12" s="62"/>
      <c r="P12" s="151"/>
      <c r="Q12" s="62"/>
      <c r="R12" s="62"/>
      <c r="S12" s="62"/>
      <c r="T12" s="62"/>
      <c r="U12" s="62"/>
      <c r="V12" s="62"/>
      <c r="W12" s="62"/>
    </row>
    <row r="13" ht="30" customHeight="1" spans="1:23">
      <c r="A13" s="151" t="str">
        <f t="shared" si="0"/>
        <v>       玉溪市生态环境局高新技术产业开发区分局</v>
      </c>
      <c r="B13" s="151" t="s">
        <v>156</v>
      </c>
      <c r="C13" s="151" t="s">
        <v>157</v>
      </c>
      <c r="D13" s="151" t="s">
        <v>83</v>
      </c>
      <c r="E13" s="151" t="s">
        <v>161</v>
      </c>
      <c r="F13" s="151" t="s">
        <v>162</v>
      </c>
      <c r="G13" s="151" t="s">
        <v>163</v>
      </c>
      <c r="H13" s="155">
        <v>20284.04</v>
      </c>
      <c r="I13" s="62">
        <v>20284.04</v>
      </c>
      <c r="J13" s="62">
        <v>5071.01</v>
      </c>
      <c r="K13" s="151"/>
      <c r="L13" s="62">
        <v>15213.03</v>
      </c>
      <c r="M13" s="151"/>
      <c r="N13" s="62"/>
      <c r="O13" s="62"/>
      <c r="P13" s="151"/>
      <c r="Q13" s="62"/>
      <c r="R13" s="62"/>
      <c r="S13" s="62"/>
      <c r="T13" s="62"/>
      <c r="U13" s="62"/>
      <c r="V13" s="62"/>
      <c r="W13" s="62"/>
    </row>
    <row r="14" ht="30" customHeight="1" spans="1:23">
      <c r="A14" s="151" t="str">
        <f t="shared" si="0"/>
        <v>       玉溪市生态环境局高新技术产业开发区分局</v>
      </c>
      <c r="B14" s="151" t="s">
        <v>156</v>
      </c>
      <c r="C14" s="151" t="s">
        <v>157</v>
      </c>
      <c r="D14" s="151" t="s">
        <v>85</v>
      </c>
      <c r="E14" s="151" t="s">
        <v>164</v>
      </c>
      <c r="F14" s="151" t="s">
        <v>165</v>
      </c>
      <c r="G14" s="151" t="s">
        <v>166</v>
      </c>
      <c r="H14" s="155">
        <v>10127.1</v>
      </c>
      <c r="I14" s="62">
        <v>10127.1</v>
      </c>
      <c r="J14" s="62">
        <v>2531.78</v>
      </c>
      <c r="K14" s="151"/>
      <c r="L14" s="62">
        <v>7595.32</v>
      </c>
      <c r="M14" s="151"/>
      <c r="N14" s="62"/>
      <c r="O14" s="62"/>
      <c r="P14" s="151"/>
      <c r="Q14" s="62"/>
      <c r="R14" s="62"/>
      <c r="S14" s="62"/>
      <c r="T14" s="62"/>
      <c r="U14" s="62"/>
      <c r="V14" s="62"/>
      <c r="W14" s="62"/>
    </row>
    <row r="15" ht="30" customHeight="1" spans="1:23">
      <c r="A15" s="151" t="str">
        <f t="shared" si="0"/>
        <v>       玉溪市生态环境局高新技术产业开发区分局</v>
      </c>
      <c r="B15" s="151" t="s">
        <v>156</v>
      </c>
      <c r="C15" s="151" t="s">
        <v>157</v>
      </c>
      <c r="D15" s="151" t="s">
        <v>86</v>
      </c>
      <c r="E15" s="151" t="s">
        <v>167</v>
      </c>
      <c r="F15" s="151" t="s">
        <v>168</v>
      </c>
      <c r="G15" s="151" t="s">
        <v>169</v>
      </c>
      <c r="H15" s="155">
        <v>1689.98</v>
      </c>
      <c r="I15" s="62">
        <v>1689.98</v>
      </c>
      <c r="J15" s="62">
        <v>938.5</v>
      </c>
      <c r="K15" s="151"/>
      <c r="L15" s="62">
        <v>751.48</v>
      </c>
      <c r="M15" s="151"/>
      <c r="N15" s="62"/>
      <c r="O15" s="62"/>
      <c r="P15" s="151"/>
      <c r="Q15" s="62"/>
      <c r="R15" s="62"/>
      <c r="S15" s="62"/>
      <c r="T15" s="62"/>
      <c r="U15" s="62"/>
      <c r="V15" s="62"/>
      <c r="W15" s="62"/>
    </row>
    <row r="16" ht="30" customHeight="1" spans="1:23">
      <c r="A16" s="151" t="str">
        <f t="shared" si="0"/>
        <v>       玉溪市生态环境局高新技术产业开发区分局</v>
      </c>
      <c r="B16" s="151" t="s">
        <v>170</v>
      </c>
      <c r="C16" s="151" t="s">
        <v>171</v>
      </c>
      <c r="D16" s="151" t="s">
        <v>89</v>
      </c>
      <c r="E16" s="151" t="s">
        <v>150</v>
      </c>
      <c r="F16" s="151" t="s">
        <v>172</v>
      </c>
      <c r="G16" s="151" t="s">
        <v>171</v>
      </c>
      <c r="H16" s="155">
        <v>3957.36</v>
      </c>
      <c r="I16" s="62">
        <v>3957.36</v>
      </c>
      <c r="J16" s="62"/>
      <c r="K16" s="151"/>
      <c r="L16" s="62">
        <v>3957.36</v>
      </c>
      <c r="M16" s="151"/>
      <c r="N16" s="62"/>
      <c r="O16" s="62"/>
      <c r="P16" s="151"/>
      <c r="Q16" s="62"/>
      <c r="R16" s="62"/>
      <c r="S16" s="62"/>
      <c r="T16" s="62"/>
      <c r="U16" s="62"/>
      <c r="V16" s="62"/>
      <c r="W16" s="62"/>
    </row>
    <row r="17" ht="30" customHeight="1" spans="1:23">
      <c r="A17" s="151" t="str">
        <f t="shared" si="0"/>
        <v>       玉溪市生态环境局高新技术产业开发区分局</v>
      </c>
      <c r="B17" s="151" t="s">
        <v>173</v>
      </c>
      <c r="C17" s="151" t="s">
        <v>174</v>
      </c>
      <c r="D17" s="151" t="s">
        <v>100</v>
      </c>
      <c r="E17" s="151" t="s">
        <v>174</v>
      </c>
      <c r="F17" s="151" t="s">
        <v>175</v>
      </c>
      <c r="G17" s="151" t="s">
        <v>174</v>
      </c>
      <c r="H17" s="155">
        <v>36216</v>
      </c>
      <c r="I17" s="62">
        <v>36216</v>
      </c>
      <c r="J17" s="62">
        <v>9054</v>
      </c>
      <c r="K17" s="151"/>
      <c r="L17" s="62">
        <v>27162</v>
      </c>
      <c r="M17" s="151"/>
      <c r="N17" s="62"/>
      <c r="O17" s="62"/>
      <c r="P17" s="151"/>
      <c r="Q17" s="62"/>
      <c r="R17" s="62"/>
      <c r="S17" s="62"/>
      <c r="T17" s="62"/>
      <c r="U17" s="62"/>
      <c r="V17" s="62"/>
      <c r="W17" s="62"/>
    </row>
    <row r="18" ht="30" customHeight="1" spans="1:23">
      <c r="A18" s="151" t="str">
        <f t="shared" si="0"/>
        <v>       玉溪市生态环境局高新技术产业开发区分局</v>
      </c>
      <c r="B18" s="151" t="s">
        <v>176</v>
      </c>
      <c r="C18" s="151" t="s">
        <v>177</v>
      </c>
      <c r="D18" s="151" t="s">
        <v>89</v>
      </c>
      <c r="E18" s="151" t="s">
        <v>150</v>
      </c>
      <c r="F18" s="151" t="s">
        <v>178</v>
      </c>
      <c r="G18" s="151" t="s">
        <v>179</v>
      </c>
      <c r="H18" s="155">
        <v>8500</v>
      </c>
      <c r="I18" s="62">
        <v>8500</v>
      </c>
      <c r="J18" s="62">
        <v>2125</v>
      </c>
      <c r="K18" s="151"/>
      <c r="L18" s="62">
        <v>6375</v>
      </c>
      <c r="M18" s="151"/>
      <c r="N18" s="62"/>
      <c r="O18" s="62"/>
      <c r="P18" s="151"/>
      <c r="Q18" s="62"/>
      <c r="R18" s="62"/>
      <c r="S18" s="62"/>
      <c r="T18" s="62"/>
      <c r="U18" s="62"/>
      <c r="V18" s="62"/>
      <c r="W18" s="62"/>
    </row>
    <row r="19" ht="30" customHeight="1" spans="1:23">
      <c r="A19" s="151" t="str">
        <f t="shared" si="0"/>
        <v>       玉溪市生态环境局高新技术产业开发区分局</v>
      </c>
      <c r="B19" s="151" t="s">
        <v>176</v>
      </c>
      <c r="C19" s="151" t="s">
        <v>177</v>
      </c>
      <c r="D19" s="151" t="s">
        <v>89</v>
      </c>
      <c r="E19" s="151" t="s">
        <v>150</v>
      </c>
      <c r="F19" s="151" t="s">
        <v>180</v>
      </c>
      <c r="G19" s="151" t="s">
        <v>181</v>
      </c>
      <c r="H19" s="155">
        <v>15000</v>
      </c>
      <c r="I19" s="62">
        <v>15000</v>
      </c>
      <c r="J19" s="62">
        <v>3750</v>
      </c>
      <c r="K19" s="151"/>
      <c r="L19" s="62">
        <v>11250</v>
      </c>
      <c r="M19" s="151"/>
      <c r="N19" s="62"/>
      <c r="O19" s="62"/>
      <c r="P19" s="151"/>
      <c r="Q19" s="62"/>
      <c r="R19" s="62"/>
      <c r="S19" s="62"/>
      <c r="T19" s="62"/>
      <c r="U19" s="62"/>
      <c r="V19" s="62"/>
      <c r="W19" s="62"/>
    </row>
    <row r="20" ht="30" customHeight="1" spans="1:23">
      <c r="A20" s="151" t="str">
        <f t="shared" si="0"/>
        <v>       玉溪市生态环境局高新技术产业开发区分局</v>
      </c>
      <c r="B20" s="151" t="s">
        <v>176</v>
      </c>
      <c r="C20" s="151" t="s">
        <v>177</v>
      </c>
      <c r="D20" s="151" t="s">
        <v>89</v>
      </c>
      <c r="E20" s="151" t="s">
        <v>150</v>
      </c>
      <c r="F20" s="151" t="s">
        <v>182</v>
      </c>
      <c r="G20" s="151" t="s">
        <v>183</v>
      </c>
      <c r="H20" s="155">
        <v>2000</v>
      </c>
      <c r="I20" s="62">
        <v>2000</v>
      </c>
      <c r="J20" s="62">
        <v>500</v>
      </c>
      <c r="K20" s="151"/>
      <c r="L20" s="62">
        <v>1500</v>
      </c>
      <c r="M20" s="151"/>
      <c r="N20" s="62"/>
      <c r="O20" s="62"/>
      <c r="P20" s="151"/>
      <c r="Q20" s="62"/>
      <c r="R20" s="62"/>
      <c r="S20" s="62"/>
      <c r="T20" s="62"/>
      <c r="U20" s="62"/>
      <c r="V20" s="62"/>
      <c r="W20" s="62"/>
    </row>
    <row r="21" ht="30" customHeight="1" spans="1:23">
      <c r="A21" s="151" t="str">
        <f t="shared" si="0"/>
        <v>       玉溪市生态环境局高新技术产业开发区分局</v>
      </c>
      <c r="B21" s="151" t="s">
        <v>176</v>
      </c>
      <c r="C21" s="151" t="s">
        <v>177</v>
      </c>
      <c r="D21" s="151" t="s">
        <v>89</v>
      </c>
      <c r="E21" s="151" t="s">
        <v>150</v>
      </c>
      <c r="F21" s="151" t="s">
        <v>184</v>
      </c>
      <c r="G21" s="151" t="s">
        <v>185</v>
      </c>
      <c r="H21" s="155">
        <v>1800</v>
      </c>
      <c r="I21" s="62">
        <v>1800</v>
      </c>
      <c r="J21" s="62">
        <v>450</v>
      </c>
      <c r="K21" s="151"/>
      <c r="L21" s="62">
        <v>1350</v>
      </c>
      <c r="M21" s="151"/>
      <c r="N21" s="62"/>
      <c r="O21" s="62"/>
      <c r="P21" s="151"/>
      <c r="Q21" s="62"/>
      <c r="R21" s="62"/>
      <c r="S21" s="62"/>
      <c r="T21" s="62"/>
      <c r="U21" s="62"/>
      <c r="V21" s="62"/>
      <c r="W21" s="62"/>
    </row>
    <row r="22" ht="30" customHeight="1" spans="1:23">
      <c r="A22" s="151" t="str">
        <f t="shared" si="0"/>
        <v>       玉溪市生态环境局高新技术产业开发区分局</v>
      </c>
      <c r="B22" s="151" t="s">
        <v>176</v>
      </c>
      <c r="C22" s="151" t="s">
        <v>177</v>
      </c>
      <c r="D22" s="151" t="s">
        <v>89</v>
      </c>
      <c r="E22" s="151" t="s">
        <v>150</v>
      </c>
      <c r="F22" s="151" t="s">
        <v>186</v>
      </c>
      <c r="G22" s="151" t="s">
        <v>187</v>
      </c>
      <c r="H22" s="155">
        <v>1000</v>
      </c>
      <c r="I22" s="62">
        <v>1000</v>
      </c>
      <c r="J22" s="62">
        <v>250</v>
      </c>
      <c r="K22" s="151"/>
      <c r="L22" s="62">
        <v>750</v>
      </c>
      <c r="M22" s="151"/>
      <c r="N22" s="62"/>
      <c r="O22" s="62"/>
      <c r="P22" s="151"/>
      <c r="Q22" s="62"/>
      <c r="R22" s="62"/>
      <c r="S22" s="62"/>
      <c r="T22" s="62"/>
      <c r="U22" s="62"/>
      <c r="V22" s="62"/>
      <c r="W22" s="62"/>
    </row>
    <row r="23" ht="30" customHeight="1" spans="1:23">
      <c r="A23" s="151" t="str">
        <f t="shared" si="0"/>
        <v>       玉溪市生态环境局高新技术产业开发区分局</v>
      </c>
      <c r="B23" s="151" t="s">
        <v>188</v>
      </c>
      <c r="C23" s="151" t="s">
        <v>189</v>
      </c>
      <c r="D23" s="151" t="s">
        <v>89</v>
      </c>
      <c r="E23" s="151" t="s">
        <v>150</v>
      </c>
      <c r="F23" s="151" t="s">
        <v>190</v>
      </c>
      <c r="G23" s="151" t="s">
        <v>191</v>
      </c>
      <c r="H23" s="155">
        <v>65404</v>
      </c>
      <c r="I23" s="62">
        <v>65404</v>
      </c>
      <c r="J23" s="62">
        <v>18306.75</v>
      </c>
      <c r="K23" s="151"/>
      <c r="L23" s="62">
        <v>47097.25</v>
      </c>
      <c r="M23" s="151"/>
      <c r="N23" s="62"/>
      <c r="O23" s="62"/>
      <c r="P23" s="151"/>
      <c r="Q23" s="62"/>
      <c r="R23" s="62"/>
      <c r="S23" s="62"/>
      <c r="T23" s="62"/>
      <c r="U23" s="62"/>
      <c r="V23" s="62"/>
      <c r="W23" s="62"/>
    </row>
    <row r="24" ht="30" customHeight="1" spans="1:23">
      <c r="A24" s="151" t="str">
        <f t="shared" si="0"/>
        <v>       玉溪市生态环境局高新技术产业开发区分局</v>
      </c>
      <c r="B24" s="151" t="s">
        <v>192</v>
      </c>
      <c r="C24" s="151" t="s">
        <v>193</v>
      </c>
      <c r="D24" s="151" t="s">
        <v>89</v>
      </c>
      <c r="E24" s="151" t="s">
        <v>150</v>
      </c>
      <c r="F24" s="151" t="s">
        <v>184</v>
      </c>
      <c r="G24" s="151" t="s">
        <v>185</v>
      </c>
      <c r="H24" s="155">
        <v>18000</v>
      </c>
      <c r="I24" s="62">
        <v>18000</v>
      </c>
      <c r="J24" s="62">
        <v>7875</v>
      </c>
      <c r="K24" s="151"/>
      <c r="L24" s="62">
        <v>10125</v>
      </c>
      <c r="M24" s="151"/>
      <c r="N24" s="62"/>
      <c r="O24" s="62"/>
      <c r="P24" s="151"/>
      <c r="Q24" s="62"/>
      <c r="R24" s="62"/>
      <c r="S24" s="62"/>
      <c r="T24" s="62"/>
      <c r="U24" s="62"/>
      <c r="V24" s="62"/>
      <c r="W24" s="62"/>
    </row>
    <row r="25" ht="30" customHeight="1" spans="1:23">
      <c r="A25" s="151" t="str">
        <f t="shared" si="0"/>
        <v>       玉溪市生态环境局高新技术产业开发区分局</v>
      </c>
      <c r="B25" s="151" t="s">
        <v>194</v>
      </c>
      <c r="C25" s="151" t="s">
        <v>195</v>
      </c>
      <c r="D25" s="151" t="s">
        <v>89</v>
      </c>
      <c r="E25" s="151" t="s">
        <v>150</v>
      </c>
      <c r="F25" s="151" t="s">
        <v>190</v>
      </c>
      <c r="G25" s="151" t="s">
        <v>191</v>
      </c>
      <c r="H25" s="155">
        <v>6798</v>
      </c>
      <c r="I25" s="62">
        <v>6798</v>
      </c>
      <c r="J25" s="62"/>
      <c r="K25" s="151"/>
      <c r="L25" s="62">
        <v>6798</v>
      </c>
      <c r="M25" s="151"/>
      <c r="N25" s="62"/>
      <c r="O25" s="62"/>
      <c r="P25" s="151"/>
      <c r="Q25" s="62"/>
      <c r="R25" s="62"/>
      <c r="S25" s="62"/>
      <c r="T25" s="62"/>
      <c r="U25" s="62"/>
      <c r="V25" s="62"/>
      <c r="W25" s="62"/>
    </row>
    <row r="26" ht="30" customHeight="1" spans="1:23">
      <c r="A26" s="151" t="str">
        <f t="shared" si="0"/>
        <v>       玉溪市生态环境局高新技术产业开发区分局</v>
      </c>
      <c r="B26" s="151" t="s">
        <v>196</v>
      </c>
      <c r="C26" s="151" t="s">
        <v>197</v>
      </c>
      <c r="D26" s="151" t="s">
        <v>89</v>
      </c>
      <c r="E26" s="151" t="s">
        <v>150</v>
      </c>
      <c r="F26" s="151" t="s">
        <v>168</v>
      </c>
      <c r="G26" s="151" t="s">
        <v>169</v>
      </c>
      <c r="H26" s="155">
        <v>2300</v>
      </c>
      <c r="I26" s="62">
        <v>2300</v>
      </c>
      <c r="J26" s="62"/>
      <c r="K26" s="151"/>
      <c r="L26" s="62">
        <v>2300</v>
      </c>
      <c r="M26" s="151"/>
      <c r="N26" s="62"/>
      <c r="O26" s="62"/>
      <c r="P26" s="151"/>
      <c r="Q26" s="62"/>
      <c r="R26" s="62"/>
      <c r="S26" s="62"/>
      <c r="T26" s="62"/>
      <c r="U26" s="62"/>
      <c r="V26" s="62"/>
      <c r="W26" s="62"/>
    </row>
    <row r="27" ht="30" customHeight="1" spans="1:23">
      <c r="A27" s="153" t="s">
        <v>30</v>
      </c>
      <c r="B27" s="153"/>
      <c r="C27" s="153"/>
      <c r="D27" s="153"/>
      <c r="E27" s="153"/>
      <c r="F27" s="153"/>
      <c r="G27" s="153"/>
      <c r="H27" s="62">
        <v>430046.24</v>
      </c>
      <c r="I27" s="62">
        <v>430046.24</v>
      </c>
      <c r="J27" s="62">
        <v>146265.48</v>
      </c>
      <c r="K27" s="62"/>
      <c r="L27" s="62">
        <v>283780.76</v>
      </c>
      <c r="M27" s="62"/>
      <c r="N27" s="62"/>
      <c r="O27" s="62"/>
      <c r="P27" s="62"/>
      <c r="Q27" s="62"/>
      <c r="R27" s="62"/>
      <c r="S27" s="62"/>
      <c r="T27" s="62"/>
      <c r="U27" s="62"/>
      <c r="V27" s="62"/>
      <c r="W27" s="62"/>
    </row>
  </sheetData>
  <mergeCells count="17">
    <mergeCell ref="A1:W1"/>
    <mergeCell ref="A2:W2"/>
    <mergeCell ref="A3:V3"/>
    <mergeCell ref="H4:W4"/>
    <mergeCell ref="I5:M5"/>
    <mergeCell ref="N5:P5"/>
    <mergeCell ref="R5:W5"/>
    <mergeCell ref="A27:G27"/>
    <mergeCell ref="A4:A6"/>
    <mergeCell ref="B4:B6"/>
    <mergeCell ref="C4:C6"/>
    <mergeCell ref="D4:D6"/>
    <mergeCell ref="E4:E6"/>
    <mergeCell ref="F4:F6"/>
    <mergeCell ref="G4:G6"/>
    <mergeCell ref="H5:H6"/>
    <mergeCell ref="Q5:Q6"/>
  </mergeCells>
  <pageMargins left="0.75" right="0.75" top="1" bottom="1" header="0.5" footer="0.5"/>
  <pageSetup paperSize="9" scale="32"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83333333333"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29"/>
      <c r="E1" s="142"/>
      <c r="F1" s="142"/>
      <c r="G1" s="142"/>
      <c r="H1" s="142"/>
      <c r="K1" s="129"/>
      <c r="N1" s="129"/>
      <c r="O1" s="129"/>
      <c r="P1" s="129"/>
      <c r="U1" s="148"/>
      <c r="W1" s="130" t="s">
        <v>198</v>
      </c>
    </row>
    <row r="2" ht="27.75" customHeight="1" spans="1:23">
      <c r="A2" s="31" t="s">
        <v>199</v>
      </c>
      <c r="B2" s="31"/>
      <c r="C2" s="31"/>
      <c r="D2" s="31"/>
      <c r="E2" s="31"/>
      <c r="F2" s="31"/>
      <c r="G2" s="31"/>
      <c r="H2" s="31"/>
      <c r="I2" s="31"/>
      <c r="J2" s="31"/>
      <c r="K2" s="31"/>
      <c r="L2" s="31"/>
      <c r="M2" s="31"/>
      <c r="N2" s="31"/>
      <c r="O2" s="31"/>
      <c r="P2" s="31"/>
      <c r="Q2" s="31"/>
      <c r="R2" s="31"/>
      <c r="S2" s="31"/>
      <c r="T2" s="31"/>
      <c r="U2" s="31"/>
      <c r="V2" s="31"/>
      <c r="W2" s="31"/>
    </row>
    <row r="3" ht="13.5" customHeight="1" spans="1:23">
      <c r="A3" s="5" t="str">
        <f>"单位名称："&amp;"玉溪市生态环境局高新技术产业开发区分局"</f>
        <v>单位名称：玉溪市生态环境局高新技术产业开发区分局</v>
      </c>
      <c r="B3" s="143" t="str">
        <f>"单位名称："&amp;"玉溪市生态环境局高新技术产业开发区分局"</f>
        <v>单位名称：玉溪市生态环境局高新技术产业开发区分局</v>
      </c>
      <c r="C3" s="143"/>
      <c r="D3" s="143"/>
      <c r="E3" s="143"/>
      <c r="F3" s="143"/>
      <c r="G3" s="143"/>
      <c r="H3" s="143"/>
      <c r="I3" s="143"/>
      <c r="J3" s="7"/>
      <c r="K3" s="7"/>
      <c r="L3" s="7"/>
      <c r="M3" s="7"/>
      <c r="N3" s="7"/>
      <c r="O3" s="7"/>
      <c r="P3" s="7"/>
      <c r="Q3" s="7"/>
      <c r="U3" s="148"/>
      <c r="W3" s="133" t="s">
        <v>2</v>
      </c>
    </row>
    <row r="4" ht="21.75" customHeight="1" spans="1:23">
      <c r="A4" s="9" t="s">
        <v>200</v>
      </c>
      <c r="B4" s="9" t="s">
        <v>130</v>
      </c>
      <c r="C4" s="9" t="s">
        <v>131</v>
      </c>
      <c r="D4" s="9" t="s">
        <v>201</v>
      </c>
      <c r="E4" s="10" t="s">
        <v>132</v>
      </c>
      <c r="F4" s="10" t="s">
        <v>133</v>
      </c>
      <c r="G4" s="10" t="s">
        <v>134</v>
      </c>
      <c r="H4" s="10" t="s">
        <v>135</v>
      </c>
      <c r="I4" s="20" t="s">
        <v>30</v>
      </c>
      <c r="J4" s="20" t="s">
        <v>202</v>
      </c>
      <c r="K4" s="20"/>
      <c r="L4" s="20"/>
      <c r="M4" s="20"/>
      <c r="N4" s="20" t="s">
        <v>137</v>
      </c>
      <c r="O4" s="20"/>
      <c r="P4" s="20"/>
      <c r="Q4" s="10" t="s">
        <v>36</v>
      </c>
      <c r="R4" s="11" t="s">
        <v>203</v>
      </c>
      <c r="S4" s="12"/>
      <c r="T4" s="12"/>
      <c r="U4" s="12"/>
      <c r="V4" s="12"/>
      <c r="W4" s="13"/>
    </row>
    <row r="5" ht="21.75" customHeight="1" spans="1:23">
      <c r="A5" s="14"/>
      <c r="B5" s="14"/>
      <c r="C5" s="14"/>
      <c r="D5" s="14"/>
      <c r="E5" s="15"/>
      <c r="F5" s="15"/>
      <c r="G5" s="15"/>
      <c r="H5" s="15"/>
      <c r="I5" s="20"/>
      <c r="J5" s="147" t="s">
        <v>33</v>
      </c>
      <c r="K5" s="147"/>
      <c r="L5" s="147" t="s">
        <v>34</v>
      </c>
      <c r="M5" s="147" t="s">
        <v>35</v>
      </c>
      <c r="N5" s="10" t="s">
        <v>33</v>
      </c>
      <c r="O5" s="10" t="s">
        <v>34</v>
      </c>
      <c r="P5" s="10" t="s">
        <v>35</v>
      </c>
      <c r="Q5" s="15"/>
      <c r="R5" s="10" t="s">
        <v>32</v>
      </c>
      <c r="S5" s="10" t="s">
        <v>39</v>
      </c>
      <c r="T5" s="10" t="s">
        <v>143</v>
      </c>
      <c r="U5" s="10" t="s">
        <v>41</v>
      </c>
      <c r="V5" s="10" t="s">
        <v>42</v>
      </c>
      <c r="W5" s="10" t="s">
        <v>43</v>
      </c>
    </row>
    <row r="6" ht="40.5" customHeight="1" spans="1:23">
      <c r="A6" s="17"/>
      <c r="B6" s="17"/>
      <c r="C6" s="17"/>
      <c r="D6" s="17"/>
      <c r="E6" s="18"/>
      <c r="F6" s="18"/>
      <c r="G6" s="18"/>
      <c r="H6" s="18"/>
      <c r="I6" s="20"/>
      <c r="J6" s="147" t="s">
        <v>32</v>
      </c>
      <c r="K6" s="147" t="s">
        <v>204</v>
      </c>
      <c r="L6" s="147"/>
      <c r="M6" s="147"/>
      <c r="N6" s="18"/>
      <c r="O6" s="18"/>
      <c r="P6" s="18"/>
      <c r="Q6" s="18"/>
      <c r="R6" s="18"/>
      <c r="S6" s="18"/>
      <c r="T6" s="18"/>
      <c r="U6" s="19"/>
      <c r="V6" s="18"/>
      <c r="W6" s="18"/>
    </row>
    <row r="7" ht="15" customHeight="1" spans="1:23">
      <c r="A7" s="144">
        <v>1</v>
      </c>
      <c r="B7" s="144">
        <v>2</v>
      </c>
      <c r="C7" s="144">
        <v>3</v>
      </c>
      <c r="D7" s="144">
        <v>4</v>
      </c>
      <c r="E7" s="144">
        <v>5</v>
      </c>
      <c r="F7" s="144">
        <v>6</v>
      </c>
      <c r="G7" s="144">
        <v>7</v>
      </c>
      <c r="H7" s="144">
        <v>8</v>
      </c>
      <c r="I7" s="144">
        <v>9</v>
      </c>
      <c r="J7" s="144">
        <v>10</v>
      </c>
      <c r="K7" s="144">
        <v>11</v>
      </c>
      <c r="L7" s="144">
        <v>12</v>
      </c>
      <c r="M7" s="144">
        <v>13</v>
      </c>
      <c r="N7" s="144">
        <v>14</v>
      </c>
      <c r="O7" s="144">
        <v>15</v>
      </c>
      <c r="P7" s="144">
        <v>16</v>
      </c>
      <c r="Q7" s="144">
        <v>17</v>
      </c>
      <c r="R7" s="144">
        <v>18</v>
      </c>
      <c r="S7" s="144">
        <v>19</v>
      </c>
      <c r="T7" s="144">
        <v>20</v>
      </c>
      <c r="U7" s="144">
        <v>21</v>
      </c>
      <c r="V7" s="144">
        <v>22</v>
      </c>
      <c r="W7" s="144">
        <v>23</v>
      </c>
    </row>
    <row r="8" ht="32.9" customHeight="1" spans="1:23">
      <c r="A8" s="145"/>
      <c r="B8" s="146"/>
      <c r="C8" s="145" t="s">
        <v>205</v>
      </c>
      <c r="D8" s="145"/>
      <c r="E8" s="145"/>
      <c r="F8" s="145"/>
      <c r="G8" s="145"/>
      <c r="H8" s="145"/>
      <c r="I8" s="44">
        <v>83660.96</v>
      </c>
      <c r="J8" s="44"/>
      <c r="K8" s="44"/>
      <c r="L8" s="44"/>
      <c r="M8" s="44"/>
      <c r="N8" s="44"/>
      <c r="O8" s="44"/>
      <c r="P8" s="44"/>
      <c r="Q8" s="44"/>
      <c r="R8" s="44">
        <v>83660.96</v>
      </c>
      <c r="S8" s="44"/>
      <c r="T8" s="44"/>
      <c r="U8" s="44"/>
      <c r="V8" s="44"/>
      <c r="W8" s="44">
        <v>83660.96</v>
      </c>
    </row>
    <row r="9" ht="32.9" customHeight="1" spans="1:23">
      <c r="A9" s="145" t="s">
        <v>206</v>
      </c>
      <c r="B9" s="146" t="s">
        <v>207</v>
      </c>
      <c r="C9" s="145" t="s">
        <v>205</v>
      </c>
      <c r="D9" s="145" t="s">
        <v>64</v>
      </c>
      <c r="E9" s="145" t="s">
        <v>96</v>
      </c>
      <c r="F9" s="145" t="s">
        <v>208</v>
      </c>
      <c r="G9" s="145" t="s">
        <v>209</v>
      </c>
      <c r="H9" s="145" t="s">
        <v>210</v>
      </c>
      <c r="I9" s="44">
        <v>83660.96</v>
      </c>
      <c r="J9" s="44"/>
      <c r="K9" s="44"/>
      <c r="L9" s="44"/>
      <c r="M9" s="44"/>
      <c r="N9" s="44"/>
      <c r="O9" s="44"/>
      <c r="P9" s="44"/>
      <c r="Q9" s="44"/>
      <c r="R9" s="44">
        <v>83660.96</v>
      </c>
      <c r="S9" s="44"/>
      <c r="T9" s="44"/>
      <c r="U9" s="44"/>
      <c r="V9" s="44"/>
      <c r="W9" s="44">
        <v>83660.96</v>
      </c>
    </row>
    <row r="10" ht="32.9" customHeight="1" spans="1:23">
      <c r="A10" s="145"/>
      <c r="B10" s="145"/>
      <c r="C10" s="145" t="s">
        <v>211</v>
      </c>
      <c r="D10" s="145"/>
      <c r="E10" s="145"/>
      <c r="F10" s="145"/>
      <c r="G10" s="145"/>
      <c r="H10" s="145"/>
      <c r="I10" s="44">
        <v>100100</v>
      </c>
      <c r="J10" s="44"/>
      <c r="K10" s="44"/>
      <c r="L10" s="44"/>
      <c r="M10" s="44"/>
      <c r="N10" s="44"/>
      <c r="O10" s="44"/>
      <c r="P10" s="44"/>
      <c r="Q10" s="44"/>
      <c r="R10" s="44">
        <v>100100</v>
      </c>
      <c r="S10" s="44"/>
      <c r="T10" s="44"/>
      <c r="U10" s="44"/>
      <c r="V10" s="44"/>
      <c r="W10" s="44">
        <v>100100</v>
      </c>
    </row>
    <row r="11" ht="32.9" customHeight="1" spans="1:23">
      <c r="A11" s="145" t="s">
        <v>212</v>
      </c>
      <c r="B11" s="146" t="s">
        <v>213</v>
      </c>
      <c r="C11" s="145" t="s">
        <v>211</v>
      </c>
      <c r="D11" s="145" t="s">
        <v>64</v>
      </c>
      <c r="E11" s="145" t="s">
        <v>92</v>
      </c>
      <c r="F11" s="145" t="s">
        <v>214</v>
      </c>
      <c r="G11" s="145" t="s">
        <v>215</v>
      </c>
      <c r="H11" s="145" t="s">
        <v>216</v>
      </c>
      <c r="I11" s="44">
        <v>5100</v>
      </c>
      <c r="J11" s="44"/>
      <c r="K11" s="44"/>
      <c r="L11" s="44"/>
      <c r="M11" s="44"/>
      <c r="N11" s="44"/>
      <c r="O11" s="44"/>
      <c r="P11" s="44"/>
      <c r="Q11" s="44"/>
      <c r="R11" s="44">
        <v>5100</v>
      </c>
      <c r="S11" s="44"/>
      <c r="T11" s="44"/>
      <c r="U11" s="44"/>
      <c r="V11" s="44"/>
      <c r="W11" s="44">
        <v>5100</v>
      </c>
    </row>
    <row r="12" ht="32.9" customHeight="1" spans="1:23">
      <c r="A12" s="145" t="s">
        <v>212</v>
      </c>
      <c r="B12" s="146" t="s">
        <v>213</v>
      </c>
      <c r="C12" s="145" t="s">
        <v>211</v>
      </c>
      <c r="D12" s="145" t="s">
        <v>64</v>
      </c>
      <c r="E12" s="145" t="s">
        <v>94</v>
      </c>
      <c r="F12" s="145" t="s">
        <v>217</v>
      </c>
      <c r="G12" s="145" t="s">
        <v>218</v>
      </c>
      <c r="H12" s="145" t="s">
        <v>219</v>
      </c>
      <c r="I12" s="44">
        <v>95000</v>
      </c>
      <c r="J12" s="44"/>
      <c r="K12" s="44"/>
      <c r="L12" s="44"/>
      <c r="M12" s="44"/>
      <c r="N12" s="44"/>
      <c r="O12" s="44"/>
      <c r="P12" s="44"/>
      <c r="Q12" s="44"/>
      <c r="R12" s="44">
        <v>95000</v>
      </c>
      <c r="S12" s="44"/>
      <c r="T12" s="44"/>
      <c r="U12" s="44"/>
      <c r="V12" s="44"/>
      <c r="W12" s="44">
        <v>95000</v>
      </c>
    </row>
    <row r="13" ht="32.9" customHeight="1" spans="1:23">
      <c r="A13" s="145"/>
      <c r="B13" s="145"/>
      <c r="C13" s="145" t="s">
        <v>220</v>
      </c>
      <c r="D13" s="145"/>
      <c r="E13" s="145"/>
      <c r="F13" s="145"/>
      <c r="G13" s="145"/>
      <c r="H13" s="145"/>
      <c r="I13" s="44">
        <v>170000</v>
      </c>
      <c r="J13" s="44"/>
      <c r="K13" s="44"/>
      <c r="L13" s="44"/>
      <c r="M13" s="44"/>
      <c r="N13" s="44"/>
      <c r="O13" s="44"/>
      <c r="P13" s="44"/>
      <c r="Q13" s="44"/>
      <c r="R13" s="44">
        <v>170000</v>
      </c>
      <c r="S13" s="44"/>
      <c r="T13" s="44"/>
      <c r="U13" s="44"/>
      <c r="V13" s="44"/>
      <c r="W13" s="44">
        <v>170000</v>
      </c>
    </row>
    <row r="14" ht="32.9" customHeight="1" spans="1:23">
      <c r="A14" s="145" t="s">
        <v>212</v>
      </c>
      <c r="B14" s="146" t="s">
        <v>221</v>
      </c>
      <c r="C14" s="145" t="s">
        <v>220</v>
      </c>
      <c r="D14" s="145" t="s">
        <v>64</v>
      </c>
      <c r="E14" s="145" t="s">
        <v>90</v>
      </c>
      <c r="F14" s="145" t="s">
        <v>222</v>
      </c>
      <c r="G14" s="145" t="s">
        <v>178</v>
      </c>
      <c r="H14" s="145" t="s">
        <v>179</v>
      </c>
      <c r="I14" s="44">
        <v>20000</v>
      </c>
      <c r="J14" s="44"/>
      <c r="K14" s="44"/>
      <c r="L14" s="44"/>
      <c r="M14" s="44"/>
      <c r="N14" s="44"/>
      <c r="O14" s="44"/>
      <c r="P14" s="44"/>
      <c r="Q14" s="44"/>
      <c r="R14" s="44">
        <v>20000</v>
      </c>
      <c r="S14" s="44"/>
      <c r="T14" s="44"/>
      <c r="U14" s="44"/>
      <c r="V14" s="44"/>
      <c r="W14" s="44">
        <v>20000</v>
      </c>
    </row>
    <row r="15" ht="32.9" customHeight="1" spans="1:23">
      <c r="A15" s="145" t="s">
        <v>212</v>
      </c>
      <c r="B15" s="146" t="s">
        <v>221</v>
      </c>
      <c r="C15" s="145" t="s">
        <v>220</v>
      </c>
      <c r="D15" s="145" t="s">
        <v>64</v>
      </c>
      <c r="E15" s="145" t="s">
        <v>91</v>
      </c>
      <c r="F15" s="145" t="s">
        <v>223</v>
      </c>
      <c r="G15" s="145" t="s">
        <v>215</v>
      </c>
      <c r="H15" s="145" t="s">
        <v>216</v>
      </c>
      <c r="I15" s="44">
        <v>150000</v>
      </c>
      <c r="J15" s="44"/>
      <c r="K15" s="44"/>
      <c r="L15" s="44"/>
      <c r="M15" s="44"/>
      <c r="N15" s="44"/>
      <c r="O15" s="44"/>
      <c r="P15" s="44"/>
      <c r="Q15" s="44"/>
      <c r="R15" s="44">
        <v>150000</v>
      </c>
      <c r="S15" s="44"/>
      <c r="T15" s="44"/>
      <c r="U15" s="44"/>
      <c r="V15" s="44"/>
      <c r="W15" s="44">
        <v>150000</v>
      </c>
    </row>
    <row r="16" ht="18.75" customHeight="1" spans="1:23">
      <c r="A16" s="45" t="s">
        <v>224</v>
      </c>
      <c r="B16" s="46"/>
      <c r="C16" s="46"/>
      <c r="D16" s="46"/>
      <c r="E16" s="46"/>
      <c r="F16" s="46"/>
      <c r="G16" s="46"/>
      <c r="H16" s="47"/>
      <c r="I16" s="44">
        <v>353760.96</v>
      </c>
      <c r="J16" s="44"/>
      <c r="K16" s="44"/>
      <c r="L16" s="44"/>
      <c r="M16" s="44"/>
      <c r="N16" s="44"/>
      <c r="O16" s="44"/>
      <c r="P16" s="44"/>
      <c r="Q16" s="44"/>
      <c r="R16" s="44">
        <v>353760.96</v>
      </c>
      <c r="S16" s="44"/>
      <c r="T16" s="44"/>
      <c r="U16" s="44"/>
      <c r="V16" s="44"/>
      <c r="W16" s="44">
        <v>353760.96</v>
      </c>
    </row>
  </sheetData>
  <mergeCells count="28">
    <mergeCell ref="A2:W2"/>
    <mergeCell ref="A3:I3"/>
    <mergeCell ref="J4:M4"/>
    <mergeCell ref="N4:P4"/>
    <mergeCell ref="R4:W4"/>
    <mergeCell ref="J5:K5"/>
    <mergeCell ref="A16:H1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8"/>
  <sheetViews>
    <sheetView showZeros="0" tabSelected="1" workbookViewId="0">
      <selection activeCell="B7" sqref="B7:B15"/>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83333333333" customWidth="1"/>
  </cols>
  <sheetData>
    <row r="1" customHeight="1" spans="10:10">
      <c r="J1" s="141" t="s">
        <v>225</v>
      </c>
    </row>
    <row r="2" ht="28.5" customHeight="1" spans="1:10">
      <c r="A2" s="137" t="s">
        <v>226</v>
      </c>
      <c r="B2" s="31"/>
      <c r="C2" s="31"/>
      <c r="D2" s="31"/>
      <c r="E2" s="31"/>
      <c r="F2" s="99"/>
      <c r="G2" s="31"/>
      <c r="H2" s="99"/>
      <c r="I2" s="99"/>
      <c r="J2" s="31"/>
    </row>
    <row r="3" ht="15" customHeight="1" spans="1:1">
      <c r="A3" s="5" t="str">
        <f>"单位名称："&amp;"玉溪市生态环境局高新技术产业开发区分局"</f>
        <v>单位名称：玉溪市生态环境局高新技术产业开发区分局</v>
      </c>
    </row>
    <row r="4" ht="14.25" customHeight="1" spans="1:10">
      <c r="A4" s="66" t="s">
        <v>227</v>
      </c>
      <c r="B4" s="66" t="s">
        <v>228</v>
      </c>
      <c r="C4" s="66" t="s">
        <v>229</v>
      </c>
      <c r="D4" s="66" t="s">
        <v>230</v>
      </c>
      <c r="E4" s="66" t="s">
        <v>231</v>
      </c>
      <c r="F4" s="53" t="s">
        <v>232</v>
      </c>
      <c r="G4" s="66" t="s">
        <v>233</v>
      </c>
      <c r="H4" s="53" t="s">
        <v>234</v>
      </c>
      <c r="I4" s="53" t="s">
        <v>235</v>
      </c>
      <c r="J4" s="66" t="s">
        <v>236</v>
      </c>
    </row>
    <row r="5" ht="14.25" customHeight="1" spans="1:10">
      <c r="A5" s="66">
        <v>1</v>
      </c>
      <c r="B5" s="66">
        <v>2</v>
      </c>
      <c r="C5" s="66">
        <v>3</v>
      </c>
      <c r="D5" s="66">
        <v>4</v>
      </c>
      <c r="E5" s="66">
        <v>5</v>
      </c>
      <c r="F5" s="53">
        <v>6</v>
      </c>
      <c r="G5" s="66">
        <v>7</v>
      </c>
      <c r="H5" s="53">
        <v>8</v>
      </c>
      <c r="I5" s="53">
        <v>9</v>
      </c>
      <c r="J5" s="66">
        <v>10</v>
      </c>
    </row>
    <row r="6" ht="15" customHeight="1" spans="1:10">
      <c r="A6" s="42" t="s">
        <v>64</v>
      </c>
      <c r="B6" s="67"/>
      <c r="C6" s="67"/>
      <c r="D6" s="67"/>
      <c r="E6" s="68"/>
      <c r="F6" s="69"/>
      <c r="G6" s="68"/>
      <c r="H6" s="69"/>
      <c r="I6" s="69"/>
      <c r="J6" s="68"/>
    </row>
    <row r="7" ht="33.75" customHeight="1" spans="1:10">
      <c r="A7" s="42" t="s">
        <v>220</v>
      </c>
      <c r="B7" s="138" t="s">
        <v>237</v>
      </c>
      <c r="C7" s="43" t="s">
        <v>238</v>
      </c>
      <c r="D7" s="43" t="s">
        <v>239</v>
      </c>
      <c r="E7" s="42" t="s">
        <v>240</v>
      </c>
      <c r="F7" s="43" t="s">
        <v>241</v>
      </c>
      <c r="G7" s="42" t="s">
        <v>47</v>
      </c>
      <c r="H7" s="43" t="s">
        <v>242</v>
      </c>
      <c r="I7" s="43" t="s">
        <v>243</v>
      </c>
      <c r="J7" s="42" t="s">
        <v>240</v>
      </c>
    </row>
    <row r="8" ht="33.75" customHeight="1" spans="1:10">
      <c r="A8" s="42" t="s">
        <v>220</v>
      </c>
      <c r="B8" s="139"/>
      <c r="C8" s="43" t="s">
        <v>238</v>
      </c>
      <c r="D8" s="43" t="s">
        <v>239</v>
      </c>
      <c r="E8" s="42" t="s">
        <v>244</v>
      </c>
      <c r="F8" s="43" t="s">
        <v>241</v>
      </c>
      <c r="G8" s="42" t="s">
        <v>45</v>
      </c>
      <c r="H8" s="43" t="s">
        <v>245</v>
      </c>
      <c r="I8" s="43" t="s">
        <v>243</v>
      </c>
      <c r="J8" s="42" t="s">
        <v>244</v>
      </c>
    </row>
    <row r="9" ht="33.75" customHeight="1" spans="1:10">
      <c r="A9" s="42" t="s">
        <v>220</v>
      </c>
      <c r="B9" s="139"/>
      <c r="C9" s="43" t="s">
        <v>238</v>
      </c>
      <c r="D9" s="43" t="s">
        <v>239</v>
      </c>
      <c r="E9" s="42" t="s">
        <v>246</v>
      </c>
      <c r="F9" s="43" t="s">
        <v>241</v>
      </c>
      <c r="G9" s="42" t="s">
        <v>144</v>
      </c>
      <c r="H9" s="43" t="s">
        <v>247</v>
      </c>
      <c r="I9" s="43" t="s">
        <v>243</v>
      </c>
      <c r="J9" s="42" t="s">
        <v>246</v>
      </c>
    </row>
    <row r="10" ht="33.75" customHeight="1" spans="1:10">
      <c r="A10" s="42" t="s">
        <v>220</v>
      </c>
      <c r="B10" s="139"/>
      <c r="C10" s="43" t="s">
        <v>238</v>
      </c>
      <c r="D10" s="43" t="s">
        <v>248</v>
      </c>
      <c r="E10" s="42" t="s">
        <v>249</v>
      </c>
      <c r="F10" s="43" t="s">
        <v>250</v>
      </c>
      <c r="G10" s="42" t="s">
        <v>251</v>
      </c>
      <c r="H10" s="43" t="s">
        <v>252</v>
      </c>
      <c r="I10" s="43" t="s">
        <v>243</v>
      </c>
      <c r="J10" s="42" t="s">
        <v>249</v>
      </c>
    </row>
    <row r="11" ht="33.75" customHeight="1" spans="1:10">
      <c r="A11" s="42" t="s">
        <v>220</v>
      </c>
      <c r="B11" s="139"/>
      <c r="C11" s="43" t="s">
        <v>238</v>
      </c>
      <c r="D11" s="43" t="s">
        <v>248</v>
      </c>
      <c r="E11" s="42" t="s">
        <v>253</v>
      </c>
      <c r="F11" s="43" t="s">
        <v>254</v>
      </c>
      <c r="G11" s="42" t="s">
        <v>255</v>
      </c>
      <c r="H11" s="43" t="s">
        <v>252</v>
      </c>
      <c r="I11" s="43" t="s">
        <v>243</v>
      </c>
      <c r="J11" s="42" t="s">
        <v>253</v>
      </c>
    </row>
    <row r="12" ht="33.75" customHeight="1" spans="1:10">
      <c r="A12" s="42" t="s">
        <v>220</v>
      </c>
      <c r="B12" s="139"/>
      <c r="C12" s="43" t="s">
        <v>238</v>
      </c>
      <c r="D12" s="43" t="s">
        <v>248</v>
      </c>
      <c r="E12" s="42" t="s">
        <v>256</v>
      </c>
      <c r="F12" s="43" t="s">
        <v>254</v>
      </c>
      <c r="G12" s="42" t="s">
        <v>255</v>
      </c>
      <c r="H12" s="43" t="s">
        <v>252</v>
      </c>
      <c r="I12" s="43" t="s">
        <v>243</v>
      </c>
      <c r="J12" s="42" t="s">
        <v>256</v>
      </c>
    </row>
    <row r="13" ht="33.75" customHeight="1" spans="1:10">
      <c r="A13" s="42" t="s">
        <v>220</v>
      </c>
      <c r="B13" s="139"/>
      <c r="C13" s="43" t="s">
        <v>238</v>
      </c>
      <c r="D13" s="43" t="s">
        <v>257</v>
      </c>
      <c r="E13" s="42" t="s">
        <v>258</v>
      </c>
      <c r="F13" s="43" t="s">
        <v>241</v>
      </c>
      <c r="G13" s="42" t="s">
        <v>255</v>
      </c>
      <c r="H13" s="43" t="s">
        <v>252</v>
      </c>
      <c r="I13" s="43" t="s">
        <v>243</v>
      </c>
      <c r="J13" s="42" t="s">
        <v>258</v>
      </c>
    </row>
    <row r="14" ht="126" customHeight="1" spans="1:10">
      <c r="A14" s="42" t="s">
        <v>220</v>
      </c>
      <c r="B14" s="139"/>
      <c r="C14" s="43" t="s">
        <v>259</v>
      </c>
      <c r="D14" s="43" t="s">
        <v>260</v>
      </c>
      <c r="E14" s="42" t="s">
        <v>261</v>
      </c>
      <c r="F14" s="43" t="s">
        <v>250</v>
      </c>
      <c r="G14" s="42" t="s">
        <v>262</v>
      </c>
      <c r="H14" s="43" t="s">
        <v>252</v>
      </c>
      <c r="I14" s="43" t="s">
        <v>243</v>
      </c>
      <c r="J14" s="42" t="s">
        <v>261</v>
      </c>
    </row>
    <row r="15" ht="33.75" customHeight="1" spans="1:10">
      <c r="A15" s="42" t="s">
        <v>220</v>
      </c>
      <c r="B15" s="140"/>
      <c r="C15" s="43" t="s">
        <v>263</v>
      </c>
      <c r="D15" s="43" t="s">
        <v>264</v>
      </c>
      <c r="E15" s="42" t="s">
        <v>265</v>
      </c>
      <c r="F15" s="43" t="s">
        <v>250</v>
      </c>
      <c r="G15" s="42" t="s">
        <v>251</v>
      </c>
      <c r="H15" s="43" t="s">
        <v>252</v>
      </c>
      <c r="I15" s="43" t="s">
        <v>243</v>
      </c>
      <c r="J15" s="42" t="s">
        <v>265</v>
      </c>
    </row>
    <row r="16" ht="33.75" customHeight="1" spans="1:10">
      <c r="A16" s="42" t="s">
        <v>211</v>
      </c>
      <c r="B16" s="43" t="s">
        <v>266</v>
      </c>
      <c r="C16" s="43" t="s">
        <v>238</v>
      </c>
      <c r="D16" s="43" t="s">
        <v>239</v>
      </c>
      <c r="E16" s="42" t="s">
        <v>267</v>
      </c>
      <c r="F16" s="43" t="s">
        <v>241</v>
      </c>
      <c r="G16" s="42" t="s">
        <v>268</v>
      </c>
      <c r="H16" s="43" t="s">
        <v>269</v>
      </c>
      <c r="I16" s="43" t="s">
        <v>243</v>
      </c>
      <c r="J16" s="42" t="s">
        <v>267</v>
      </c>
    </row>
    <row r="17" ht="33.75" customHeight="1" spans="1:10">
      <c r="A17" s="42" t="s">
        <v>211</v>
      </c>
      <c r="B17" s="43" t="s">
        <v>270</v>
      </c>
      <c r="C17" s="43" t="s">
        <v>238</v>
      </c>
      <c r="D17" s="43" t="s">
        <v>239</v>
      </c>
      <c r="E17" s="42" t="s">
        <v>271</v>
      </c>
      <c r="F17" s="43" t="s">
        <v>254</v>
      </c>
      <c r="G17" s="42" t="s">
        <v>272</v>
      </c>
      <c r="H17" s="43" t="s">
        <v>273</v>
      </c>
      <c r="I17" s="43" t="s">
        <v>243</v>
      </c>
      <c r="J17" s="42" t="s">
        <v>271</v>
      </c>
    </row>
    <row r="18" ht="33.75" customHeight="1" spans="1:10">
      <c r="A18" s="42" t="s">
        <v>211</v>
      </c>
      <c r="B18" s="43" t="s">
        <v>270</v>
      </c>
      <c r="C18" s="43" t="s">
        <v>238</v>
      </c>
      <c r="D18" s="43" t="s">
        <v>248</v>
      </c>
      <c r="E18" s="42" t="s">
        <v>274</v>
      </c>
      <c r="F18" s="43" t="s">
        <v>254</v>
      </c>
      <c r="G18" s="42" t="s">
        <v>255</v>
      </c>
      <c r="H18" s="43" t="s">
        <v>252</v>
      </c>
      <c r="I18" s="43" t="s">
        <v>243</v>
      </c>
      <c r="J18" s="42" t="s">
        <v>274</v>
      </c>
    </row>
    <row r="19" ht="33.75" customHeight="1" spans="1:10">
      <c r="A19" s="42" t="s">
        <v>211</v>
      </c>
      <c r="B19" s="43" t="s">
        <v>270</v>
      </c>
      <c r="C19" s="43" t="s">
        <v>238</v>
      </c>
      <c r="D19" s="43" t="s">
        <v>275</v>
      </c>
      <c r="E19" s="42" t="s">
        <v>276</v>
      </c>
      <c r="F19" s="43" t="s">
        <v>241</v>
      </c>
      <c r="G19" s="42" t="s">
        <v>58</v>
      </c>
      <c r="H19" s="43" t="s">
        <v>277</v>
      </c>
      <c r="I19" s="43" t="s">
        <v>243</v>
      </c>
      <c r="J19" s="42" t="s">
        <v>276</v>
      </c>
    </row>
    <row r="20" ht="33.75" customHeight="1" spans="1:10">
      <c r="A20" s="42" t="s">
        <v>211</v>
      </c>
      <c r="B20" s="43" t="s">
        <v>270</v>
      </c>
      <c r="C20" s="43" t="s">
        <v>259</v>
      </c>
      <c r="D20" s="43" t="s">
        <v>260</v>
      </c>
      <c r="E20" s="42" t="s">
        <v>278</v>
      </c>
      <c r="F20" s="43" t="s">
        <v>254</v>
      </c>
      <c r="G20" s="42" t="s">
        <v>279</v>
      </c>
      <c r="H20" s="43" t="s">
        <v>252</v>
      </c>
      <c r="I20" s="43" t="s">
        <v>280</v>
      </c>
      <c r="J20" s="42" t="s">
        <v>278</v>
      </c>
    </row>
    <row r="21" ht="79" customHeight="1" spans="1:10">
      <c r="A21" s="42" t="s">
        <v>211</v>
      </c>
      <c r="B21" s="43" t="s">
        <v>270</v>
      </c>
      <c r="C21" s="43" t="s">
        <v>259</v>
      </c>
      <c r="D21" s="43" t="s">
        <v>281</v>
      </c>
      <c r="E21" s="42" t="s">
        <v>282</v>
      </c>
      <c r="F21" s="43" t="s">
        <v>254</v>
      </c>
      <c r="G21" s="42" t="s">
        <v>279</v>
      </c>
      <c r="H21" s="43" t="s">
        <v>252</v>
      </c>
      <c r="I21" s="43" t="s">
        <v>280</v>
      </c>
      <c r="J21" s="42" t="s">
        <v>282</v>
      </c>
    </row>
    <row r="22" ht="33.75" customHeight="1" spans="1:10">
      <c r="A22" s="42" t="s">
        <v>211</v>
      </c>
      <c r="B22" s="43" t="s">
        <v>270</v>
      </c>
      <c r="C22" s="43" t="s">
        <v>263</v>
      </c>
      <c r="D22" s="43" t="s">
        <v>264</v>
      </c>
      <c r="E22" s="42" t="s">
        <v>283</v>
      </c>
      <c r="F22" s="43" t="s">
        <v>250</v>
      </c>
      <c r="G22" s="42" t="s">
        <v>284</v>
      </c>
      <c r="H22" s="43" t="s">
        <v>252</v>
      </c>
      <c r="I22" s="43" t="s">
        <v>243</v>
      </c>
      <c r="J22" s="42" t="s">
        <v>283</v>
      </c>
    </row>
    <row r="23" ht="124" customHeight="1" spans="1:10">
      <c r="A23" s="42" t="s">
        <v>205</v>
      </c>
      <c r="B23" s="43" t="s">
        <v>285</v>
      </c>
      <c r="C23" s="43" t="s">
        <v>238</v>
      </c>
      <c r="D23" s="43" t="s">
        <v>248</v>
      </c>
      <c r="E23" s="42" t="s">
        <v>286</v>
      </c>
      <c r="F23" s="43" t="s">
        <v>250</v>
      </c>
      <c r="G23" s="42" t="s">
        <v>287</v>
      </c>
      <c r="H23" s="43" t="s">
        <v>288</v>
      </c>
      <c r="I23" s="43" t="s">
        <v>243</v>
      </c>
      <c r="J23" s="42" t="s">
        <v>286</v>
      </c>
    </row>
    <row r="24" ht="128" customHeight="1" spans="1:10">
      <c r="A24" s="42" t="s">
        <v>205</v>
      </c>
      <c r="B24" s="43" t="s">
        <v>289</v>
      </c>
      <c r="C24" s="43" t="s">
        <v>238</v>
      </c>
      <c r="D24" s="43" t="s">
        <v>248</v>
      </c>
      <c r="E24" s="42" t="s">
        <v>286</v>
      </c>
      <c r="F24" s="43" t="s">
        <v>250</v>
      </c>
      <c r="G24" s="42" t="s">
        <v>290</v>
      </c>
      <c r="H24" s="43" t="s">
        <v>252</v>
      </c>
      <c r="I24" s="43" t="s">
        <v>243</v>
      </c>
      <c r="J24" s="42" t="s">
        <v>286</v>
      </c>
    </row>
    <row r="25" ht="126" customHeight="1" spans="1:10">
      <c r="A25" s="42" t="s">
        <v>205</v>
      </c>
      <c r="B25" s="43" t="s">
        <v>289</v>
      </c>
      <c r="C25" s="43" t="s">
        <v>259</v>
      </c>
      <c r="D25" s="43" t="s">
        <v>260</v>
      </c>
      <c r="E25" s="42" t="s">
        <v>286</v>
      </c>
      <c r="F25" s="43" t="s">
        <v>250</v>
      </c>
      <c r="G25" s="42" t="s">
        <v>44</v>
      </c>
      <c r="H25" s="43" t="s">
        <v>291</v>
      </c>
      <c r="I25" s="43" t="s">
        <v>243</v>
      </c>
      <c r="J25" s="42" t="s">
        <v>286</v>
      </c>
    </row>
    <row r="26" ht="123" customHeight="1" spans="1:10">
      <c r="A26" s="42" t="s">
        <v>205</v>
      </c>
      <c r="B26" s="43" t="s">
        <v>289</v>
      </c>
      <c r="C26" s="43" t="s">
        <v>259</v>
      </c>
      <c r="D26" s="43" t="s">
        <v>281</v>
      </c>
      <c r="E26" s="42" t="s">
        <v>286</v>
      </c>
      <c r="F26" s="43" t="s">
        <v>250</v>
      </c>
      <c r="G26" s="42" t="s">
        <v>251</v>
      </c>
      <c r="H26" s="43" t="s">
        <v>252</v>
      </c>
      <c r="I26" s="43" t="s">
        <v>243</v>
      </c>
      <c r="J26" s="42" t="s">
        <v>286</v>
      </c>
    </row>
    <row r="27" ht="121" customHeight="1" spans="1:10">
      <c r="A27" s="42" t="s">
        <v>205</v>
      </c>
      <c r="B27" s="43" t="s">
        <v>289</v>
      </c>
      <c r="C27" s="43" t="s">
        <v>259</v>
      </c>
      <c r="D27" s="43" t="s">
        <v>281</v>
      </c>
      <c r="E27" s="42" t="s">
        <v>286</v>
      </c>
      <c r="F27" s="43" t="s">
        <v>250</v>
      </c>
      <c r="G27" s="42" t="s">
        <v>255</v>
      </c>
      <c r="H27" s="43" t="s">
        <v>252</v>
      </c>
      <c r="I27" s="43" t="s">
        <v>243</v>
      </c>
      <c r="J27" s="42" t="s">
        <v>286</v>
      </c>
    </row>
    <row r="28" ht="120" customHeight="1" spans="1:10">
      <c r="A28" s="42" t="s">
        <v>205</v>
      </c>
      <c r="B28" s="43" t="s">
        <v>289</v>
      </c>
      <c r="C28" s="43" t="s">
        <v>263</v>
      </c>
      <c r="D28" s="43" t="s">
        <v>264</v>
      </c>
      <c r="E28" s="42" t="s">
        <v>286</v>
      </c>
      <c r="F28" s="43" t="s">
        <v>250</v>
      </c>
      <c r="G28" s="42" t="s">
        <v>290</v>
      </c>
      <c r="H28" s="43" t="s">
        <v>252</v>
      </c>
      <c r="I28" s="43" t="s">
        <v>243</v>
      </c>
      <c r="J28" s="42" t="s">
        <v>286</v>
      </c>
    </row>
  </sheetData>
  <mergeCells count="8">
    <mergeCell ref="A2:J2"/>
    <mergeCell ref="A3:H3"/>
    <mergeCell ref="A7:A15"/>
    <mergeCell ref="A16:A22"/>
    <mergeCell ref="A23:A28"/>
    <mergeCell ref="B7:B15"/>
    <mergeCell ref="B16:B22"/>
    <mergeCell ref="B23:B28"/>
  </mergeCells>
  <printOptions horizontalCentered="1"/>
  <pageMargins left="0.751388888888889" right="0.751388888888889" top="1" bottom="1" header="0.5" footer="0.5"/>
  <pageSetup paperSize="9" scale="44"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2025-02-13T02:22:00Z</dcterms:created>
  <dcterms:modified xsi:type="dcterms:W3CDTF">2025-08-04T06:35:56Z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B463D06011594A58870FFFD842BEAD37_13</vt:lpwstr>
  </property>
  <property fmtid="{D5CDD505-2E9C-101B-9397-08002B2CF9AE}" pid="3" name="KSOProductBuildVer">
    <vt:lpwstr>2052-11.8.2.12309</vt:lpwstr>
  </property>
</Properties>
</file>