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819" firstSheet="7" activeTab="9"/>
  </bookViews>
  <sheets>
    <sheet name="1-1玉溪市一般公共预算收入情况表" sheetId="28" r:id="rId1"/>
    <sheet name="1-2玉溪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市本级一般公共预算支出表(市对下转移支付项目)" sheetId="35" r:id="rId6"/>
    <sheet name="1-7玉溪市分地区税收返还和转移支付预算表" sheetId="36" r:id="rId7"/>
    <sheet name="1-8玉溪市市本级“三公”经费预算财政拨款情况统计表" sheetId="131" r:id="rId8"/>
    <sheet name="2-1玉溪市政府性基金预算收入情况表" sheetId="54" r:id="rId9"/>
    <sheet name="2-2玉溪市政府性基金预算支出情况表" sheetId="55" r:id="rId10"/>
    <sheet name="2-3市本级政府性基金预算收入情况表" sheetId="56" r:id="rId11"/>
    <sheet name="2-4市本级政府性基金预算支出情况表（公开到项级）" sheetId="57" r:id="rId12"/>
    <sheet name="2-5市本级政府性基金支出表(市对下转移支付)" sheetId="58" r:id="rId13"/>
    <sheet name="3-1玉溪市国有资本经营收入预算情况表" sheetId="108" r:id="rId14"/>
    <sheet name="3-2玉溪市国有资本经营支出预算情况表" sheetId="109" r:id="rId15"/>
    <sheet name="3-3市本级国有资本经营收入预算情况表" sheetId="110" r:id="rId16"/>
    <sheet name="3-4市本级国有资本经营支出预算情况表（公开到项级）" sheetId="111" r:id="rId17"/>
    <sheet name="3-5 玉溪市国有资本经营预算转移支付表 （分地区）" sheetId="129" r:id="rId18"/>
    <sheet name="3-6 国有资本经营预算转移支付表（分项目）" sheetId="130" r:id="rId19"/>
    <sheet name="4-1玉溪市社会保险基金收入预算情况表" sheetId="113" r:id="rId20"/>
    <sheet name="4-2玉溪市社会保险基金支出预算情况表" sheetId="114" r:id="rId21"/>
    <sheet name="4-3市本级社会保险基金收入预算情况表" sheetId="117" r:id="rId22"/>
    <sheet name="4-4市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云南省玉溪市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'1-1玉溪市一般公共预算收入情况表'!$A$4:$F$40</definedName>
    <definedName name="_xlnm._FilterDatabase" localSheetId="1" hidden="1">'1-2玉溪市一般公共预算支出情况表'!$A$3:$F$38</definedName>
    <definedName name="_xlnm._FilterDatabase" localSheetId="2" hidden="1">'1-3市本级一般公共预算收入情况表'!$A$3:$F$40</definedName>
    <definedName name="_xlnm._FilterDatabase" localSheetId="3" hidden="1">'1-4市本级一般公共预算支出情况表（公开到项级）'!$A$3:$G$1355</definedName>
    <definedName name="_xlnm._FilterDatabase" localSheetId="4" hidden="1">'1-5市本级一般公共预算基本支出情况表（公开到款级）'!$A$3:$B$31</definedName>
    <definedName name="_xlnm._FilterDatabase" localSheetId="5" hidden="1">'1-6市本级一般公共预算支出表(市对下转移支付项目)'!$A$3:$E$114</definedName>
    <definedName name="_xlnm._FilterDatabase" localSheetId="8" hidden="1">'2-1玉溪市政府性基金预算收入情况表'!$A$3:$F$37</definedName>
    <definedName name="_xlnm._FilterDatabase" localSheetId="9" hidden="1">'2-2玉溪市政府性基金预算支出情况表'!$F$3:$G$269</definedName>
    <definedName name="_xlnm._FilterDatabase" localSheetId="10" hidden="1">'2-3市本级政府性基金预算收入情况表'!$A$3:$F$37</definedName>
    <definedName name="_xlnm._FilterDatabase" localSheetId="11" hidden="1">'2-4市本级政府性基金预算支出情况表（公开到项级）'!$A$3:$G$271</definedName>
    <definedName name="_xlnm._FilterDatabase" localSheetId="13" hidden="1">'3-1玉溪市国有资本经营收入预算情况表'!$A$3:$E$41</definedName>
    <definedName name="_xlnm._FilterDatabase" localSheetId="14" hidden="1">'3-2玉溪市国有资本经营支出预算情况表'!$A$3:$E$28</definedName>
    <definedName name="_xlnm._FilterDatabase" localSheetId="15" hidden="1">'3-3市本级国有资本经营收入预算情况表'!$A$3:$E$35</definedName>
    <definedName name="_xlnm._FilterDatabase" localSheetId="16" hidden="1">'3-4市本级国有资本经营支出预算情况表（公开到项级）'!$A$3:$E$21</definedName>
    <definedName name="_xlnm._FilterDatabase" localSheetId="19" hidden="1">'4-1玉溪市社会保险基金收入预算情况表'!$A$3:$E$38</definedName>
    <definedName name="_xlnm._FilterDatabase" localSheetId="20" hidden="1">'4-2玉溪市社会保险基金支出预算情况表'!$A$3:$E$22</definedName>
    <definedName name="_xlnm._FilterDatabase" localSheetId="21" hidden="1">'4-3市本级社会保险基金收入预算情况表'!$A$3:$E$38</definedName>
    <definedName name="_xlnm._FilterDatabase" localSheetId="22" hidden="1">'4-4市本级社会保险基金支出预算情况表'!$A$3:$F$22</definedName>
    <definedName name="_xlnm._FilterDatabase" localSheetId="12" hidden="1">'2-5市本级政府性基金支出表(市对下转移支付)'!$A$3:$E$18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'1-1玉溪市一般公共预算收入情况表'!$B$1:$E$40</definedName>
    <definedName name="_xlnm.Print_Area" localSheetId="1">'1-2玉溪市一般公共预算支出情况表'!$B$1:$E$38</definedName>
    <definedName name="_xlnm.Print_Area" localSheetId="2">'1-3市本级一般公共预算收入情况表'!$B$1:$E$40</definedName>
    <definedName name="_xlnm.Print_Area" localSheetId="3">'1-4市本级一般公共预算支出情况表（公开到项级）'!$B$1:$E$1355</definedName>
    <definedName name="_xlnm.Print_Area" localSheetId="4">'1-5市本级一般公共预算基本支出情况表（公开到款级）'!$A$1:$B$31</definedName>
    <definedName name="_xlnm.Print_Area" localSheetId="5">'1-6市本级一般公共预算支出表(市对下转移支付项目)'!$A$1:$C$114</definedName>
    <definedName name="_xlnm.Print_Area" localSheetId="6">'1-7玉溪市分地区税收返还和转移支付预算表'!$A$1:$D$14</definedName>
    <definedName name="_xlnm.Print_Area" localSheetId="8">'2-1玉溪市政府性基金预算收入情况表'!$B$1:$E$37</definedName>
    <definedName name="_xlnm.Print_Area" localSheetId="9">'2-2玉溪市政府性基金预算支出情况表'!$B$1:$E$269</definedName>
    <definedName name="_xlnm.Print_Area" localSheetId="10">'2-3市本级政府性基金预算收入情况表'!$B$1:$E$37</definedName>
    <definedName name="_xlnm.Print_Area" localSheetId="11">'2-4市本级政府性基金预算支出情况表（公开到项级）'!$B$1:$E$271</definedName>
    <definedName name="_xlnm.Print_Area" localSheetId="12">'2-5市本级政府性基金支出表(市对下转移支付)'!$A$1:$D$15</definedName>
    <definedName name="_xlnm.Print_Area" localSheetId="13">'3-1玉溪市国有资本经营收入预算情况表'!$A$1:$D$41</definedName>
    <definedName name="_xlnm.Print_Area" localSheetId="14">'3-2玉溪市国有资本经营支出预算情况表'!$A$1:$D$28</definedName>
    <definedName name="_xlnm.Print_Area" localSheetId="15">'3-3市本级国有资本经营收入预算情况表'!$A$1:$D$35</definedName>
    <definedName name="_xlnm.Print_Area" localSheetId="16">'3-4市本级国有资本经营支出预算情况表（公开到项级）'!$A$1:$D$21</definedName>
    <definedName name="_xlnm.Print_Area" localSheetId="19">'4-1玉溪市社会保险基金收入预算情况表'!$A$1:$D$38</definedName>
    <definedName name="_xlnm.Print_Area" localSheetId="20">'4-2玉溪市社会保险基金支出预算情况表'!$A$1:$D$22</definedName>
    <definedName name="_xlnm.Print_Area" localSheetId="21">'4-3市本级社会保险基金收入预算情况表'!$A$1:$D$38</definedName>
    <definedName name="_xlnm.Print_Area" localSheetId="22">'4-4市本级社会保险基金支出预算情况表'!$A$1:$D$22</definedName>
    <definedName name="_xlnm.Print_Area" localSheetId="31">'6-1重大政策和重点项目绩效目标表'!#REF!</definedName>
    <definedName name="_xlnm.Print_Titles" localSheetId="0">'1-1玉溪市一般公共预算收入情况表'!$2:$4</definedName>
    <definedName name="_xlnm.Print_Titles" localSheetId="1">'1-2玉溪市一般公共预算支出情况表'!$1:$3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4">'1-5市本级一般公共预算基本支出情况表（公开到款级）'!$1:$3</definedName>
    <definedName name="_xlnm.Print_Titles" localSheetId="5">'1-6市本级一般公共预算支出表(市对下转移支付项目)'!$1:$3</definedName>
    <definedName name="_xlnm.Print_Titles" localSheetId="6">'1-7玉溪市分地区税收返还和转移支付预算表'!$1:$3</definedName>
    <definedName name="_xlnm.Print_Titles" localSheetId="8">'2-1玉溪市政府性基金预算收入情况表'!$1:$3</definedName>
    <definedName name="_xlnm.Print_Titles" localSheetId="9">'2-2玉溪市政府性基金预算支出情况表'!$1:$3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'2-5市本级政府性基金支出表(市对下转移支付)'!$1:$3</definedName>
    <definedName name="_xlnm.Print_Titles" localSheetId="13">'3-1玉溪市国有资本经营收入预算情况表'!$1:$3</definedName>
    <definedName name="_xlnm.Print_Titles" localSheetId="14">'3-2玉溪市国有资本经营支出预算情况表'!$1:$3</definedName>
    <definedName name="_xlnm.Print_Titles" localSheetId="15">'3-3市本级国有资本经营收入预算情况表'!$1:$3</definedName>
    <definedName name="_xlnm.Print_Titles" localSheetId="19">'4-1玉溪市社会保险基金收入预算情况表'!$1:$3</definedName>
    <definedName name="_xlnm.Print_Titles" localSheetId="21">'4-3市本级社会保险基金收入预算情况表'!$1:$3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<sst xmlns="http://schemas.openxmlformats.org/spreadsheetml/2006/main" count="5477" uniqueCount="3663">
  <si>
    <t>附件1</t>
  </si>
  <si>
    <t>1-1  2024年玉溪市一般公共预算收入情况表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</si>
  <si>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</si>
  <si>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</si>
  <si>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</si>
  <si>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</si>
  <si>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</si>
  <si>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</si>
  <si>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</si>
  <si>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</si>
  <si>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</si>
  <si>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</si>
  <si>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</si>
  <si>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</si>
  <si>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</si>
  <si>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</si>
  <si>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</si>
  <si>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</si>
  <si>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</si>
  <si>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</si>
  <si>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</si>
  <si>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</si>
  <si>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</si>
  <si>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</si>
  <si>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</si>
  <si>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</si>
  <si>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</si>
  <si>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</si>
  <si>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</si>
  <si>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</si>
  <si>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</si>
  <si>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</si>
  <si>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</si>
  <si>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</si>
  <si>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</si>
  <si>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</si>
  <si>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</si>
  <si>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</si>
  <si>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</si>
  <si>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</si>
  <si>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</si>
  <si>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</si>
  <si>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</si>
  <si>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</si>
  <si>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</si>
  <si>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</si>
  <si>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</si>
  <si>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</si>
  <si>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</si>
  <si>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</si>
  <si>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</si>
  <si>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</si>
  <si>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</si>
  <si>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</si>
  <si>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</si>
  <si>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</si>
  <si>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</si>
  <si>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</si>
  <si>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</si>
  <si>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</si>
  <si>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</si>
  <si>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</si>
  <si>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</si>
  <si>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</si>
  <si>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</si>
  <si>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</si>
  <si>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</si>
  <si>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</si>
  <si>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</si>
  <si>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</si>
  <si>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</si>
  <si>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</si>
  <si>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</si>
  <si>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</si>
  <si>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</si>
  <si>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</si>
  <si>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</si>
  <si>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</si>
  <si>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</si>
  <si>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</si>
  <si>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</si>
  <si>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</si>
  <si>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</si>
  <si>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</si>
  <si>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</si>
  <si>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</si>
  <si>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</si>
  <si>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</si>
  <si>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</si>
  <si>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</si>
  <si>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</si>
  <si>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</si>
  <si>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</si>
  <si>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</si>
  <si>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</si>
  <si>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</si>
  <si>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</si>
  <si>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</si>
  <si>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</si>
  <si>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</si>
  <si>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</si>
  <si>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</si>
  <si>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</si>
  <si>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</si>
  <si>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</si>
  <si>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</si>
  <si>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</si>
  <si>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</si>
  <si>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</si>
  <si>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</si>
  <si>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</si>
  <si>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</si>
  <si>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</si>
  <si>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</si>
  <si>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</si>
  <si>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</si>
  <si>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</si>
  <si>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</si>
  <si>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</si>
  <si>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</si>
  <si>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</si>
  <si>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</si>
  <si>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</si>
  <si>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</si>
  <si>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</si>
  <si>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</si>
  <si>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</si>
  <si>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</si>
  <si>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2024年市本级一般公共预算收入情况表</t>
  </si>
  <si>
    <t>2023年预算数</t>
  </si>
  <si>
    <t>比上年预算数增长%</t>
  </si>
  <si>
    <r>
      <rPr>
        <sz val="14"/>
        <rFont val="宋体"/>
        <charset val="134"/>
      </rPr>
      <t>10199</t>
    </r>
  </si>
  <si>
    <t>市本级一般公共预算收入</t>
  </si>
  <si>
    <t xml:space="preserve">   上解收入</t>
  </si>
  <si>
    <t>1-4  2024年市本级一般公共预算支出情况表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</si>
  <si>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</si>
  <si>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</si>
  <si>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</si>
  <si>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</si>
  <si>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</si>
  <si>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</si>
  <si>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</si>
  <si>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</si>
  <si>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</si>
  <si>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</si>
  <si>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</si>
  <si>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</si>
  <si>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</si>
  <si>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</si>
  <si>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</si>
  <si>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</si>
  <si>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</si>
  <si>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</si>
  <si>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</si>
  <si>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</si>
  <si>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</si>
  <si>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</si>
  <si>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</si>
  <si>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</si>
  <si>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</si>
  <si>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</si>
  <si>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</si>
  <si>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</si>
  <si>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</si>
  <si>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</si>
  <si>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</si>
  <si>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</si>
  <si>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</si>
  <si>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</si>
  <si>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</si>
  <si>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</si>
  <si>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</si>
  <si>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</si>
  <si>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</si>
  <si>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</si>
  <si>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</si>
  <si>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</si>
  <si>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</si>
  <si>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</si>
  <si>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</si>
  <si>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</si>
  <si>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</si>
  <si>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</si>
  <si>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</si>
  <si>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</si>
  <si>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</si>
  <si>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</si>
  <si>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</si>
  <si>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</si>
  <si>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</si>
  <si>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</si>
  <si>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</si>
  <si>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</si>
  <si>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</si>
  <si>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</si>
  <si>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</si>
  <si>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</si>
  <si>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</si>
  <si>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</si>
  <si>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</si>
  <si>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</si>
  <si>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</si>
  <si>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</si>
  <si>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</si>
  <si>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</si>
  <si>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</si>
  <si>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</si>
  <si>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</si>
  <si>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</si>
  <si>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</si>
  <si>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</si>
  <si>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</si>
  <si>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</si>
  <si>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</si>
  <si>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</si>
  <si>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</si>
  <si>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</si>
  <si>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</si>
  <si>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</si>
  <si>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</si>
  <si>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</si>
  <si>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</si>
  <si>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</si>
  <si>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</si>
  <si>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</si>
  <si>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</si>
  <si>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</si>
  <si>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</si>
  <si>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</si>
  <si>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</si>
  <si>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</si>
  <si>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</si>
  <si>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</si>
  <si>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</si>
  <si>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</si>
  <si>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</si>
  <si>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</si>
  <si>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</si>
  <si>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</si>
  <si>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</si>
  <si>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</si>
  <si>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</si>
  <si>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</si>
  <si>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</si>
  <si>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</si>
  <si>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</si>
  <si>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</si>
  <si>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</si>
  <si>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</si>
  <si>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</si>
  <si>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</si>
  <si>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</si>
  <si>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</si>
  <si>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</si>
  <si>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</si>
  <si>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</si>
  <si>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</si>
  <si>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</si>
  <si>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</si>
  <si>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</si>
  <si>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</si>
  <si>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</si>
  <si>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</si>
  <si>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</si>
  <si>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</si>
  <si>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</si>
  <si>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</si>
  <si>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</si>
  <si>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</si>
  <si>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</si>
  <si>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</si>
  <si>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</si>
  <si>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</si>
  <si>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</si>
  <si>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</si>
  <si>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</si>
  <si>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</si>
  <si>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</si>
  <si>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</si>
  <si>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</si>
  <si>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</si>
  <si>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</si>
  <si>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</si>
  <si>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</si>
  <si>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</si>
  <si>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</si>
  <si>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</si>
  <si>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</si>
  <si>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</si>
  <si>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</si>
  <si>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</si>
  <si>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</si>
  <si>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</si>
  <si>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</si>
  <si>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</si>
  <si>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</si>
  <si>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</si>
  <si>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</si>
  <si>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</si>
  <si>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</si>
  <si>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</si>
  <si>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</si>
  <si>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</si>
  <si>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</si>
  <si>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</si>
  <si>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</si>
  <si>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</si>
  <si>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</si>
  <si>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</si>
  <si>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</si>
  <si>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</si>
  <si>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</si>
  <si>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</si>
  <si>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</si>
  <si>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</si>
  <si>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</si>
  <si>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</si>
  <si>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</si>
  <si>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</si>
  <si>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</si>
  <si>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</si>
  <si>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</si>
  <si>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</si>
  <si>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</si>
  <si>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</si>
  <si>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</si>
  <si>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</si>
  <si>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</si>
  <si>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</si>
  <si>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</si>
  <si>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</si>
  <si>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</si>
  <si>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</si>
  <si>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</si>
  <si>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</si>
  <si>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</si>
  <si>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</si>
  <si>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</si>
  <si>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</si>
  <si>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</si>
  <si>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</si>
  <si>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</si>
  <si>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</si>
  <si>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</si>
  <si>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</si>
  <si>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</si>
  <si>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</si>
  <si>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</si>
  <si>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</si>
  <si>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</si>
  <si>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</si>
  <si>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</si>
  <si>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</si>
  <si>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</si>
  <si>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</si>
  <si>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</si>
  <si>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</si>
  <si>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</si>
  <si>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</si>
  <si>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</si>
  <si>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</si>
  <si>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</si>
  <si>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</si>
  <si>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</si>
  <si>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</si>
  <si>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</si>
  <si>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</si>
  <si>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</si>
  <si>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</si>
  <si>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</si>
  <si>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</si>
  <si>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</si>
  <si>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</si>
  <si>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</si>
  <si>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</si>
  <si>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</si>
  <si>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</si>
  <si>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</si>
  <si>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</si>
  <si>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</si>
  <si>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</si>
  <si>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</si>
  <si>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</si>
  <si>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</si>
  <si>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</si>
  <si>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</si>
  <si>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</si>
  <si>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</si>
  <si>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</si>
  <si>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</si>
  <si>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</si>
  <si>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</si>
  <si>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</si>
  <si>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</si>
  <si>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</si>
  <si>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</si>
  <si>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</si>
  <si>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</si>
  <si>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</si>
  <si>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</si>
  <si>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</si>
  <si>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</si>
  <si>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</si>
  <si>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</si>
  <si>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</si>
  <si>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</si>
  <si>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</si>
  <si>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</si>
  <si>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</si>
  <si>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</si>
  <si>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</si>
  <si>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</si>
  <si>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</si>
  <si>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</si>
  <si>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</si>
  <si>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</si>
  <si>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</si>
  <si>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</si>
  <si>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</si>
  <si>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</si>
  <si>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</si>
  <si>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</si>
  <si>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</si>
  <si>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</si>
  <si>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</si>
  <si>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</si>
  <si>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</si>
  <si>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</si>
  <si>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</si>
  <si>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</si>
  <si>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</si>
  <si>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</si>
  <si>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</si>
  <si>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</si>
  <si>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</si>
  <si>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</si>
  <si>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</si>
  <si>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</si>
  <si>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</si>
  <si>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</si>
  <si>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</si>
  <si>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</si>
  <si>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</si>
  <si>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</si>
  <si>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</si>
  <si>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</si>
  <si>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</si>
  <si>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</si>
  <si>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</si>
  <si>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</si>
  <si>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</si>
  <si>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</si>
  <si>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</si>
  <si>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</si>
  <si>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</si>
  <si>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</si>
  <si>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</si>
  <si>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</si>
  <si>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</si>
  <si>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</si>
  <si>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</si>
  <si>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</si>
  <si>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</si>
  <si>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</si>
  <si>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</si>
  <si>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</si>
  <si>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</si>
  <si>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</si>
  <si>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</si>
  <si>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</si>
  <si>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</si>
  <si>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</si>
  <si>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</si>
  <si>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</si>
  <si>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</si>
  <si>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</si>
  <si>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</si>
  <si>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</si>
  <si>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</si>
  <si>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</si>
  <si>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</si>
  <si>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</si>
  <si>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</si>
  <si>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</si>
  <si>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</si>
  <si>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</si>
  <si>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</si>
  <si>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</si>
  <si>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</si>
  <si>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</si>
  <si>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</si>
  <si>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</si>
  <si>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</si>
  <si>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</si>
  <si>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</si>
  <si>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</si>
  <si>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</si>
  <si>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</si>
  <si>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</si>
  <si>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</si>
  <si>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</si>
  <si>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</si>
  <si>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</si>
  <si>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</si>
  <si>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</si>
  <si>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</si>
  <si>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</si>
  <si>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</si>
  <si>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</si>
  <si>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</si>
  <si>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</si>
  <si>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</si>
  <si>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</si>
  <si>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</si>
  <si>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</si>
  <si>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</si>
  <si>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</si>
  <si>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</si>
  <si>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</si>
  <si>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</si>
  <si>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</si>
  <si>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</si>
  <si>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</si>
  <si>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</si>
  <si>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</si>
  <si>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</si>
  <si>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</si>
  <si>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</si>
  <si>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</si>
  <si>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</si>
  <si>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</si>
  <si>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</si>
  <si>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</si>
  <si>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</si>
  <si>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</si>
  <si>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</si>
  <si>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</si>
  <si>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</si>
  <si>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</si>
  <si>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</si>
  <si>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</si>
  <si>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</si>
  <si>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</si>
  <si>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</si>
  <si>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</si>
  <si>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</si>
  <si>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</si>
  <si>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</si>
  <si>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</si>
  <si>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</si>
  <si>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</si>
  <si>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</si>
  <si>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</si>
  <si>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</si>
  <si>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</si>
  <si>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</si>
  <si>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</si>
  <si>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</si>
  <si>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</si>
  <si>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</si>
  <si>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</si>
  <si>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</si>
  <si>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</si>
  <si>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</si>
  <si>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</si>
  <si>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</si>
  <si>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</si>
  <si>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</si>
  <si>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</si>
  <si>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</si>
  <si>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</si>
  <si>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</si>
  <si>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</si>
  <si>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</si>
  <si>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</si>
  <si>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</si>
  <si>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</si>
  <si>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</si>
  <si>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</si>
  <si>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</si>
  <si>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</si>
  <si>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</si>
  <si>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</si>
  <si>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</si>
  <si>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</si>
  <si>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</si>
  <si>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</si>
  <si>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</si>
  <si>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</si>
  <si>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</si>
  <si>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</si>
  <si>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</si>
  <si>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</si>
  <si>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</si>
  <si>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</si>
  <si>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</si>
  <si>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</si>
  <si>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</si>
  <si>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</si>
  <si>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</si>
  <si>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</si>
  <si>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</si>
  <si>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</si>
  <si>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</si>
  <si>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</si>
  <si>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</si>
  <si>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</si>
  <si>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</si>
  <si>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</si>
  <si>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</si>
  <si>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</si>
  <si>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</si>
  <si>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</si>
  <si>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</si>
  <si>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</si>
  <si>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</si>
  <si>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</si>
  <si>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</si>
  <si>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</si>
  <si>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</si>
  <si>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</si>
  <si>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</si>
  <si>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</si>
  <si>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</si>
  <si>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</si>
  <si>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</si>
  <si>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</si>
  <si>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</si>
  <si>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</si>
  <si>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</si>
  <si>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</si>
  <si>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</si>
  <si>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</si>
  <si>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</si>
  <si>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</si>
  <si>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</si>
  <si>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</si>
  <si>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</si>
  <si>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</si>
  <si>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</si>
  <si>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</si>
  <si>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</si>
  <si>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</si>
  <si>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</si>
  <si>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</si>
  <si>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</si>
  <si>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</si>
  <si>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</si>
  <si>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</si>
  <si>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</si>
  <si>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</si>
  <si>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</si>
  <si>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</si>
  <si>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</si>
  <si>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</si>
  <si>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</si>
  <si>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</si>
  <si>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</si>
  <si>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</si>
  <si>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</si>
  <si>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</si>
  <si>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</si>
  <si>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</si>
  <si>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</si>
  <si>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</si>
  <si>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</si>
  <si>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</si>
  <si>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</si>
  <si>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</si>
  <si>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</si>
  <si>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</si>
  <si>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</si>
  <si>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</si>
  <si>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</si>
  <si>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</si>
  <si>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</si>
  <si>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</si>
  <si>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</si>
  <si>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</si>
  <si>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</si>
  <si>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</si>
  <si>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</si>
  <si>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</si>
  <si>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</si>
  <si>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</si>
  <si>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</si>
  <si>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</si>
  <si>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</si>
  <si>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</si>
  <si>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</si>
  <si>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</si>
  <si>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</si>
  <si>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</si>
  <si>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</si>
  <si>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</si>
  <si>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</si>
  <si>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</si>
  <si>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</si>
  <si>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</si>
  <si>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</si>
  <si>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</si>
  <si>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</si>
  <si>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</si>
  <si>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</si>
  <si>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</si>
  <si>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</si>
  <si>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</si>
  <si>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</si>
  <si>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</si>
  <si>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</si>
  <si>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</si>
  <si>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</si>
  <si>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</si>
  <si>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</si>
  <si>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</si>
  <si>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</si>
  <si>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</si>
  <si>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</si>
  <si>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</si>
  <si>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</si>
  <si>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</si>
  <si>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</si>
  <si>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</si>
  <si>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</si>
  <si>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</si>
  <si>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</si>
  <si>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</si>
  <si>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</si>
  <si>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</si>
  <si>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</si>
  <si>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</si>
  <si>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</si>
  <si>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</si>
  <si>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</si>
  <si>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</si>
  <si>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</si>
  <si>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</si>
  <si>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</si>
  <si>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</si>
  <si>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</si>
  <si>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</si>
  <si>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</si>
  <si>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</si>
  <si>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</si>
  <si>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</si>
  <si>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</si>
  <si>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</si>
  <si>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</si>
  <si>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</si>
  <si>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</si>
  <si>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</si>
  <si>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</si>
  <si>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</si>
  <si>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</si>
  <si>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</si>
  <si>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</si>
  <si>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</si>
  <si>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</si>
  <si>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</si>
  <si>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</si>
  <si>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</si>
  <si>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</si>
  <si>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</si>
  <si>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</si>
  <si>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</si>
  <si>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</si>
  <si>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</si>
  <si>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</si>
  <si>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</si>
  <si>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</si>
  <si>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</si>
  <si>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</si>
  <si>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</si>
  <si>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</si>
  <si>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</si>
  <si>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</si>
  <si>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</si>
  <si>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</si>
  <si>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</si>
  <si>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</si>
  <si>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</si>
  <si>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</si>
  <si>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</si>
  <si>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</si>
  <si>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</si>
  <si>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</si>
  <si>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</si>
  <si>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</si>
  <si>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</si>
  <si>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</si>
  <si>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</si>
  <si>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</si>
  <si>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</si>
  <si>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</si>
  <si>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</si>
  <si>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</si>
  <si>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</si>
  <si>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</si>
  <si>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</si>
  <si>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</si>
  <si>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</si>
  <si>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</si>
  <si>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</si>
  <si>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</si>
  <si>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</si>
  <si>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</si>
  <si>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</si>
  <si>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</si>
  <si>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</si>
  <si>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</si>
  <si>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</si>
  <si>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</si>
  <si>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</si>
  <si>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</si>
  <si>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</si>
  <si>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</si>
  <si>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</si>
  <si>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</si>
  <si>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</si>
  <si>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</si>
  <si>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</si>
  <si>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</si>
  <si>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</si>
  <si>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</si>
  <si>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</si>
  <si>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</si>
  <si>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</si>
  <si>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</si>
  <si>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</si>
  <si>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</si>
  <si>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</si>
  <si>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</si>
  <si>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</si>
  <si>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</si>
  <si>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</si>
  <si>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</si>
  <si>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</si>
  <si>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</si>
  <si>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</si>
  <si>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</si>
  <si>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</si>
  <si>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</si>
  <si>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</si>
  <si>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</si>
  <si>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</si>
  <si>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</si>
  <si>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</si>
  <si>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</si>
  <si>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</si>
  <si>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</si>
  <si>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</si>
  <si>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</si>
  <si>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</si>
  <si>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</si>
  <si>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</si>
  <si>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</si>
  <si>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</si>
  <si>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</si>
  <si>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</si>
  <si>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</si>
  <si>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</si>
  <si>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</si>
  <si>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</si>
  <si>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</si>
  <si>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</si>
  <si>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</si>
  <si>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</si>
  <si>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</si>
  <si>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</si>
  <si>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</si>
  <si>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</si>
  <si>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</si>
  <si>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</si>
  <si>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</si>
  <si>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</si>
  <si>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</si>
  <si>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</si>
  <si>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</si>
  <si>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</si>
  <si>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</si>
  <si>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</si>
  <si>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</si>
  <si>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</si>
  <si>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</si>
  <si>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</si>
  <si>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</si>
  <si>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</si>
  <si>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</si>
  <si>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</si>
  <si>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</si>
  <si>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</si>
  <si>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</si>
  <si>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</si>
  <si>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</si>
  <si>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</si>
  <si>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</si>
  <si>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</si>
  <si>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</si>
  <si>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</si>
  <si>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</si>
  <si>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</si>
  <si>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</si>
  <si>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</si>
  <si>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</si>
  <si>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</si>
  <si>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</si>
  <si>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</si>
  <si>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</si>
  <si>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</si>
  <si>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</si>
  <si>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</si>
  <si>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</si>
  <si>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</si>
  <si>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</si>
  <si>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</si>
  <si>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</si>
  <si>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</si>
  <si>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</si>
  <si>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</si>
  <si>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</si>
  <si>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</si>
  <si>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</si>
  <si>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</si>
  <si>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</si>
  <si>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</si>
  <si>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</si>
  <si>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</si>
  <si>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</si>
  <si>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</si>
  <si>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</si>
  <si>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</si>
  <si>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</si>
  <si>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</si>
  <si>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</si>
  <si>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</si>
  <si>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</si>
  <si>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</si>
  <si>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</si>
  <si>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</si>
  <si>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</si>
  <si>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</si>
  <si>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</si>
  <si>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</si>
  <si>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</si>
  <si>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</si>
  <si>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</si>
  <si>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</si>
  <si>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</si>
  <si>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</si>
  <si>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</si>
  <si>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</si>
  <si>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</si>
  <si>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</si>
  <si>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</si>
  <si>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</si>
  <si>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</si>
  <si>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</si>
  <si>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</si>
  <si>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</si>
  <si>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</si>
  <si>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</si>
  <si>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</si>
  <si>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</si>
  <si>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</si>
  <si>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</si>
  <si>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</si>
  <si>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</si>
  <si>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</si>
  <si>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</si>
  <si>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</si>
  <si>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</si>
  <si>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</si>
  <si>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</si>
  <si>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</si>
  <si>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</si>
  <si>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</si>
  <si>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</si>
  <si>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</si>
  <si>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</si>
  <si>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</si>
  <si>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</si>
  <si>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</si>
  <si>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</si>
  <si>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</si>
  <si>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</si>
  <si>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</si>
  <si>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</si>
  <si>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</si>
  <si>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</si>
  <si>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</si>
  <si>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</si>
  <si>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</si>
  <si>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</si>
  <si>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</si>
  <si>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</si>
  <si>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</si>
  <si>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</si>
  <si>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</si>
  <si>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</si>
  <si>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</si>
  <si>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</si>
  <si>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</si>
  <si>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</si>
  <si>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</si>
  <si>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</si>
  <si>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</si>
  <si>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</si>
  <si>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</si>
  <si>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</si>
  <si>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</si>
  <si>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</si>
  <si>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</si>
  <si>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</si>
  <si>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</si>
  <si>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</si>
  <si>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</si>
  <si>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</si>
  <si>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</si>
  <si>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</si>
  <si>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</si>
  <si>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</si>
  <si>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</si>
  <si>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</si>
  <si>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</si>
  <si>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</si>
  <si>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</si>
  <si>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</si>
  <si>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</si>
  <si>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</si>
  <si>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</si>
  <si>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</si>
  <si>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</si>
  <si>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</si>
  <si>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</si>
  <si>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</si>
  <si>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</si>
  <si>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</si>
  <si>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</si>
  <si>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</si>
  <si>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</si>
  <si>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</si>
  <si>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</si>
  <si>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</si>
  <si>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</si>
  <si>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</si>
  <si>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</si>
  <si>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</si>
  <si>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</si>
  <si>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</si>
  <si>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</si>
  <si>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</si>
  <si>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</si>
  <si>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</si>
  <si>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</si>
  <si>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</si>
  <si>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</si>
  <si>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</si>
  <si>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</si>
  <si>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</si>
  <si>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</si>
  <si>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</si>
  <si>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</si>
  <si>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</si>
  <si>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</si>
  <si>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</si>
  <si>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</si>
  <si>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</si>
  <si>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</si>
  <si>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</si>
  <si>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</si>
  <si>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</si>
  <si>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</si>
  <si>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</si>
  <si>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</si>
  <si>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</si>
  <si>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</si>
  <si>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</si>
  <si>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</si>
  <si>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</si>
  <si>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</si>
  <si>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</si>
  <si>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</si>
  <si>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</si>
  <si>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</si>
  <si>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</si>
  <si>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</si>
  <si>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</si>
  <si>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</si>
  <si>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</si>
  <si>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</si>
  <si>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</si>
  <si>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</si>
  <si>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</si>
  <si>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</si>
  <si>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</si>
  <si>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</si>
  <si>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</si>
  <si>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</si>
  <si>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</si>
  <si>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</si>
  <si>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</si>
  <si>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</si>
  <si>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</si>
  <si>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</si>
  <si>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</si>
  <si>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</si>
  <si>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</si>
  <si>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</si>
  <si>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</si>
  <si>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</si>
  <si>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</si>
  <si>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</si>
  <si>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</si>
  <si>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</si>
  <si>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</si>
  <si>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</si>
  <si>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</si>
  <si>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</si>
  <si>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</si>
  <si>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</si>
  <si>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</si>
  <si>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</si>
  <si>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</si>
  <si>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</si>
  <si>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</si>
  <si>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</si>
  <si>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</si>
  <si>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</si>
  <si>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</si>
  <si>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</si>
  <si>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</si>
  <si>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</si>
  <si>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</si>
  <si>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</si>
  <si>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</si>
  <si>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</si>
  <si>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</si>
  <si>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</si>
  <si>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</si>
  <si>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</si>
  <si>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</si>
  <si>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</si>
  <si>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</si>
  <si>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</si>
  <si>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</si>
  <si>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</si>
  <si>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</si>
  <si>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</si>
  <si>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</si>
  <si>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</si>
  <si>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</si>
  <si>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</si>
  <si>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</si>
  <si>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</si>
  <si>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</si>
  <si>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</si>
  <si>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</si>
  <si>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</si>
  <si>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</si>
  <si>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</si>
  <si>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</si>
  <si>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</si>
  <si>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</si>
  <si>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</si>
  <si>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</si>
  <si>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</si>
  <si>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</si>
  <si>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</si>
  <si>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</si>
  <si>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</si>
  <si>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</si>
  <si>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</si>
  <si>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</si>
  <si>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</si>
  <si>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</si>
  <si>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</si>
  <si>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</si>
  <si>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</si>
  <si>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</si>
  <si>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</si>
  <si>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</si>
  <si>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</si>
  <si>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</si>
  <si>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</si>
  <si>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</si>
  <si>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</si>
  <si>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</si>
  <si>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</si>
  <si>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</si>
  <si>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</si>
  <si>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</si>
  <si>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</si>
  <si>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</si>
  <si>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</si>
  <si>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</si>
  <si>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</si>
  <si>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</si>
  <si>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</si>
  <si>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</si>
  <si>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</si>
  <si>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</si>
  <si>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</si>
  <si>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</si>
  <si>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</si>
  <si>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</si>
  <si>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</si>
  <si>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</si>
  <si>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</si>
  <si>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</si>
  <si>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</si>
  <si>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</si>
  <si>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</si>
  <si>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</si>
  <si>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</si>
  <si>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</si>
  <si>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</si>
  <si>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</si>
  <si>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</si>
  <si>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</si>
  <si>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</si>
  <si>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</si>
  <si>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</si>
  <si>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</si>
  <si>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</si>
  <si>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</si>
  <si>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</si>
  <si>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</si>
  <si>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</si>
  <si>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</si>
  <si>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</si>
  <si>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</si>
  <si>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</si>
  <si>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</si>
  <si>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</si>
  <si>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</si>
  <si>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</si>
  <si>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</si>
  <si>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</si>
  <si>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</si>
  <si>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</si>
  <si>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</si>
  <si>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</si>
  <si>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</si>
  <si>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</si>
  <si>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</si>
  <si>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</si>
  <si>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</si>
  <si>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</si>
  <si>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</si>
  <si>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</si>
  <si>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</si>
  <si>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</si>
  <si>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</si>
  <si>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</si>
  <si>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</si>
  <si>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</si>
  <si>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</si>
  <si>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</si>
  <si>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</si>
  <si>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</si>
  <si>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</si>
  <si>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</si>
  <si>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</si>
  <si>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</si>
  <si>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</si>
  <si>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</si>
  <si>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</si>
  <si>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</si>
  <si>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</si>
  <si>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</si>
  <si>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</si>
  <si>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</si>
  <si>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</si>
  <si>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</si>
  <si>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</si>
  <si>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</si>
  <si>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</si>
  <si>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</si>
  <si>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</si>
  <si>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</si>
  <si>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</si>
  <si>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</si>
  <si>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</si>
  <si>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</si>
  <si>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</si>
  <si>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</si>
  <si>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</si>
  <si>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</si>
  <si>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</si>
  <si>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</si>
  <si>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</si>
  <si>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</si>
  <si>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</si>
  <si>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</si>
  <si>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</si>
  <si>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</si>
  <si>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</si>
  <si>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</si>
  <si>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</si>
  <si>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</si>
  <si>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</si>
  <si>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</si>
  <si>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</si>
  <si>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</si>
  <si>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</si>
  <si>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</si>
  <si>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</si>
  <si>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</si>
  <si>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</si>
  <si>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</si>
  <si>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</si>
  <si>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</si>
  <si>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</si>
  <si>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</si>
  <si>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</si>
  <si>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</si>
  <si>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</si>
  <si>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</si>
  <si>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</si>
  <si>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</si>
  <si>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</si>
  <si>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</si>
  <si>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</si>
  <si>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</si>
  <si>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</si>
  <si>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</si>
  <si>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</si>
  <si>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</si>
  <si>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</si>
  <si>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</si>
  <si>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</si>
  <si>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</si>
  <si>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</si>
  <si>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</si>
  <si>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</si>
  <si>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</si>
  <si>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</si>
  <si>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</si>
  <si>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</si>
  <si>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</si>
  <si>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</si>
  <si>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</si>
  <si>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</si>
  <si>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</si>
  <si>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</si>
  <si>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</si>
  <si>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</si>
  <si>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</si>
  <si>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</si>
  <si>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</si>
  <si>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</si>
  <si>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</si>
  <si>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</si>
  <si>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</si>
  <si>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</si>
  <si>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</si>
  <si>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</si>
  <si>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</si>
  <si>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</si>
  <si>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</si>
  <si>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</si>
  <si>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</si>
  <si>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</si>
  <si>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</si>
  <si>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</si>
  <si>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</si>
  <si>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</si>
  <si>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</si>
  <si>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</si>
  <si>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</si>
  <si>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</si>
  <si>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</si>
  <si>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</si>
  <si>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</si>
  <si>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</si>
  <si>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</si>
  <si>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</si>
  <si>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</si>
  <si>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</si>
  <si>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</si>
  <si>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</si>
  <si>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</si>
  <si>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</si>
  <si>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</si>
  <si>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</si>
  <si>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</si>
  <si>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</si>
  <si>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</si>
  <si>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</si>
  <si>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</si>
  <si>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</si>
  <si>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</si>
  <si>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</si>
  <si>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</si>
  <si>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</si>
  <si>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</si>
  <si>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</si>
  <si>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</si>
  <si>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</si>
  <si>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</si>
  <si>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</si>
  <si>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</si>
  <si>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</si>
  <si>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</si>
  <si>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</si>
  <si>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</si>
  <si>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</si>
  <si>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</si>
  <si>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</si>
  <si>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</si>
  <si>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</si>
  <si>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</si>
  <si>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</si>
  <si>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</si>
  <si>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</si>
  <si>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</si>
  <si>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</si>
  <si>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</si>
  <si>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</si>
  <si>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</si>
  <si>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</si>
  <si>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</si>
  <si>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</si>
  <si>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</si>
  <si>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</si>
  <si>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</si>
  <si>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</si>
  <si>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</si>
  <si>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</si>
  <si>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</si>
  <si>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</si>
  <si>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</si>
  <si>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</si>
  <si>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</si>
  <si>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</si>
  <si>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</si>
  <si>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</si>
  <si>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</si>
  <si>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</si>
  <si>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</si>
  <si>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</si>
  <si>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</si>
  <si>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</si>
  <si>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</si>
  <si>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</si>
  <si>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</si>
  <si>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</si>
  <si>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</si>
  <si>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</si>
  <si>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</si>
  <si>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</si>
  <si>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</si>
  <si>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</si>
  <si>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</si>
  <si>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</si>
  <si>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</si>
  <si>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</si>
  <si>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</si>
  <si>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</si>
  <si>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</si>
  <si>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</si>
  <si>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</si>
  <si>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</si>
  <si>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</si>
  <si>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</si>
  <si>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</si>
  <si>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</si>
  <si>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</si>
  <si>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</si>
  <si>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</si>
  <si>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</si>
  <si>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</si>
  <si>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</si>
  <si>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</si>
  <si>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</si>
  <si>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</si>
  <si>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</si>
  <si>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</si>
  <si>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</si>
  <si>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</si>
  <si>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</si>
  <si>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</si>
  <si>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</si>
  <si>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</si>
  <si>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</si>
  <si>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</si>
  <si>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</si>
  <si>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</si>
  <si>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</si>
  <si>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</si>
  <si>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</si>
  <si>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</si>
  <si>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</si>
  <si>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</si>
  <si>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</si>
  <si>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</si>
  <si>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</si>
  <si>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</si>
  <si>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</si>
  <si>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</si>
  <si>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</si>
  <si>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</si>
  <si>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</si>
  <si>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</si>
  <si>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</si>
  <si>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</si>
  <si>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</si>
  <si>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</si>
  <si>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</si>
  <si>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</si>
  <si>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</si>
  <si>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</si>
  <si>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</si>
  <si>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</si>
  <si>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</si>
  <si>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</si>
  <si>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</si>
  <si>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</si>
  <si>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</si>
  <si>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</si>
  <si>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</si>
  <si>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</si>
  <si>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</si>
  <si>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</si>
  <si>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</si>
  <si>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</si>
  <si>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</si>
  <si>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</si>
  <si>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</si>
  <si>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</si>
  <si>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</si>
  <si>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</si>
  <si>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</si>
  <si>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</si>
  <si>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</si>
  <si>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</si>
  <si>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</si>
  <si>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</si>
  <si>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</si>
  <si>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</si>
  <si>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</si>
  <si>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</si>
  <si>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</si>
  <si>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</si>
  <si>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</si>
  <si>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</si>
  <si>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</si>
  <si>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</si>
  <si>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</si>
  <si>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</si>
  <si>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</si>
  <si>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</si>
  <si>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</si>
  <si>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</si>
  <si>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</si>
  <si>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</si>
  <si>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</si>
  <si>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</si>
  <si>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</si>
  <si>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</si>
  <si>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</si>
  <si>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</si>
  <si>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</si>
  <si>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</si>
  <si>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</si>
  <si>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</si>
  <si>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</si>
  <si>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</si>
  <si>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</si>
  <si>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</si>
  <si>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</si>
  <si>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</si>
  <si>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</si>
  <si>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</si>
  <si>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</si>
  <si>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</si>
  <si>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</si>
  <si>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</si>
  <si>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</si>
  <si>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</si>
  <si>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</si>
  <si>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</si>
  <si>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</si>
  <si>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</si>
  <si>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</si>
  <si>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</si>
  <si>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</si>
  <si>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</si>
  <si>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</si>
  <si>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</si>
  <si>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</si>
  <si>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</si>
  <si>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</si>
  <si>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</si>
  <si>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</si>
  <si>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</si>
  <si>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</si>
  <si>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</si>
  <si>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</si>
  <si>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</si>
  <si>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</si>
  <si>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</si>
  <si>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</si>
  <si>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</si>
  <si>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</si>
  <si>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</si>
  <si>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</si>
  <si>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</si>
  <si>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</si>
  <si>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</si>
  <si>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</si>
  <si>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</si>
  <si>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</si>
  <si>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</si>
  <si>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</si>
  <si>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</si>
  <si>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</si>
  <si>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</si>
  <si>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</si>
  <si>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</si>
  <si>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</si>
  <si>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</si>
  <si>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</si>
  <si>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</si>
  <si>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</si>
  <si>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</si>
  <si>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</si>
  <si>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</si>
  <si>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</si>
  <si>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</si>
  <si>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</si>
  <si>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</si>
  <si>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</si>
  <si>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</si>
  <si>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</si>
  <si>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</si>
  <si>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</si>
  <si>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</si>
  <si>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</si>
  <si>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</si>
  <si>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</si>
  <si>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</si>
  <si>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</si>
  <si>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</si>
  <si>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</si>
  <si>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</si>
  <si>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</si>
  <si>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</si>
  <si>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</si>
  <si>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</si>
  <si>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</si>
  <si>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</si>
  <si>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</si>
  <si>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</si>
  <si>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</si>
  <si>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</si>
  <si>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</si>
  <si>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</si>
  <si>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</si>
  <si>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</si>
  <si>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</si>
  <si>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</si>
  <si>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</si>
  <si>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</si>
  <si>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</si>
  <si>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</si>
  <si>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</si>
  <si>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</si>
  <si>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</si>
  <si>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</si>
  <si>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</si>
  <si>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</si>
  <si>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</si>
  <si>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</si>
  <si>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</si>
  <si>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</si>
  <si>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</si>
  <si>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</si>
  <si>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</si>
  <si>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</si>
  <si>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</si>
  <si>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</si>
  <si>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</si>
  <si>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</si>
  <si>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</si>
  <si>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</si>
  <si>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</si>
  <si>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</si>
  <si>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</si>
  <si>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</si>
  <si>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</si>
  <si>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</si>
  <si>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</si>
  <si>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</si>
  <si>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</si>
  <si>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</si>
  <si>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</si>
  <si>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</si>
  <si>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</si>
  <si>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</si>
  <si>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</si>
  <si>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</si>
  <si>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</si>
  <si>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</si>
  <si>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</si>
  <si>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</si>
  <si>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</si>
  <si>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</si>
  <si>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</si>
  <si>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</si>
  <si>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</si>
  <si>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</si>
  <si>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</si>
  <si>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</si>
  <si>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</si>
  <si>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</si>
  <si>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</si>
  <si>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</si>
  <si>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</si>
  <si>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</si>
  <si>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</si>
  <si>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</si>
  <si>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</si>
  <si>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</si>
  <si>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</si>
  <si>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</si>
  <si>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</si>
  <si>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</si>
  <si>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</si>
  <si>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</si>
  <si>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</si>
  <si>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</si>
  <si>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</si>
  <si>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</si>
  <si>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</si>
  <si>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</si>
  <si>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</si>
  <si>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</si>
  <si>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</si>
  <si>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</si>
  <si>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</si>
  <si>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</si>
  <si>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</si>
  <si>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</si>
  <si>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</si>
  <si>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</si>
  <si>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</si>
  <si>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</si>
  <si>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</si>
  <si>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</si>
  <si>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</si>
  <si>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</si>
  <si>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</si>
  <si>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</si>
  <si>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</si>
  <si>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</si>
  <si>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</si>
  <si>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</si>
  <si>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</si>
  <si>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</si>
  <si>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</si>
  <si>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</si>
  <si>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</si>
  <si>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</si>
  <si>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</si>
  <si>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</si>
  <si>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</si>
  <si>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</si>
  <si>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</si>
  <si>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</si>
  <si>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</si>
  <si>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</si>
  <si>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</si>
  <si>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</si>
  <si>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</si>
  <si>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</si>
  <si>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</si>
  <si>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</si>
  <si>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</si>
  <si>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</si>
  <si>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</si>
  <si>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</si>
  <si>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</si>
  <si>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</si>
  <si>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</si>
  <si>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</si>
  <si>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</si>
  <si>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</si>
  <si>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</si>
  <si>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</si>
  <si>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</si>
  <si>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</si>
  <si>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</si>
  <si>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</si>
  <si>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</si>
  <si>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</si>
  <si>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</si>
  <si>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</si>
  <si>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</si>
  <si>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</si>
  <si>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</si>
  <si>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</si>
  <si>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</si>
  <si>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</si>
  <si>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</si>
  <si>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</si>
  <si>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</si>
  <si>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</si>
  <si>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</si>
  <si>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</si>
  <si>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</si>
  <si>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</si>
  <si>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</si>
  <si>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</si>
  <si>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</si>
  <si>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</si>
  <si>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</si>
  <si>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</si>
  <si>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</si>
  <si>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</si>
  <si>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</si>
  <si>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</si>
  <si>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</si>
  <si>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</si>
  <si>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</si>
  <si>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</si>
  <si>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</si>
  <si>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</si>
  <si>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</si>
  <si>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</si>
  <si>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</si>
  <si>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</si>
  <si>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</si>
  <si>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</si>
  <si>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</si>
  <si>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</si>
  <si>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</si>
  <si>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</si>
  <si>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</si>
  <si>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</si>
  <si>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</si>
  <si>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</si>
  <si>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</si>
  <si>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</si>
  <si>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</si>
  <si>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</si>
  <si>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</si>
  <si>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</si>
  <si>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</si>
  <si>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</si>
  <si>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</si>
  <si>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</si>
  <si>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</si>
  <si>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</si>
  <si>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</si>
  <si>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</si>
  <si>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</si>
  <si>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</si>
  <si>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</si>
  <si>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</si>
  <si>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</si>
  <si>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</si>
  <si>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</si>
  <si>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</si>
  <si>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</si>
  <si>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</si>
  <si>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</si>
  <si>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</si>
  <si>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</si>
  <si>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</si>
  <si>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</si>
  <si>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</si>
  <si>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</si>
  <si>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</si>
  <si>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</si>
  <si>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</si>
  <si>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</si>
  <si>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</si>
  <si>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</si>
  <si>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</si>
  <si>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</si>
  <si>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</si>
  <si>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</si>
  <si>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</si>
  <si>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</si>
  <si>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</si>
  <si>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</si>
  <si>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</si>
  <si>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</si>
  <si>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</si>
  <si>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</si>
  <si>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</si>
  <si>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</si>
  <si>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</si>
  <si>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</si>
  <si>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</si>
  <si>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</si>
  <si>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</si>
  <si>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</si>
  <si>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</si>
  <si>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</si>
  <si>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</si>
  <si>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</si>
  <si>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</si>
  <si>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</si>
  <si>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</si>
  <si>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</si>
  <si>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</si>
  <si>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</si>
  <si>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</si>
  <si>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</si>
  <si>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</si>
  <si>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</si>
  <si>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</si>
  <si>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</si>
  <si>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</si>
  <si>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</si>
  <si>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</si>
  <si>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</si>
  <si>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</si>
  <si>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</si>
  <si>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</si>
  <si>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</si>
  <si>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</si>
  <si>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</si>
  <si>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</si>
  <si>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</si>
  <si>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</si>
  <si>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</si>
  <si>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</si>
  <si>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</si>
  <si>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</si>
  <si>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</si>
  <si>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</si>
  <si>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</si>
  <si>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</si>
  <si>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</si>
  <si>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</si>
  <si>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</si>
  <si>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</si>
  <si>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</si>
  <si>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</si>
  <si>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</si>
  <si>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</si>
  <si>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</si>
  <si>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</si>
  <si>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</si>
  <si>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</si>
  <si>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</si>
  <si>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</si>
  <si>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</si>
  <si>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</si>
  <si>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</si>
  <si>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</si>
  <si>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</si>
  <si>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</si>
  <si>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</si>
  <si>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</si>
  <si>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</si>
  <si>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</si>
  <si>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</si>
  <si>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</si>
  <si>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</si>
  <si>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</si>
  <si>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</si>
  <si>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</si>
  <si>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</si>
  <si>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</si>
  <si>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</si>
  <si>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</si>
  <si>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</si>
  <si>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</si>
  <si>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</si>
  <si>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</si>
  <si>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</si>
  <si>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</si>
  <si>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</si>
  <si>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</si>
  <si>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</si>
  <si>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</si>
  <si>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</si>
  <si>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</si>
  <si>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</si>
  <si>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</si>
  <si>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</si>
  <si>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</si>
  <si>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</si>
  <si>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</si>
  <si>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</si>
  <si>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</si>
  <si>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</si>
  <si>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</si>
  <si>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</si>
  <si>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</si>
  <si>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</si>
  <si>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</si>
  <si>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</si>
  <si>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</si>
  <si>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</si>
  <si>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</si>
  <si>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</si>
  <si>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</si>
  <si>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</si>
  <si>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</si>
  <si>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</si>
  <si>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</si>
  <si>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</si>
  <si>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</si>
  <si>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</si>
  <si>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</si>
  <si>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</si>
  <si>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</si>
  <si>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</si>
  <si>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</si>
  <si>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</si>
  <si>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</si>
  <si>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</si>
  <si>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</si>
  <si>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</si>
  <si>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</si>
  <si>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</si>
  <si>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</si>
  <si>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</si>
  <si>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</si>
  <si>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</si>
  <si>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</si>
  <si>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</si>
  <si>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</si>
  <si>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</si>
  <si>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</si>
  <si>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</si>
  <si>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</si>
  <si>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</si>
  <si>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</si>
  <si>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</si>
  <si>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</si>
  <si>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</si>
  <si>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</si>
  <si>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</si>
  <si>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</si>
  <si>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</si>
  <si>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</si>
  <si>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</si>
  <si>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</si>
  <si>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</si>
  <si>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</si>
  <si>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</si>
  <si>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</si>
  <si>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</si>
  <si>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</si>
  <si>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</si>
  <si>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</si>
  <si>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</si>
  <si>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</si>
  <si>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</si>
  <si>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</si>
  <si>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</si>
  <si>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</si>
  <si>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</si>
  <si>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</si>
  <si>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</si>
  <si>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</si>
  <si>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</si>
  <si>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</si>
  <si>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</si>
  <si>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</si>
  <si>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</si>
  <si>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</si>
  <si>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</si>
  <si>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</si>
  <si>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</si>
  <si>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</si>
  <si>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</si>
  <si>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</si>
  <si>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</si>
  <si>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</si>
  <si>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</si>
  <si>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</si>
  <si>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</si>
  <si>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</si>
  <si>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</si>
  <si>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</si>
  <si>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</si>
  <si>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</si>
  <si>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</si>
  <si>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</si>
  <si>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</si>
  <si>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</si>
  <si>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</si>
  <si>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</si>
  <si>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</si>
  <si>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</si>
  <si>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</si>
  <si>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</si>
  <si>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</si>
  <si>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</si>
  <si>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</si>
  <si>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</si>
  <si>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</si>
  <si>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</si>
  <si>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</si>
  <si>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</si>
  <si>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</si>
  <si>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</si>
  <si>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</si>
  <si>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</si>
  <si>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</si>
  <si>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</si>
  <si>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</si>
  <si>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</si>
  <si>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</si>
  <si>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</si>
  <si>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</si>
  <si>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</si>
  <si>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</si>
  <si>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</si>
  <si>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</si>
  <si>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</si>
  <si>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</si>
  <si>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</si>
  <si>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</si>
  <si>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</si>
  <si>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</si>
  <si>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</si>
  <si>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</si>
  <si>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</si>
  <si>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</si>
  <si>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</si>
  <si>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</si>
  <si>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</si>
  <si>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</si>
  <si>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</si>
  <si>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</si>
  <si>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</si>
  <si>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</si>
  <si>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</si>
  <si>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</si>
  <si>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</si>
  <si>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</si>
  <si>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</si>
  <si>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</si>
  <si>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</si>
  <si>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</si>
  <si>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</si>
  <si>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</si>
  <si>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</si>
  <si>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</si>
  <si>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</si>
  <si>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</si>
  <si>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</si>
  <si>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</si>
  <si>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</si>
  <si>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</si>
  <si>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</si>
  <si>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</si>
  <si>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</si>
  <si>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</si>
  <si>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</si>
  <si>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</si>
  <si>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</si>
  <si>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</si>
  <si>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</si>
  <si>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</si>
  <si>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</si>
  <si>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</si>
  <si>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</si>
  <si>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</si>
  <si>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</si>
  <si>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</si>
  <si>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</si>
  <si>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</si>
  <si>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</si>
  <si>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</si>
  <si>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</si>
  <si>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</si>
  <si>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</si>
  <si>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</si>
  <si>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</si>
  <si>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</si>
  <si>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</si>
  <si>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</si>
  <si>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</si>
  <si>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</si>
  <si>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</si>
  <si>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</si>
  <si>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</si>
  <si>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</si>
  <si>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</si>
  <si>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</si>
  <si>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</si>
  <si>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</si>
  <si>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</si>
  <si>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</si>
  <si>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</si>
  <si>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</si>
  <si>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</si>
  <si>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</si>
  <si>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</si>
  <si>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</si>
  <si>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</si>
  <si>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</si>
  <si>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</si>
  <si>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</si>
  <si>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</si>
  <si>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</si>
  <si>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</si>
  <si>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</si>
  <si>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</si>
  <si>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</si>
  <si>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</si>
  <si>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</si>
  <si>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</si>
  <si>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</si>
  <si>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</si>
  <si>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</si>
  <si>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</si>
  <si>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</si>
  <si>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</si>
  <si>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</si>
  <si>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</si>
  <si>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</si>
  <si>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</si>
  <si>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</si>
  <si>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</si>
  <si>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</si>
  <si>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</si>
  <si>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</si>
  <si>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</si>
  <si>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</si>
  <si>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</si>
  <si>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</si>
  <si>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</si>
  <si>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</si>
  <si>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</si>
  <si>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</si>
  <si>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</si>
  <si>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</si>
  <si>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</si>
  <si>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</si>
  <si>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</si>
  <si>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</si>
  <si>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</si>
  <si>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</si>
  <si>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</si>
  <si>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</si>
  <si>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</si>
  <si>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</si>
  <si>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</si>
  <si>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</si>
  <si>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</si>
  <si>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</si>
  <si>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</si>
  <si>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</si>
  <si>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</si>
  <si>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</si>
  <si>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</si>
  <si>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</si>
  <si>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</si>
  <si>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</si>
  <si>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</si>
  <si>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</si>
  <si>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</si>
  <si>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</si>
  <si>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</si>
  <si>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</si>
  <si>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</si>
  <si>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</si>
  <si>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</si>
  <si>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</si>
  <si>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</si>
  <si>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</si>
  <si>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</si>
  <si>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</si>
  <si>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</si>
  <si>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</si>
  <si>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</si>
  <si>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</si>
  <si>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</si>
  <si>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</si>
  <si>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</si>
  <si>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</si>
  <si>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</si>
  <si>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</si>
  <si>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</si>
  <si>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</si>
  <si>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</si>
  <si>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</si>
  <si>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</si>
  <si>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</si>
  <si>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</si>
  <si>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</si>
  <si>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</si>
  <si>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</si>
  <si>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</si>
  <si>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</si>
  <si>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</si>
  <si>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</si>
  <si>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</si>
  <si>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</si>
  <si>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</si>
  <si>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</si>
  <si>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</si>
  <si>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</si>
  <si>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</si>
  <si>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</si>
  <si>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</si>
  <si>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</si>
  <si>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</si>
  <si>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</si>
  <si>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</si>
  <si>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</si>
  <si>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</si>
  <si>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</si>
  <si>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</si>
  <si>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</si>
  <si>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</si>
  <si>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</si>
  <si>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</si>
  <si>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</si>
  <si>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</si>
  <si>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</si>
  <si>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</si>
  <si>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</si>
  <si>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</si>
  <si>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</si>
  <si>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</si>
  <si>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</si>
  <si>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</si>
  <si>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</si>
  <si>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</si>
  <si>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</si>
  <si>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</si>
  <si>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</si>
  <si>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</si>
  <si>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</si>
  <si>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</si>
  <si>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</si>
  <si>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</si>
  <si>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</si>
  <si>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</si>
  <si>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</si>
  <si>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</si>
  <si>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</si>
  <si>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</si>
  <si>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</si>
  <si>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</si>
  <si>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</si>
  <si>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</si>
  <si>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</si>
  <si>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</si>
  <si>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</si>
  <si>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</si>
  <si>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</si>
  <si>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</si>
  <si>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</si>
  <si>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</si>
  <si>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</si>
  <si>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</si>
  <si>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</si>
  <si>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</si>
  <si>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</si>
  <si>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</si>
  <si>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</si>
  <si>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</si>
  <si>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</si>
  <si>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</si>
  <si>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</si>
  <si>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</si>
  <si>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</si>
  <si>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</si>
  <si>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</si>
  <si>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</si>
  <si>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</si>
  <si>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</si>
  <si>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</si>
  <si>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</si>
  <si>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</si>
  <si>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</si>
  <si>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</si>
  <si>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</si>
  <si>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</si>
  <si>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</si>
  <si>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</si>
  <si>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</si>
  <si>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</si>
  <si>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</si>
  <si>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</si>
  <si>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</si>
  <si>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</si>
  <si>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</si>
  <si>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</si>
  <si>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</si>
  <si>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</si>
  <si>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</si>
  <si>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</si>
  <si>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</si>
  <si>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</si>
  <si>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</si>
  <si>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</si>
  <si>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</si>
  <si>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</si>
  <si>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</si>
  <si>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</si>
  <si>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</si>
  <si>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</si>
  <si>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</si>
  <si>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</si>
  <si>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</si>
  <si>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</si>
  <si>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</si>
  <si>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</si>
  <si>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</si>
  <si>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</si>
  <si>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</si>
  <si>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</si>
  <si>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</si>
  <si>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</si>
  <si>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</si>
  <si>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</si>
  <si>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</si>
  <si>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市本级一般公共预算支出</t>
  </si>
  <si>
    <t>1-5  2024年玉溪市市本级一般公共预算政府预算经济分类表（基本支出）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</si>
  <si>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</si>
  <si>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</si>
  <si>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</si>
  <si>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</si>
  <si>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</si>
  <si>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</si>
  <si>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</si>
  <si>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</si>
  <si>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</si>
  <si>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</si>
  <si>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</si>
  <si>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</si>
  <si>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</si>
  <si>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</si>
  <si>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</si>
  <si>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</si>
  <si>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</si>
  <si>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</si>
  <si>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</si>
  <si>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</si>
  <si>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</si>
  <si>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</si>
  <si>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</si>
  <si>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</si>
  <si>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</si>
  <si>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</si>
  <si>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</si>
  <si>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</si>
  <si>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</si>
  <si>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2024年玉溪市市本级一般公共预算支出表(市对下转移支付项目)</t>
  </si>
  <si>
    <t>项       目</t>
  </si>
  <si>
    <t>其中：延续项目</t>
  </si>
  <si>
    <t>其中：新增项目</t>
  </si>
  <si>
    <t>一般公共服务支出</t>
  </si>
  <si>
    <t xml:space="preserve">      基层立法联系点运行管理县区补助经费</t>
  </si>
  <si>
    <t xml:space="preserve">      代表活动县区补助资金</t>
  </si>
  <si>
    <t xml:space="preserve">      人大代表通讯交通县区补助资金</t>
  </si>
  <si>
    <t xml:space="preserve">      代表意见建议办理补助资金</t>
  </si>
  <si>
    <t xml:space="preserve">      预算审查监督基层联系点工作经费</t>
  </si>
  <si>
    <t xml:space="preserve">      人大代表活动阵地规范化建设县区补助资金</t>
  </si>
  <si>
    <t xml:space="preserve">      政协委员提案和重点提案办理项目经费</t>
  </si>
  <si>
    <t xml:space="preserve">      （市对下）农村困难党员关爱行动补助经费</t>
  </si>
  <si>
    <t xml:space="preserve">      特定项目行2024008号专项经费</t>
  </si>
  <si>
    <t xml:space="preserve">      玉溪市民营经济人士理想信念教育基地补助建设经费</t>
  </si>
  <si>
    <t xml:space="preserve">      特定项目行2024007号专项经费</t>
  </si>
  <si>
    <t xml:space="preserve">      玉溪市新的社会阶层人士统战工作市级实践创新基地提升建设项目经费</t>
  </si>
  <si>
    <t xml:space="preserve">      特定项目行2024014号专项经费</t>
  </si>
  <si>
    <t xml:space="preserve">      特定项目行2024018号专项经费</t>
  </si>
  <si>
    <t xml:space="preserve">      城乡住户调查对下补助资金</t>
  </si>
  <si>
    <t xml:space="preserve">      西部计划志愿者云南省地方项目补助资金</t>
  </si>
  <si>
    <t xml:space="preserve">      县级三保应急救助专项资金</t>
  </si>
  <si>
    <t>国防支出</t>
  </si>
  <si>
    <t>公共安全支出</t>
  </si>
  <si>
    <t xml:space="preserve">      戒毒社区康复专职工作人员经费</t>
  </si>
  <si>
    <t xml:space="preserve">      人民调解“一案一补”经费</t>
  </si>
  <si>
    <t xml:space="preserve">      专职社区矫正安置帮教编外协勤人员经费</t>
  </si>
  <si>
    <t xml:space="preserve">      ZF2024030号经费</t>
  </si>
  <si>
    <t>教育支出</t>
  </si>
  <si>
    <t xml:space="preserve">      中等职业教育国家助学金专项资金</t>
  </si>
  <si>
    <t xml:space="preserve">      农村义务教育学生营养改善计划专项资金</t>
  </si>
  <si>
    <t xml:space="preserve">      义务教育生均公用经费补助资金</t>
  </si>
  <si>
    <t xml:space="preserve">      普通高中国家助学金资助专项资金</t>
  </si>
  <si>
    <t xml:space="preserve">      人才对下专项经费</t>
  </si>
  <si>
    <t xml:space="preserve">      学前教育家庭经济困难学生生活费补助资金</t>
  </si>
  <si>
    <t xml:space="preserve">      普通高中脱贫家庭经济困难学生生活补助经费</t>
  </si>
  <si>
    <t xml:space="preserve">      普通高中原建档立卡户等家庭经济困难学生免学杂费专项资金</t>
  </si>
  <si>
    <t xml:space="preserve">      义务教育生均公用经费2023年提标资金</t>
  </si>
  <si>
    <t xml:space="preserve">      (非税）对下招生考试专项经费</t>
  </si>
  <si>
    <t xml:space="preserve">      中等职业教育免学费专项资金</t>
  </si>
  <si>
    <t xml:space="preserve">      义务教育家庭经济困难学生生活费补助资金</t>
  </si>
  <si>
    <t xml:space="preserve">      省级公费师范生培养专项经费</t>
  </si>
  <si>
    <t xml:space="preserve">科学技术支出 </t>
  </si>
  <si>
    <t>文化旅游体育与传媒支出</t>
  </si>
  <si>
    <t xml:space="preserve">      文物保护经费（市对下）经费</t>
  </si>
  <si>
    <t xml:space="preserve">      革命遗址保护利用（市对下）经费</t>
  </si>
  <si>
    <t xml:space="preserve">      博物馆纪念馆免费开放（云南李家山青铜器博物馆）市级配套专项资金</t>
  </si>
  <si>
    <t xml:space="preserve">      美术馆、公共图书馆、文化馆（站）免费开放市级配套补助资金</t>
  </si>
  <si>
    <t>社会保障和就业支出</t>
  </si>
  <si>
    <t xml:space="preserve">      县（市、区）春节送温暖活动专项经费</t>
  </si>
  <si>
    <t xml:space="preserve">      高校毕业生“三支一扶”计划市级补助资金</t>
  </si>
  <si>
    <t xml:space="preserve">      县区企业退休人员一次性生活补助资金</t>
  </si>
  <si>
    <t xml:space="preserve">      城乡居民养老保险专项资金</t>
  </si>
  <si>
    <t xml:space="preserve">      （老年人）春节送温暖活动专项经费</t>
  </si>
  <si>
    <t xml:space="preserve">      残疾人就业保障金县区支出经费</t>
  </si>
  <si>
    <t xml:space="preserve">      原离职村干部定期生活补助经费</t>
  </si>
  <si>
    <t xml:space="preserve">      市级城乡困难群众救助补助资金</t>
  </si>
  <si>
    <t xml:space="preserve">      残疾人两项补助市级补助资金</t>
  </si>
  <si>
    <t xml:space="preserve">      六十年代精简退职人员生活困难补助经费</t>
  </si>
  <si>
    <t xml:space="preserve">      老年人福利补贴经费</t>
  </si>
  <si>
    <t xml:space="preserve">      特定项目社2024016补助经费</t>
  </si>
  <si>
    <t xml:space="preserve">      春节送温暖活动经费</t>
  </si>
  <si>
    <t xml:space="preserve">      公办养老服务机构运营维护补助资金</t>
  </si>
  <si>
    <t xml:space="preserve">      县区退役士兵自谋职业一次性经济补助经费</t>
  </si>
  <si>
    <t xml:space="preserve">      重点优抚对象“八一”节慰问经费</t>
  </si>
  <si>
    <t xml:space="preserve">      特定项目社2024004专项资金</t>
  </si>
  <si>
    <t xml:space="preserve">      特定项目社2024008专项资金</t>
  </si>
  <si>
    <t xml:space="preserve">      县级春节送温暖活动经费</t>
  </si>
  <si>
    <t xml:space="preserve">      特定项目社2024006专项资金</t>
  </si>
  <si>
    <t xml:space="preserve">      特定项目社2024001专项资金</t>
  </si>
  <si>
    <t xml:space="preserve">      补助县区三属定期抚恤经费</t>
  </si>
  <si>
    <t xml:space="preserve">      重点优抚对象丧葬补助专项经费</t>
  </si>
  <si>
    <t xml:space="preserve">      在乡老复员、退伍军人生活补助经费</t>
  </si>
  <si>
    <t xml:space="preserve">      县（市、区）配备乡镇（街道）退役军人服务站政府购买工作人员补助经费</t>
  </si>
  <si>
    <t xml:space="preserve">      特定项目社2024007专项资金</t>
  </si>
  <si>
    <t xml:space="preserve">      县区自主就业退役士兵职业技能培训经费</t>
  </si>
  <si>
    <t xml:space="preserve">      特定项目社2024005专项资金</t>
  </si>
  <si>
    <t xml:space="preserve">      特定项目社2024003专项资金</t>
  </si>
  <si>
    <t xml:space="preserve">      县级军休人员春节送温暖活动经费</t>
  </si>
  <si>
    <t xml:space="preserve">      农村和城镇无工作重点优抚对象生活困难补助经费</t>
  </si>
  <si>
    <t>卫生健康支出</t>
  </si>
  <si>
    <t xml:space="preserve">      市级人口均衡发展项目补助经费</t>
  </si>
  <si>
    <t xml:space="preserve">      妇幼健康专项经费</t>
  </si>
  <si>
    <t xml:space="preserve">      市对下基层卫生保障资金</t>
  </si>
  <si>
    <t xml:space="preserve">      特定项目社2024017专项经费</t>
  </si>
  <si>
    <t xml:space="preserve">      严重精神障碍患者监护人县区级专项经费</t>
  </si>
  <si>
    <t xml:space="preserve">      市级家庭发展项目补助经费</t>
  </si>
  <si>
    <t xml:space="preserve">      老龄健康专项经费</t>
  </si>
  <si>
    <t xml:space="preserve">      玉溪市双价人乳头瘤病毒（HPV2）疫苗健康惠民工程市级补助经费</t>
  </si>
  <si>
    <t xml:space="preserve">      家庭健康促进专项经费</t>
  </si>
  <si>
    <t xml:space="preserve">      优抚对象医疗保障经费</t>
  </si>
  <si>
    <t>农林水支出</t>
  </si>
  <si>
    <t xml:space="preserve">      （市对下）淡季化肥储备专项资金</t>
  </si>
  <si>
    <t xml:space="preserve">      生猪屠宰监管及屠宰环节无害化处理补助资金</t>
  </si>
  <si>
    <t xml:space="preserve">      畜禽监测阳性扑杀和免疫反应死亡补助经费</t>
  </si>
  <si>
    <t xml:space="preserve">      村级农科员补助资金</t>
  </si>
  <si>
    <t xml:space="preserve">      政策性农业（养殖业）保险补助专项经费</t>
  </si>
  <si>
    <t xml:space="preserve">      政策性农业（种植业）保险补助资金</t>
  </si>
  <si>
    <t xml:space="preserve">      村级防疫员及动物协检员工资补助资金</t>
  </si>
  <si>
    <t xml:space="preserve">      省级糖料蔗良种良法技术推广补贴资金</t>
  </si>
  <si>
    <t xml:space="preserve">      玉溪市补助县级部分耕地流出整改技术服务专项经费</t>
  </si>
  <si>
    <t xml:space="preserve">      市级公益林县区生态效益补偿经费</t>
  </si>
  <si>
    <t xml:space="preserve">      乡村振兴补助经费</t>
  </si>
  <si>
    <t xml:space="preserve">      江川区星云湖流域北部片区（东西大河、学河）水环境综合治理工程经费</t>
  </si>
  <si>
    <t xml:space="preserve">      2024年玉溪市市级衔接推进乡村振兴补助资金</t>
  </si>
  <si>
    <t>交通运输支出</t>
  </si>
  <si>
    <t xml:space="preserve">      玉溪市农村公路养护管理市级配套经费</t>
  </si>
  <si>
    <t>住房保障支出</t>
  </si>
  <si>
    <t xml:space="preserve">      农村危房改造贷款贴息补助资金</t>
  </si>
  <si>
    <t xml:space="preserve">      通海8.13、8.14地震灾后民房及村庄重建补助资金</t>
  </si>
  <si>
    <t>灾害防治及应急管理支出</t>
  </si>
  <si>
    <t>否</t>
  </si>
  <si>
    <t xml:space="preserve">      玉溪市地质灾害防治市级补助专项资金</t>
  </si>
  <si>
    <t xml:space="preserve">      森林草原防火补助经费</t>
  </si>
  <si>
    <t xml:space="preserve">      玉溪市自然灾害生活救助专项资金</t>
  </si>
  <si>
    <t>合计</t>
  </si>
  <si>
    <t>1-7  2024年玉溪市分地区税收返还和转移支付预算表</t>
  </si>
  <si>
    <t>县（区）</t>
  </si>
  <si>
    <t>税收返还</t>
  </si>
  <si>
    <t>转移支付</t>
  </si>
  <si>
    <t>一、提前下达数</t>
  </si>
  <si>
    <t>红塔区</t>
  </si>
  <si>
    <t xml:space="preserve"> </t>
  </si>
  <si>
    <t>通海县</t>
  </si>
  <si>
    <t>江川区</t>
  </si>
  <si>
    <t>澄江县</t>
  </si>
  <si>
    <t>华宁县</t>
  </si>
  <si>
    <t>易门县</t>
  </si>
  <si>
    <t>峨山县</t>
  </si>
  <si>
    <t>新平县</t>
  </si>
  <si>
    <t>元江县</t>
  </si>
  <si>
    <t>二、预算数</t>
  </si>
  <si>
    <t>1-8  2024年玉溪市市本级“三公”经费预算财政拨款情况统计表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</si>
  <si>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</si>
  <si>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</si>
  <si>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</si>
  <si>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</si>
  <si>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</si>
  <si>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</si>
  <si>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</si>
  <si>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</si>
  <si>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rPr>
        <sz val="12"/>
        <rFont val="宋体"/>
        <charset val="134"/>
        <scheme val="minor"/>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玉溪市严格贯彻落实《党政机关厉行节约反对浪费条例》，牢固树立过紧日子的思想，按照《云南省财政厅关于进一步从严控“三公”经费的通知》严肃财经纪律，不断完善厉行节约、反对浪费制度体系，从严控制因公出国（境）费、公务用车购置及运行维护费、公务接待费，努力降低公务活动成本。
严格预算约束，按照“先有预算、后有支出”的原则将“三公”经费全部纳入预算管理。要求2024</t>
    </r>
    <r>
      <rPr>
        <sz val="12"/>
        <rFont val="宋体"/>
        <charset val="134"/>
        <scheme val="minor"/>
      </rPr>
      <t>年“三公”经费预算和上年预算数相比，按照只减不增的原则，编制预算。</t>
    </r>
  </si>
  <si>
    <t>2-1 2024年玉溪市政府性基金预算收入情况表</t>
  </si>
  <si>
    <t>1030102</t>
  </si>
  <si>
    <t>一、农网还贷资金收入</t>
  </si>
  <si>
    <t>1030112</t>
  </si>
  <si>
    <t>二、海南市高等级公路车辆通行附加费收入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</si>
  <si>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</si>
  <si>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</si>
  <si>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</si>
  <si>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</si>
  <si>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</si>
  <si>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</si>
  <si>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</si>
  <si>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</si>
  <si>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</si>
  <si>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</si>
  <si>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</si>
  <si>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</si>
  <si>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</si>
  <si>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</si>
  <si>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</si>
  <si>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</si>
  <si>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</si>
  <si>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</si>
  <si>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</si>
  <si>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</si>
  <si>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</si>
  <si>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</si>
  <si>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</si>
  <si>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</si>
  <si>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</si>
  <si>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</si>
  <si>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</si>
  <si>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</si>
  <si>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</si>
  <si>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</si>
  <si>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</si>
  <si>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</si>
  <si>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</si>
  <si>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</si>
  <si>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</si>
  <si>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</si>
  <si>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</si>
  <si>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</si>
  <si>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</si>
  <si>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</si>
  <si>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</si>
  <si>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</si>
  <si>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</si>
  <si>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</si>
  <si>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</si>
  <si>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</si>
  <si>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</si>
  <si>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</si>
  <si>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</si>
  <si>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2024年玉溪市政府性基金预算支出情况表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</si>
  <si>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</si>
  <si>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</si>
  <si>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</si>
  <si>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</si>
  <si>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</si>
  <si>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</si>
  <si>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</si>
  <si>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</si>
  <si>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</si>
  <si>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</si>
  <si>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</si>
  <si>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</si>
  <si>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</si>
  <si>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</si>
  <si>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</si>
  <si>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</si>
  <si>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</si>
  <si>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</si>
  <si>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</si>
  <si>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</si>
  <si>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</si>
  <si>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</si>
  <si>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</si>
  <si>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</si>
  <si>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</si>
  <si>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</si>
  <si>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</si>
  <si>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</si>
  <si>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</si>
  <si>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</si>
  <si>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</si>
  <si>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</si>
  <si>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</si>
  <si>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</si>
  <si>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</si>
  <si>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</si>
  <si>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</si>
  <si>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</si>
  <si>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</si>
  <si>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</si>
  <si>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</si>
  <si>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</si>
  <si>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</si>
  <si>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</si>
  <si>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</si>
  <si>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</si>
  <si>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</si>
  <si>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</si>
  <si>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</si>
  <si>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</si>
  <si>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</si>
  <si>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</si>
  <si>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</si>
  <si>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</si>
  <si>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</si>
  <si>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</si>
  <si>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</si>
  <si>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</si>
  <si>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</si>
  <si>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</si>
  <si>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</si>
  <si>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</si>
  <si>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</si>
  <si>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</si>
  <si>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</si>
  <si>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</si>
  <si>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</si>
  <si>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</si>
  <si>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</si>
  <si>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</si>
  <si>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</si>
  <si>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</si>
  <si>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</si>
  <si>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</si>
  <si>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</si>
  <si>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</si>
  <si>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</si>
  <si>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</si>
  <si>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</si>
  <si>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</si>
  <si>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</si>
  <si>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</si>
  <si>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</si>
  <si>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</si>
  <si>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</si>
  <si>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</si>
  <si>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</si>
  <si>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</si>
  <si>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</si>
  <si>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</si>
  <si>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</si>
  <si>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</si>
  <si>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</si>
  <si>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</si>
  <si>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</si>
  <si>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</si>
  <si>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</si>
  <si>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</si>
  <si>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</si>
  <si>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</si>
  <si>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</si>
  <si>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</si>
  <si>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</si>
  <si>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</si>
  <si>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</si>
  <si>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</si>
  <si>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</si>
  <si>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</si>
  <si>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</si>
  <si>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</si>
  <si>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</si>
  <si>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</si>
  <si>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</si>
  <si>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</si>
  <si>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</si>
  <si>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</si>
  <si>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</si>
  <si>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</si>
  <si>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</si>
  <si>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</si>
  <si>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</si>
  <si>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</si>
  <si>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</si>
  <si>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</si>
  <si>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</si>
  <si>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</si>
  <si>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</si>
  <si>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</si>
  <si>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</si>
  <si>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</si>
  <si>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</si>
  <si>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</si>
  <si>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</si>
  <si>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</si>
  <si>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</si>
  <si>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</si>
  <si>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</si>
  <si>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</si>
  <si>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</si>
  <si>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</si>
  <si>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</si>
  <si>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</si>
  <si>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</si>
  <si>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</si>
  <si>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</si>
  <si>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</si>
  <si>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</si>
  <si>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</si>
  <si>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</si>
  <si>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</si>
  <si>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</si>
  <si>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</si>
  <si>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</si>
  <si>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</si>
  <si>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</si>
  <si>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</si>
  <si>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</si>
  <si>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</si>
  <si>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</si>
  <si>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</si>
  <si>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</si>
  <si>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</si>
  <si>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</si>
  <si>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</si>
  <si>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</si>
  <si>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</si>
  <si>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</si>
  <si>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</si>
  <si>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</si>
  <si>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</si>
  <si>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</si>
  <si>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</si>
  <si>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</si>
  <si>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</si>
  <si>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</si>
  <si>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</si>
  <si>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</si>
  <si>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</si>
  <si>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</si>
  <si>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</si>
  <si>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</si>
  <si>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</si>
  <si>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</si>
  <si>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</si>
  <si>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</si>
  <si>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</si>
  <si>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</si>
  <si>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</si>
  <si>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</si>
  <si>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</si>
  <si>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</si>
  <si>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</si>
  <si>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</si>
  <si>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</si>
  <si>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</si>
  <si>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</si>
  <si>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</si>
  <si>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</si>
  <si>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</si>
  <si>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</si>
  <si>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</si>
  <si>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</si>
  <si>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</si>
  <si>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</si>
  <si>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</si>
  <si>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</si>
  <si>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</si>
  <si>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</si>
  <si>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</si>
  <si>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</si>
  <si>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</si>
  <si>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</si>
  <si>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</si>
  <si>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</si>
  <si>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</si>
  <si>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</si>
  <si>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</si>
  <si>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</si>
  <si>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</si>
  <si>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</si>
  <si>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</si>
  <si>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</si>
  <si>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</si>
  <si>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</si>
  <si>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</si>
  <si>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</si>
  <si>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</si>
  <si>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</si>
  <si>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</si>
  <si>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</si>
  <si>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</si>
  <si>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</si>
  <si>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</si>
  <si>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</si>
  <si>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</si>
  <si>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</si>
  <si>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</si>
  <si>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</si>
  <si>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</si>
  <si>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</si>
  <si>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</si>
  <si>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</si>
  <si>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</si>
  <si>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</si>
  <si>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</si>
  <si>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</si>
  <si>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</si>
  <si>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</si>
  <si>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</si>
  <si>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</si>
  <si>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</si>
  <si>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</si>
  <si>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</si>
  <si>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</si>
  <si>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</si>
  <si>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</si>
  <si>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</si>
  <si>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</si>
  <si>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</si>
  <si>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</si>
  <si>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</si>
  <si>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</si>
  <si>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</si>
  <si>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</si>
  <si>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</si>
  <si>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</si>
  <si>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</si>
  <si>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</si>
  <si>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</si>
  <si>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</si>
  <si>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</si>
  <si>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</si>
  <si>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</si>
  <si>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</si>
  <si>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</si>
  <si>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</si>
  <si>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</si>
  <si>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</si>
  <si>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</si>
  <si>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</si>
  <si>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</si>
  <si>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</si>
  <si>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</si>
  <si>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</si>
  <si>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</si>
  <si>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</si>
  <si>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</si>
  <si>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</si>
  <si>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</si>
  <si>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</si>
  <si>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</si>
  <si>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</si>
  <si>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</si>
  <si>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</si>
  <si>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</si>
  <si>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</si>
  <si>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</si>
  <si>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</si>
  <si>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</si>
  <si>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</si>
  <si>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</si>
  <si>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</si>
  <si>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</si>
  <si>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</si>
  <si>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</si>
  <si>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</si>
  <si>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</si>
  <si>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</si>
  <si>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</si>
  <si>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</si>
  <si>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</si>
  <si>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</si>
  <si>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</si>
  <si>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</si>
  <si>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</si>
  <si>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</si>
  <si>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</si>
  <si>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</si>
  <si>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</si>
  <si>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</si>
  <si>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</si>
  <si>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</si>
  <si>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</si>
  <si>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</si>
  <si>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</si>
  <si>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</si>
  <si>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</si>
  <si>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</si>
  <si>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</si>
  <si>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</si>
  <si>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</si>
  <si>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</si>
  <si>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</si>
  <si>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</si>
  <si>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</si>
  <si>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</si>
  <si>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</si>
  <si>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</si>
  <si>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</si>
  <si>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</si>
  <si>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</si>
  <si>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</si>
  <si>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</si>
  <si>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</si>
  <si>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</si>
  <si>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</si>
  <si>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</si>
  <si>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</si>
  <si>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</si>
  <si>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</si>
  <si>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</si>
  <si>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</si>
  <si>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</si>
  <si>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</si>
  <si>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</si>
  <si>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</si>
  <si>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</si>
  <si>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</si>
  <si>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</si>
  <si>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</si>
  <si>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</si>
  <si>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</si>
  <si>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</si>
  <si>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</si>
  <si>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</si>
  <si>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</si>
  <si>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</si>
  <si>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</si>
  <si>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</si>
  <si>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</si>
  <si>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</si>
  <si>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</si>
  <si>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</si>
  <si>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</si>
  <si>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</si>
  <si>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</si>
  <si>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</si>
  <si>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</si>
  <si>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</si>
  <si>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</si>
  <si>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</si>
  <si>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</si>
  <si>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</si>
  <si>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</si>
  <si>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</si>
  <si>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</si>
  <si>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</si>
  <si>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</si>
  <si>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</si>
  <si>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</si>
  <si>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</si>
  <si>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</si>
  <si>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</si>
  <si>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</si>
  <si>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</si>
  <si>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</si>
  <si>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</si>
  <si>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</si>
  <si>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</si>
  <si>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</si>
  <si>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</si>
  <si>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</si>
  <si>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</si>
  <si>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</si>
  <si>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</si>
  <si>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</si>
  <si>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</si>
  <si>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</si>
  <si>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</si>
  <si>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</si>
  <si>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</si>
  <si>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</si>
  <si>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</si>
  <si>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</si>
  <si>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</si>
  <si>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</si>
  <si>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</si>
  <si>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</si>
  <si>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</si>
  <si>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</si>
  <si>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</si>
  <si>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</si>
  <si>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</si>
  <si>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</si>
  <si>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</si>
  <si>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</si>
  <si>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</si>
  <si>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</si>
  <si>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</si>
  <si>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</si>
  <si>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</si>
  <si>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</si>
  <si>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</si>
  <si>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</si>
  <si>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</si>
  <si>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</si>
  <si>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</si>
  <si>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</si>
  <si>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</si>
  <si>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</si>
  <si>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</si>
  <si>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</si>
  <si>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</si>
  <si>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</si>
  <si>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</si>
  <si>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</si>
  <si>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</si>
  <si>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</si>
  <si>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</si>
  <si>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</si>
  <si>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</si>
  <si>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市政府性基金支出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</si>
  <si>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</si>
  <si>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</si>
  <si>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</si>
  <si>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</si>
  <si>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</si>
  <si>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</si>
  <si>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</si>
  <si>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</si>
  <si>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</si>
  <si>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</si>
  <si>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</si>
  <si>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</si>
  <si>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</si>
  <si>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</si>
  <si>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2024年玉溪市政府性基金预算收入情况表</t>
  </si>
  <si>
    <t>市本级政府性基金预算收入</t>
  </si>
  <si>
    <t xml:space="preserve">   政府性基金补助收入</t>
  </si>
  <si>
    <t xml:space="preserve">     政府性基金上解收入</t>
  </si>
  <si>
    <t>2-4 2024年市本级政府性基金预算支出情况表</t>
  </si>
  <si>
    <t>类</t>
  </si>
  <si>
    <t xml:space="preserve">      用于城乡医疗救助的的彩票公益金支出</t>
  </si>
  <si>
    <t>市本级政府性基金支出</t>
  </si>
  <si>
    <t>2300401</t>
  </si>
  <si>
    <t xml:space="preserve">     政府性基金补助支出</t>
  </si>
  <si>
    <t>203308</t>
  </si>
  <si>
    <t>23011</t>
  </si>
  <si>
    <t xml:space="preserve">   地方政府专项债务转贷支出</t>
  </si>
  <si>
    <t>上年结转对应安排支出</t>
  </si>
  <si>
    <t>2-5  2024年玉溪市市本级政府性基金支出表(市对下转移支付)</t>
  </si>
  <si>
    <t>本年支出小计</t>
  </si>
  <si>
    <t>3-1  2024年玉溪市国有资本经营收入预算情况表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</si>
  <si>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</si>
  <si>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</si>
  <si>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</si>
  <si>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</si>
  <si>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</si>
  <si>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</si>
  <si>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</si>
  <si>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</si>
  <si>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</si>
  <si>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</si>
  <si>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</si>
  <si>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</si>
  <si>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</si>
  <si>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</si>
  <si>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</si>
  <si>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</si>
  <si>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</si>
  <si>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</si>
  <si>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</si>
  <si>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</si>
  <si>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</si>
  <si>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</si>
  <si>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</si>
  <si>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</si>
  <si>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</si>
  <si>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</si>
  <si>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</si>
  <si>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</si>
  <si>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</si>
  <si>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</si>
  <si>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</si>
  <si>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</si>
  <si>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</si>
  <si>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</si>
  <si>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</si>
  <si>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</si>
  <si>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</si>
  <si>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</si>
  <si>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2024年玉溪市国有资本经营支出预算情况表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</si>
  <si>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</si>
  <si>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</si>
  <si>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</si>
  <si>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</si>
  <si>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</si>
  <si>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</si>
  <si>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</si>
  <si>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</si>
  <si>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</si>
  <si>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</si>
  <si>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</si>
  <si>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</si>
  <si>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</si>
  <si>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</si>
  <si>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</si>
  <si>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</si>
  <si>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</si>
  <si>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</si>
  <si>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</si>
  <si>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</si>
  <si>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</si>
  <si>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</si>
  <si>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</si>
  <si>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</si>
  <si>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2024年市本级国有资本经营收入预算情况表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</si>
  <si>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</si>
  <si>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</si>
  <si>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</si>
  <si>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</si>
  <si>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</si>
  <si>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</si>
  <si>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</si>
  <si>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</si>
  <si>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</si>
  <si>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</si>
  <si>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2024年市本级国有资本经营支出预算情况表</t>
  </si>
  <si>
    <t>项   目</t>
  </si>
  <si>
    <t xml:space="preserve">    "三供一业"移交补助支出</t>
  </si>
  <si>
    <t xml:space="preserve">   其他金融国有资本经营预算支出</t>
  </si>
  <si>
    <t>市本级国有资本经营支出</t>
  </si>
  <si>
    <t>3-5  2024年玉溪市市本级国有资本经营预算转移支付表（分地区）</t>
  </si>
  <si>
    <t>地  区</t>
  </si>
  <si>
    <t>预算数</t>
  </si>
  <si>
    <t>合  计</t>
  </si>
  <si>
    <t>3-6  2024年玉溪市市本级国有资本经营预算转移支付表（分项目）</t>
  </si>
  <si>
    <t>项目名称</t>
  </si>
  <si>
    <t>中央国有企业退休人员社会化管理补助资金</t>
  </si>
  <si>
    <t>市级国有企业退休人员社会化管理补助资金</t>
  </si>
  <si>
    <t>4-1  2024年玉溪市社会保险基金收入预算情况表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</si>
  <si>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</si>
  <si>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</si>
  <si>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</si>
  <si>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</si>
  <si>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</si>
  <si>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</si>
  <si>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</si>
  <si>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</si>
  <si>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</si>
  <si>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</si>
  <si>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</si>
  <si>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</si>
  <si>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</si>
  <si>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</si>
  <si>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</si>
  <si>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</si>
  <si>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</si>
  <si>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</si>
  <si>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2024年玉溪市社会保险基金支出预算情况表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</si>
  <si>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</si>
  <si>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</si>
  <si>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</si>
  <si>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</si>
  <si>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</si>
  <si>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</si>
  <si>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</si>
  <si>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</si>
  <si>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</si>
  <si>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</si>
  <si>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</si>
  <si>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</si>
  <si>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</si>
  <si>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</si>
  <si>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2024年市本级社会保险基金收入预算情况表</t>
  </si>
  <si>
    <t>4-4  2024年玉溪市市本级社会保险基金支出预算情况表</t>
  </si>
  <si>
    <t>没有数据，省级不经办</t>
  </si>
  <si>
    <t>5-1  玉溪市2023年地方政府债务限额及余额预算情况表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</si>
  <si>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</si>
  <si>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</si>
  <si>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</si>
  <si>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</si>
  <si>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</si>
  <si>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</si>
  <si>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</si>
  <si>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</si>
  <si>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</si>
  <si>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</si>
  <si>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</si>
  <si>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</si>
  <si>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</si>
  <si>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玉溪市合计</t>
  </si>
  <si>
    <t xml:space="preserve">  一、玉溪市本级</t>
  </si>
  <si>
    <t xml:space="preserve"> 二、玉溪市下级合计</t>
  </si>
  <si>
    <t>（一）红塔区</t>
  </si>
  <si>
    <t>（二）通海县</t>
  </si>
  <si>
    <t>（三）江川县</t>
  </si>
  <si>
    <t>（四）澄江县</t>
  </si>
  <si>
    <t>（五）华宁县</t>
  </si>
  <si>
    <t>（六）易门县</t>
  </si>
  <si>
    <t>（七）峨山县</t>
  </si>
  <si>
    <t>（八）新平县</t>
  </si>
  <si>
    <t>（九）元江县</t>
  </si>
  <si>
    <t>（十）高新区</t>
  </si>
  <si>
    <t>注：1.本表反映上一年度本地区、本级及分地区地方政府债务限额及余额预计执行数。</t>
  </si>
  <si>
    <t xml:space="preserve">    2.本表由县级以上地方各级财政部门在本级人民代表大会批准预算后二十日内公开。</t>
  </si>
  <si>
    <t>5-2  玉溪市2023年地方政府一般债务余额情况表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</si>
  <si>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</si>
  <si>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</si>
  <si>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</si>
  <si>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</si>
  <si>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</si>
  <si>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</si>
  <si>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</si>
  <si>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</si>
  <si>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</si>
  <si>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</si>
  <si>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</si>
  <si>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</si>
  <si>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玉溪市本级2023年地方政府一般债务余额情况表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</si>
  <si>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</si>
  <si>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</si>
  <si>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</si>
  <si>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玉溪市2023年地方政府专项债务余额情况表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</si>
  <si>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</si>
  <si>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</si>
  <si>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</si>
  <si>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</si>
  <si>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</si>
  <si>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</si>
  <si>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</si>
  <si>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</si>
  <si>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空表说明：2024年债务余额限额情况将在2024年决算时反映情况。</t>
  </si>
  <si>
    <t>5-5  玉溪市本级2023年地方政府专项债务余额情况表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</si>
  <si>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</si>
  <si>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</si>
  <si>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</si>
  <si>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玉溪市地方政府债券发行及还本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</si>
  <si>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</si>
  <si>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</si>
  <si>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</si>
  <si>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</si>
  <si>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</si>
  <si>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</si>
  <si>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</si>
  <si>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</si>
  <si>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</si>
  <si>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</si>
  <si>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</si>
  <si>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</si>
  <si>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</si>
  <si>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</si>
  <si>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</si>
  <si>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</si>
  <si>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</si>
  <si>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</si>
  <si>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</si>
  <si>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</si>
  <si>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</si>
  <si>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</si>
  <si>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</si>
  <si>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</si>
  <si>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</si>
  <si>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</si>
  <si>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</si>
  <si>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</si>
  <si>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</si>
  <si>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</si>
  <si>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</si>
  <si>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</si>
  <si>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</si>
  <si>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</si>
  <si>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</si>
  <si>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</si>
  <si>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</si>
  <si>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</si>
  <si>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空表说明：关于玉溪市2024年地方政府债务限额提前下达表为空表的说明，截至2023年12月30日，省财政厅并未提前下达玉溪市政府债务限额，将在决算报告中公开。</t>
  </si>
  <si>
    <t>5-8  玉溪市2024年年初新增地方政府债券资金安排表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</si>
  <si>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</si>
  <si>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</si>
  <si>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</si>
  <si>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</si>
  <si>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</si>
  <si>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</si>
  <si>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</si>
  <si>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空表说明：关于玉溪市2024年年初新增地方政府债券资金安排表为空表的说明，截至2023年12月30日，省发展改革委、省财政厅暂未确定上半年的专项债券项目发行计划，无法确定资金安排。</t>
  </si>
  <si>
    <t>6-1   2024年市级重大政策和重点项目绩效目标表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</si>
  <si>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</si>
  <si>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</si>
  <si>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</si>
  <si>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</si>
  <si>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</si>
  <si>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</si>
  <si>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</si>
  <si>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</si>
  <si>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</si>
  <si>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</si>
  <si>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玉溪市教育体育局</t>
  </si>
  <si>
    <t xml:space="preserve">  中等职业教育国家助学金专项资金</t>
  </si>
  <si>
    <t>1.国家助学金通过中职资助卡发放给受助学生，原则上按学期发放。2.确保该项目资金按时、足额到位，并及时发放。3.做好该项学生资助政策的宣传、咨询等工作。年终汇总上报学生资助工作执行情况，并组织实施相关的绩效评价。4.通过国家助学金资助政策的实施，使家庭经济困难学生享受国家助学金，能顺利接受中等职业教育并有一技之长，对推动脱贫攻坚与乡村振兴有效衔接具有极大的促进作用。中职国家助学金应受助学生受助比例100%，资助资金标准达率100%，受助学生满意度85%。</t>
  </si>
  <si>
    <t>产出指标</t>
  </si>
  <si>
    <t>数量指标</t>
  </si>
  <si>
    <t>中职国家助学金应受助学生受助学生人数</t>
  </si>
  <si>
    <t>&gt;=</t>
  </si>
  <si>
    <t>2000</t>
  </si>
  <si>
    <t>人</t>
  </si>
  <si>
    <t>定性指标</t>
  </si>
  <si>
    <t>反映国家助学金受助学生人数</t>
  </si>
  <si>
    <t>质量指标</t>
  </si>
  <si>
    <t>全国学生资助系统运用达标率</t>
  </si>
  <si>
    <t>90</t>
  </si>
  <si>
    <t>%</t>
  </si>
  <si>
    <t>全国学生资助系统运用数，从市级学生资助管理系统可以了解各学校对资助系统的应用情况。</t>
  </si>
  <si>
    <t>资助资金标准达率</t>
  </si>
  <si>
    <t>=</t>
  </si>
  <si>
    <t>100</t>
  </si>
  <si>
    <t>反映资助标准是否按规定下达。</t>
  </si>
  <si>
    <t>效益指标</t>
  </si>
  <si>
    <t>服务对象满意度指标</t>
  </si>
  <si>
    <t>受助学生满意度</t>
  </si>
  <si>
    <t>85</t>
  </si>
  <si>
    <t>受助学生对资助政策的满意情况，通过对受助学生的调查问卷测算分值。</t>
  </si>
  <si>
    <t xml:space="preserve">  市级足球场地设施建设项目补助资金</t>
  </si>
  <si>
    <t>根据《云南省足球场地设施建设工作方案（2019-2020年）》的通知，为深入贯彻习近平总书记有关重要批示精神,认真落实国家 加大足球规划实施力度加强足球场地设施建设电视电话会议精神,加快推进我省足球场地建设工作，玉溪市人民政府与云南省体育局签定社会足球场地建设责任书。项目目标：完成14块足球场连片建设，2020年9月玉溪市成功创建全国社会足球场地设施建设第二批重点推进城市，获得公共体育普及工程第二批中央基建投资14块足球场2800万元中央建设资金补助，配套市级资金1400万元（100万元/块），分别为2024年500万元，2025年500万元，2026年400万元，有效发挥足球场地社会效益。</t>
  </si>
  <si>
    <t>足球场地连片建设</t>
  </si>
  <si>
    <t>14</t>
  </si>
  <si>
    <t>个</t>
  </si>
  <si>
    <t>完成14块足球场地建设</t>
  </si>
  <si>
    <t>安全事故发生率</t>
  </si>
  <si>
    <t>0</t>
  </si>
  <si>
    <t>定量指标</t>
  </si>
  <si>
    <t>反映工程实施期间的安全目标。</t>
  </si>
  <si>
    <t>竣工验收合格率</t>
  </si>
  <si>
    <t>反映项目验收情况。
竣工验收合格率=（验收合格单元工程数量/完工单元工程总数）×100%。</t>
  </si>
  <si>
    <t>社会效益指标</t>
  </si>
  <si>
    <t>可持续使用年限</t>
  </si>
  <si>
    <t>10</t>
  </si>
  <si>
    <t>反映建设项目可使用年限的实现情况，10年内 不改变场地用途。</t>
  </si>
  <si>
    <t>场地利用率</t>
  </si>
  <si>
    <t>80</t>
  </si>
  <si>
    <t>所有场地利用率均达到80%</t>
  </si>
  <si>
    <t>满意度指标</t>
  </si>
  <si>
    <t>受益群众满意度</t>
  </si>
  <si>
    <t>使用群众满意度达90%</t>
  </si>
  <si>
    <t>玉溪市科学技术局</t>
  </si>
  <si>
    <t xml:space="preserve">  科技创新联合专项资金补助经费</t>
  </si>
  <si>
    <t>玉溪高新区管委会通过实施高新区科技创新联合专项，达到以下预期目标：2024年玉溪高新区内企业申请专利50件，解决关键核心技术1项，新增生产线6条，获得新药证书数1项。玉溪高新区技术合同登记额达5000万元以上，转化应用科技成果2个。项目单位满意度≥95%。</t>
  </si>
  <si>
    <t>专利申请数量</t>
  </si>
  <si>
    <t>50</t>
  </si>
  <si>
    <t>件</t>
  </si>
  <si>
    <t>反映高新区内企业申报专利情况。</t>
  </si>
  <si>
    <t>解决关键核心技术</t>
  </si>
  <si>
    <t>1</t>
  </si>
  <si>
    <t>项</t>
  </si>
  <si>
    <t>反映高新区内企业解决关键核心技术情况。</t>
  </si>
  <si>
    <t>新建生产线</t>
  </si>
  <si>
    <t>6</t>
  </si>
  <si>
    <t>条</t>
  </si>
  <si>
    <t>反映高新区内企业新建生产线情况。</t>
  </si>
  <si>
    <t>经济效益指标</t>
  </si>
  <si>
    <t>技术合同登记额</t>
  </si>
  <si>
    <t>5000</t>
  </si>
  <si>
    <t>万元</t>
  </si>
  <si>
    <t>反映高新区技术内企业技术合同成交情况。</t>
  </si>
  <si>
    <t>转化应用科技成果</t>
  </si>
  <si>
    <t>2</t>
  </si>
  <si>
    <t>反映高新区科技成果转化应用情况。</t>
  </si>
  <si>
    <t>项目单位满意度</t>
  </si>
  <si>
    <t>95</t>
  </si>
  <si>
    <t>反映高新区内企业整体满意度。服务对象满意度=（对高新区整体满意的人数/问卷调查人数）*100%。</t>
  </si>
  <si>
    <t>玉溪市人力资源和社会保障局</t>
  </si>
  <si>
    <t xml:space="preserve">  “兴玉英才支持计划”专项资金</t>
  </si>
  <si>
    <t>根据《玉溪市“兴玉英才支持计划”实施办法》（玉党人才〔2022〕1号）第6条、第13条人才支持政策，2024年开展以下工作：1.对入站的博士后给予一次性生活补贴，支持其开展科研工作；2.对获得省级以上技能大赛奖项的选手（教练团队）进行奖励；3.支持新建市级技能大赛集训基地1个；4.支持新建博士后科研工作站1个；5.支持新建省级专家基层科研工作站10个。通过项目的实施，把市委、市政府对人才的关心关爱落到实处，更好地发挥人才支持和引领作用，推动玉溪人才强市战略的实施。</t>
  </si>
  <si>
    <t>入站博士后补贴人数</t>
  </si>
  <si>
    <t>3</t>
  </si>
  <si>
    <t>反映2022年、2023年应发放补贴的入站博士后情况。</t>
  </si>
  <si>
    <t>新建博士后科研工作站数量</t>
  </si>
  <si>
    <t>反映2022年新建博士后科研工作站数量。</t>
  </si>
  <si>
    <t>新建省级专家基层科研工作站数量</t>
  </si>
  <si>
    <t>①反映2022年新建省级专家基层科研工作站情况。
②完成率=实际完成值/10×100%。</t>
  </si>
  <si>
    <t>新建市级技能大赛集训基地数量</t>
  </si>
  <si>
    <t>反映2023年新建市级技能大赛集训基地情况。</t>
  </si>
  <si>
    <t>获得省级以上技能大赛项目数</t>
  </si>
  <si>
    <t>9</t>
  </si>
  <si>
    <t>反映2023年获得省级以上技能大赛项目数。</t>
  </si>
  <si>
    <t>奖励兑现准确率</t>
  </si>
  <si>
    <t>①反映奖励资金准确发放的情况。
②准确率=准确发放人数/实际发放人数×100%。</t>
  </si>
  <si>
    <t>补助对象认定准确率</t>
  </si>
  <si>
    <t>①反映受奖励人员的资格认定结果符合政策标准情况。
②准确率=抽检认定准确人数/抽检人数×100%。</t>
  </si>
  <si>
    <t>时效指标</t>
  </si>
  <si>
    <t>补助及时率</t>
  </si>
  <si>
    <t>反映补助及时率情况</t>
  </si>
  <si>
    <t>省级专家基层科研工作站考核合格率</t>
  </si>
  <si>
    <t>①反映省级专家基层科研工作站考核合格情况。
②合格率=考核合格站点数/考核站点数×100%。</t>
  </si>
  <si>
    <t>推动玉溪人才强市战略实施</t>
  </si>
  <si>
    <t>反映保障推动玉溪人才强市战略实施情况。</t>
  </si>
  <si>
    <t>可持续影响指标</t>
  </si>
  <si>
    <t>促进人才引进培育工作支持期限</t>
  </si>
  <si>
    <t>60</t>
  </si>
  <si>
    <t>月</t>
  </si>
  <si>
    <t>①反映支持人才引进工作时限情况。
②完成率=政策实际执行月数/60×100%。</t>
  </si>
  <si>
    <t>建站单位满意度</t>
  </si>
  <si>
    <t>①反映建站单位对科研工作站开展工作的满意情况。
②满意度=调查满意单位数/调查单位数×100%。</t>
  </si>
  <si>
    <t>评审结果社会认可度</t>
  </si>
  <si>
    <t>①反映评审结果社会认可情况。
②认可度=抽查认可人数/抽查人数×100%。</t>
  </si>
  <si>
    <t>玉溪市民政局</t>
  </si>
  <si>
    <t xml:space="preserve">  养老服务能力提升项目补助经费</t>
  </si>
  <si>
    <t>2024年进一步加大养老机构（社区日间照料机构）规范化管理水平和服务能力提升建设，按照《养老机构等级划分与评定》国家标准实施指南（试行）开展等级评定，建立星级管理制度，不断改善养老服务硬件环境，为有需求的老年人提供多元化、不同层次的养老服务。加大养老服务人才培养培训力度，扩大居家养老日常护理技能培训规模，按照养老护理员国家职业技能标准、培训大纲和最新行业企业考核评价规范开展标准化培训；培训养老护理员职业技能培训60人次；老年人能力评估培训50人次；养老机构等级评定约45家为有需求的老年人提供多元化、不同层次的养老服务，养老服务护理人员素质得到有效提升，受益对象满意度达到85%.</t>
  </si>
  <si>
    <t>组织培训期数</t>
  </si>
  <si>
    <t>次</t>
  </si>
  <si>
    <t>反映预算部门（单位）组织开展各类培训的期数。</t>
  </si>
  <si>
    <t>培训参加人次</t>
  </si>
  <si>
    <t>反映预算部门（单位）组织开展各类培训的人次。</t>
  </si>
  <si>
    <t>参训率</t>
  </si>
  <si>
    <t>反映预算部门（单位）组织开展各类培训中预计参训情况。
参训率=（年参训人数/应参训人数）*100%。</t>
  </si>
  <si>
    <t>培训完成及时率</t>
  </si>
  <si>
    <t>2024年12月31日</t>
  </si>
  <si>
    <t>年-月-日</t>
  </si>
  <si>
    <t>计划完成率=在规定时间内培训任务完成数/培训任务计划数*100%</t>
  </si>
  <si>
    <t>养老服务护理人员素质有效提升</t>
  </si>
  <si>
    <t>有效提升</t>
  </si>
  <si>
    <t>上升</t>
  </si>
  <si>
    <t>反映养老服务护理人员素质情况</t>
  </si>
  <si>
    <t>老年人满意度</t>
  </si>
  <si>
    <t>反映养老服务能力提升项目实施后，主要是完善玉溪养老服务，让老年人通过养老服务享受到更多的经济社会发展成果，老年人的满意率</t>
  </si>
  <si>
    <t>玉溪市住房和城乡建设局</t>
  </si>
  <si>
    <t xml:space="preserve">  农村危房改造贷款贴息补助资金</t>
  </si>
  <si>
    <t>从2015年起，计划在2018年之前完成全市12.2万户D级危房改造任务，通过农村危房改造和抗震安居工程这一平台，确保全市D级危房农户抗震改造能“建得起，建得好，建得美，建出特色”，目前，全市12.2万户D级危房改造任务已全部完工，实施效果显著，农户满意度达90%以上。</t>
  </si>
  <si>
    <t>支付农危改农户贷款贴息资金的县区数量</t>
  </si>
  <si>
    <t>支付6县2区1市农户贷款贴息资金</t>
  </si>
  <si>
    <t>补齐贴息补助户数</t>
  </si>
  <si>
    <t>29106</t>
  </si>
  <si>
    <t>户</t>
  </si>
  <si>
    <t>补齐未兑付资金，补助户数打到29106户</t>
  </si>
  <si>
    <t>农危改农户贷款贴息资金拨付率</t>
  </si>
  <si>
    <t>及时全额拨付农户贷款贴息资金</t>
  </si>
  <si>
    <t>贴息补助覆盖率</t>
  </si>
  <si>
    <t>补齐贴息资金，覆盖率达到100%</t>
  </si>
  <si>
    <t>补助发放及时率</t>
  </si>
  <si>
    <t>贷款农户住房安全有保障</t>
  </si>
  <si>
    <t>贷款农户的危房改造后，住房安全得到保障</t>
  </si>
  <si>
    <t>普查县顺利通过国家脱贫验收</t>
  </si>
  <si>
    <t>2020年8月，江川区、易门县顺利通过国家考核验收</t>
  </si>
  <si>
    <t>服务对象满意度</t>
  </si>
  <si>
    <t>农信社向全市2015、2016、2017、2018、2019年度实施农村危房改造及地震安居工程农户贷款，按照省、市优惠政策，支付2017—2019年度政府应承担的贴息资金</t>
  </si>
  <si>
    <t>玉溪市农业农村局</t>
  </si>
  <si>
    <t xml:space="preserve">  玉溪市农产品品牌建设推介及招商引资项目经费</t>
  </si>
  <si>
    <t>支持全国具有
较高声誉的褚橙、华宁柑桔、云菜、通海禽蛋等名牌农产品
企业，整合资源，强强联合，做强企业，做大规模，做响品
牌，带动特色农业规模化经营发展，实现农业提质增效。</t>
  </si>
  <si>
    <t>举办展会次数</t>
  </si>
  <si>
    <t>年度举办展会次数情况</t>
  </si>
  <si>
    <t>展示农产品种类</t>
  </si>
  <si>
    <t>种</t>
  </si>
  <si>
    <t>反映展会张师农产品类型</t>
  </si>
  <si>
    <t>达成意向金额</t>
  </si>
  <si>
    <t>500</t>
  </si>
  <si>
    <t>举办展会达成意向销售额</t>
  </si>
  <si>
    <t>展会参加人次</t>
  </si>
  <si>
    <t>人次</t>
  </si>
  <si>
    <t>参加展会人员情况</t>
  </si>
  <si>
    <t>参会人员满意度</t>
  </si>
  <si>
    <t>参加展会人员满意度</t>
  </si>
  <si>
    <t xml:space="preserve">  政策性农业（养殖业）保险补助专项经费</t>
  </si>
  <si>
    <t>项目实施内容：2024年2月底前拟定承保计划，并由各县（市、区）农业农村局负责确定承保养殖户及畜牧科技联系人员，并将承保建议名册提交给保险公司审定；3月底前完成畜禽养殖户的承保申请，农业农村部门提出推荐意见保险公司决策参考；4月底前市级计划补助资金一次性拨付县（市、区），县级完成对申请保险养殖户进行条件审查，确定承保养殖户名册并签订保险合同；5月底前，各县（市、区）区结合承保养殖户申请情况，制定承保工作计划，完成项目申报审查，并下达项目资金文件；6月至11月组织项目实施建设；12月底前组织项目总结。每个季度10日前，县（市、区）农业农村部门向市农业农村部门报送月度农业保险实施情况。
完成数量：2024年全市预计承保能繁母猪保险10.29万头，市财政补贴9.5%，即5.7元/头，计58.65万元；预计承保育肥猪79.74万头，市财政补贴9.5%，即3.04元/头，计242.41万元；预计承保奶牛29头，市财政补贴15%，即55.5元/头，计0.16万元。合计301.22万元。市级财政承担部分分配计划为：红塔区27.33万元、江川区19.86万元、澄江市0.5万元、通海县22.12万元、华宁县11.97万元、易门县32.49万元、峨山县41.8万元、新平县123.5万元、元江县21.66万元，合计301.23万元。
完成质量：绝对免赔额=0%；实施效果：2024年育肥猪保险覆盖28%以上，养殖业投保数量60万头以上，风险保障总额&gt;=去年同期。满意度：参保农户满意度90%以上。</t>
  </si>
  <si>
    <t>养殖畜禽投保规模</t>
  </si>
  <si>
    <t>600000</t>
  </si>
  <si>
    <t>头/只</t>
  </si>
  <si>
    <t>反映全市畜禽预计投保数。2024年全年全市承保能繁母猪、育肥猪、奶牛保险总共60万头以上</t>
  </si>
  <si>
    <t>育肥猪保险覆盖率</t>
  </si>
  <si>
    <t>28</t>
  </si>
  <si>
    <t>反映全市畜禽参保水平。覆盖率=畜禽投保数/畜禽实际总存栏数*100%</t>
  </si>
  <si>
    <t>绝对免赔额</t>
  </si>
  <si>
    <t>反映保险公司给予养殖户绝对免赔情况。兜底性保障措施，必须为0</t>
  </si>
  <si>
    <t>风险保障总额</t>
  </si>
  <si>
    <t>去年同期</t>
  </si>
  <si>
    <t>元</t>
  </si>
  <si>
    <t>反映保险公司风险保障金额高于或等于去年水平。</t>
  </si>
  <si>
    <t>各县（市、区）保费补贴与保险机构结算次数</t>
  </si>
  <si>
    <t>反映县级农业机构与保险机构结算情况。</t>
  </si>
  <si>
    <t>投保养殖户满意度</t>
  </si>
  <si>
    <t>反映投保养殖户满意度情况。满意度=调查满意养殖户数/调查总数*100%</t>
  </si>
  <si>
    <t xml:space="preserve">  政策性农业（种植业）保险补助资金</t>
  </si>
  <si>
    <t>根据（玉农通〔2021〕17号）《玉溪市农业农村局 玉溪市财政局关于印发2021-2023年度玉溪市政策性农业保险（种植业、养殖业）实施方案的通知》的要求，按照应保尽保、市场引导、自主自愿、协同推进的原则，做到应保尽保、愿保尽保。
根据2023年的执行情况和文件要求，2024年力争投保面积达到130.00万亩，其中，稻谷、小麦、玉米3大主粮作物投保面积达到110万亩以上，保险覆盖率达到85%以上，受灾获补及时，农户满意度90%以上的绩效目标。通过农业保险项目的实施，降低农民种植受灾的风险，确保农民致富增收，农民收入持续增长。以实实在在的农业保险产品，为玉溪市农村经济保驾护航。</t>
  </si>
  <si>
    <t>投保面积完成面积</t>
  </si>
  <si>
    <t>130</t>
  </si>
  <si>
    <t>万亩</t>
  </si>
  <si>
    <t>反映获补助的种植面积的数量情况</t>
  </si>
  <si>
    <t>稻谷、小麦、玉米3大主梁作物投保面积</t>
  </si>
  <si>
    <t>110</t>
  </si>
  <si>
    <t>反映粮食作物投保面积情况</t>
  </si>
  <si>
    <t>种植业类保险覆盖率</t>
  </si>
  <si>
    <t>保险覆盖率=投保面积/种植面积</t>
  </si>
  <si>
    <t>受灾获补及时</t>
  </si>
  <si>
    <t>补助及时</t>
  </si>
  <si>
    <t>资金使用重大违规违纪问题</t>
  </si>
  <si>
    <t>无</t>
  </si>
  <si>
    <t>资金使用情况</t>
  </si>
  <si>
    <t>受灾获补率</t>
  </si>
  <si>
    <t>受灾获补率=获得保险补偿面积/受灾面积</t>
  </si>
  <si>
    <t>农民满意度</t>
  </si>
  <si>
    <t>反映受补助受益对象的满意程度</t>
  </si>
  <si>
    <t xml:space="preserve">  市本级农产品质量安全监测经费</t>
  </si>
  <si>
    <t>2024年，按照800元/批次标准，由市农业农村部门安排资金60万元，在全市完成市本级农产品质量安全定量监测任务750批次，监测类别为监督抽查（执法抽检），其中：种植类产品450批次、养殖类产品300批次。</t>
  </si>
  <si>
    <t>种植类产品监督抽查任务</t>
  </si>
  <si>
    <t>450</t>
  </si>
  <si>
    <t>批次</t>
  </si>
  <si>
    <t>完成450批次种植类产品监督抽查。</t>
  </si>
  <si>
    <t>养殖类产品监督抽查任务</t>
  </si>
  <si>
    <t>300</t>
  </si>
  <si>
    <t>完成300批次种植类产品监督抽查。</t>
  </si>
  <si>
    <t>监测结果分析报告</t>
  </si>
  <si>
    <t>份</t>
  </si>
  <si>
    <t>项目结束后分析监测结果，上报年度全市农产品质量安全监测总结分析报告，内容包括：监测结果总体情况、监测基本情况、监测结果分析、对策措施和建议。</t>
  </si>
  <si>
    <t>样品检测参数执行率</t>
  </si>
  <si>
    <t>种植类样品检测33项农药残留参数，畜肉样品检测26项兽药残留参数，禽类样品检测18项兽药残留参数，水产品样品检测19项兽药残留参数。</t>
  </si>
  <si>
    <t>抽检监测结果系统APP录入率</t>
  </si>
  <si>
    <t>样品抽样时，须在抽样现场同步完整填写纸质版《抽样工作单》和在全国农产品监测抽样系统APP录入样品信息，不得缺项。</t>
  </si>
  <si>
    <t>监测结果交付及时率</t>
  </si>
  <si>
    <t>每批样品抽样结束，样品检测机构收齐该批样品后，25个天内完成样品检测并上报监测结果。如发生设备故障（提供修理证明及票据），根据修理时间延迟检测结果的上报时间。</t>
  </si>
  <si>
    <t>项目完成时间</t>
  </si>
  <si>
    <t>2023年10月30日前完成全部监测任务。</t>
  </si>
  <si>
    <t>重大农产品安全事故发生情况</t>
  </si>
  <si>
    <t>起</t>
  </si>
  <si>
    <t>通过开展农产品质量安全监测，依法查处违规违法生产行为，不断提高农产品质量安全水平，努力确保区域内不发生重大食用农产品质量安全事故，坚决守住农产品质量安全底线。</t>
  </si>
  <si>
    <t>资金管理使用满意度</t>
  </si>
  <si>
    <t>按时推进项目建设并按计划进度规范支出项目资金。</t>
  </si>
  <si>
    <t>上级部门考核满意度</t>
  </si>
  <si>
    <t>按时、按量、按质完成样品抽检并按时上报监测结果汇总表及监测结果分析报告。</t>
  </si>
  <si>
    <t>项目受益对象满意度</t>
  </si>
  <si>
    <t>通过食品农产品安全监测、监管，不断提高城乡居民对食品农产品安全的满意度。</t>
  </si>
  <si>
    <t>玉溪市文化和旅游局</t>
  </si>
  <si>
    <t xml:space="preserve">  文化旅游宣传推广推介经费</t>
  </si>
  <si>
    <t>2024年项目年度绩效目标：项目实可进一步做好玉溪市文化旅游2024年宣传工作，发布稿件数量3400篇，宣传活动举办次数5次，发布短视频数量60个，整合新媒体+传统媒体资源宣传优势，形成“一次采集、多种生成、多端发布、多媒呈现、多元传播、全网有声”的融合传播新局面。最终达成文旅融媒体矩阵效应，拓宽文旅新闻信息传播渠道，传播玉溪文旅形象，提升玉溪在全省乃至全国的品牌影响力，使旅游业成为拉动经济增长的新引擎，将玉溪打造成为国内知名的休闲旅游度假目的地。
其中，在人民网、新华网、中新网等央级媒体及省级、市级发布玉溪文旅宣传稿件，扩展玉溪市国内知名度，展示玉溪文化魅力，吸引国内游客至休闲观光旅游度假；预期效果：在市级媒体平台发布玉溪文旅宣传稿件，扩展玉溪市国内知名度，展示玉溪文化魅力，吸引国内游客至休闲观光旅游度假。在南博会、旅交会等会展搭建展台可借力展位展现玉溪文旅形象品牌，销售玉溪文旅文创产品，多角度、全方位向全国、全世界展示玉溪文旅产业发展成果和魅力。通过网红达人行、媒体采风行可产出一批自由行游客和网友刚需的网络精品旅游攻略，打造玉溪文化旅游品牌特色，沉淀互联网旅游指南，全面提升玉溪文化旅游网络品牌影响力和美誉度，拉动互联网新媒体到旅游目的地的长期导流。开展目的地城市宣传推广推介、制作宣传片可加深只要客源地市民对玉溪风光风情了解认知度，提升旅游业卖家、代理商对玉溪文化旅游产品的认知和兴趣，提高玉溪文化旅游产品销售量，直接触达广大目标客群。</t>
  </si>
  <si>
    <t>发布稿件数量</t>
  </si>
  <si>
    <t>1000</t>
  </si>
  <si>
    <t>篇</t>
  </si>
  <si>
    <t>反映通过省级等相关媒体、微信公众号网络等发布或推送稿件的篇数情况。</t>
  </si>
  <si>
    <t>发布短视频数量</t>
  </si>
  <si>
    <t>48</t>
  </si>
  <si>
    <t>反映通过“乐游玉溪”短视频运营发布或推送短视频的数量情况。</t>
  </si>
  <si>
    <t>及时率</t>
  </si>
  <si>
    <t>&lt;=</t>
  </si>
  <si>
    <t>天</t>
  </si>
  <si>
    <t>反映事实发生与作为宣传事实发生之间的时间差距情况。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</si>
  <si>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</si>
  <si>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</si>
  <si>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错漏率</t>
  </si>
  <si>
    <t>错漏率=发生错漏的宣传信息条数/发布信息总条数*100%</t>
  </si>
  <si>
    <t>计划完成率</t>
  </si>
  <si>
    <t>计划完成率=在规定时间内宣传任务完成数/宣传任务计划数*100%</t>
  </si>
  <si>
    <t>媒体关注量</t>
  </si>
  <si>
    <t>100000</t>
  </si>
  <si>
    <t>反映通过相关媒体、网络等宣传形成点赞、关注、转发量的情况。
（具体应用时指标名称可根据具体项目主要的宣传方式进行具体化，比如主要通过官方网站宣传，则可设置成官方网站点击浏览量。）</t>
  </si>
  <si>
    <t>宣传内容知晓率</t>
  </si>
  <si>
    <t>70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</si>
  <si>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</si>
  <si>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</si>
  <si>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</si>
  <si>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 xml:space="preserve">  美术馆、公共图书馆、文化馆（站）免费开放市级配套补助资金</t>
  </si>
  <si>
    <t>2024年项目年度绩效目标：2024年6月份之前，确保免开资金拨付到每个县区，年底前确保资金拨付到每个文化馆、图书馆、文化站，全年维护免费三馆一站数量86个，展示品目种类大于5类；保证市县乡三级群众文化活动能正常开展时政法制科普讲座,群众文化艺术辅导培训,基层文艺骨干、文艺队的辅导培训,老中青年、少儿文化艺术培训,群众文化艺术活动、文化艺术展览展示,指导群众文艺创作,对非物质文化遗产进行挖屈、整理、保护、传承。</t>
  </si>
  <si>
    <t>维护免费三馆一站数量</t>
  </si>
  <si>
    <t>86</t>
  </si>
  <si>
    <t>反映全年免费三馆一站数量情况</t>
  </si>
  <si>
    <t>展示品目种类</t>
  </si>
  <si>
    <t>5</t>
  </si>
  <si>
    <t>反映展览、展会展示品目种类情况。</t>
  </si>
  <si>
    <t>全年免费开放天数</t>
  </si>
  <si>
    <t>245</t>
  </si>
  <si>
    <t>反映三馆一站2024年免费开情况</t>
  </si>
  <si>
    <t>免费参观人次</t>
  </si>
  <si>
    <t>20</t>
  </si>
  <si>
    <t>万人次</t>
  </si>
  <si>
    <t>反映三馆一站2024年免费开放参观人次20万人次。</t>
  </si>
  <si>
    <t>免费开放观众满意度</t>
  </si>
  <si>
    <t>反映免费开放后群众的满意度。</t>
  </si>
  <si>
    <t>6-2  重点工作情况解释说明汇总表</t>
  </si>
  <si>
    <t>重点工作</t>
  </si>
  <si>
    <r>
      <rPr>
        <b/>
        <sz val="14"/>
        <color theme="1"/>
        <rFont val="宋体"/>
        <charset val="134"/>
        <scheme val="minor"/>
      </rPr>
      <t>2</t>
    </r>
    <r>
      <rPr>
        <b/>
        <sz val="14"/>
        <color theme="1"/>
        <rFont val="宋体"/>
        <charset val="134"/>
        <scheme val="minor"/>
      </rPr>
      <t>024</t>
    </r>
    <r>
      <rPr>
        <b/>
        <sz val="14"/>
        <color theme="1"/>
        <rFont val="宋体"/>
        <charset val="134"/>
        <scheme val="minor"/>
      </rPr>
      <t>年工作重点及工作情况</t>
    </r>
  </si>
  <si>
    <t>“三保”支出</t>
  </si>
  <si>
    <t>指由国家制定保障范围和标准的“保工资、保运转、保基本民生”支出。2024年，将继续扎实推进“三保”全链条管理，始终坚持“三保”三个优先原则，加强对各县（市、区）“一县一策”、“三保”方案落实情况的监督，切实做好预算审核、执行监督，建立健全长效管理机制。</t>
  </si>
  <si>
    <t>“三公”经费</t>
  </si>
  <si>
    <t>是指政府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购置费及按规定保留的公务用车燃料费、维修费、过路过桥费、保险费、安全奖励费用等支出，公务用车指用于履行公务的机动车辆，包括一般公务用车和执法执勤用车。公务接待费，反映单位按规定开支的各类公务接待（含外宾接待）支出。</t>
  </si>
  <si>
    <t>积极的财政政策</t>
  </si>
  <si>
    <t>通过财政投融资来实现产业政策的国家经济政策与宏观调控手段。通过财政对基本建设与基础设施建设投融资，调整经济结构，引导、推动、扶持产业升级，形成新的经济增长点，促进投资、增加就业、扩大内需，使经济平衡可持续发展。</t>
  </si>
  <si>
    <t>过“紧日子”</t>
  </si>
  <si>
    <t>2024年，党政机关要厉行节约办事，压减非刚性非重点项目支出，统筹财政资源，集中财力办大事，确保财政收支平稳运行。</t>
  </si>
</sst>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
    <numFmt numFmtId="178" formatCode="#\ ??/??"/>
    <numFmt numFmtId="179" formatCode="_-* #,##0_-;\-* #,##0_-;_-* &quot;-&quot;_-;_-@_-"/>
    <numFmt numFmtId="180" formatCode="0\.0,&quot;0&quot;"/>
    <numFmt numFmtId="181" formatCode="_-&quot;$&quot;\ * #,##0_-;_-&quot;$&quot;\ * #,##0\-;_-&quot;$&quot;\ * &quot;-&quot;_-;_-@_-"/>
    <numFmt numFmtId="182" formatCode="&quot;$&quot;\ #,##0.00_-;[Red]&quot;$&quot;\ #,##0.00\-"/>
    <numFmt numFmtId="183" formatCode="yy\.mm\.dd"/>
    <numFmt numFmtId="184" formatCode="_(&quot;$&quot;* #,##0.00_);_(&quot;$&quot;* \(#,##0.00\);_(&quot;$&quot;* &quot;-&quot;??_);_(@_)"/>
    <numFmt numFmtId="185" formatCode="0.00_ "/>
    <numFmt numFmtId="186" formatCode="_(* #,##0.00_);_(* \(#,##0.00\);_(* &quot;-&quot;??_);_(@_)"/>
    <numFmt numFmtId="187" formatCode="&quot;$&quot;\ #,##0_-;[Red]&quot;$&quot;\ #,##0\-"/>
    <numFmt numFmtId="188" formatCode="_(&quot;$&quot;* #,##0_);_(&quot;$&quot;* \(#,##0\);_(&quot;$&quot;* &quot;-&quot;_);_(@_)"/>
    <numFmt numFmtId="189" formatCode="#,##0.00_ ;\-#,##0.00;;"/>
    <numFmt numFmtId="190" formatCode="#,##0.0_);\(#,##0.0\)"/>
    <numFmt numFmtId="191" formatCode="_(* #,##0_);_(* \(#,##0\);_(* &quot;-&quot;_);_(@_)"/>
    <numFmt numFmtId="192" formatCode="&quot;$&quot;#,##0.00_);[Red]\(&quot;$&quot;#,##0.00\)"/>
    <numFmt numFmtId="193" formatCode="#,##0;\(#,##0\)"/>
    <numFmt numFmtId="194" formatCode="#,##0.000000"/>
    <numFmt numFmtId="195" formatCode="_-&quot;$&quot;\ * #,##0.00_-;_-&quot;$&quot;\ * #,##0.00\-;_-&quot;$&quot;\ * &quot;-&quot;??_-;_-@_-"/>
    <numFmt numFmtId="196" formatCode="&quot;$&quot;#,##0_);[Red]\(&quot;$&quot;#,##0\)"/>
    <numFmt numFmtId="197" formatCode="_-* #,##0.00_-;\-* #,##0.00_-;_-* &quot;-&quot;??_-;_-@_-"/>
    <numFmt numFmtId="198" formatCode="\$#,##0.00;\(\$#,##0.00\)"/>
    <numFmt numFmtId="199" formatCode="\$#,##0;\(\$#,##0\)"/>
    <numFmt numFmtId="200" formatCode="#,##0_ "/>
    <numFmt numFmtId="201" formatCode="0.0"/>
    <numFmt numFmtId="202" formatCode="#,##0_ ;[Red]\-#,##0\ "/>
    <numFmt numFmtId="203" formatCode="#,##0.00_);[Red]\(#,##0.00\)"/>
    <numFmt numFmtId="204" formatCode="0_ "/>
  </numFmts>
  <fonts count="13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9"/>
      <name val="Microsoft Sans Serif"/>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b/>
      <sz val="9"/>
      <color rgb="FF000000"/>
      <name val="宋体"/>
      <charset val="134"/>
    </font>
    <font>
      <sz val="9"/>
      <color rgb="FF000000"/>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1"/>
      <name val="宋体"/>
      <charset val="134"/>
      <scheme val="minor"/>
    </font>
    <font>
      <b/>
      <sz val="14"/>
      <name val="宋体"/>
      <charset val="134"/>
    </font>
    <font>
      <b/>
      <sz val="11"/>
      <color indexed="8"/>
      <name val="宋体"/>
      <charset val="134"/>
      <scheme val="minor"/>
    </font>
    <font>
      <b/>
      <sz val="15"/>
      <name val="SimSun"/>
      <charset val="134"/>
    </font>
    <font>
      <sz val="9"/>
      <name val="SimSun"/>
      <charset val="134"/>
    </font>
    <font>
      <b/>
      <sz val="9"/>
      <name val="SimSun"/>
      <charset val="134"/>
    </font>
    <font>
      <b/>
      <sz val="11"/>
      <name val="SimSun"/>
      <charset val="134"/>
    </font>
    <font>
      <sz val="12"/>
      <color indexed="8"/>
      <name val="宋体"/>
      <charset val="134"/>
    </font>
    <font>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b/>
      <sz val="12"/>
      <color theme="1"/>
      <name val="宋体"/>
      <charset val="134"/>
      <scheme val="minor"/>
    </font>
    <font>
      <sz val="14"/>
      <name val="Arial"/>
      <charset val="134"/>
    </font>
    <font>
      <b/>
      <sz val="18"/>
      <color indexed="8"/>
      <name val="方正小标宋简体"/>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theme="1"/>
      <name val="宋体"/>
      <charset val="134"/>
      <scheme val="minor"/>
    </font>
    <font>
      <sz val="11"/>
      <color indexed="52"/>
      <name val="宋体"/>
      <charset val="134"/>
    </font>
    <font>
      <sz val="11"/>
      <color indexed="8"/>
      <name val="宋体"/>
      <charset val="134"/>
    </font>
    <font>
      <sz val="11"/>
      <color theme="1"/>
      <name val="宋体"/>
      <charset val="0"/>
      <scheme val="minor"/>
    </font>
    <font>
      <b/>
      <sz val="11"/>
      <color indexed="8"/>
      <name val="宋体"/>
      <charset val="134"/>
    </font>
    <font>
      <sz val="12"/>
      <color indexed="9"/>
      <name val="宋体"/>
      <charset val="134"/>
    </font>
    <font>
      <sz val="11"/>
      <color indexed="9"/>
      <name val="宋体"/>
      <charset val="134"/>
    </font>
    <font>
      <sz val="11"/>
      <color rgb="FF3F3F76"/>
      <name val="宋体"/>
      <charset val="0"/>
      <scheme val="minor"/>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sz val="10"/>
      <name val="Arial"/>
      <charset val="134"/>
    </font>
    <font>
      <sz val="12"/>
      <color indexed="16"/>
      <name val="宋体"/>
      <charset val="134"/>
    </font>
    <font>
      <u/>
      <sz val="11"/>
      <color rgb="FF800080"/>
      <name val="宋体"/>
      <charset val="0"/>
      <scheme val="minor"/>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sz val="10"/>
      <name val="Helv"/>
      <charset val="134"/>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3">
    <xf numFmtId="0" fontId="0" fillId="0" borderId="0">
      <alignment vertical="center"/>
    </xf>
    <xf numFmtId="42" fontId="62" fillId="0" borderId="0" applyFont="0" applyFill="0" applyBorder="0" applyAlignment="0" applyProtection="0">
      <alignment vertical="center"/>
    </xf>
    <xf numFmtId="0" fontId="63" fillId="0" borderId="20" applyNumberFormat="0" applyFill="0" applyAlignment="0" applyProtection="0">
      <alignment vertical="center"/>
    </xf>
    <xf numFmtId="0" fontId="64" fillId="0" borderId="0">
      <alignment vertical="center"/>
    </xf>
    <xf numFmtId="0" fontId="64" fillId="0" borderId="0">
      <alignment vertical="center"/>
    </xf>
    <xf numFmtId="0" fontId="65" fillId="4" borderId="0" applyNumberFormat="0" applyBorder="0" applyAlignment="0" applyProtection="0">
      <alignment vertical="center"/>
    </xf>
    <xf numFmtId="0" fontId="66" fillId="0" borderId="21" applyNumberFormat="0" applyFill="0" applyAlignment="0" applyProtection="0">
      <alignment vertical="center"/>
    </xf>
    <xf numFmtId="0" fontId="67" fillId="5" borderId="0" applyNumberFormat="0" applyBorder="0" applyAlignment="0" applyProtection="0">
      <alignment vertical="center"/>
    </xf>
    <xf numFmtId="0" fontId="68" fillId="6" borderId="0" applyNumberFormat="0" applyBorder="0" applyAlignment="0" applyProtection="0">
      <alignment vertical="center"/>
    </xf>
    <xf numFmtId="0" fontId="69" fillId="7" borderId="22" applyNumberFormat="0" applyAlignment="0" applyProtection="0">
      <alignment vertical="center"/>
    </xf>
    <xf numFmtId="0" fontId="7" fillId="0" borderId="0">
      <alignment vertical="center"/>
    </xf>
    <xf numFmtId="0" fontId="70" fillId="0" borderId="0">
      <alignment vertical="center"/>
    </xf>
    <xf numFmtId="0" fontId="71" fillId="0" borderId="23" applyNumberFormat="0" applyFill="0" applyProtection="0">
      <alignment horizontal="center" vertical="center"/>
    </xf>
    <xf numFmtId="44" fontId="62" fillId="0" borderId="0" applyFont="0" applyFill="0" applyBorder="0" applyAlignment="0" applyProtection="0">
      <alignment vertical="center"/>
    </xf>
    <xf numFmtId="9" fontId="7" fillId="0" borderId="0" applyFont="0" applyFill="0" applyBorder="0" applyAlignment="0" applyProtection="0">
      <alignment vertical="center"/>
    </xf>
    <xf numFmtId="0" fontId="67" fillId="8" borderId="0" applyNumberFormat="0" applyBorder="0" applyAlignment="0" applyProtection="0">
      <alignment vertical="center"/>
    </xf>
    <xf numFmtId="0" fontId="72" fillId="0" borderId="0">
      <alignment horizontal="center" vertical="center" wrapText="1"/>
      <protection locked="0"/>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30" fillId="11" borderId="0" applyNumberFormat="0" applyBorder="0" applyAlignment="0" applyProtection="0">
      <alignment vertical="center"/>
    </xf>
    <xf numFmtId="0" fontId="7" fillId="0" borderId="0">
      <alignment vertical="center"/>
    </xf>
    <xf numFmtId="0" fontId="70" fillId="0" borderId="0">
      <alignment vertical="center"/>
    </xf>
    <xf numFmtId="0" fontId="30" fillId="12" borderId="0" applyNumberFormat="0" applyBorder="0" applyAlignment="0" applyProtection="0">
      <alignment vertical="center"/>
    </xf>
    <xf numFmtId="41" fontId="62" fillId="0" borderId="0" applyFont="0" applyFill="0" applyBorder="0" applyAlignment="0" applyProtection="0">
      <alignment vertical="center"/>
    </xf>
    <xf numFmtId="0" fontId="7" fillId="0" borderId="0">
      <alignment vertical="center"/>
    </xf>
    <xf numFmtId="0" fontId="65" fillId="13" borderId="0" applyNumberFormat="0" applyBorder="0" applyAlignment="0" applyProtection="0">
      <alignment vertical="center"/>
    </xf>
    <xf numFmtId="0" fontId="64" fillId="0" borderId="0">
      <alignment vertical="center"/>
    </xf>
    <xf numFmtId="0" fontId="75" fillId="14" borderId="0" applyNumberFormat="0" applyBorder="0" applyAlignment="0" applyProtection="0">
      <alignment vertical="center"/>
    </xf>
    <xf numFmtId="43" fontId="64" fillId="0" borderId="0" applyFont="0" applyFill="0" applyBorder="0" applyAlignment="0" applyProtection="0">
      <alignment vertical="center"/>
    </xf>
    <xf numFmtId="0" fontId="7" fillId="0" borderId="0">
      <alignment vertical="center"/>
    </xf>
    <xf numFmtId="0" fontId="76" fillId="15" borderId="0" applyNumberFormat="0" applyBorder="0" applyAlignment="0" applyProtection="0">
      <alignment vertical="center"/>
    </xf>
    <xf numFmtId="0" fontId="67" fillId="16" borderId="0" applyNumberFormat="0" applyBorder="0" applyAlignment="0" applyProtection="0">
      <alignment vertical="center"/>
    </xf>
    <xf numFmtId="0" fontId="77" fillId="11" borderId="1" applyNumberFormat="0" applyBorder="0" applyAlignment="0" applyProtection="0">
      <alignment vertical="center"/>
    </xf>
    <xf numFmtId="0" fontId="73" fillId="17" borderId="0" applyNumberFormat="0" applyBorder="0" applyAlignment="0" applyProtection="0">
      <alignment vertical="center"/>
    </xf>
    <xf numFmtId="0" fontId="78" fillId="0" borderId="0" applyNumberFormat="0" applyFill="0" applyBorder="0" applyAlignment="0" applyProtection="0">
      <alignment vertical="center"/>
    </xf>
    <xf numFmtId="183" fontId="79" fillId="0" borderId="23" applyFill="0" applyProtection="0">
      <alignment horizontal="right" vertical="center"/>
    </xf>
    <xf numFmtId="0" fontId="67" fillId="18" borderId="0" applyNumberFormat="0" applyBorder="0" applyAlignment="0" applyProtection="0">
      <alignment vertical="center"/>
    </xf>
    <xf numFmtId="0" fontId="68" fillId="16" borderId="0" applyNumberFormat="0" applyBorder="0" applyAlignment="0" applyProtection="0">
      <alignment vertical="center"/>
    </xf>
    <xf numFmtId="9" fontId="7" fillId="0" borderId="0" applyFont="0" applyFill="0" applyBorder="0" applyAlignment="0" applyProtection="0">
      <alignment vertical="center"/>
    </xf>
    <xf numFmtId="0" fontId="74" fillId="10" borderId="0" applyNumberFormat="0" applyBorder="0" applyAlignment="0" applyProtection="0">
      <alignment vertical="center"/>
    </xf>
    <xf numFmtId="0" fontId="30" fillId="11" borderId="0" applyNumberFormat="0" applyBorder="0" applyAlignment="0" applyProtection="0">
      <alignment vertical="center"/>
    </xf>
    <xf numFmtId="0" fontId="7" fillId="0" borderId="0">
      <alignment vertical="center"/>
    </xf>
    <xf numFmtId="0" fontId="70" fillId="0" borderId="0">
      <alignment vertical="center"/>
    </xf>
    <xf numFmtId="0" fontId="67" fillId="8" borderId="0" applyNumberFormat="0" applyBorder="0" applyAlignment="0" applyProtection="0">
      <alignment vertical="center"/>
    </xf>
    <xf numFmtId="0" fontId="80" fillId="19" borderId="0" applyNumberFormat="0" applyBorder="0" applyAlignment="0" applyProtection="0">
      <alignment vertical="center"/>
    </xf>
    <xf numFmtId="0" fontId="81" fillId="0" borderId="0" applyNumberFormat="0" applyFill="0" applyBorder="0" applyAlignment="0" applyProtection="0">
      <alignment vertical="center"/>
    </xf>
    <xf numFmtId="0" fontId="68" fillId="20" borderId="0" applyNumberFormat="0" applyBorder="0" applyAlignment="0" applyProtection="0">
      <alignment vertical="center"/>
    </xf>
    <xf numFmtId="0" fontId="82" fillId="9" borderId="0" applyNumberFormat="0" applyBorder="0" applyAlignment="0" applyProtection="0">
      <alignment vertical="center"/>
    </xf>
    <xf numFmtId="0" fontId="83" fillId="0" borderId="0">
      <alignment vertical="center"/>
    </xf>
    <xf numFmtId="0" fontId="7" fillId="0" borderId="0">
      <alignment vertical="center"/>
    </xf>
    <xf numFmtId="0" fontId="68" fillId="21" borderId="0" applyNumberFormat="0" applyBorder="0" applyAlignment="0" applyProtection="0">
      <alignment vertical="center"/>
    </xf>
    <xf numFmtId="0" fontId="62" fillId="22" borderId="24" applyNumberFormat="0" applyFont="0" applyAlignment="0" applyProtection="0">
      <alignment vertical="center"/>
    </xf>
    <xf numFmtId="0" fontId="83" fillId="0" borderId="0">
      <alignment vertical="center"/>
    </xf>
    <xf numFmtId="0" fontId="76" fillId="23" borderId="0" applyNumberFormat="0" applyBorder="0" applyAlignment="0" applyProtection="0">
      <alignment vertical="center"/>
    </xf>
    <xf numFmtId="0" fontId="67" fillId="16" borderId="0" applyNumberFormat="0" applyBorder="0" applyAlignment="0" applyProtection="0">
      <alignment vertical="center"/>
    </xf>
    <xf numFmtId="0" fontId="67" fillId="24"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7" fillId="0" borderId="0" applyFont="0" applyFill="0" applyBorder="0" applyAlignment="0" applyProtection="0">
      <alignment vertical="center"/>
    </xf>
    <xf numFmtId="0" fontId="67" fillId="18" borderId="0" applyNumberFormat="0" applyBorder="0" applyAlignment="0" applyProtection="0">
      <alignment vertical="center"/>
    </xf>
    <xf numFmtId="0" fontId="86" fillId="0" borderId="0" applyNumberFormat="0" applyFill="0" applyBorder="0" applyAlignment="0" applyProtection="0">
      <alignment vertical="center"/>
    </xf>
    <xf numFmtId="0" fontId="7" fillId="0" borderId="0">
      <alignment vertical="center"/>
    </xf>
    <xf numFmtId="0" fontId="7" fillId="0" borderId="0">
      <alignment vertical="center"/>
    </xf>
    <xf numFmtId="0" fontId="87" fillId="0" borderId="0">
      <alignment vertical="center"/>
    </xf>
    <xf numFmtId="0" fontId="7" fillId="0" borderId="0">
      <alignment vertical="center"/>
    </xf>
    <xf numFmtId="0" fontId="68" fillId="19" borderId="0" applyNumberFormat="0" applyBorder="0" applyAlignment="0" applyProtection="0">
      <alignment vertical="center"/>
    </xf>
    <xf numFmtId="0" fontId="88" fillId="0" borderId="0" applyNumberFormat="0" applyFill="0" applyBorder="0" applyAlignment="0" applyProtection="0">
      <alignment vertical="center"/>
    </xf>
    <xf numFmtId="0" fontId="87" fillId="0" borderId="0">
      <alignment vertical="center"/>
    </xf>
    <xf numFmtId="0" fontId="89" fillId="0" borderId="25" applyNumberFormat="0" applyFill="0" applyAlignment="0" applyProtection="0">
      <alignment vertical="center"/>
    </xf>
    <xf numFmtId="0" fontId="67" fillId="24"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26" applyNumberFormat="0" applyFill="0" applyAlignment="0" applyProtection="0">
      <alignment vertical="center"/>
    </xf>
    <xf numFmtId="9" fontId="7" fillId="0" borderId="0" applyFont="0" applyFill="0" applyBorder="0" applyAlignment="0" applyProtection="0">
      <alignment vertical="center"/>
    </xf>
    <xf numFmtId="0" fontId="92" fillId="0" borderId="26"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68" fillId="19" borderId="0" applyNumberFormat="0" applyBorder="0" applyAlignment="0" applyProtection="0">
      <alignment vertical="center"/>
    </xf>
    <xf numFmtId="0" fontId="83" fillId="0" borderId="0">
      <alignment vertical="center"/>
    </xf>
    <xf numFmtId="0" fontId="93" fillId="19" borderId="0" applyNumberFormat="0" applyBorder="0" applyAlignment="0" applyProtection="0">
      <alignment vertical="center"/>
    </xf>
    <xf numFmtId="0" fontId="83" fillId="0" borderId="0">
      <alignment vertical="center"/>
    </xf>
    <xf numFmtId="0" fontId="67" fillId="8" borderId="0" applyNumberFormat="0" applyBorder="0" applyAlignment="0" applyProtection="0">
      <alignment vertical="center"/>
    </xf>
    <xf numFmtId="0" fontId="76" fillId="25" borderId="0" applyNumberFormat="0" applyBorder="0" applyAlignment="0" applyProtection="0">
      <alignment vertical="center"/>
    </xf>
    <xf numFmtId="0" fontId="67" fillId="16" borderId="0" applyNumberFormat="0" applyBorder="0" applyAlignment="0" applyProtection="0">
      <alignment vertical="center"/>
    </xf>
    <xf numFmtId="0" fontId="84" fillId="0" borderId="27" applyNumberFormat="0" applyFill="0" applyAlignment="0" applyProtection="0">
      <alignment vertical="center"/>
    </xf>
    <xf numFmtId="9" fontId="7" fillId="0" borderId="0" applyFont="0" applyFill="0" applyBorder="0" applyAlignment="0" applyProtection="0">
      <alignment vertical="center"/>
    </xf>
    <xf numFmtId="0" fontId="76" fillId="26" borderId="0" applyNumberFormat="0" applyBorder="0" applyAlignment="0" applyProtection="0">
      <alignment vertical="center"/>
    </xf>
    <xf numFmtId="0" fontId="67" fillId="16" borderId="0" applyNumberFormat="0" applyBorder="0" applyAlignment="0" applyProtection="0">
      <alignment vertical="center"/>
    </xf>
    <xf numFmtId="0" fontId="94" fillId="27" borderId="28" applyNumberFormat="0" applyAlignment="0" applyProtection="0">
      <alignment vertical="center"/>
    </xf>
    <xf numFmtId="0" fontId="95" fillId="27" borderId="22" applyNumberFormat="0" applyAlignment="0" applyProtection="0">
      <alignment vertical="center"/>
    </xf>
    <xf numFmtId="0" fontId="64" fillId="24" borderId="0" applyNumberFormat="0" applyBorder="0" applyAlignment="0" applyProtection="0">
      <alignment vertical="center"/>
    </xf>
    <xf numFmtId="0" fontId="96" fillId="28" borderId="29" applyNumberFormat="0" applyAlignment="0" applyProtection="0">
      <alignment vertical="center"/>
    </xf>
    <xf numFmtId="0" fontId="64" fillId="0" borderId="0">
      <alignment vertical="center"/>
    </xf>
    <xf numFmtId="0" fontId="64" fillId="0" borderId="0">
      <alignment vertical="center"/>
    </xf>
    <xf numFmtId="0" fontId="65" fillId="29" borderId="0" applyNumberFormat="0" applyBorder="0" applyAlignment="0" applyProtection="0">
      <alignment vertical="center"/>
    </xf>
    <xf numFmtId="0" fontId="76" fillId="30" borderId="0" applyNumberFormat="0" applyBorder="0" applyAlignment="0" applyProtection="0">
      <alignment vertical="center"/>
    </xf>
    <xf numFmtId="0" fontId="7" fillId="0" borderId="0">
      <alignment vertical="center"/>
    </xf>
    <xf numFmtId="0" fontId="97" fillId="0" borderId="0" applyNumberFormat="0" applyFill="0" applyBorder="0" applyAlignment="0" applyProtection="0">
      <alignment vertical="center"/>
    </xf>
    <xf numFmtId="0" fontId="98" fillId="0" borderId="30">
      <alignment horizontal="center" vertical="center"/>
    </xf>
    <xf numFmtId="0" fontId="99" fillId="0" borderId="31" applyNumberFormat="0" applyFill="0" applyAlignment="0" applyProtection="0">
      <alignment vertical="center"/>
    </xf>
    <xf numFmtId="0" fontId="68" fillId="20" borderId="0" applyNumberFormat="0" applyBorder="0" applyAlignment="0" applyProtection="0">
      <alignment vertical="center"/>
    </xf>
    <xf numFmtId="0" fontId="100" fillId="0" borderId="32" applyNumberFormat="0" applyFill="0" applyAlignment="0" applyProtection="0">
      <alignment vertical="center"/>
    </xf>
    <xf numFmtId="0" fontId="93" fillId="31" borderId="0" applyNumberFormat="0" applyBorder="0" applyAlignment="0" applyProtection="0">
      <alignment vertical="center"/>
    </xf>
    <xf numFmtId="0" fontId="101" fillId="32" borderId="0" applyNumberFormat="0" applyBorder="0" applyAlignment="0" applyProtection="0">
      <alignment vertical="center"/>
    </xf>
    <xf numFmtId="0" fontId="74" fillId="10" borderId="0" applyNumberFormat="0" applyBorder="0" applyAlignment="0" applyProtection="0">
      <alignment vertical="center"/>
    </xf>
    <xf numFmtId="0" fontId="64" fillId="9" borderId="0" applyNumberFormat="0" applyBorder="0" applyAlignment="0" applyProtection="0">
      <alignment vertical="center"/>
    </xf>
    <xf numFmtId="0" fontId="102" fillId="12" borderId="33" applyNumberFormat="0" applyAlignment="0" applyProtection="0">
      <alignment vertical="center"/>
    </xf>
    <xf numFmtId="0" fontId="103" fillId="33" borderId="0" applyNumberFormat="0" applyBorder="0" applyAlignment="0" applyProtection="0">
      <alignment vertical="center"/>
    </xf>
    <xf numFmtId="0" fontId="63" fillId="0" borderId="20" applyNumberFormat="0" applyFill="0" applyAlignment="0" applyProtection="0">
      <alignment vertical="center"/>
    </xf>
    <xf numFmtId="0" fontId="64" fillId="0" borderId="0">
      <alignment vertical="center"/>
    </xf>
    <xf numFmtId="0" fontId="64" fillId="0" borderId="0">
      <alignment vertical="center"/>
    </xf>
    <xf numFmtId="0" fontId="65" fillId="34" borderId="0" applyNumberFormat="0" applyBorder="0" applyAlignment="0" applyProtection="0">
      <alignment vertical="center"/>
    </xf>
    <xf numFmtId="0" fontId="76" fillId="35" borderId="0" applyNumberFormat="0" applyBorder="0" applyAlignment="0" applyProtection="0">
      <alignment vertical="center"/>
    </xf>
    <xf numFmtId="0" fontId="7" fillId="0" borderId="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63" fillId="0" borderId="20" applyNumberFormat="0" applyFill="0" applyAlignment="0" applyProtection="0">
      <alignment vertical="center"/>
    </xf>
    <xf numFmtId="0" fontId="64" fillId="0" borderId="0">
      <alignment vertical="center"/>
    </xf>
    <xf numFmtId="0" fontId="64" fillId="0" borderId="0">
      <alignment vertical="center"/>
    </xf>
    <xf numFmtId="0" fontId="79" fillId="0" borderId="17" applyNumberFormat="0" applyFill="0" applyProtection="0">
      <alignment horizontal="right" vertical="center"/>
    </xf>
    <xf numFmtId="0" fontId="65" fillId="36" borderId="0" applyNumberFormat="0" applyBorder="0" applyAlignment="0" applyProtection="0">
      <alignment vertical="center"/>
    </xf>
    <xf numFmtId="0" fontId="30" fillId="11" borderId="0" applyNumberFormat="0" applyBorder="0" applyAlignment="0" applyProtection="0">
      <alignment vertical="center"/>
    </xf>
    <xf numFmtId="0" fontId="66" fillId="0" borderId="21" applyNumberFormat="0" applyFill="0" applyAlignment="0" applyProtection="0">
      <alignment vertical="center"/>
    </xf>
    <xf numFmtId="0" fontId="104" fillId="0" borderId="0" applyNumberFormat="0" applyFill="0" applyBorder="0" applyAlignment="0" applyProtection="0">
      <alignment vertical="center"/>
    </xf>
    <xf numFmtId="0" fontId="65" fillId="37" borderId="0" applyNumberFormat="0" applyBorder="0" applyAlignment="0" applyProtection="0">
      <alignment vertical="center"/>
    </xf>
    <xf numFmtId="0" fontId="63" fillId="0" borderId="20" applyNumberFormat="0" applyFill="0" applyAlignment="0" applyProtection="0">
      <alignment vertical="center"/>
    </xf>
    <xf numFmtId="0" fontId="64" fillId="0" borderId="0">
      <alignment vertical="center"/>
    </xf>
    <xf numFmtId="0" fontId="64" fillId="0" borderId="0">
      <alignment vertical="center"/>
    </xf>
    <xf numFmtId="0" fontId="65" fillId="38" borderId="0" applyNumberFormat="0" applyBorder="0" applyAlignment="0" applyProtection="0">
      <alignment vertical="center"/>
    </xf>
    <xf numFmtId="0" fontId="65" fillId="39" borderId="0" applyNumberFormat="0" applyBorder="0" applyAlignment="0" applyProtection="0">
      <alignment vertical="center"/>
    </xf>
    <xf numFmtId="9" fontId="7" fillId="0" borderId="0" applyFont="0" applyFill="0" applyBorder="0" applyAlignment="0" applyProtection="0">
      <alignment vertical="center"/>
    </xf>
    <xf numFmtId="0" fontId="30" fillId="11" borderId="0" applyNumberFormat="0" applyBorder="0" applyAlignment="0" applyProtection="0">
      <alignment vertical="center"/>
    </xf>
    <xf numFmtId="0" fontId="70" fillId="0" borderId="0">
      <alignment vertical="center"/>
    </xf>
    <xf numFmtId="0" fontId="105" fillId="18" borderId="34" applyNumberFormat="0" applyAlignment="0" applyProtection="0">
      <alignment vertical="center"/>
    </xf>
    <xf numFmtId="0" fontId="30" fillId="12" borderId="0" applyNumberFormat="0" applyBorder="0" applyAlignment="0" applyProtection="0">
      <alignment vertical="center"/>
    </xf>
    <xf numFmtId="0" fontId="76" fillId="40" borderId="0" applyNumberFormat="0" applyBorder="0" applyAlignment="0" applyProtection="0">
      <alignment vertical="center"/>
    </xf>
    <xf numFmtId="0" fontId="93" fillId="31"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0" fillId="0" borderId="0">
      <alignment vertical="center"/>
    </xf>
    <xf numFmtId="9" fontId="7" fillId="0" borderId="0" applyFont="0" applyFill="0" applyBorder="0" applyAlignment="0" applyProtection="0">
      <alignment vertical="center"/>
    </xf>
    <xf numFmtId="0" fontId="7" fillId="0" borderId="0" applyNumberFormat="0" applyFont="0" applyFill="0" applyBorder="0" applyAlignment="0" applyProtection="0">
      <alignment horizontal="left" vertical="center"/>
    </xf>
    <xf numFmtId="0" fontId="76" fillId="41" borderId="0" applyNumberFormat="0" applyBorder="0" applyAlignment="0" applyProtection="0">
      <alignment vertical="center"/>
    </xf>
    <xf numFmtId="0" fontId="30" fillId="12" borderId="0" applyNumberFormat="0" applyBorder="0" applyAlignment="0" applyProtection="0">
      <alignment vertical="center"/>
    </xf>
    <xf numFmtId="0" fontId="82" fillId="9" borderId="0" applyNumberFormat="0" applyBorder="0" applyAlignment="0" applyProtection="0">
      <alignment vertical="center"/>
    </xf>
    <xf numFmtId="0" fontId="63" fillId="0" borderId="20" applyNumberFormat="0" applyFill="0" applyAlignment="0" applyProtection="0">
      <alignment vertical="center"/>
    </xf>
    <xf numFmtId="0" fontId="64" fillId="0" borderId="0">
      <alignment vertical="center"/>
    </xf>
    <xf numFmtId="0" fontId="64" fillId="0" borderId="0">
      <alignment vertical="center"/>
    </xf>
    <xf numFmtId="0" fontId="65" fillId="42" borderId="0" applyNumberFormat="0" applyBorder="0" applyAlignment="0" applyProtection="0">
      <alignment vertical="center"/>
    </xf>
    <xf numFmtId="0" fontId="65" fillId="43" borderId="0" applyNumberFormat="0" applyBorder="0" applyAlignment="0" applyProtection="0">
      <alignment vertical="center"/>
    </xf>
    <xf numFmtId="0" fontId="76" fillId="44" borderId="0" applyNumberFormat="0" applyBorder="0" applyAlignment="0" applyProtection="0">
      <alignment vertical="center"/>
    </xf>
    <xf numFmtId="0" fontId="106" fillId="12" borderId="35" applyNumberFormat="0" applyAlignment="0" applyProtection="0">
      <alignment vertical="center"/>
    </xf>
    <xf numFmtId="0" fontId="9" fillId="0" borderId="0">
      <alignment vertical="center"/>
    </xf>
    <xf numFmtId="0" fontId="68" fillId="12" borderId="0" applyNumberFormat="0" applyBorder="0" applyAlignment="0" applyProtection="0">
      <alignment vertical="center"/>
    </xf>
    <xf numFmtId="0" fontId="7" fillId="0" borderId="0">
      <alignment vertical="center"/>
    </xf>
    <xf numFmtId="0" fontId="65" fillId="45" borderId="0" applyNumberFormat="0" applyBorder="0" applyAlignment="0" applyProtection="0">
      <alignment vertical="center"/>
    </xf>
    <xf numFmtId="9" fontId="7" fillId="0" borderId="0" applyFont="0" applyFill="0" applyBorder="0" applyAlignment="0" applyProtection="0">
      <alignment vertical="center"/>
    </xf>
    <xf numFmtId="0" fontId="70" fillId="0" borderId="0">
      <alignment vertical="center"/>
    </xf>
    <xf numFmtId="0" fontId="89" fillId="0" borderId="25" applyNumberFormat="0" applyFill="0" applyAlignment="0" applyProtection="0">
      <alignment vertical="center"/>
    </xf>
    <xf numFmtId="0" fontId="76" fillId="46" borderId="0" applyNumberFormat="0" applyBorder="0" applyAlignment="0" applyProtection="0">
      <alignment vertical="center"/>
    </xf>
    <xf numFmtId="0" fontId="67" fillId="16" borderId="0" applyNumberFormat="0" applyBorder="0" applyAlignment="0" applyProtection="0">
      <alignment vertical="center"/>
    </xf>
    <xf numFmtId="0" fontId="76" fillId="47" borderId="0" applyNumberFormat="0" applyBorder="0" applyAlignment="0" applyProtection="0">
      <alignment vertical="center"/>
    </xf>
    <xf numFmtId="0" fontId="65" fillId="48" borderId="0" applyNumberFormat="0" applyBorder="0" applyAlignment="0" applyProtection="0">
      <alignment vertical="center"/>
    </xf>
    <xf numFmtId="0" fontId="87" fillId="0" borderId="0">
      <alignment vertical="center"/>
    </xf>
    <xf numFmtId="0" fontId="89" fillId="0" borderId="25" applyNumberFormat="0" applyFill="0" applyAlignment="0" applyProtection="0">
      <alignment vertical="center"/>
    </xf>
    <xf numFmtId="0" fontId="76" fillId="49" borderId="0" applyNumberFormat="0" applyBorder="0" applyAlignment="0" applyProtection="0">
      <alignment vertical="center"/>
    </xf>
    <xf numFmtId="0" fontId="67" fillId="16" borderId="0" applyNumberFormat="0" applyBorder="0" applyAlignment="0" applyProtection="0">
      <alignment vertical="center"/>
    </xf>
    <xf numFmtId="49" fontId="7" fillId="0" borderId="0" applyFont="0" applyFill="0" applyBorder="0" applyAlignment="0" applyProtection="0">
      <alignment vertical="center"/>
    </xf>
    <xf numFmtId="0" fontId="107" fillId="0" borderId="0" applyNumberFormat="0" applyFill="0" applyBorder="0" applyAlignment="0" applyProtection="0">
      <alignment vertical="top"/>
      <protection locked="0"/>
    </xf>
    <xf numFmtId="0" fontId="83" fillId="0" borderId="0">
      <alignment vertical="center"/>
    </xf>
    <xf numFmtId="0" fontId="64" fillId="0" borderId="0">
      <alignment vertical="center"/>
    </xf>
    <xf numFmtId="0" fontId="74" fillId="10" borderId="0" applyNumberFormat="0" applyBorder="0" applyAlignment="0" applyProtection="0">
      <alignment vertical="center"/>
    </xf>
    <xf numFmtId="0" fontId="30" fillId="11" borderId="0" applyNumberFormat="0" applyBorder="0" applyAlignment="0" applyProtection="0">
      <alignment vertical="center"/>
    </xf>
    <xf numFmtId="0" fontId="7" fillId="0" borderId="0">
      <alignment vertical="center"/>
    </xf>
    <xf numFmtId="0" fontId="70" fillId="0" borderId="0">
      <alignment vertical="center"/>
    </xf>
    <xf numFmtId="9" fontId="7" fillId="0" borderId="0" applyFont="0" applyFill="0" applyBorder="0" applyAlignment="0" applyProtection="0">
      <alignment vertical="center"/>
    </xf>
    <xf numFmtId="0" fontId="7" fillId="0" borderId="0">
      <alignment vertical="center"/>
    </xf>
    <xf numFmtId="0" fontId="108" fillId="19" borderId="0" applyNumberFormat="0" applyBorder="0" applyAlignment="0" applyProtection="0">
      <alignment vertical="center"/>
    </xf>
    <xf numFmtId="0" fontId="70" fillId="0" borderId="0">
      <alignment vertical="center"/>
    </xf>
    <xf numFmtId="0" fontId="70" fillId="0" borderId="0">
      <alignment vertical="center"/>
    </xf>
    <xf numFmtId="0" fontId="67" fillId="8" borderId="0" applyNumberFormat="0" applyBorder="0" applyAlignment="0" applyProtection="0">
      <alignment vertical="center"/>
    </xf>
    <xf numFmtId="49" fontId="7" fillId="0" borderId="0" applyFont="0" applyFill="0" applyBorder="0" applyAlignment="0" applyProtection="0">
      <alignment vertical="center"/>
    </xf>
    <xf numFmtId="0" fontId="107" fillId="0" borderId="0" applyNumberFormat="0" applyFill="0" applyBorder="0" applyAlignment="0" applyProtection="0">
      <alignment vertical="top"/>
      <protection locked="0"/>
    </xf>
    <xf numFmtId="0" fontId="67" fillId="24" borderId="0" applyNumberFormat="0" applyBorder="0" applyAlignment="0" applyProtection="0">
      <alignment vertical="center"/>
    </xf>
    <xf numFmtId="0" fontId="70" fillId="0" borderId="0">
      <alignment vertical="center"/>
    </xf>
    <xf numFmtId="0" fontId="7" fillId="0" borderId="0">
      <alignment vertical="center"/>
    </xf>
    <xf numFmtId="0" fontId="70" fillId="0" borderId="0">
      <alignment vertical="center"/>
    </xf>
    <xf numFmtId="0" fontId="7" fillId="0" borderId="0">
      <alignment vertical="center"/>
    </xf>
    <xf numFmtId="0" fontId="70" fillId="0" borderId="0">
      <alignment vertical="center"/>
    </xf>
    <xf numFmtId="0" fontId="109" fillId="0" borderId="36" applyNumberFormat="0" applyFill="0" applyAlignment="0" applyProtection="0">
      <alignment vertical="center"/>
    </xf>
    <xf numFmtId="0" fontId="70" fillId="0" borderId="0">
      <alignment vertical="center"/>
    </xf>
    <xf numFmtId="9" fontId="7" fillId="0" borderId="0" applyFont="0" applyFill="0" applyBorder="0" applyAlignment="0" applyProtection="0">
      <alignment vertical="center"/>
    </xf>
    <xf numFmtId="10" fontId="7" fillId="0" borderId="0" applyFont="0" applyFill="0" applyBorder="0" applyAlignment="0" applyProtection="0">
      <alignment vertical="center"/>
    </xf>
    <xf numFmtId="0" fontId="70" fillId="0" borderId="0">
      <alignment vertical="center"/>
    </xf>
    <xf numFmtId="0" fontId="67" fillId="8" borderId="0" applyNumberFormat="0" applyBorder="0" applyAlignment="0" applyProtection="0">
      <alignment vertical="center"/>
    </xf>
    <xf numFmtId="0" fontId="107" fillId="0" borderId="0" applyNumberFormat="0" applyFill="0" applyBorder="0" applyAlignment="0" applyProtection="0">
      <alignment vertical="top"/>
      <protection locked="0"/>
    </xf>
    <xf numFmtId="0" fontId="70" fillId="0" borderId="0">
      <alignment vertical="center"/>
    </xf>
    <xf numFmtId="0" fontId="70" fillId="0" borderId="0">
      <alignment vertical="center"/>
    </xf>
    <xf numFmtId="0" fontId="67" fillId="5" borderId="0" applyNumberFormat="0" applyBorder="0" applyAlignment="0" applyProtection="0">
      <alignment vertical="center"/>
    </xf>
    <xf numFmtId="0" fontId="79" fillId="0" borderId="0">
      <alignment vertical="center"/>
    </xf>
    <xf numFmtId="0" fontId="110" fillId="0" borderId="0" applyNumberFormat="0" applyFill="0" applyBorder="0" applyAlignment="0" applyProtection="0">
      <alignment vertical="center"/>
    </xf>
    <xf numFmtId="0" fontId="83" fillId="0" borderId="0">
      <alignment vertical="center"/>
    </xf>
    <xf numFmtId="0" fontId="64" fillId="9" borderId="0" applyNumberFormat="0" applyBorder="0" applyAlignment="0" applyProtection="0">
      <alignment vertical="center"/>
    </xf>
    <xf numFmtId="0" fontId="63" fillId="0" borderId="20" applyNumberFormat="0" applyFill="0" applyAlignment="0" applyProtection="0">
      <alignment vertical="center"/>
    </xf>
    <xf numFmtId="0" fontId="7" fillId="0" borderId="0">
      <alignment vertical="center"/>
    </xf>
    <xf numFmtId="0" fontId="64" fillId="9" borderId="0" applyNumberFormat="0" applyBorder="0" applyAlignment="0" applyProtection="0">
      <alignment vertical="center"/>
    </xf>
    <xf numFmtId="0" fontId="68" fillId="50" borderId="0" applyNumberFormat="0" applyBorder="0" applyAlignment="0" applyProtection="0">
      <alignment vertical="center"/>
    </xf>
    <xf numFmtId="0" fontId="30" fillId="51" borderId="0" applyNumberFormat="0" applyBorder="0" applyAlignment="0" applyProtection="0">
      <alignment vertical="center"/>
    </xf>
    <xf numFmtId="0" fontId="64" fillId="51"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8" fillId="52" borderId="0" applyNumberFormat="0" applyBorder="0" applyAlignment="0" applyProtection="0">
      <alignment vertical="center"/>
    </xf>
    <xf numFmtId="0" fontId="64" fillId="19" borderId="0" applyNumberFormat="0" applyBorder="0" applyAlignment="0" applyProtection="0">
      <alignment vertical="center"/>
    </xf>
    <xf numFmtId="0" fontId="74" fillId="10" borderId="0" applyNumberFormat="0" applyBorder="0" applyAlignment="0" applyProtection="0">
      <alignment vertical="center"/>
    </xf>
    <xf numFmtId="0" fontId="64" fillId="11" borderId="0" applyNumberFormat="0" applyBorder="0" applyAlignment="0" applyProtection="0">
      <alignment vertical="center"/>
    </xf>
    <xf numFmtId="0" fontId="7" fillId="0" borderId="0">
      <alignment vertical="center"/>
    </xf>
    <xf numFmtId="0" fontId="64" fillId="11" borderId="0" applyNumberFormat="0" applyBorder="0" applyAlignment="0" applyProtection="0">
      <alignment vertical="center"/>
    </xf>
    <xf numFmtId="0" fontId="64" fillId="17" borderId="0" applyNumberFormat="0" applyBorder="0" applyAlignment="0" applyProtection="0">
      <alignment vertical="center"/>
    </xf>
    <xf numFmtId="0" fontId="7" fillId="0" borderId="0">
      <alignment vertical="center"/>
    </xf>
    <xf numFmtId="181" fontId="7" fillId="0" borderId="0" applyFont="0" applyFill="0" applyBorder="0" applyAlignment="0" applyProtection="0">
      <alignment vertical="center"/>
    </xf>
    <xf numFmtId="0" fontId="64" fillId="17" borderId="0" applyNumberFormat="0" applyBorder="0" applyAlignment="0" applyProtection="0">
      <alignment vertical="center"/>
    </xf>
    <xf numFmtId="0" fontId="7" fillId="0" borderId="0">
      <alignment vertical="center"/>
    </xf>
    <xf numFmtId="0" fontId="64" fillId="31" borderId="0" applyNumberFormat="0" applyBorder="0" applyAlignment="0" applyProtection="0">
      <alignment vertical="center"/>
    </xf>
    <xf numFmtId="0" fontId="7" fillId="0" borderId="0">
      <alignment vertical="center"/>
    </xf>
    <xf numFmtId="0" fontId="67" fillId="52" borderId="0" applyNumberFormat="0" applyBorder="0" applyAlignment="0" applyProtection="0">
      <alignment vertical="center"/>
    </xf>
    <xf numFmtId="0" fontId="64" fillId="2" borderId="0" applyNumberFormat="0" applyBorder="0" applyAlignment="0" applyProtection="0">
      <alignment vertical="center"/>
    </xf>
    <xf numFmtId="0" fontId="64" fillId="2"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30" fillId="11" borderId="0" applyNumberFormat="0" applyBorder="0" applyAlignment="0" applyProtection="0">
      <alignment vertical="center"/>
    </xf>
    <xf numFmtId="0" fontId="64" fillId="17" borderId="0" applyNumberFormat="0" applyBorder="0" applyAlignment="0" applyProtection="0">
      <alignment vertical="center"/>
    </xf>
    <xf numFmtId="0" fontId="85" fillId="0" borderId="0" applyNumberFormat="0" applyFill="0" applyBorder="0" applyAlignment="0" applyProtection="0">
      <alignment vertical="center"/>
    </xf>
    <xf numFmtId="0" fontId="64" fillId="52" borderId="0" applyNumberFormat="0" applyBorder="0" applyAlignment="0" applyProtection="0">
      <alignment vertical="center"/>
    </xf>
    <xf numFmtId="0" fontId="64" fillId="10" borderId="0" applyNumberFormat="0" applyBorder="0" applyAlignment="0" applyProtection="0">
      <alignment vertical="center"/>
    </xf>
    <xf numFmtId="0" fontId="7" fillId="0" borderId="0">
      <alignment vertical="center"/>
    </xf>
    <xf numFmtId="0" fontId="64" fillId="10" borderId="0" applyNumberFormat="0" applyBorder="0" applyAlignment="0" applyProtection="0">
      <alignment vertical="center"/>
    </xf>
    <xf numFmtId="0" fontId="67" fillId="8" borderId="0" applyNumberFormat="0" applyBorder="0" applyAlignment="0" applyProtection="0">
      <alignment vertical="center"/>
    </xf>
    <xf numFmtId="0" fontId="64" fillId="24" borderId="0" applyNumberFormat="0" applyBorder="0" applyAlignment="0" applyProtection="0">
      <alignment vertical="center"/>
    </xf>
    <xf numFmtId="0" fontId="111" fillId="0" borderId="1">
      <alignment horizontal="left" vertical="center"/>
    </xf>
    <xf numFmtId="0" fontId="64" fillId="19" borderId="0" applyNumberFormat="0" applyBorder="0" applyAlignment="0" applyProtection="0">
      <alignment vertical="center"/>
    </xf>
    <xf numFmtId="0" fontId="7" fillId="0" borderId="0">
      <alignment vertical="center"/>
    </xf>
    <xf numFmtId="0" fontId="64" fillId="19" borderId="0" applyNumberFormat="0" applyBorder="0" applyAlignment="0" applyProtection="0">
      <alignment vertical="center"/>
    </xf>
    <xf numFmtId="0" fontId="7" fillId="0" borderId="0">
      <alignment vertical="center"/>
    </xf>
    <xf numFmtId="0" fontId="64" fillId="21" borderId="0" applyNumberFormat="0" applyBorder="0" applyAlignment="0" applyProtection="0">
      <alignment vertical="center"/>
    </xf>
    <xf numFmtId="0" fontId="9" fillId="0" borderId="0">
      <alignment vertical="center"/>
    </xf>
    <xf numFmtId="0" fontId="64" fillId="52" borderId="0" applyNumberFormat="0" applyBorder="0" applyAlignment="0" applyProtection="0">
      <alignment vertical="center"/>
    </xf>
    <xf numFmtId="0" fontId="9" fillId="0" borderId="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64" fillId="24" borderId="0" applyNumberFormat="0" applyBorder="0" applyAlignment="0" applyProtection="0">
      <alignment vertical="center"/>
    </xf>
    <xf numFmtId="0" fontId="30" fillId="11" borderId="0" applyNumberFormat="0" applyBorder="0" applyAlignment="0" applyProtection="0">
      <alignment vertical="center"/>
    </xf>
    <xf numFmtId="0" fontId="64" fillId="31" borderId="0" applyNumberFormat="0" applyBorder="0" applyAlignment="0" applyProtection="0">
      <alignment vertical="center"/>
    </xf>
    <xf numFmtId="0" fontId="64" fillId="12" borderId="0" applyNumberFormat="0" applyBorder="0" applyAlignment="0" applyProtection="0">
      <alignment vertical="center"/>
    </xf>
    <xf numFmtId="0" fontId="73" fillId="9" borderId="0" applyNumberFormat="0" applyBorder="0" applyAlignment="0" applyProtection="0">
      <alignment vertical="center"/>
    </xf>
    <xf numFmtId="0" fontId="106" fillId="12" borderId="35" applyNumberFormat="0" applyAlignment="0" applyProtection="0">
      <alignment vertical="center"/>
    </xf>
    <xf numFmtId="0" fontId="68" fillId="54" borderId="0" applyNumberFormat="0" applyBorder="0" applyAlignment="0" applyProtection="0">
      <alignment vertical="center"/>
    </xf>
    <xf numFmtId="0" fontId="64" fillId="12" borderId="0" applyNumberFormat="0" applyBorder="0" applyAlignment="0" applyProtection="0">
      <alignment vertical="center"/>
    </xf>
    <xf numFmtId="0" fontId="64" fillId="24" borderId="0" applyNumberFormat="0" applyBorder="0" applyAlignment="0" applyProtection="0">
      <alignment vertical="center"/>
    </xf>
    <xf numFmtId="0" fontId="73" fillId="9" borderId="0" applyNumberFormat="0" applyBorder="0" applyAlignment="0" applyProtection="0">
      <alignment vertical="center"/>
    </xf>
    <xf numFmtId="0" fontId="64" fillId="17" borderId="0" applyNumberFormat="0" applyBorder="0" applyAlignment="0" applyProtection="0">
      <alignment vertical="center"/>
    </xf>
    <xf numFmtId="0" fontId="73" fillId="9" borderId="0" applyNumberFormat="0" applyBorder="0" applyAlignment="0" applyProtection="0">
      <alignment vertical="center"/>
    </xf>
    <xf numFmtId="0" fontId="109" fillId="0" borderId="36" applyNumberFormat="0" applyFill="0" applyAlignment="0" applyProtection="0">
      <alignment vertical="center"/>
    </xf>
    <xf numFmtId="0" fontId="74" fillId="10" borderId="0" applyNumberFormat="0" applyBorder="0" applyAlignment="0" applyProtection="0">
      <alignment vertical="center"/>
    </xf>
    <xf numFmtId="9" fontId="7" fillId="0" borderId="0" applyFont="0" applyFill="0" applyBorder="0" applyAlignment="0" applyProtection="0">
      <alignment vertical="center"/>
    </xf>
    <xf numFmtId="0" fontId="67" fillId="55" borderId="0" applyNumberFormat="0" applyBorder="0" applyAlignment="0" applyProtection="0">
      <alignment vertical="center"/>
    </xf>
    <xf numFmtId="0" fontId="74" fillId="10" borderId="0" applyNumberFormat="0" applyBorder="0" applyAlignment="0" applyProtection="0">
      <alignment vertical="center"/>
    </xf>
    <xf numFmtId="9" fontId="7" fillId="0" borderId="0" applyFont="0" applyFill="0" applyBorder="0" applyAlignment="0" applyProtection="0">
      <alignment vertical="center"/>
    </xf>
    <xf numFmtId="0" fontId="64" fillId="17" borderId="0" applyNumberFormat="0" applyBorder="0" applyAlignment="0" applyProtection="0">
      <alignment vertical="center"/>
    </xf>
    <xf numFmtId="0" fontId="64" fillId="56" borderId="0" applyNumberFormat="0" applyBorder="0" applyAlignment="0" applyProtection="0">
      <alignment vertical="center"/>
    </xf>
    <xf numFmtId="0" fontId="73" fillId="9" borderId="0" applyNumberFormat="0" applyBorder="0" applyAlignment="0" applyProtection="0">
      <alignment vertical="center"/>
    </xf>
    <xf numFmtId="0" fontId="68" fillId="10" borderId="0" applyNumberFormat="0" applyBorder="0" applyAlignment="0" applyProtection="0">
      <alignment vertical="center"/>
    </xf>
    <xf numFmtId="0" fontId="102" fillId="12" borderId="33" applyNumberFormat="0" applyAlignment="0" applyProtection="0">
      <alignment vertical="center"/>
    </xf>
    <xf numFmtId="0" fontId="67" fillId="16" borderId="0" applyNumberFormat="0" applyBorder="0" applyAlignment="0" applyProtection="0">
      <alignment vertical="center"/>
    </xf>
    <xf numFmtId="0" fontId="68" fillId="10" borderId="0" applyNumberFormat="0" applyBorder="0" applyAlignment="0" applyProtection="0">
      <alignment vertical="center"/>
    </xf>
    <xf numFmtId="0" fontId="79" fillId="0" borderId="17" applyNumberFormat="0" applyFill="0" applyProtection="0">
      <alignment horizontal="left" vertical="center"/>
    </xf>
    <xf numFmtId="0" fontId="97" fillId="0" borderId="37" applyNumberFormat="0" applyFill="0" applyAlignment="0" applyProtection="0">
      <alignment vertical="center"/>
    </xf>
    <xf numFmtId="0" fontId="73" fillId="9" borderId="0" applyNumberFormat="0" applyBorder="0" applyAlignment="0" applyProtection="0">
      <alignment vertical="center"/>
    </xf>
    <xf numFmtId="0" fontId="68" fillId="10" borderId="0" applyNumberFormat="0" applyBorder="0" applyAlignment="0" applyProtection="0">
      <alignment vertical="center"/>
    </xf>
    <xf numFmtId="9" fontId="7" fillId="0" borderId="0" applyFont="0" applyFill="0" applyBorder="0" applyAlignment="0" applyProtection="0">
      <alignment vertical="center"/>
    </xf>
    <xf numFmtId="0" fontId="68" fillId="10" borderId="0" applyNumberFormat="0" applyBorder="0" applyAlignment="0" applyProtection="0">
      <alignment vertical="center"/>
    </xf>
    <xf numFmtId="0" fontId="68" fillId="57" borderId="0" applyNumberFormat="0" applyBorder="0" applyAlignment="0" applyProtection="0">
      <alignment vertical="center"/>
    </xf>
    <xf numFmtId="186" fontId="64" fillId="0" borderId="0" applyFont="0" applyFill="0" applyBorder="0" applyAlignment="0" applyProtection="0">
      <alignment vertical="center"/>
    </xf>
    <xf numFmtId="0" fontId="68" fillId="57" borderId="0" applyNumberFormat="0" applyBorder="0" applyAlignment="0" applyProtection="0">
      <alignment vertical="center"/>
    </xf>
    <xf numFmtId="0" fontId="102" fillId="12" borderId="33" applyNumberFormat="0" applyAlignment="0" applyProtection="0">
      <alignment vertical="center"/>
    </xf>
    <xf numFmtId="0" fontId="67" fillId="16" borderId="0" applyNumberFormat="0" applyBorder="0" applyAlignment="0" applyProtection="0">
      <alignment vertical="center"/>
    </xf>
    <xf numFmtId="0" fontId="7" fillId="0" borderId="0">
      <alignment vertical="center"/>
    </xf>
    <xf numFmtId="0" fontId="68" fillId="19" borderId="0" applyNumberFormat="0" applyBorder="0" applyAlignment="0" applyProtection="0">
      <alignment vertical="center"/>
    </xf>
    <xf numFmtId="0" fontId="67" fillId="52" borderId="0" applyNumberFormat="0" applyBorder="0" applyAlignment="0" applyProtection="0">
      <alignment vertical="center"/>
    </xf>
    <xf numFmtId="0" fontId="64" fillId="0" borderId="0">
      <alignment vertical="center"/>
    </xf>
    <xf numFmtId="0" fontId="68" fillId="19" borderId="0" applyNumberFormat="0" applyBorder="0" applyAlignment="0" applyProtection="0">
      <alignment vertical="center"/>
    </xf>
    <xf numFmtId="0" fontId="64" fillId="0" borderId="0">
      <alignment vertical="center"/>
    </xf>
    <xf numFmtId="0" fontId="64" fillId="11" borderId="38" applyNumberFormat="0" applyFont="0" applyAlignment="0" applyProtection="0">
      <alignment vertical="center"/>
    </xf>
    <xf numFmtId="0" fontId="68" fillId="21" borderId="0" applyNumberFormat="0" applyBorder="0" applyAlignment="0" applyProtection="0">
      <alignment vertical="center"/>
    </xf>
    <xf numFmtId="0" fontId="68" fillId="52" borderId="0" applyNumberFormat="0" applyBorder="0" applyAlignment="0" applyProtection="0">
      <alignment vertical="center"/>
    </xf>
    <xf numFmtId="0" fontId="67" fillId="16"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73" fillId="9" borderId="0" applyNumberFormat="0" applyBorder="0" applyAlignment="0" applyProtection="0">
      <alignment vertical="center"/>
    </xf>
    <xf numFmtId="0" fontId="30" fillId="51" borderId="0" applyNumberFormat="0" applyBorder="0" applyAlignment="0" applyProtection="0">
      <alignment vertical="center"/>
    </xf>
    <xf numFmtId="0" fontId="68" fillId="53" borderId="0" applyNumberFormat="0" applyBorder="0" applyAlignment="0" applyProtection="0">
      <alignment vertical="center"/>
    </xf>
    <xf numFmtId="0" fontId="30" fillId="51" borderId="0" applyNumberFormat="0" applyBorder="0" applyAlignment="0" applyProtection="0">
      <alignment vertical="center"/>
    </xf>
    <xf numFmtId="0" fontId="66" fillId="0" borderId="21" applyNumberFormat="0" applyFill="0" applyAlignment="0" applyProtection="0">
      <alignment vertical="center"/>
    </xf>
    <xf numFmtId="0" fontId="68" fillId="53" borderId="0" applyNumberFormat="0" applyBorder="0" applyAlignment="0" applyProtection="0">
      <alignment vertical="center"/>
    </xf>
    <xf numFmtId="0" fontId="68" fillId="20" borderId="0" applyNumberFormat="0" applyBorder="0" applyAlignment="0" applyProtection="0">
      <alignment vertical="center"/>
    </xf>
    <xf numFmtId="0" fontId="67" fillId="16" borderId="0" applyNumberFormat="0" applyBorder="0" applyAlignment="0" applyProtection="0">
      <alignment vertical="center"/>
    </xf>
    <xf numFmtId="0" fontId="68" fillId="20" borderId="0" applyNumberFormat="0" applyBorder="0" applyAlignment="0" applyProtection="0">
      <alignment vertical="center"/>
    </xf>
    <xf numFmtId="0" fontId="68" fillId="54" borderId="0" applyNumberFormat="0" applyBorder="0" applyAlignment="0" applyProtection="0">
      <alignment vertical="center"/>
    </xf>
    <xf numFmtId="0" fontId="7" fillId="0" borderId="0">
      <alignment vertical="center"/>
    </xf>
    <xf numFmtId="0" fontId="79" fillId="0" borderId="0" applyProtection="0">
      <alignment vertical="center"/>
    </xf>
    <xf numFmtId="0" fontId="89" fillId="0" borderId="25" applyNumberFormat="0" applyFill="0" applyAlignment="0" applyProtection="0">
      <alignment vertical="center"/>
    </xf>
    <xf numFmtId="0" fontId="68" fillId="12" borderId="0" applyNumberFormat="0" applyBorder="0" applyAlignment="0" applyProtection="0">
      <alignment vertical="center"/>
    </xf>
    <xf numFmtId="0" fontId="9" fillId="0" borderId="0">
      <alignment vertical="center"/>
    </xf>
    <xf numFmtId="0" fontId="68" fillId="12"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68" fillId="12" borderId="0" applyNumberFormat="0" applyBorder="0" applyAlignment="0" applyProtection="0">
      <alignment vertical="center"/>
    </xf>
    <xf numFmtId="0" fontId="7" fillId="0" borderId="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7" fillId="0" borderId="0">
      <alignment vertical="center"/>
    </xf>
    <xf numFmtId="0" fontId="7" fillId="0" borderId="0" applyNumberFormat="0" applyFill="0" applyBorder="0" applyAlignment="0" applyProtection="0">
      <alignment vertical="center"/>
    </xf>
    <xf numFmtId="0" fontId="68" fillId="5" borderId="0" applyNumberFormat="0" applyBorder="0" applyAlignment="0" applyProtection="0">
      <alignment vertical="center"/>
    </xf>
    <xf numFmtId="0" fontId="68" fillId="8" borderId="0" applyNumberFormat="0" applyBorder="0" applyAlignment="0" applyProtection="0">
      <alignment vertical="center"/>
    </xf>
    <xf numFmtId="0" fontId="112" fillId="0" borderId="18">
      <alignment horizontal="left" vertical="center"/>
    </xf>
    <xf numFmtId="0" fontId="68" fillId="5" borderId="0" applyNumberFormat="0" applyBorder="0" applyAlignment="0" applyProtection="0">
      <alignment vertical="center"/>
    </xf>
    <xf numFmtId="0" fontId="112" fillId="0" borderId="18">
      <alignment horizontal="lef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8" fillId="16" borderId="0" applyNumberFormat="0" applyBorder="0" applyAlignment="0" applyProtection="0">
      <alignment vertical="center"/>
    </xf>
    <xf numFmtId="0" fontId="87" fillId="0" borderId="0">
      <alignment vertical="center"/>
      <protection locked="0"/>
    </xf>
    <xf numFmtId="0" fontId="67" fillId="8" borderId="0" applyNumberFormat="0" applyBorder="0" applyAlignment="0" applyProtection="0">
      <alignment vertical="center"/>
    </xf>
    <xf numFmtId="0" fontId="68" fillId="50" borderId="0" applyNumberFormat="0" applyBorder="0" applyAlignment="0" applyProtection="0">
      <alignment vertical="center"/>
    </xf>
    <xf numFmtId="0" fontId="30" fillId="51" borderId="0" applyNumberFormat="0" applyBorder="0" applyAlignment="0" applyProtection="0">
      <alignment vertical="center"/>
    </xf>
    <xf numFmtId="0" fontId="7" fillId="0" borderId="0">
      <alignment vertical="center"/>
    </xf>
    <xf numFmtId="0" fontId="30" fillId="17" borderId="0" applyNumberFormat="0" applyBorder="0" applyAlignment="0" applyProtection="0">
      <alignment vertical="center"/>
    </xf>
    <xf numFmtId="0" fontId="73" fillId="17"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67" fillId="16" borderId="0" applyNumberFormat="0" applyBorder="0" applyAlignment="0" applyProtection="0">
      <alignment vertical="center"/>
    </xf>
    <xf numFmtId="0" fontId="104" fillId="0" borderId="0" applyNumberFormat="0" applyFill="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98" fillId="0" borderId="30">
      <alignment horizontal="center" vertical="center"/>
    </xf>
    <xf numFmtId="0" fontId="30" fillId="51" borderId="0" applyNumberFormat="0" applyBorder="0" applyAlignment="0" applyProtection="0">
      <alignment vertical="center"/>
    </xf>
    <xf numFmtId="0" fontId="66" fillId="0" borderId="21" applyNumberFormat="0" applyFill="0" applyAlignment="0" applyProtection="0">
      <alignment vertical="center"/>
    </xf>
    <xf numFmtId="0" fontId="67" fillId="24" borderId="0" applyNumberFormat="0" applyBorder="0" applyAlignment="0" applyProtection="0">
      <alignment vertical="center"/>
    </xf>
    <xf numFmtId="0" fontId="89" fillId="0" borderId="25" applyNumberFormat="0" applyFill="0" applyAlignment="0" applyProtection="0">
      <alignment vertical="center"/>
    </xf>
    <xf numFmtId="0" fontId="67" fillId="24" borderId="0" applyNumberFormat="0" applyBorder="0" applyAlignment="0" applyProtection="0">
      <alignment vertical="center"/>
    </xf>
    <xf numFmtId="0" fontId="64" fillId="11" borderId="38" applyNumberFormat="0" applyFont="0" applyAlignment="0" applyProtection="0">
      <alignment vertical="center"/>
    </xf>
    <xf numFmtId="0" fontId="7" fillId="0" borderId="0">
      <alignment vertical="center"/>
    </xf>
    <xf numFmtId="0" fontId="89" fillId="0" borderId="25" applyNumberFormat="0" applyFill="0" applyAlignment="0" applyProtection="0">
      <alignment vertical="center"/>
    </xf>
    <xf numFmtId="0" fontId="67" fillId="24" borderId="0" applyNumberFormat="0" applyBorder="0" applyAlignment="0" applyProtection="0">
      <alignment vertical="center"/>
    </xf>
    <xf numFmtId="15" fontId="113" fillId="0" borderId="0">
      <alignment vertical="center"/>
    </xf>
    <xf numFmtId="0" fontId="67" fillId="8" borderId="0" applyNumberFormat="0" applyBorder="0" applyAlignment="0" applyProtection="0">
      <alignment vertical="center"/>
    </xf>
    <xf numFmtId="181" fontId="7" fillId="0" borderId="0" applyFont="0" applyFill="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7" fillId="0" borderId="0">
      <alignment vertical="center"/>
    </xf>
    <xf numFmtId="0" fontId="67" fillId="8" borderId="0" applyNumberFormat="0" applyBorder="0" applyAlignment="0" applyProtection="0">
      <alignment vertical="center"/>
    </xf>
    <xf numFmtId="0" fontId="114" fillId="58" borderId="39">
      <alignment vertical="center"/>
      <protection locked="0"/>
    </xf>
    <xf numFmtId="0" fontId="67" fillId="8" borderId="0" applyNumberFormat="0" applyBorder="0" applyAlignment="0" applyProtection="0">
      <alignment vertical="center"/>
    </xf>
    <xf numFmtId="0" fontId="7" fillId="0" borderId="0">
      <alignment vertical="center"/>
    </xf>
    <xf numFmtId="0" fontId="71" fillId="0" borderId="23" applyNumberFormat="0" applyFill="0" applyProtection="0">
      <alignment horizontal="center" vertical="center"/>
    </xf>
    <xf numFmtId="0" fontId="67" fillId="8" borderId="0" applyNumberFormat="0" applyBorder="0" applyAlignment="0" applyProtection="0">
      <alignment vertical="center"/>
    </xf>
    <xf numFmtId="0" fontId="7" fillId="0" borderId="0">
      <alignment vertical="center"/>
    </xf>
    <xf numFmtId="0" fontId="67" fillId="8" borderId="0" applyNumberFormat="0" applyBorder="0" applyAlignment="0" applyProtection="0">
      <alignment vertical="center"/>
    </xf>
    <xf numFmtId="0" fontId="93" fillId="31" borderId="0" applyNumberFormat="0" applyBorder="0" applyAlignment="0" applyProtection="0">
      <alignment vertical="center"/>
    </xf>
    <xf numFmtId="0" fontId="7" fillId="0" borderId="0">
      <alignment vertical="center"/>
    </xf>
    <xf numFmtId="0" fontId="67" fillId="8" borderId="0" applyNumberFormat="0" applyBorder="0" applyAlignment="0" applyProtection="0">
      <alignment vertical="center"/>
    </xf>
    <xf numFmtId="0" fontId="93" fillId="31" borderId="0" applyNumberFormat="0" applyBorder="0" applyAlignment="0" applyProtection="0">
      <alignment vertical="center"/>
    </xf>
    <xf numFmtId="0" fontId="111" fillId="0" borderId="1">
      <alignment horizontal="left" vertical="center"/>
    </xf>
    <xf numFmtId="0" fontId="68" fillId="8" borderId="0" applyNumberFormat="0" applyBorder="0" applyAlignment="0" applyProtection="0">
      <alignment vertical="center"/>
    </xf>
    <xf numFmtId="0" fontId="112" fillId="0" borderId="40" applyNumberFormat="0" applyAlignment="0" applyProtection="0">
      <alignment horizontal="left" vertical="center"/>
    </xf>
    <xf numFmtId="0" fontId="67" fillId="55" borderId="0" applyNumberFormat="0" applyBorder="0" applyAlignment="0" applyProtection="0">
      <alignment vertical="center"/>
    </xf>
    <xf numFmtId="0" fontId="115" fillId="52" borderId="35" applyNumberFormat="0" applyAlignment="0" applyProtection="0">
      <alignment vertical="center"/>
    </xf>
    <xf numFmtId="0" fontId="30" fillId="12" borderId="0" applyNumberFormat="0" applyBorder="0" applyAlignment="0" applyProtection="0">
      <alignment vertical="center"/>
    </xf>
    <xf numFmtId="183" fontId="79" fillId="0" borderId="23" applyFill="0" applyProtection="0">
      <alignment horizontal="right" vertical="center"/>
    </xf>
    <xf numFmtId="0" fontId="67" fillId="18" borderId="0" applyNumberFormat="0" applyBorder="0" applyAlignment="0" applyProtection="0">
      <alignment vertical="center"/>
    </xf>
    <xf numFmtId="183" fontId="79" fillId="0" borderId="23" applyFill="0" applyProtection="0">
      <alignment horizontal="right" vertical="center"/>
    </xf>
    <xf numFmtId="0" fontId="67" fillId="18" borderId="0" applyNumberFormat="0" applyBorder="0" applyAlignment="0" applyProtection="0">
      <alignment vertical="center"/>
    </xf>
    <xf numFmtId="0" fontId="30" fillId="51" borderId="0" applyNumberFormat="0" applyBorder="0" applyAlignment="0" applyProtection="0">
      <alignment vertical="center"/>
    </xf>
    <xf numFmtId="0" fontId="73" fillId="17" borderId="0" applyNumberFormat="0" applyBorder="0" applyAlignment="0" applyProtection="0">
      <alignment vertical="center"/>
    </xf>
    <xf numFmtId="183" fontId="79" fillId="0" borderId="23" applyFill="0" applyProtection="0">
      <alignment horizontal="right" vertical="center"/>
    </xf>
    <xf numFmtId="0" fontId="67" fillId="18"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8" fillId="54" borderId="0" applyNumberFormat="0" applyBorder="0" applyAlignment="0" applyProtection="0">
      <alignment vertical="center"/>
    </xf>
    <xf numFmtId="0" fontId="114" fillId="58" borderId="39">
      <alignment vertical="center"/>
      <protection locked="0"/>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9" fontId="7" fillId="0" borderId="0" applyFont="0" applyFill="0" applyBorder="0" applyAlignment="0" applyProtection="0">
      <alignment vertical="center"/>
    </xf>
    <xf numFmtId="15" fontId="113" fillId="0" borderId="0">
      <alignment vertical="center"/>
    </xf>
    <xf numFmtId="0" fontId="67" fillId="55"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16" fillId="0" borderId="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18" borderId="0" applyNumberFormat="0" applyBorder="0" applyAlignment="0" applyProtection="0">
      <alignment vertical="center"/>
    </xf>
    <xf numFmtId="0" fontId="7" fillId="0" borderId="0" applyFont="0" applyFill="0" applyBorder="0" applyAlignment="0" applyProtection="0">
      <alignment vertical="center"/>
    </xf>
    <xf numFmtId="0" fontId="30" fillId="11" borderId="0" applyNumberFormat="0" applyBorder="0" applyAlignment="0" applyProtection="0">
      <alignment vertical="center"/>
    </xf>
    <xf numFmtId="0" fontId="67" fillId="5"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89" fillId="0" borderId="25" applyNumberFormat="0" applyFill="0" applyAlignment="0" applyProtection="0">
      <alignment vertical="center"/>
    </xf>
    <xf numFmtId="0" fontId="30" fillId="11"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93" fillId="31" borderId="0" applyNumberFormat="0" applyBorder="0" applyAlignment="0" applyProtection="0">
      <alignment vertical="center"/>
    </xf>
    <xf numFmtId="0" fontId="66" fillId="0" borderId="21" applyNumberFormat="0" applyFill="0" applyAlignment="0" applyProtection="0">
      <alignment vertical="center"/>
    </xf>
    <xf numFmtId="0" fontId="89" fillId="0" borderId="25" applyNumberFormat="0" applyFill="0" applyAlignment="0" applyProtection="0">
      <alignment vertical="center"/>
    </xf>
    <xf numFmtId="0" fontId="30" fillId="11" borderId="0" applyNumberFormat="0" applyBorder="0" applyAlignment="0" applyProtection="0">
      <alignment vertical="center"/>
    </xf>
    <xf numFmtId="0" fontId="89" fillId="0" borderId="25" applyNumberFormat="0" applyFill="0" applyAlignment="0" applyProtection="0">
      <alignment vertical="center"/>
    </xf>
    <xf numFmtId="0" fontId="30" fillId="11" borderId="0" applyNumberFormat="0" applyBorder="0" applyAlignment="0" applyProtection="0">
      <alignment vertical="center"/>
    </xf>
    <xf numFmtId="182" fontId="7" fillId="0" borderId="0" applyFont="0" applyFill="0" applyBorder="0" applyAlignment="0" applyProtection="0">
      <alignment vertical="center"/>
    </xf>
    <xf numFmtId="0" fontId="82" fillId="17" borderId="0" applyNumberFormat="0" applyBorder="0" applyAlignment="0" applyProtection="0">
      <alignment vertical="center"/>
    </xf>
    <xf numFmtId="0" fontId="67"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2" fillId="17" borderId="0" applyNumberFormat="0" applyBorder="0" applyAlignment="0" applyProtection="0">
      <alignment vertical="center"/>
    </xf>
    <xf numFmtId="184" fontId="7" fillId="0" borderId="0" applyFont="0" applyFill="0" applyBorder="0" applyAlignment="0" applyProtection="0">
      <alignment vertical="center"/>
    </xf>
    <xf numFmtId="0" fontId="67" fillId="12"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30" fillId="9" borderId="0" applyNumberFormat="0" applyBorder="0" applyAlignment="0" applyProtection="0">
      <alignment vertical="center"/>
    </xf>
    <xf numFmtId="0" fontId="67" fillId="8"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73" fillId="17" borderId="0" applyNumberFormat="0" applyBorder="0" applyAlignment="0" applyProtection="0">
      <alignment vertical="center"/>
    </xf>
    <xf numFmtId="0" fontId="79" fillId="0" borderId="17" applyNumberFormat="0" applyFill="0" applyProtection="0">
      <alignment horizontal="right" vertical="center"/>
    </xf>
    <xf numFmtId="0" fontId="67" fillId="12" borderId="0" applyNumberFormat="0" applyBorder="0" applyAlignment="0" applyProtection="0">
      <alignment vertical="center"/>
    </xf>
    <xf numFmtId="0" fontId="7" fillId="0" borderId="0">
      <alignment vertical="center"/>
    </xf>
    <xf numFmtId="0" fontId="67" fillId="12" borderId="0" applyNumberFormat="0" applyBorder="0" applyAlignment="0" applyProtection="0">
      <alignment vertical="center"/>
    </xf>
    <xf numFmtId="0" fontId="67" fillId="18" borderId="0" applyNumberFormat="0" applyBorder="0" applyAlignment="0" applyProtection="0">
      <alignment vertical="center"/>
    </xf>
    <xf numFmtId="193" fontId="117" fillId="0" borderId="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7" fillId="0" borderId="0">
      <alignment vertical="center"/>
    </xf>
    <xf numFmtId="192" fontId="7" fillId="0" borderId="0" applyFont="0" applyFill="0" applyBorder="0" applyAlignment="0" applyProtection="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93" fillId="19" borderId="0" applyNumberFormat="0" applyBorder="0" applyAlignment="0" applyProtection="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93" fillId="19"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85" fillId="0" borderId="0" applyNumberFormat="0" applyFill="0" applyBorder="0" applyAlignment="0" applyProtection="0">
      <alignment vertical="center"/>
    </xf>
    <xf numFmtId="0" fontId="67" fillId="18" borderId="0" applyNumberFormat="0" applyBorder="0" applyAlignment="0" applyProtection="0">
      <alignment vertical="center"/>
    </xf>
    <xf numFmtId="0" fontId="93" fillId="19" borderId="0" applyNumberFormat="0" applyBorder="0" applyAlignment="0" applyProtection="0">
      <alignment vertical="center"/>
    </xf>
    <xf numFmtId="0" fontId="67" fillId="8" borderId="0" applyNumberFormat="0" applyBorder="0" applyAlignment="0" applyProtection="0">
      <alignment vertical="center"/>
    </xf>
    <xf numFmtId="0" fontId="66" fillId="0" borderId="21" applyNumberFormat="0" applyFill="0" applyAlignment="0" applyProtection="0">
      <alignment vertical="center"/>
    </xf>
    <xf numFmtId="9" fontId="7" fillId="0" borderId="0" applyFont="0" applyFill="0" applyBorder="0" applyAlignment="0" applyProtection="0">
      <alignment vertical="center"/>
    </xf>
    <xf numFmtId="0" fontId="30" fillId="51" borderId="0" applyNumberFormat="0" applyBorder="0" applyAlignment="0" applyProtection="0">
      <alignment vertical="center"/>
    </xf>
    <xf numFmtId="0" fontId="93" fillId="19" borderId="0" applyNumberFormat="0" applyBorder="0" applyAlignment="0" applyProtection="0">
      <alignment vertical="center"/>
    </xf>
    <xf numFmtId="0" fontId="66" fillId="0" borderId="21"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30" fillId="51" borderId="0" applyNumberFormat="0" applyBorder="0" applyAlignment="0" applyProtection="0">
      <alignment vertical="center"/>
    </xf>
    <xf numFmtId="9" fontId="7" fillId="0" borderId="0" applyFont="0" applyFill="0" applyBorder="0" applyAlignment="0" applyProtection="0">
      <alignment vertical="center"/>
    </xf>
    <xf numFmtId="0" fontId="30" fillId="51" borderId="0" applyNumberFormat="0" applyBorder="0" applyAlignment="0" applyProtection="0">
      <alignment vertical="center"/>
    </xf>
    <xf numFmtId="0" fontId="118" fillId="59" borderId="0" applyNumberFormat="0" applyBorder="0" applyAlignment="0" applyProtection="0">
      <alignment vertical="center"/>
    </xf>
    <xf numFmtId="9" fontId="7" fillId="0" borderId="0" applyFont="0" applyFill="0" applyBorder="0" applyAlignment="0" applyProtection="0">
      <alignment vertical="center"/>
    </xf>
    <xf numFmtId="0" fontId="30" fillId="51" borderId="0" applyNumberFormat="0" applyBorder="0" applyAlignment="0" applyProtection="0">
      <alignment vertical="center"/>
    </xf>
    <xf numFmtId="9" fontId="7" fillId="0" borderId="0" applyFont="0" applyFill="0" applyBorder="0" applyAlignment="0" applyProtection="0">
      <alignment vertical="center"/>
    </xf>
    <xf numFmtId="0" fontId="115" fillId="52" borderId="35" applyNumberFormat="0" applyAlignment="0" applyProtection="0">
      <alignment vertical="center"/>
    </xf>
    <xf numFmtId="0" fontId="30" fillId="12" borderId="0" applyNumberFormat="0" applyBorder="0" applyAlignment="0" applyProtection="0">
      <alignment vertical="center"/>
    </xf>
    <xf numFmtId="0" fontId="30" fillId="52"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15" fillId="52" borderId="35" applyNumberFormat="0" applyAlignment="0" applyProtection="0">
      <alignment vertical="center"/>
    </xf>
    <xf numFmtId="0" fontId="30" fillId="12" borderId="0" applyNumberFormat="0" applyBorder="0" applyAlignment="0" applyProtection="0">
      <alignment vertical="center"/>
    </xf>
    <xf numFmtId="0" fontId="79" fillId="0" borderId="17" applyNumberFormat="0" applyFill="0" applyProtection="0">
      <alignment horizontal="left" vertical="center"/>
    </xf>
    <xf numFmtId="0" fontId="30" fillId="52" borderId="0" applyNumberFormat="0" applyBorder="0" applyAlignment="0" applyProtection="0">
      <alignment vertical="center"/>
    </xf>
    <xf numFmtId="0" fontId="7" fillId="0" borderId="0">
      <alignment vertical="center"/>
    </xf>
    <xf numFmtId="0" fontId="115" fillId="52" borderId="35" applyNumberFormat="0" applyAlignment="0" applyProtection="0">
      <alignment vertical="center"/>
    </xf>
    <xf numFmtId="0" fontId="30" fillId="12" borderId="0" applyNumberFormat="0" applyBorder="0" applyAlignment="0" applyProtection="0">
      <alignment vertical="center"/>
    </xf>
    <xf numFmtId="0" fontId="7" fillId="0" borderId="0">
      <alignment vertical="center"/>
    </xf>
    <xf numFmtId="0" fontId="115" fillId="52" borderId="35" applyNumberFormat="0" applyAlignment="0" applyProtection="0">
      <alignment vertical="center"/>
    </xf>
    <xf numFmtId="0" fontId="30" fillId="12" borderId="0" applyNumberFormat="0" applyBorder="0" applyAlignment="0" applyProtection="0">
      <alignment vertical="center"/>
    </xf>
    <xf numFmtId="0" fontId="67" fillId="12" borderId="0" applyNumberFormat="0" applyBorder="0" applyAlignment="0" applyProtection="0">
      <alignment vertical="center"/>
    </xf>
    <xf numFmtId="0" fontId="104" fillId="0" borderId="0" applyNumberFormat="0" applyFill="0" applyBorder="0" applyAlignment="0" applyProtection="0">
      <alignment vertical="center"/>
    </xf>
    <xf numFmtId="0" fontId="67" fillId="12" borderId="0" applyNumberFormat="0" applyBorder="0" applyAlignment="0" applyProtection="0">
      <alignment vertical="center"/>
    </xf>
    <xf numFmtId="0" fontId="7" fillId="60" borderId="0" applyNumberFormat="0" applyFont="0" applyBorder="0" applyAlignment="0" applyProtection="0">
      <alignment vertical="center"/>
    </xf>
    <xf numFmtId="0" fontId="67" fillId="12" borderId="0" applyNumberFormat="0" applyBorder="0" applyAlignment="0" applyProtection="0">
      <alignment vertical="center"/>
    </xf>
    <xf numFmtId="0" fontId="67" fillId="8" borderId="0" applyNumberFormat="0" applyBorder="0" applyAlignment="0" applyProtection="0">
      <alignment vertical="center"/>
    </xf>
    <xf numFmtId="0" fontId="67" fillId="16" borderId="0" applyNumberFormat="0" applyBorder="0" applyAlignment="0" applyProtection="0">
      <alignment vertical="center"/>
    </xf>
    <xf numFmtId="0" fontId="117" fillId="0" borderId="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71" fillId="0" borderId="23" applyNumberFormat="0" applyFill="0" applyProtection="0">
      <alignment horizontal="left" vertical="center"/>
    </xf>
    <xf numFmtId="0" fontId="98" fillId="0" borderId="30">
      <alignment horizontal="center" vertical="center"/>
    </xf>
    <xf numFmtId="0" fontId="67" fillId="8" borderId="0" applyNumberFormat="0" applyBorder="0" applyAlignment="0" applyProtection="0">
      <alignment vertical="center"/>
    </xf>
    <xf numFmtId="9" fontId="7" fillId="0" borderId="0" applyFont="0" applyFill="0" applyBorder="0" applyAlignment="0" applyProtection="0">
      <alignment vertical="center"/>
    </xf>
    <xf numFmtId="0" fontId="67" fillId="8" borderId="0" applyNumberFormat="0" applyBorder="0" applyAlignment="0" applyProtection="0">
      <alignment vertical="center"/>
    </xf>
    <xf numFmtId="0" fontId="7" fillId="0" borderId="0">
      <alignment vertical="center"/>
    </xf>
    <xf numFmtId="0" fontId="119" fillId="0" borderId="41" applyNumberFormat="0" applyFill="0" applyAlignment="0" applyProtection="0">
      <alignment vertical="center"/>
    </xf>
    <xf numFmtId="0" fontId="67" fillId="8" borderId="0" applyNumberFormat="0" applyBorder="0" applyAlignment="0" applyProtection="0">
      <alignment vertical="center"/>
    </xf>
    <xf numFmtId="0" fontId="89" fillId="0" borderId="25" applyNumberFormat="0" applyFill="0" applyAlignment="0" applyProtection="0">
      <alignment vertical="center"/>
    </xf>
    <xf numFmtId="0" fontId="67" fillId="8" borderId="0" applyNumberFormat="0" applyBorder="0" applyAlignment="0" applyProtection="0">
      <alignment vertical="center"/>
    </xf>
    <xf numFmtId="0" fontId="89" fillId="0" borderId="25" applyNumberFormat="0" applyFill="0" applyAlignment="0" applyProtection="0">
      <alignment vertical="center"/>
    </xf>
    <xf numFmtId="0" fontId="67" fillId="5" borderId="0" applyNumberFormat="0" applyBorder="0" applyAlignment="0" applyProtection="0">
      <alignment vertical="center"/>
    </xf>
    <xf numFmtId="0" fontId="7"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77" fillId="11" borderId="1" applyNumberFormat="0" applyBorder="0" applyAlignment="0" applyProtection="0">
      <alignment vertical="center"/>
    </xf>
    <xf numFmtId="0" fontId="30" fillId="17" borderId="0" applyNumberFormat="0" applyBorder="0" applyAlignment="0" applyProtection="0">
      <alignment vertical="center"/>
    </xf>
    <xf numFmtId="0" fontId="73" fillId="9" borderId="0" applyNumberFormat="0" applyBorder="0" applyAlignment="0" applyProtection="0">
      <alignment vertical="center"/>
    </xf>
    <xf numFmtId="0" fontId="30" fillId="51" borderId="0" applyNumberFormat="0" applyBorder="0" applyAlignment="0" applyProtection="0">
      <alignment vertical="center"/>
    </xf>
    <xf numFmtId="0" fontId="7" fillId="0" borderId="0">
      <alignment vertical="center"/>
    </xf>
    <xf numFmtId="0" fontId="73" fillId="9" borderId="0" applyNumberFormat="0" applyBorder="0" applyAlignment="0" applyProtection="0">
      <alignment vertical="center"/>
    </xf>
    <xf numFmtId="0" fontId="109" fillId="0" borderId="36" applyNumberFormat="0" applyFill="0" applyAlignment="0" applyProtection="0">
      <alignment vertical="center"/>
    </xf>
    <xf numFmtId="0" fontId="67" fillId="24" borderId="0" applyNumberFormat="0" applyBorder="0" applyAlignment="0" applyProtection="0">
      <alignment vertical="center"/>
    </xf>
    <xf numFmtId="0" fontId="7" fillId="0" borderId="0">
      <alignment vertical="center"/>
    </xf>
    <xf numFmtId="0" fontId="73" fillId="9" borderId="0" applyNumberFormat="0" applyBorder="0" applyAlignment="0" applyProtection="0">
      <alignment vertical="center"/>
    </xf>
    <xf numFmtId="0" fontId="67" fillId="24" borderId="0" applyNumberFormat="0" applyBorder="0" applyAlignment="0" applyProtection="0">
      <alignment vertical="center"/>
    </xf>
    <xf numFmtId="0" fontId="120" fillId="52" borderId="42">
      <alignment horizontal="left" vertical="center"/>
      <protection locked="0" hidden="1"/>
    </xf>
    <xf numFmtId="0" fontId="67" fillId="5" borderId="0" applyNumberFormat="0" applyBorder="0" applyAlignment="0" applyProtection="0">
      <alignment vertical="center"/>
    </xf>
    <xf numFmtId="0" fontId="120" fillId="52" borderId="42">
      <alignment horizontal="left" vertical="center"/>
      <protection locked="0" hidden="1"/>
    </xf>
    <xf numFmtId="0" fontId="109" fillId="0" borderId="36" applyNumberFormat="0" applyFill="0" applyAlignment="0" applyProtection="0">
      <alignment vertical="center"/>
    </xf>
    <xf numFmtId="0" fontId="67" fillId="5" borderId="0" applyNumberFormat="0" applyBorder="0" applyAlignment="0" applyProtection="0">
      <alignment vertical="center"/>
    </xf>
    <xf numFmtId="179" fontId="7" fillId="0" borderId="0" applyFont="0" applyFill="0" applyBorder="0" applyAlignment="0" applyProtection="0">
      <alignment vertical="center"/>
    </xf>
    <xf numFmtId="0" fontId="97" fillId="0" borderId="37" applyNumberFormat="0" applyFill="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93" fillId="31" borderId="0" applyNumberFormat="0" applyBorder="0" applyAlignment="0" applyProtection="0">
      <alignment vertical="center"/>
    </xf>
    <xf numFmtId="0" fontId="66" fillId="0" borderId="43" applyNumberFormat="0" applyFill="0" applyAlignment="0" applyProtection="0">
      <alignment vertical="center"/>
    </xf>
    <xf numFmtId="0" fontId="67" fillId="5" borderId="0" applyNumberFormat="0" applyBorder="0" applyAlignment="0" applyProtection="0">
      <alignment vertical="center"/>
    </xf>
    <xf numFmtId="0" fontId="93" fillId="31" borderId="0" applyNumberFormat="0" applyBorder="0" applyAlignment="0" applyProtection="0">
      <alignment vertical="center"/>
    </xf>
    <xf numFmtId="0" fontId="66" fillId="0" borderId="43" applyNumberFormat="0" applyFill="0" applyAlignment="0" applyProtection="0">
      <alignment vertical="center"/>
    </xf>
    <xf numFmtId="0" fontId="67" fillId="5" borderId="0" applyNumberFormat="0" applyBorder="0" applyAlignment="0" applyProtection="0">
      <alignment vertical="center"/>
    </xf>
    <xf numFmtId="0" fontId="66" fillId="0" borderId="21" applyNumberFormat="0" applyFill="0" applyAlignment="0" applyProtection="0">
      <alignment vertical="center"/>
    </xf>
    <xf numFmtId="0" fontId="89" fillId="0" borderId="25" applyNumberFormat="0" applyFill="0" applyAlignment="0" applyProtection="0">
      <alignment vertical="center"/>
    </xf>
    <xf numFmtId="9" fontId="7" fillId="0" borderId="0" applyFont="0" applyFill="0" applyBorder="0" applyAlignment="0" applyProtection="0">
      <alignment vertical="center"/>
    </xf>
    <xf numFmtId="0" fontId="67" fillId="5" borderId="0" applyNumberFormat="0" applyBorder="0" applyAlignment="0" applyProtection="0">
      <alignment vertical="center"/>
    </xf>
    <xf numFmtId="0" fontId="66" fillId="0" borderId="21" applyNumberFormat="0" applyFill="0" applyAlignment="0" applyProtection="0">
      <alignment vertical="center"/>
    </xf>
    <xf numFmtId="0" fontId="89" fillId="0" borderId="25" applyNumberFormat="0" applyFill="0" applyAlignment="0" applyProtection="0">
      <alignment vertical="center"/>
    </xf>
    <xf numFmtId="0" fontId="30" fillId="11" borderId="0" applyNumberFormat="0" applyBorder="0" applyAlignment="0" applyProtection="0">
      <alignment vertical="center"/>
    </xf>
    <xf numFmtId="0" fontId="30" fillId="52" borderId="0" applyNumberFormat="0" applyBorder="0" applyAlignment="0" applyProtection="0">
      <alignment vertical="center"/>
    </xf>
    <xf numFmtId="0" fontId="97" fillId="0" borderId="37" applyNumberFormat="0" applyFill="0" applyAlignment="0" applyProtection="0">
      <alignment vertical="center"/>
    </xf>
    <xf numFmtId="0" fontId="7" fillId="0" borderId="0">
      <alignment vertical="center"/>
    </xf>
    <xf numFmtId="0" fontId="7" fillId="0" borderId="0">
      <alignment vertical="center"/>
    </xf>
    <xf numFmtId="0" fontId="98" fillId="0" borderId="0" applyNumberFormat="0" applyFill="0" applyBorder="0" applyAlignment="0" applyProtection="0">
      <alignment vertical="center"/>
    </xf>
    <xf numFmtId="0" fontId="30"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16" borderId="0" applyNumberFormat="0" applyBorder="0" applyAlignment="0" applyProtection="0">
      <alignment vertical="center"/>
    </xf>
    <xf numFmtId="0" fontId="89" fillId="0" borderId="25" applyNumberFormat="0" applyFill="0" applyAlignment="0" applyProtection="0">
      <alignment vertical="center"/>
    </xf>
    <xf numFmtId="197" fontId="7" fillId="0" borderId="0" applyFont="0" applyFill="0" applyBorder="0" applyAlignment="0" applyProtection="0">
      <alignment vertical="center"/>
    </xf>
    <xf numFmtId="9" fontId="7" fillId="0" borderId="0" applyFont="0" applyFill="0" applyBorder="0" applyAlignment="0" applyProtection="0">
      <alignment vertical="center"/>
    </xf>
    <xf numFmtId="0" fontId="97" fillId="0" borderId="37" applyNumberFormat="0" applyFill="0" applyAlignment="0" applyProtection="0">
      <alignment vertical="center"/>
    </xf>
    <xf numFmtId="195" fontId="7" fillId="0" borderId="0" applyFont="0" applyFill="0" applyBorder="0" applyAlignment="0" applyProtection="0">
      <alignment vertical="center"/>
    </xf>
    <xf numFmtId="0" fontId="121" fillId="0" borderId="0" applyNumberFormat="0" applyFill="0" applyBorder="0" applyAlignment="0" applyProtection="0">
      <alignment vertical="center"/>
    </xf>
    <xf numFmtId="0" fontId="7" fillId="0" borderId="0">
      <alignment vertical="center"/>
    </xf>
    <xf numFmtId="0" fontId="73" fillId="9" borderId="0" applyNumberFormat="0" applyBorder="0" applyAlignment="0" applyProtection="0">
      <alignment vertical="center"/>
    </xf>
    <xf numFmtId="0" fontId="109" fillId="0" borderId="36" applyNumberFormat="0" applyFill="0" applyAlignment="0" applyProtection="0">
      <alignment vertical="center"/>
    </xf>
    <xf numFmtId="198" fontId="117" fillId="0" borderId="0">
      <alignment vertical="center"/>
    </xf>
    <xf numFmtId="0" fontId="116" fillId="0" borderId="0">
      <alignment vertical="center"/>
    </xf>
    <xf numFmtId="15" fontId="113" fillId="0" borderId="0">
      <alignment vertical="center"/>
    </xf>
    <xf numFmtId="15" fontId="113" fillId="0" borderId="0">
      <alignment vertical="center"/>
    </xf>
    <xf numFmtId="0" fontId="108" fillId="31" borderId="0" applyNumberFormat="0" applyBorder="0" applyAlignment="0" applyProtection="0">
      <alignment vertical="center"/>
    </xf>
    <xf numFmtId="199" fontId="117" fillId="0" borderId="0">
      <alignment vertical="center"/>
    </xf>
    <xf numFmtId="9" fontId="7" fillId="0" borderId="0" applyFont="0" applyFill="0" applyBorder="0" applyAlignment="0" applyProtection="0">
      <alignment vertical="center"/>
    </xf>
    <xf numFmtId="0" fontId="7" fillId="0" borderId="0">
      <alignment vertical="center"/>
    </xf>
    <xf numFmtId="0" fontId="122" fillId="0" borderId="44" applyNumberFormat="0" applyFill="0" applyAlignment="0" applyProtection="0">
      <alignment vertical="center"/>
    </xf>
    <xf numFmtId="0" fontId="7" fillId="0" borderId="0">
      <alignment vertical="center"/>
    </xf>
    <xf numFmtId="0" fontId="77" fillId="12" borderId="0" applyNumberFormat="0" applyBorder="0" applyAlignment="0" applyProtection="0">
      <alignment vertical="center"/>
    </xf>
    <xf numFmtId="0" fontId="68" fillId="8" borderId="0" applyNumberFormat="0" applyBorder="0" applyAlignment="0" applyProtection="0">
      <alignment vertical="center"/>
    </xf>
    <xf numFmtId="0" fontId="112" fillId="0" borderId="40" applyNumberFormat="0" applyAlignment="0" applyProtection="0">
      <alignment horizontal="left" vertical="center"/>
    </xf>
    <xf numFmtId="0" fontId="112" fillId="0" borderId="18">
      <alignment horizontal="left" vertical="center"/>
    </xf>
    <xf numFmtId="0" fontId="112" fillId="0" borderId="18">
      <alignment horizontal="left" vertical="center"/>
    </xf>
    <xf numFmtId="43" fontId="64" fillId="0" borderId="0" applyFont="0" applyFill="0" applyBorder="0" applyAlignment="0" applyProtection="0">
      <alignment vertical="center"/>
    </xf>
    <xf numFmtId="0" fontId="77" fillId="11" borderId="1" applyNumberFormat="0" applyBorder="0" applyAlignment="0" applyProtection="0">
      <alignment vertical="center"/>
    </xf>
    <xf numFmtId="43" fontId="64" fillId="0" borderId="0" applyFont="0" applyFill="0" applyBorder="0" applyAlignment="0" applyProtection="0">
      <alignment vertical="center"/>
    </xf>
    <xf numFmtId="0" fontId="77" fillId="11" borderId="1" applyNumberFormat="0" applyBorder="0" applyAlignment="0" applyProtection="0">
      <alignment vertical="center"/>
    </xf>
    <xf numFmtId="0" fontId="73" fillId="17" borderId="0" applyNumberFormat="0" applyBorder="0" applyAlignment="0" applyProtection="0">
      <alignment vertical="center"/>
    </xf>
    <xf numFmtId="0" fontId="77" fillId="11" borderId="1" applyNumberFormat="0" applyBorder="0" applyAlignment="0" applyProtection="0">
      <alignment vertical="center"/>
    </xf>
    <xf numFmtId="0" fontId="77" fillId="11" borderId="1" applyNumberFormat="0" applyBorder="0" applyAlignment="0" applyProtection="0">
      <alignment vertical="center"/>
    </xf>
    <xf numFmtId="0" fontId="7" fillId="0" borderId="0">
      <alignment vertical="center"/>
    </xf>
    <xf numFmtId="0" fontId="77" fillId="11" borderId="1" applyNumberFormat="0" applyBorder="0" applyAlignment="0" applyProtection="0">
      <alignment vertical="center"/>
    </xf>
    <xf numFmtId="0" fontId="77" fillId="11" borderId="1" applyNumberFormat="0" applyBorder="0" applyAlignment="0" applyProtection="0">
      <alignment vertical="center"/>
    </xf>
    <xf numFmtId="0" fontId="68" fillId="61" borderId="0" applyNumberFormat="0" applyBorder="0" applyAlignment="0" applyProtection="0">
      <alignment vertical="center"/>
    </xf>
    <xf numFmtId="0" fontId="7" fillId="0" borderId="0">
      <alignment vertical="center"/>
    </xf>
    <xf numFmtId="190" fontId="123" fillId="62" borderId="0">
      <alignment vertical="center"/>
    </xf>
    <xf numFmtId="190" fontId="124" fillId="63" borderId="0">
      <alignment vertical="center"/>
    </xf>
    <xf numFmtId="0" fontId="104" fillId="0" borderId="0" applyNumberFormat="0" applyFill="0" applyBorder="0" applyAlignment="0" applyProtection="0">
      <alignment vertical="center"/>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0" fontId="7" fillId="0" borderId="0">
      <alignment vertical="center"/>
    </xf>
    <xf numFmtId="0" fontId="71" fillId="0" borderId="23" applyNumberFormat="0" applyFill="0" applyProtection="0">
      <alignment horizontal="center" vertical="center"/>
    </xf>
    <xf numFmtId="0" fontId="7" fillId="0" borderId="0">
      <alignment vertical="center"/>
    </xf>
    <xf numFmtId="43" fontId="64" fillId="0" borderId="0" applyFont="0" applyFill="0" applyBorder="0" applyAlignment="0" applyProtection="0">
      <alignment vertical="center"/>
    </xf>
    <xf numFmtId="181" fontId="7" fillId="0" borderId="0" applyFont="0" applyFill="0" applyBorder="0" applyAlignment="0" applyProtection="0">
      <alignment vertical="center"/>
    </xf>
    <xf numFmtId="196" fontId="7" fillId="0" borderId="0" applyFont="0" applyFill="0" applyBorder="0" applyAlignment="0" applyProtection="0">
      <alignment vertical="center"/>
    </xf>
    <xf numFmtId="1" fontId="79" fillId="0" borderId="23" applyFill="0" applyProtection="0">
      <alignment horizontal="center" vertical="center"/>
    </xf>
    <xf numFmtId="0" fontId="89" fillId="0" borderId="25" applyNumberFormat="0" applyFill="0" applyAlignment="0" applyProtection="0">
      <alignment vertical="center"/>
    </xf>
    <xf numFmtId="40" fontId="125" fillId="56" borderId="42">
      <alignment horizontal="centerContinuous" vertical="center"/>
    </xf>
    <xf numFmtId="1" fontId="79" fillId="0" borderId="23" applyFill="0" applyProtection="0">
      <alignment horizontal="center" vertical="center"/>
    </xf>
    <xf numFmtId="40" fontId="125" fillId="56" borderId="42">
      <alignment horizontal="centerContinuous" vertical="center"/>
    </xf>
    <xf numFmtId="9" fontId="7" fillId="0" borderId="0" applyFont="0" applyFill="0" applyBorder="0" applyAlignment="0" applyProtection="0">
      <alignment vertical="center"/>
    </xf>
    <xf numFmtId="0" fontId="98" fillId="0" borderId="30">
      <alignment horizontal="center" vertical="center"/>
    </xf>
    <xf numFmtId="37" fontId="126" fillId="0" borderId="0">
      <alignment vertical="center"/>
    </xf>
    <xf numFmtId="0" fontId="98" fillId="0" borderId="30">
      <alignment horizontal="center" vertical="center"/>
    </xf>
    <xf numFmtId="37" fontId="126" fillId="0" borderId="0">
      <alignment vertical="center"/>
    </xf>
    <xf numFmtId="0" fontId="64" fillId="0" borderId="0">
      <alignment vertical="center"/>
    </xf>
    <xf numFmtId="0" fontId="98" fillId="0" borderId="30">
      <alignment horizontal="center" vertical="center"/>
    </xf>
    <xf numFmtId="37" fontId="126" fillId="0" borderId="0">
      <alignment vertical="center"/>
    </xf>
    <xf numFmtId="0" fontId="98" fillId="0" borderId="30">
      <alignment horizontal="center" vertical="center"/>
    </xf>
    <xf numFmtId="37" fontId="126" fillId="0" borderId="0">
      <alignment vertical="center"/>
    </xf>
    <xf numFmtId="9" fontId="7" fillId="0" borderId="0" applyFont="0" applyFill="0" applyBorder="0" applyAlignment="0" applyProtection="0">
      <alignment vertical="center"/>
    </xf>
    <xf numFmtId="0" fontId="127" fillId="0" borderId="0">
      <alignment vertical="top"/>
      <protection locked="0"/>
    </xf>
    <xf numFmtId="187" fontId="79" fillId="0" borderId="0">
      <alignment vertical="center"/>
    </xf>
    <xf numFmtId="0" fontId="87" fillId="0" borderId="0">
      <alignment vertical="center"/>
    </xf>
    <xf numFmtId="9" fontId="7" fillId="0" borderId="0" applyFont="0" applyFill="0" applyBorder="0" applyAlignment="0" applyProtection="0">
      <alignment vertical="center"/>
    </xf>
    <xf numFmtId="0" fontId="115" fillId="52" borderId="35" applyNumberFormat="0" applyAlignment="0" applyProtection="0">
      <alignment vertical="center"/>
    </xf>
    <xf numFmtId="0" fontId="7" fillId="0" borderId="0">
      <alignment vertical="center"/>
    </xf>
    <xf numFmtId="3" fontId="7" fillId="0" borderId="0" applyFont="0" applyFill="0" applyBorder="0" applyAlignment="0" applyProtection="0">
      <alignment vertical="center"/>
    </xf>
    <xf numFmtId="0" fontId="7" fillId="0" borderId="0">
      <alignment vertical="center"/>
    </xf>
    <xf numFmtId="14" fontId="72" fillId="0" borderId="0">
      <alignment horizontal="center" vertical="center" wrapText="1"/>
      <protection locked="0"/>
    </xf>
    <xf numFmtId="0" fontId="114" fillId="58" borderId="39">
      <alignment vertical="center"/>
      <protection locked="0"/>
    </xf>
    <xf numFmtId="0" fontId="7" fillId="0" borderId="0">
      <alignment vertical="center"/>
    </xf>
    <xf numFmtId="0" fontId="64" fillId="0" borderId="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0" fontId="128"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178" fontId="7" fillId="0" borderId="0" applyFont="0" applyFill="0" applyProtection="0">
      <alignment vertical="center"/>
    </xf>
    <xf numFmtId="0" fontId="68" fillId="64"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98" fillId="0" borderId="30">
      <alignment horizontal="center" vertical="center"/>
    </xf>
    <xf numFmtId="0" fontId="79" fillId="0" borderId="17" applyNumberFormat="0" applyFill="0" applyProtection="0">
      <alignment horizontal="right" vertical="center"/>
    </xf>
    <xf numFmtId="15" fontId="7" fillId="0" borderId="0" applyFont="0" applyFill="0" applyBorder="0" applyAlignment="0" applyProtection="0">
      <alignment vertical="center"/>
    </xf>
    <xf numFmtId="0" fontId="79" fillId="0" borderId="17" applyNumberFormat="0" applyFill="0" applyProtection="0">
      <alignment horizontal="right" vertical="center"/>
    </xf>
    <xf numFmtId="15" fontId="7" fillId="0" borderId="0" applyFont="0" applyFill="0" applyBorder="0" applyAlignment="0" applyProtection="0">
      <alignment vertical="center"/>
    </xf>
    <xf numFmtId="0" fontId="97" fillId="0" borderId="0" applyNumberFormat="0" applyFill="0" applyBorder="0" applyAlignment="0" applyProtection="0">
      <alignment vertical="center"/>
    </xf>
    <xf numFmtId="4" fontId="7" fillId="0" borderId="0" applyFont="0" applyFill="0" applyBorder="0" applyAlignment="0" applyProtection="0">
      <alignment vertical="center"/>
    </xf>
    <xf numFmtId="0" fontId="79" fillId="0" borderId="17" applyNumberFormat="0" applyFill="0" applyProtection="0">
      <alignment horizontal="right" vertical="center"/>
    </xf>
    <xf numFmtId="0" fontId="64" fillId="0" borderId="0">
      <alignment vertical="center"/>
    </xf>
    <xf numFmtId="4" fontId="7" fillId="0" borderId="0" applyFont="0" applyFill="0" applyBorder="0" applyAlignment="0" applyProtection="0">
      <alignment vertical="center"/>
    </xf>
    <xf numFmtId="0" fontId="7" fillId="0" borderId="0">
      <alignment vertical="center"/>
    </xf>
    <xf numFmtId="0" fontId="98" fillId="0" borderId="30">
      <alignment horizontal="center" vertical="center"/>
    </xf>
    <xf numFmtId="0" fontId="64" fillId="0" borderId="0">
      <alignment vertical="center"/>
    </xf>
    <xf numFmtId="0" fontId="98" fillId="0" borderId="30">
      <alignment horizontal="center" vertical="center"/>
    </xf>
    <xf numFmtId="0" fontId="98" fillId="0" borderId="30">
      <alignment horizontal="center" vertical="center"/>
    </xf>
    <xf numFmtId="0" fontId="98" fillId="0" borderId="30">
      <alignment horizontal="center" vertical="center"/>
    </xf>
    <xf numFmtId="0" fontId="7" fillId="0" borderId="0">
      <alignment vertical="center"/>
    </xf>
    <xf numFmtId="3" fontId="7" fillId="0" borderId="0" applyFont="0" applyFill="0" applyBorder="0" applyAlignment="0" applyProtection="0">
      <alignment vertical="center"/>
    </xf>
    <xf numFmtId="0" fontId="7" fillId="0" borderId="0">
      <alignment vertical="center"/>
    </xf>
    <xf numFmtId="0" fontId="115" fillId="52" borderId="35" applyNumberFormat="0" applyAlignment="0" applyProtection="0">
      <alignment vertical="center"/>
    </xf>
    <xf numFmtId="0" fontId="7" fillId="0" borderId="0">
      <alignment vertical="center"/>
    </xf>
    <xf numFmtId="0" fontId="7" fillId="60" borderId="0" applyNumberFormat="0" applyFont="0" applyBorder="0" applyAlignment="0" applyProtection="0">
      <alignment vertical="center"/>
    </xf>
    <xf numFmtId="0" fontId="114" fillId="58" borderId="39">
      <alignment vertical="center"/>
      <protection locked="0"/>
    </xf>
    <xf numFmtId="0" fontId="129" fillId="0" borderId="0">
      <alignment vertical="center"/>
    </xf>
    <xf numFmtId="0" fontId="68" fillId="54" borderId="0" applyNumberFormat="0" applyBorder="0" applyAlignment="0" applyProtection="0">
      <alignment vertical="center"/>
    </xf>
    <xf numFmtId="0" fontId="114" fillId="58" borderId="39">
      <alignment vertical="center"/>
      <protection locked="0"/>
    </xf>
    <xf numFmtId="0" fontId="114" fillId="58" borderId="39">
      <alignment vertical="center"/>
      <protection locked="0"/>
    </xf>
    <xf numFmtId="0" fontId="7" fillId="0" borderId="0">
      <alignment vertical="center"/>
    </xf>
    <xf numFmtId="9" fontId="7" fillId="0" borderId="0" applyFont="0" applyFill="0" applyBorder="0" applyAlignment="0" applyProtection="0">
      <alignment vertical="center"/>
    </xf>
    <xf numFmtId="43" fontId="6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6" fontId="64" fillId="0" borderId="0" applyFont="0" applyFill="0" applyBorder="0" applyAlignment="0" applyProtection="0">
      <alignment vertical="center"/>
    </xf>
    <xf numFmtId="0" fontId="130"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3" fillId="19" borderId="0" applyNumberFormat="0" applyBorder="0" applyAlignment="0" applyProtection="0">
      <alignment vertical="center"/>
    </xf>
    <xf numFmtId="9" fontId="7" fillId="0" borderId="0" applyFont="0" applyFill="0" applyBorder="0" applyAlignment="0" applyProtection="0">
      <alignment vertical="center"/>
    </xf>
    <xf numFmtId="0" fontId="66" fillId="0" borderId="21"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64"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22" fillId="0" borderId="44"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3" fillId="9" borderId="0" applyNumberFormat="0" applyBorder="0" applyAlignment="0" applyProtection="0">
      <alignment vertical="center"/>
    </xf>
    <xf numFmtId="0" fontId="109" fillId="0" borderId="36"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9" fillId="0" borderId="17" applyNumberFormat="0" applyFill="0" applyProtection="0">
      <alignment horizontal="righ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19" fillId="0" borderId="41" applyNumberFormat="0" applyFill="0" applyAlignment="0" applyProtection="0">
      <alignment vertical="center"/>
    </xf>
    <xf numFmtId="9" fontId="7" fillId="0" borderId="0" applyFont="0" applyFill="0" applyBorder="0" applyAlignment="0" applyProtection="0">
      <alignment vertical="center"/>
    </xf>
    <xf numFmtId="0" fontId="130" fillId="0" borderId="45" applyNumberFormat="0" applyFill="0" applyAlignment="0" applyProtection="0">
      <alignment vertical="center"/>
    </xf>
    <xf numFmtId="0" fontId="128" fillId="0" borderId="0" applyNumberFormat="0" applyFill="0" applyBorder="0" applyAlignment="0" applyProtection="0">
      <alignment vertical="center"/>
    </xf>
    <xf numFmtId="9" fontId="7" fillId="0" borderId="0" applyFont="0" applyFill="0" applyBorder="0" applyAlignment="0" applyProtection="0">
      <alignment vertical="center"/>
    </xf>
    <xf numFmtId="0" fontId="104"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7" fillId="0" borderId="0" applyFont="0" applyFill="0" applyBorder="0" applyAlignment="0" applyProtection="0">
      <alignment vertical="center"/>
    </xf>
    <xf numFmtId="0" fontId="104" fillId="0" borderId="0" applyNumberFormat="0" applyFill="0" applyBorder="0" applyAlignment="0" applyProtection="0">
      <alignment vertical="center"/>
    </xf>
    <xf numFmtId="9" fontId="7" fillId="0" borderId="0" applyFont="0" applyFill="0" applyBorder="0" applyAlignment="0" applyProtection="0">
      <alignment vertical="center"/>
    </xf>
    <xf numFmtId="0" fontId="131" fillId="0" borderId="17" applyNumberFormat="0" applyFill="0" applyProtection="0">
      <alignment horizontal="center" vertical="center"/>
    </xf>
    <xf numFmtId="188" fontId="7" fillId="0" borderId="0" applyFont="0" applyFill="0" applyBorder="0" applyAlignment="0" applyProtection="0">
      <alignment vertical="center"/>
    </xf>
    <xf numFmtId="0" fontId="79" fillId="0" borderId="17" applyNumberFormat="0" applyFill="0" applyProtection="0">
      <alignment horizontal="right" vertical="center"/>
    </xf>
    <xf numFmtId="0" fontId="79" fillId="0" borderId="17" applyNumberFormat="0" applyFill="0" applyProtection="0">
      <alignment horizontal="right" vertical="center"/>
    </xf>
    <xf numFmtId="0" fontId="66" fillId="0" borderId="21"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132" fillId="0" borderId="0" applyNumberFormat="0" applyFill="0" applyBorder="0" applyAlignment="0" applyProtection="0">
      <alignment vertical="top"/>
      <protection locked="0"/>
    </xf>
    <xf numFmtId="0" fontId="109" fillId="0" borderId="36" applyNumberFormat="0" applyFill="0" applyAlignment="0" applyProtection="0">
      <alignment vertical="center"/>
    </xf>
    <xf numFmtId="0" fontId="7" fillId="0" borderId="0">
      <alignment vertical="center"/>
    </xf>
    <xf numFmtId="0" fontId="89" fillId="0" borderId="25" applyNumberFormat="0" applyFill="0" applyAlignment="0" applyProtection="0">
      <alignment vertical="center"/>
    </xf>
    <xf numFmtId="0" fontId="7" fillId="0" borderId="0">
      <alignment vertical="center"/>
    </xf>
    <xf numFmtId="0" fontId="109" fillId="0" borderId="36" applyNumberFormat="0" applyFill="0" applyAlignment="0" applyProtection="0">
      <alignment vertical="center"/>
    </xf>
    <xf numFmtId="0" fontId="7" fillId="0" borderId="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97" fillId="0" borderId="37" applyNumberFormat="0" applyFill="0" applyAlignment="0" applyProtection="0">
      <alignment vertical="center"/>
    </xf>
    <xf numFmtId="0" fontId="73" fillId="9" borderId="0" applyNumberFormat="0" applyBorder="0" applyAlignment="0" applyProtection="0">
      <alignment vertical="center"/>
    </xf>
    <xf numFmtId="0" fontId="109" fillId="0" borderId="36" applyNumberFormat="0" applyFill="0" applyAlignment="0" applyProtection="0">
      <alignment vertical="center"/>
    </xf>
    <xf numFmtId="0" fontId="73" fillId="9" borderId="0" applyNumberFormat="0" applyBorder="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 fillId="0" borderId="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 fillId="0" borderId="0">
      <alignment vertical="center"/>
    </xf>
    <xf numFmtId="0" fontId="7" fillId="0" borderId="0"/>
    <xf numFmtId="0" fontId="109" fillId="0" borderId="36" applyNumberFormat="0" applyFill="0" applyAlignment="0" applyProtection="0">
      <alignment vertical="center"/>
    </xf>
    <xf numFmtId="0" fontId="130" fillId="0" borderId="45" applyNumberFormat="0" applyFill="0" applyAlignment="0" applyProtection="0">
      <alignment vertical="center"/>
    </xf>
    <xf numFmtId="0" fontId="73" fillId="9" borderId="0" applyNumberFormat="0" applyBorder="0" applyAlignment="0" applyProtection="0">
      <alignment vertical="center"/>
    </xf>
    <xf numFmtId="0" fontId="97" fillId="0" borderId="37" applyNumberFormat="0" applyFill="0" applyAlignment="0" applyProtection="0">
      <alignment vertical="center"/>
    </xf>
    <xf numFmtId="0" fontId="73" fillId="9" borderId="0" applyNumberFormat="0" applyBorder="0" applyAlignment="0" applyProtection="0">
      <alignment vertical="center"/>
    </xf>
    <xf numFmtId="0" fontId="97" fillId="0" borderId="37" applyNumberFormat="0" applyFill="0" applyAlignment="0" applyProtection="0">
      <alignment vertical="center"/>
    </xf>
    <xf numFmtId="0" fontId="97" fillId="0" borderId="37" applyNumberFormat="0" applyFill="0" applyAlignment="0" applyProtection="0">
      <alignment vertical="center"/>
    </xf>
    <xf numFmtId="0" fontId="97" fillId="0" borderId="37" applyNumberFormat="0" applyFill="0" applyAlignment="0" applyProtection="0">
      <alignment vertical="center"/>
    </xf>
    <xf numFmtId="0" fontId="79" fillId="0" borderId="17" applyNumberFormat="0" applyFill="0" applyProtection="0">
      <alignment horizontal="left" vertical="center"/>
    </xf>
    <xf numFmtId="0" fontId="97" fillId="0" borderId="37" applyNumberFormat="0" applyFill="0" applyAlignment="0" applyProtection="0">
      <alignment vertical="center"/>
    </xf>
    <xf numFmtId="0" fontId="97" fillId="0" borderId="37" applyNumberFormat="0" applyFill="0" applyAlignment="0" applyProtection="0">
      <alignment vertical="center"/>
    </xf>
    <xf numFmtId="0" fontId="97" fillId="0" borderId="37" applyNumberFormat="0" applyFill="0" applyAlignment="0" applyProtection="0">
      <alignment vertical="center"/>
    </xf>
    <xf numFmtId="0" fontId="97" fillId="0" borderId="0" applyNumberFormat="0" applyFill="0" applyBorder="0" applyAlignment="0" applyProtection="0">
      <alignment vertical="center"/>
    </xf>
    <xf numFmtId="0" fontId="97" fillId="0" borderId="37" applyNumberFormat="0" applyFill="0" applyAlignment="0" applyProtection="0">
      <alignment vertical="center"/>
    </xf>
    <xf numFmtId="0" fontId="97" fillId="0" borderId="37" applyNumberFormat="0" applyFill="0" applyAlignment="0" applyProtection="0">
      <alignment vertical="center"/>
    </xf>
    <xf numFmtId="0" fontId="97" fillId="0" borderId="37" applyNumberFormat="0" applyFill="0" applyAlignment="0" applyProtection="0">
      <alignment vertical="center"/>
    </xf>
    <xf numFmtId="0" fontId="111" fillId="0" borderId="1">
      <alignment horizontal="left" vertical="center"/>
    </xf>
    <xf numFmtId="0" fontId="97" fillId="0" borderId="37" applyNumberFormat="0" applyFill="0" applyAlignment="0" applyProtection="0">
      <alignment vertical="center"/>
    </xf>
    <xf numFmtId="0" fontId="7" fillId="0" borderId="0">
      <alignment vertical="center"/>
    </xf>
    <xf numFmtId="0" fontId="97" fillId="0" borderId="37" applyNumberFormat="0" applyFill="0" applyAlignment="0" applyProtection="0">
      <alignment vertical="center"/>
    </xf>
    <xf numFmtId="0" fontId="7" fillId="0" borderId="0">
      <alignment vertical="center"/>
    </xf>
    <xf numFmtId="1" fontId="79" fillId="0" borderId="23" applyFill="0" applyProtection="0">
      <alignment horizontal="center" vertical="center"/>
    </xf>
    <xf numFmtId="0" fontId="97" fillId="0" borderId="37" applyNumberFormat="0" applyFill="0" applyAlignment="0" applyProtection="0">
      <alignment vertical="center"/>
    </xf>
    <xf numFmtId="186" fontId="64" fillId="0" borderId="0" applyFont="0" applyFill="0" applyBorder="0" applyAlignment="0" applyProtection="0">
      <alignment vertical="center"/>
    </xf>
    <xf numFmtId="0" fontId="130"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93" fillId="31" borderId="0" applyNumberFormat="0" applyBorder="0" applyAlignment="0" applyProtection="0">
      <alignment vertical="center"/>
    </xf>
    <xf numFmtId="0" fontId="64" fillId="0" borderId="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97"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64" fillId="0" borderId="0">
      <alignment vertical="center"/>
    </xf>
    <xf numFmtId="0" fontId="115" fillId="52" borderId="35" applyNumberFormat="0" applyAlignment="0" applyProtection="0">
      <alignment vertical="center"/>
    </xf>
    <xf numFmtId="0" fontId="104" fillId="0" borderId="0" applyNumberFormat="0" applyFill="0" applyBorder="0" applyAlignment="0" applyProtection="0">
      <alignment vertical="center"/>
    </xf>
    <xf numFmtId="0" fontId="64" fillId="0" borderId="0">
      <alignment vertical="center"/>
    </xf>
    <xf numFmtId="0" fontId="104" fillId="0" borderId="0" applyNumberFormat="0" applyFill="0" applyBorder="0" applyAlignment="0" applyProtection="0">
      <alignment vertical="center"/>
    </xf>
    <xf numFmtId="0" fontId="7" fillId="0" borderId="0">
      <alignment vertical="center"/>
    </xf>
    <xf numFmtId="0" fontId="131" fillId="0" borderId="17" applyNumberFormat="0" applyFill="0" applyProtection="0">
      <alignment horizontal="center" vertical="center"/>
    </xf>
    <xf numFmtId="0" fontId="131" fillId="0" borderId="17" applyNumberFormat="0" applyFill="0" applyProtection="0">
      <alignment horizontal="center" vertical="center"/>
    </xf>
    <xf numFmtId="0" fontId="131" fillId="0" borderId="17" applyNumberFormat="0" applyFill="0" applyProtection="0">
      <alignment horizontal="center" vertical="center"/>
    </xf>
    <xf numFmtId="0" fontId="73" fillId="17" borderId="0" applyNumberFormat="0" applyBorder="0" applyAlignment="0" applyProtection="0">
      <alignment vertical="center"/>
    </xf>
    <xf numFmtId="0" fontId="131" fillId="0" borderId="17" applyNumberFormat="0" applyFill="0" applyProtection="0">
      <alignment horizontal="center" vertical="center"/>
    </xf>
    <xf numFmtId="0" fontId="131" fillId="0" borderId="17" applyNumberFormat="0" applyFill="0" applyProtection="0">
      <alignment horizontal="center" vertical="center"/>
    </xf>
    <xf numFmtId="0" fontId="93" fillId="19" borderId="0" applyNumberFormat="0" applyBorder="0" applyAlignment="0" applyProtection="0">
      <alignment vertical="center"/>
    </xf>
    <xf numFmtId="0" fontId="131" fillId="0" borderId="17" applyNumberFormat="0" applyFill="0" applyProtection="0">
      <alignment horizontal="center" vertical="center"/>
    </xf>
    <xf numFmtId="0" fontId="131" fillId="0" borderId="17" applyNumberFormat="0" applyFill="0" applyProtection="0">
      <alignment horizontal="center"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7" fillId="0" borderId="0">
      <alignment vertical="center"/>
    </xf>
    <xf numFmtId="0" fontId="71" fillId="0" borderId="23" applyNumberFormat="0" applyFill="0" applyProtection="0">
      <alignment horizontal="center" vertical="center"/>
    </xf>
    <xf numFmtId="0" fontId="7" fillId="0" borderId="0">
      <alignment vertical="center"/>
    </xf>
    <xf numFmtId="0" fontId="71" fillId="0" borderId="23" applyNumberFormat="0" applyFill="0" applyProtection="0">
      <alignment horizontal="center" vertical="center"/>
    </xf>
    <xf numFmtId="0" fontId="7" fillId="0" borderId="0">
      <alignment vertical="center"/>
    </xf>
    <xf numFmtId="0" fontId="7" fillId="0" borderId="0">
      <alignment vertical="center"/>
    </xf>
    <xf numFmtId="0" fontId="71" fillId="0" borderId="23" applyNumberFormat="0" applyFill="0" applyProtection="0">
      <alignment horizontal="center" vertical="center"/>
    </xf>
    <xf numFmtId="0" fontId="7" fillId="0" borderId="0">
      <alignment vertical="center"/>
    </xf>
    <xf numFmtId="0" fontId="71" fillId="0" borderId="23" applyNumberFormat="0" applyFill="0" applyProtection="0">
      <alignment horizontal="center" vertical="center"/>
    </xf>
    <xf numFmtId="0" fontId="7" fillId="0" borderId="0">
      <alignment vertical="center"/>
    </xf>
    <xf numFmtId="0" fontId="71" fillId="0" borderId="23" applyNumberFormat="0" applyFill="0" applyProtection="0">
      <alignment horizontal="center" vertical="center"/>
    </xf>
    <xf numFmtId="0" fontId="85" fillId="0" borderId="0" applyNumberFormat="0" applyFill="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85" fillId="0" borderId="0" applyNumberFormat="0" applyFill="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31" borderId="0" applyNumberFormat="0" applyBorder="0" applyAlignment="0" applyProtection="0">
      <alignment vertical="center"/>
    </xf>
    <xf numFmtId="0" fontId="110" fillId="0" borderId="0" applyNumberFormat="0" applyFill="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93" fillId="19" borderId="0" applyNumberFormat="0" applyBorder="0" applyAlignment="0" applyProtection="0">
      <alignment vertical="center"/>
    </xf>
    <xf numFmtId="0" fontId="108" fillId="31" borderId="0" applyNumberFormat="0" applyBorder="0" applyAlignment="0" applyProtection="0">
      <alignment vertical="center"/>
    </xf>
    <xf numFmtId="0" fontId="7" fillId="0" borderId="0">
      <alignment vertical="center"/>
    </xf>
    <xf numFmtId="0" fontId="93" fillId="19" borderId="0" applyNumberFormat="0" applyBorder="0" applyAlignment="0" applyProtection="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93" fillId="31" borderId="0" applyNumberFormat="0" applyBorder="0" applyAlignment="0" applyProtection="0">
      <alignment vertical="center"/>
    </xf>
    <xf numFmtId="0" fontId="7" fillId="0" borderId="0">
      <alignment vertical="center"/>
    </xf>
    <xf numFmtId="0" fontId="108" fillId="19" borderId="0" applyNumberFormat="0" applyBorder="0" applyAlignment="0" applyProtection="0">
      <alignment vertical="center"/>
    </xf>
    <xf numFmtId="0" fontId="108" fillId="19" borderId="0" applyNumberFormat="0" applyBorder="0" applyAlignment="0" applyProtection="0">
      <alignment vertical="center"/>
    </xf>
    <xf numFmtId="0" fontId="108" fillId="19" borderId="0" applyNumberFormat="0" applyBorder="0" applyAlignment="0" applyProtection="0">
      <alignment vertical="center"/>
    </xf>
    <xf numFmtId="0" fontId="108" fillId="19" borderId="0" applyNumberFormat="0" applyBorder="0" applyAlignment="0" applyProtection="0">
      <alignment vertical="center"/>
    </xf>
    <xf numFmtId="0" fontId="108" fillId="19" borderId="0" applyNumberFormat="0" applyBorder="0" applyAlignment="0" applyProtection="0">
      <alignment vertical="center"/>
    </xf>
    <xf numFmtId="0" fontId="64" fillId="0" borderId="0">
      <alignment vertical="center"/>
    </xf>
    <xf numFmtId="0" fontId="108" fillId="19" borderId="0" applyNumberFormat="0" applyBorder="0" applyAlignment="0" applyProtection="0">
      <alignment vertical="center"/>
    </xf>
    <xf numFmtId="0" fontId="74" fillId="10" borderId="0" applyNumberFormat="0" applyBorder="0" applyAlignment="0" applyProtection="0">
      <alignment vertical="center"/>
    </xf>
    <xf numFmtId="0" fontId="108" fillId="19" borderId="0" applyNumberFormat="0" applyBorder="0" applyAlignment="0" applyProtection="0">
      <alignment vertical="center"/>
    </xf>
    <xf numFmtId="0" fontId="80" fillId="19" borderId="0" applyNumberFormat="0" applyBorder="0" applyAlignment="0" applyProtection="0">
      <alignment vertical="center"/>
    </xf>
    <xf numFmtId="0" fontId="115" fillId="52" borderId="35" applyNumberFormat="0" applyAlignment="0" applyProtection="0">
      <alignment vertical="center"/>
    </xf>
    <xf numFmtId="0" fontId="93" fillId="31" borderId="0" applyNumberFormat="0" applyBorder="0" applyAlignment="0" applyProtection="0">
      <alignment vertical="center"/>
    </xf>
    <xf numFmtId="0" fontId="7" fillId="0" borderId="0">
      <alignment vertical="center"/>
    </xf>
    <xf numFmtId="0" fontId="7" fillId="0" borderId="0">
      <alignment vertical="center"/>
    </xf>
    <xf numFmtId="0" fontId="113" fillId="0" borderId="0">
      <alignment vertical="center"/>
    </xf>
    <xf numFmtId="0" fontId="115" fillId="52" borderId="35" applyNumberFormat="0" applyAlignment="0" applyProtection="0">
      <alignment vertical="center"/>
    </xf>
    <xf numFmtId="0" fontId="93" fillId="31" borderId="0" applyNumberFormat="0" applyBorder="0" applyAlignment="0" applyProtection="0">
      <alignment vertical="center"/>
    </xf>
    <xf numFmtId="0" fontId="7" fillId="0" borderId="0">
      <alignment vertical="center"/>
    </xf>
    <xf numFmtId="0" fontId="9" fillId="0" borderId="0">
      <alignment vertical="center"/>
    </xf>
    <xf numFmtId="0" fontId="9" fillId="0" borderId="0">
      <alignment vertical="center"/>
    </xf>
    <xf numFmtId="0" fontId="93" fillId="31" borderId="0" applyNumberFormat="0" applyBorder="0" applyAlignment="0" applyProtection="0">
      <alignment vertical="center"/>
    </xf>
    <xf numFmtId="0" fontId="9" fillId="0" borderId="0">
      <alignment vertical="center"/>
    </xf>
    <xf numFmtId="0" fontId="93" fillId="3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6" fillId="0" borderId="21"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4" fillId="0" borderId="0">
      <alignment vertical="center"/>
    </xf>
    <xf numFmtId="0" fontId="7" fillId="0" borderId="0">
      <alignment vertical="center"/>
    </xf>
    <xf numFmtId="0" fontId="7" fillId="0" borderId="0">
      <alignment vertical="center"/>
    </xf>
    <xf numFmtId="0" fontId="73" fillId="9" borderId="0" applyNumberFormat="0" applyBorder="0" applyAlignment="0" applyProtection="0">
      <alignment vertical="center"/>
    </xf>
    <xf numFmtId="0" fontId="7" fillId="0" borderId="0">
      <alignment vertical="center"/>
    </xf>
    <xf numFmtId="0" fontId="105" fillId="18" borderId="34" applyNumberFormat="0" applyAlignment="0" applyProtection="0">
      <alignment vertical="center"/>
    </xf>
    <xf numFmtId="0" fontId="64" fillId="0" borderId="0">
      <alignment vertical="center"/>
    </xf>
    <xf numFmtId="0" fontId="64" fillId="0" borderId="0">
      <alignment vertical="center"/>
    </xf>
    <xf numFmtId="0" fontId="7" fillId="0" borderId="0">
      <alignment vertical="center"/>
    </xf>
    <xf numFmtId="0" fontId="7" fillId="0" borderId="0">
      <alignment vertical="center"/>
    </xf>
    <xf numFmtId="0" fontId="134" fillId="0" borderId="0" applyNumberFormat="0" applyFill="0" applyBorder="0" applyAlignment="0" applyProtection="0">
      <alignment vertical="center"/>
    </xf>
    <xf numFmtId="0" fontId="64" fillId="11" borderId="38" applyNumberFormat="0" applyFont="0" applyAlignment="0" applyProtection="0">
      <alignment vertical="center"/>
    </xf>
    <xf numFmtId="0" fontId="7" fillId="0" borderId="0">
      <alignment vertical="center"/>
    </xf>
    <xf numFmtId="0" fontId="64" fillId="0" borderId="0">
      <alignment vertical="center"/>
    </xf>
    <xf numFmtId="0" fontId="64" fillId="11" borderId="38" applyNumberFormat="0" applyFont="0" applyAlignment="0" applyProtection="0">
      <alignment vertical="center"/>
    </xf>
    <xf numFmtId="0" fontId="7" fillId="0" borderId="0">
      <alignment vertical="center"/>
    </xf>
    <xf numFmtId="0" fontId="64" fillId="0" borderId="0">
      <alignment vertical="center"/>
    </xf>
    <xf numFmtId="0" fontId="7" fillId="0" borderId="0">
      <alignment vertical="center"/>
    </xf>
    <xf numFmtId="0" fontId="7" fillId="0" borderId="0"/>
    <xf numFmtId="0" fontId="64" fillId="11" borderId="38" applyNumberFormat="0" applyFont="0" applyAlignment="0" applyProtection="0">
      <alignment vertical="center"/>
    </xf>
    <xf numFmtId="0" fontId="7" fillId="0" borderId="0">
      <alignment vertical="center"/>
    </xf>
    <xf numFmtId="0" fontId="64" fillId="0" borderId="0">
      <alignment vertical="center"/>
    </xf>
    <xf numFmtId="0" fontId="7" fillId="0" borderId="0">
      <alignment vertical="center"/>
    </xf>
    <xf numFmtId="0" fontId="7" fillId="0" borderId="0">
      <alignment vertical="center"/>
    </xf>
    <xf numFmtId="0" fontId="74" fillId="10" borderId="0" applyNumberFormat="0" applyBorder="0" applyAlignment="0" applyProtection="0">
      <alignment vertical="center"/>
    </xf>
    <xf numFmtId="0" fontId="68" fillId="61" borderId="0" applyNumberFormat="0" applyBorder="0" applyAlignment="0" applyProtection="0">
      <alignment vertical="center"/>
    </xf>
    <xf numFmtId="0" fontId="7" fillId="0" borderId="0">
      <alignment vertical="center"/>
    </xf>
    <xf numFmtId="0" fontId="7" fillId="0" borderId="0">
      <alignment vertical="center"/>
    </xf>
    <xf numFmtId="0" fontId="74"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8" fillId="5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 fontId="79" fillId="0" borderId="23" applyFill="0" applyProtection="0">
      <alignment horizontal="center" vertical="center"/>
    </xf>
    <xf numFmtId="0" fontId="7" fillId="0" borderId="0">
      <alignment vertical="center"/>
    </xf>
    <xf numFmtId="1" fontId="79" fillId="0" borderId="23" applyFill="0" applyProtection="0">
      <alignment horizontal="center"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3" fillId="9" borderId="0" applyNumberFormat="0" applyBorder="0" applyAlignment="0" applyProtection="0">
      <alignment vertical="center"/>
    </xf>
    <xf numFmtId="0" fontId="7" fillId="0" borderId="0">
      <alignment vertical="center"/>
    </xf>
    <xf numFmtId="0" fontId="102" fillId="12" borderId="3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4" fillId="0" borderId="0">
      <alignment vertical="center"/>
    </xf>
    <xf numFmtId="0" fontId="7" fillId="0" borderId="0">
      <alignment vertical="center"/>
    </xf>
    <xf numFmtId="0" fontId="115" fillId="52" borderId="35" applyNumberFormat="0" applyAlignment="0" applyProtection="0">
      <alignment vertical="center"/>
    </xf>
    <xf numFmtId="0" fontId="7" fillId="0" borderId="0">
      <alignment vertical="center"/>
    </xf>
    <xf numFmtId="0" fontId="82" fillId="9" borderId="0" applyNumberFormat="0" applyBorder="0" applyAlignment="0" applyProtection="0">
      <alignment vertical="center"/>
    </xf>
    <xf numFmtId="0" fontId="7" fillId="0" borderId="0">
      <alignment vertical="center"/>
    </xf>
    <xf numFmtId="0" fontId="79" fillId="0" borderId="17" applyNumberFormat="0" applyFill="0" applyProtection="0">
      <alignment horizontal="left" vertical="center"/>
    </xf>
    <xf numFmtId="0" fontId="73" fillId="9" borderId="0" applyNumberFormat="0" applyBorder="0" applyAlignment="0" applyProtection="0">
      <alignment vertical="center"/>
    </xf>
    <xf numFmtId="0" fontId="82" fillId="9" borderId="0" applyNumberFormat="0" applyBorder="0" applyAlignment="0" applyProtection="0">
      <alignment vertical="center"/>
    </xf>
    <xf numFmtId="0" fontId="7" fillId="0" borderId="0">
      <alignment vertical="center"/>
    </xf>
    <xf numFmtId="0" fontId="105" fillId="18" borderId="34" applyNumberFormat="0" applyAlignment="0" applyProtection="0">
      <alignment vertical="center"/>
    </xf>
    <xf numFmtId="0" fontId="7" fillId="0" borderId="0">
      <alignment vertical="center"/>
    </xf>
    <xf numFmtId="0" fontId="7" fillId="0" borderId="0">
      <alignment vertical="center"/>
    </xf>
    <xf numFmtId="0" fontId="102" fillId="12" borderId="33" applyNumberFormat="0" applyAlignment="0" applyProtection="0">
      <alignment vertical="center"/>
    </xf>
    <xf numFmtId="0" fontId="105" fillId="18" borderId="34" applyNumberFormat="0" applyAlignment="0" applyProtection="0">
      <alignment vertical="center"/>
    </xf>
    <xf numFmtId="0" fontId="7" fillId="0" borderId="0">
      <alignment vertical="center"/>
    </xf>
    <xf numFmtId="186" fontId="64" fillId="0" borderId="0" applyFont="0" applyFill="0" applyBorder="0" applyAlignment="0" applyProtection="0">
      <alignment vertical="center"/>
    </xf>
    <xf numFmtId="0" fontId="7" fillId="0" borderId="0">
      <alignment vertical="center"/>
    </xf>
    <xf numFmtId="0" fontId="7" fillId="0" borderId="0">
      <alignment vertical="center"/>
    </xf>
    <xf numFmtId="0" fontId="82" fillId="9" borderId="0" applyNumberFormat="0" applyBorder="0" applyAlignment="0" applyProtection="0">
      <alignment vertical="center"/>
    </xf>
    <xf numFmtId="0" fontId="64" fillId="0" borderId="0">
      <alignment vertical="center"/>
    </xf>
    <xf numFmtId="0" fontId="64" fillId="0" borderId="0">
      <alignment vertical="center"/>
    </xf>
    <xf numFmtId="0" fontId="7" fillId="0" borderId="0">
      <alignment vertical="center"/>
    </xf>
    <xf numFmtId="0" fontId="7" fillId="0" borderId="0">
      <alignment vertical="center"/>
    </xf>
    <xf numFmtId="0" fontId="7" fillId="0" borderId="0">
      <alignment vertical="center"/>
    </xf>
    <xf numFmtId="0" fontId="105" fillId="18" borderId="3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15" fillId="52" borderId="35" applyNumberFormat="0" applyAlignment="0" applyProtection="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6" fillId="0" borderId="21" applyNumberFormat="0" applyFill="0" applyAlignment="0" applyProtection="0">
      <alignment vertical="center"/>
    </xf>
    <xf numFmtId="0" fontId="102" fillId="12" borderId="33" applyNumberFormat="0" applyAlignment="0" applyProtection="0">
      <alignment vertical="center"/>
    </xf>
    <xf numFmtId="0" fontId="7" fillId="0" borderId="0">
      <alignment vertical="center"/>
    </xf>
    <xf numFmtId="0" fontId="102" fillId="12" borderId="33" applyNumberFormat="0" applyAlignment="0" applyProtection="0">
      <alignment vertical="center"/>
    </xf>
    <xf numFmtId="0" fontId="7" fillId="0" borderId="0">
      <alignment vertical="center"/>
    </xf>
    <xf numFmtId="0" fontId="74" fillId="10" borderId="0" applyNumberFormat="0" applyBorder="0" applyAlignment="0" applyProtection="0">
      <alignment vertical="center"/>
    </xf>
    <xf numFmtId="0" fontId="64" fillId="0" borderId="0">
      <alignment vertical="center"/>
    </xf>
    <xf numFmtId="0" fontId="74" fillId="10" borderId="0" applyNumberFormat="0" applyBorder="0" applyAlignment="0" applyProtection="0">
      <alignment vertical="center"/>
    </xf>
    <xf numFmtId="0" fontId="64" fillId="0" borderId="0">
      <alignment vertical="center"/>
    </xf>
    <xf numFmtId="0" fontId="74"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8" fillId="65" borderId="0" applyNumberFormat="0" applyBorder="0" applyAlignment="0" applyProtection="0">
      <alignment vertical="center"/>
    </xf>
    <xf numFmtId="0" fontId="7" fillId="0" borderId="0">
      <alignment vertical="center"/>
    </xf>
    <xf numFmtId="0" fontId="7" fillId="0" borderId="0">
      <alignment vertical="center"/>
    </xf>
    <xf numFmtId="0" fontId="105" fillId="18" borderId="3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9" fillId="0" borderId="0">
      <alignment vertical="center"/>
    </xf>
    <xf numFmtId="0" fontId="7" fillId="0" borderId="0">
      <alignment vertical="center"/>
    </xf>
    <xf numFmtId="0" fontId="7" fillId="0" borderId="0">
      <alignment vertical="center"/>
    </xf>
    <xf numFmtId="0" fontId="102" fillId="12" borderId="3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4" fillId="0" borderId="0">
      <alignment vertical="center"/>
    </xf>
    <xf numFmtId="0" fontId="7" fillId="0" borderId="0">
      <alignment vertical="center"/>
    </xf>
    <xf numFmtId="0" fontId="7" fillId="0" borderId="0">
      <alignment vertical="center"/>
    </xf>
    <xf numFmtId="0" fontId="7" fillId="0" borderId="0">
      <alignment vertical="center"/>
    </xf>
    <xf numFmtId="0" fontId="6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4" fillId="0" borderId="0">
      <alignment vertical="center"/>
    </xf>
    <xf numFmtId="0" fontId="64" fillId="0" borderId="0">
      <alignment vertical="center"/>
    </xf>
    <xf numFmtId="0" fontId="6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3" fillId="1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4" fillId="0" borderId="0">
      <alignment vertical="center"/>
    </xf>
    <xf numFmtId="0" fontId="63" fillId="0" borderId="20" applyNumberFormat="0" applyFill="0" applyAlignment="0" applyProtection="0">
      <alignment vertical="center"/>
    </xf>
    <xf numFmtId="0" fontId="64" fillId="0" borderId="0">
      <alignment vertical="center"/>
    </xf>
    <xf numFmtId="0" fontId="64" fillId="0" borderId="0">
      <alignment vertical="center"/>
    </xf>
    <xf numFmtId="0" fontId="73" fillId="17" borderId="0" applyNumberFormat="0" applyBorder="0" applyAlignment="0" applyProtection="0">
      <alignment vertical="center"/>
    </xf>
    <xf numFmtId="0" fontId="64" fillId="0" borderId="0">
      <alignment vertical="center"/>
    </xf>
    <xf numFmtId="0" fontId="9" fillId="0" borderId="0" applyAlignment="0"/>
    <xf numFmtId="0" fontId="7" fillId="0" borderId="0">
      <alignment vertical="center"/>
    </xf>
    <xf numFmtId="0" fontId="7" fillId="0" borderId="0">
      <alignment vertical="center"/>
    </xf>
    <xf numFmtId="0" fontId="64" fillId="0" borderId="0">
      <alignment vertical="center"/>
    </xf>
    <xf numFmtId="0" fontId="6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64" fillId="0" borderId="0">
      <alignment vertical="center"/>
    </xf>
    <xf numFmtId="0" fontId="64" fillId="0" borderId="0">
      <alignment vertical="center"/>
    </xf>
    <xf numFmtId="0" fontId="64" fillId="11" borderId="38" applyNumberFormat="0" applyFont="0" applyAlignment="0" applyProtection="0">
      <alignment vertical="center"/>
    </xf>
    <xf numFmtId="0" fontId="111" fillId="0" borderId="1">
      <alignment horizontal="left" vertical="center"/>
    </xf>
    <xf numFmtId="0" fontId="111" fillId="0" borderId="1">
      <alignment horizontal="left" vertical="center"/>
    </xf>
    <xf numFmtId="0" fontId="64" fillId="11" borderId="38" applyNumberFormat="0" applyFont="0" applyAlignment="0" applyProtection="0">
      <alignment vertical="center"/>
    </xf>
    <xf numFmtId="0" fontId="111" fillId="0" borderId="1">
      <alignment horizontal="left" vertical="center"/>
    </xf>
    <xf numFmtId="0" fontId="111" fillId="0" borderId="1">
      <alignment horizontal="left" vertical="center"/>
    </xf>
    <xf numFmtId="0" fontId="111" fillId="0" borderId="1">
      <alignment horizontal="left" vertical="center"/>
    </xf>
    <xf numFmtId="0" fontId="64" fillId="0" borderId="0">
      <alignment vertical="center"/>
    </xf>
    <xf numFmtId="0" fontId="64" fillId="0" borderId="0">
      <alignment vertical="center"/>
    </xf>
    <xf numFmtId="0" fontId="7" fillId="0" borderId="0">
      <alignment vertical="center"/>
    </xf>
    <xf numFmtId="0" fontId="106" fillId="12" borderId="35" applyNumberFormat="0" applyAlignment="0" applyProtection="0">
      <alignment vertical="center"/>
    </xf>
    <xf numFmtId="0" fontId="7" fillId="0" borderId="0">
      <alignment vertical="center"/>
    </xf>
    <xf numFmtId="1" fontId="79" fillId="0" borderId="23" applyFill="0" applyProtection="0">
      <alignment horizontal="center" vertical="center"/>
    </xf>
    <xf numFmtId="0" fontId="7" fillId="0" borderId="0">
      <alignment vertical="center"/>
    </xf>
    <xf numFmtId="0" fontId="10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85" fillId="0" borderId="0" applyNumberFormat="0" applyFill="0" applyBorder="0" applyAlignment="0" applyProtection="0">
      <alignment vertical="center"/>
    </xf>
    <xf numFmtId="0" fontId="73" fillId="17" borderId="0" applyNumberFormat="0" applyBorder="0" applyAlignment="0" applyProtection="0">
      <alignment vertical="center"/>
    </xf>
    <xf numFmtId="0" fontId="85" fillId="0" borderId="0" applyNumberFormat="0" applyFill="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73" fillId="17"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73" fillId="17"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110" fillId="0" borderId="0" applyNumberFormat="0" applyFill="0" applyBorder="0" applyAlignment="0" applyProtection="0">
      <alignment vertical="center"/>
    </xf>
    <xf numFmtId="0" fontId="66" fillId="0" borderId="43" applyNumberFormat="0" applyFill="0" applyAlignment="0" applyProtection="0">
      <alignment vertical="center"/>
    </xf>
    <xf numFmtId="0" fontId="105" fillId="18" borderId="34" applyNumberFormat="0" applyAlignment="0" applyProtection="0">
      <alignment vertical="center"/>
    </xf>
    <xf numFmtId="0" fontId="66" fillId="0" borderId="21" applyNumberFormat="0" applyFill="0" applyAlignment="0" applyProtection="0">
      <alignment vertical="center"/>
    </xf>
    <xf numFmtId="0" fontId="105" fillId="18" borderId="34" applyNumberFormat="0" applyAlignment="0" applyProtection="0">
      <alignment vertical="center"/>
    </xf>
    <xf numFmtId="0" fontId="66" fillId="0" borderId="21" applyNumberFormat="0" applyFill="0" applyAlignment="0" applyProtection="0">
      <alignment vertical="center"/>
    </xf>
    <xf numFmtId="0" fontId="105" fillId="18" borderId="34" applyNumberFormat="0" applyAlignment="0" applyProtection="0">
      <alignment vertical="center"/>
    </xf>
    <xf numFmtId="0" fontId="66" fillId="0" borderId="21" applyNumberFormat="0" applyFill="0" applyAlignment="0" applyProtection="0">
      <alignment vertical="center"/>
    </xf>
    <xf numFmtId="0" fontId="105" fillId="18" borderId="34" applyNumberFormat="0" applyAlignment="0" applyProtection="0">
      <alignment vertical="center"/>
    </xf>
    <xf numFmtId="0" fontId="66" fillId="0" borderId="21" applyNumberFormat="0" applyFill="0" applyAlignment="0" applyProtection="0">
      <alignment vertical="center"/>
    </xf>
    <xf numFmtId="0" fontId="105" fillId="18" borderId="34" applyNumberFormat="0" applyAlignment="0" applyProtection="0">
      <alignment vertical="center"/>
    </xf>
    <xf numFmtId="0" fontId="66" fillId="0" borderId="43" applyNumberFormat="0" applyFill="0" applyAlignment="0" applyProtection="0">
      <alignment vertical="center"/>
    </xf>
    <xf numFmtId="0" fontId="66" fillId="0" borderId="21" applyNumberFormat="0" applyFill="0" applyAlignment="0" applyProtection="0">
      <alignment vertical="center"/>
    </xf>
    <xf numFmtId="0" fontId="110" fillId="0" borderId="0" applyNumberFormat="0" applyFill="0" applyBorder="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110" fillId="0" borderId="0" applyNumberFormat="0" applyFill="0" applyBorder="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4" fontId="64" fillId="0" borderId="0" applyFont="0" applyFill="0" applyBorder="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66" fillId="0" borderId="21" applyNumberFormat="0" applyFill="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6" fillId="12" borderId="35"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105" fillId="18" borderId="34"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1" fillId="0" borderId="23" applyNumberFormat="0" applyFill="0" applyProtection="0">
      <alignment horizontal="left" vertical="center"/>
    </xf>
    <xf numFmtId="0" fontId="71" fillId="0" borderId="23" applyNumberFormat="0" applyFill="0" applyProtection="0">
      <alignment horizontal="left" vertical="center"/>
    </xf>
    <xf numFmtId="0" fontId="71" fillId="0" borderId="23" applyNumberFormat="0" applyFill="0" applyProtection="0">
      <alignment horizontal="left" vertical="center"/>
    </xf>
    <xf numFmtId="0" fontId="71" fillId="0" borderId="23" applyNumberFormat="0" applyFill="0" applyProtection="0">
      <alignment horizontal="left" vertical="center"/>
    </xf>
    <xf numFmtId="0" fontId="71" fillId="0" borderId="23" applyNumberFormat="0" applyFill="0" applyProtection="0">
      <alignment horizontal="left" vertical="center"/>
    </xf>
    <xf numFmtId="0" fontId="71" fillId="0" borderId="23" applyNumberFormat="0" applyFill="0" applyProtection="0">
      <alignment horizontal="left" vertical="center"/>
    </xf>
    <xf numFmtId="0" fontId="71" fillId="0" borderId="23" applyNumberFormat="0" applyFill="0" applyProtection="0">
      <alignment horizontal="lef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113" fillId="0" borderId="0">
      <alignment vertical="center"/>
    </xf>
    <xf numFmtId="0" fontId="115" fillId="52" borderId="35" applyNumberFormat="0" applyAlignment="0" applyProtection="0">
      <alignment vertical="center"/>
    </xf>
    <xf numFmtId="43" fontId="64" fillId="0" borderId="0" applyFont="0" applyFill="0" applyBorder="0" applyAlignment="0" applyProtection="0">
      <alignment vertical="center"/>
    </xf>
    <xf numFmtId="191" fontId="64" fillId="0" borderId="0" applyFont="0" applyFill="0" applyBorder="0" applyAlignment="0" applyProtection="0">
      <alignment vertical="center"/>
    </xf>
    <xf numFmtId="41" fontId="64" fillId="0" borderId="0" applyFont="0" applyFill="0" applyBorder="0" applyAlignment="0" applyProtection="0">
      <alignment vertical="center"/>
    </xf>
    <xf numFmtId="43" fontId="64" fillId="0" borderId="0" applyFont="0" applyFill="0" applyBorder="0" applyAlignment="0" applyProtection="0">
      <alignment vertical="center"/>
    </xf>
    <xf numFmtId="0" fontId="115" fillId="52" borderId="35" applyNumberFormat="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0" fontId="68" fillId="64" borderId="0" applyNumberFormat="0" applyBorder="0" applyAlignment="0" applyProtection="0">
      <alignment vertical="center"/>
    </xf>
    <xf numFmtId="43" fontId="64" fillId="0" borderId="0" applyFont="0" applyFill="0" applyBorder="0" applyAlignment="0" applyProtection="0">
      <alignment vertical="center"/>
    </xf>
    <xf numFmtId="0" fontId="118" fillId="66" borderId="0" applyNumberFormat="0" applyBorder="0" applyAlignment="0" applyProtection="0">
      <alignment vertical="center"/>
    </xf>
    <xf numFmtId="0" fontId="118" fillId="66" borderId="0" applyNumberFormat="0" applyBorder="0" applyAlignment="0" applyProtection="0">
      <alignment vertical="center"/>
    </xf>
    <xf numFmtId="0" fontId="118" fillId="59" borderId="0" applyNumberFormat="0" applyBorder="0" applyAlignment="0" applyProtection="0">
      <alignment vertical="center"/>
    </xf>
    <xf numFmtId="0" fontId="118" fillId="65"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 borderId="0" applyNumberFormat="0" applyBorder="0" applyAlignment="0" applyProtection="0">
      <alignment vertical="center"/>
    </xf>
    <xf numFmtId="0" fontId="68" fillId="67" borderId="0" applyNumberFormat="0" applyBorder="0" applyAlignment="0" applyProtection="0">
      <alignment vertical="center"/>
    </xf>
    <xf numFmtId="0" fontId="68" fillId="67"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6" borderId="0" applyNumberFormat="0" applyBorder="0" applyAlignment="0" applyProtection="0">
      <alignment vertical="center"/>
    </xf>
    <xf numFmtId="0" fontId="68" fillId="56" borderId="0" applyNumberFormat="0" applyBorder="0" applyAlignment="0" applyProtection="0">
      <alignment vertical="center"/>
    </xf>
    <xf numFmtId="0" fontId="74" fillId="10"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74" fillId="10" borderId="0" applyNumberFormat="0" applyBorder="0" applyAlignment="0" applyProtection="0">
      <alignment vertical="center"/>
    </xf>
    <xf numFmtId="0" fontId="68" fillId="56" borderId="0" applyNumberFormat="0" applyBorder="0" applyAlignment="0" applyProtection="0">
      <alignment vertical="center"/>
    </xf>
    <xf numFmtId="0" fontId="68" fillId="64" borderId="0" applyNumberFormat="0" applyBorder="0" applyAlignment="0" applyProtection="0">
      <alignment vertical="center"/>
    </xf>
    <xf numFmtId="0" fontId="68" fillId="64" borderId="0" applyNumberFormat="0" applyBorder="0" applyAlignment="0" applyProtection="0">
      <alignment vertical="center"/>
    </xf>
    <xf numFmtId="0" fontId="68" fillId="8"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68" fillId="68" borderId="0" applyNumberFormat="0" applyBorder="0" applyAlignment="0" applyProtection="0">
      <alignment vertical="center"/>
    </xf>
    <xf numFmtId="0" fontId="68" fillId="68" borderId="0" applyNumberFormat="0" applyBorder="0" applyAlignment="0" applyProtection="0">
      <alignment vertical="center"/>
    </xf>
    <xf numFmtId="183" fontId="79" fillId="0" borderId="23" applyFill="0" applyProtection="0">
      <alignment horizontal="right" vertical="center"/>
    </xf>
    <xf numFmtId="183" fontId="79" fillId="0" borderId="23" applyFill="0" applyProtection="0">
      <alignment horizontal="right" vertical="center"/>
    </xf>
    <xf numFmtId="183" fontId="79" fillId="0" borderId="23" applyFill="0" applyProtection="0">
      <alignment horizontal="right" vertical="center"/>
    </xf>
    <xf numFmtId="183" fontId="79" fillId="0" borderId="23" applyFill="0" applyProtection="0">
      <alignment horizontal="right" vertical="center"/>
    </xf>
    <xf numFmtId="0" fontId="79" fillId="0" borderId="17" applyNumberFormat="0" applyFill="0" applyProtection="0">
      <alignment horizontal="left" vertical="center"/>
    </xf>
    <xf numFmtId="0" fontId="79" fillId="0" borderId="17" applyNumberFormat="0" applyFill="0" applyProtection="0">
      <alignment horizontal="left" vertical="center"/>
    </xf>
    <xf numFmtId="0" fontId="79" fillId="0" borderId="17" applyNumberFormat="0" applyFill="0" applyProtection="0">
      <alignment horizontal="left" vertical="center"/>
    </xf>
    <xf numFmtId="0" fontId="79" fillId="0" borderId="17" applyNumberFormat="0" applyFill="0" applyProtection="0">
      <alignment horizontal="lef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41" fontId="64" fillId="0" borderId="0" applyFont="0" applyFill="0" applyBorder="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02" fillId="12" borderId="33" applyNumberFormat="0" applyAlignment="0" applyProtection="0">
      <alignment vertical="center"/>
    </xf>
    <xf numFmtId="0" fontId="115" fillId="52" borderId="35" applyNumberFormat="0" applyAlignment="0" applyProtection="0">
      <alignment vertical="center"/>
    </xf>
    <xf numFmtId="0" fontId="115" fillId="52" borderId="35" applyNumberFormat="0" applyAlignment="0" applyProtection="0">
      <alignment vertical="center"/>
    </xf>
    <xf numFmtId="0" fontId="115" fillId="52" borderId="35" applyNumberFormat="0" applyAlignment="0" applyProtection="0">
      <alignment vertical="center"/>
    </xf>
    <xf numFmtId="0" fontId="115" fillId="52" borderId="35" applyNumberFormat="0" applyAlignment="0" applyProtection="0">
      <alignment vertical="center"/>
    </xf>
    <xf numFmtId="0" fontId="115" fillId="52" borderId="35" applyNumberFormat="0" applyAlignment="0" applyProtection="0">
      <alignment vertical="center"/>
    </xf>
    <xf numFmtId="0" fontId="115" fillId="52" borderId="35" applyNumberFormat="0" applyAlignment="0" applyProtection="0">
      <alignment vertical="center"/>
    </xf>
    <xf numFmtId="0" fontId="115" fillId="52" borderId="35" applyNumberFormat="0" applyAlignment="0" applyProtection="0">
      <alignment vertical="center"/>
    </xf>
    <xf numFmtId="1" fontId="79" fillId="0" borderId="23" applyFill="0" applyProtection="0">
      <alignment horizontal="center" vertical="center"/>
    </xf>
    <xf numFmtId="1" fontId="79" fillId="0" borderId="23" applyFill="0" applyProtection="0">
      <alignment horizontal="center" vertical="center"/>
    </xf>
    <xf numFmtId="0" fontId="137" fillId="0" borderId="0">
      <alignment vertical="center"/>
    </xf>
    <xf numFmtId="0" fontId="87" fillId="0" borderId="0">
      <alignment vertical="center"/>
    </xf>
    <xf numFmtId="43" fontId="64" fillId="0" borderId="0" applyFont="0" applyFill="0" applyBorder="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xf numFmtId="0" fontId="64" fillId="11" borderId="38" applyNumberFormat="0" applyFont="0" applyAlignment="0" applyProtection="0">
      <alignment vertical="center"/>
    </xf>
  </cellStyleXfs>
  <cellXfs count="533">
    <xf numFmtId="0" fontId="0" fillId="0" borderId="0" xfId="0" applyAlignment="1"/>
    <xf numFmtId="0" fontId="1" fillId="0" borderId="0" xfId="0" applyFont="1" applyFill="1" applyBorder="1" applyAlignment="1">
      <alignment vertical="center"/>
    </xf>
    <xf numFmtId="0" fontId="2" fillId="0" borderId="0" xfId="561" applyFont="1" applyFill="1" applyBorder="1" applyAlignment="1">
      <alignment horizontal="center" vertical="center"/>
    </xf>
    <xf numFmtId="0" fontId="3" fillId="0" borderId="1" xfId="56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61" applyFont="1" applyFill="1" applyBorder="1" applyAlignment="1">
      <alignment horizontal="center" vertical="center"/>
    </xf>
    <xf numFmtId="0" fontId="5" fillId="0" borderId="1" xfId="561" applyFont="1" applyFill="1" applyBorder="1" applyAlignment="1">
      <alignment horizontal="left" vertical="top" wrapText="1"/>
    </xf>
    <xf numFmtId="0" fontId="5" fillId="0" borderId="1" xfId="561" applyFont="1" applyFill="1" applyBorder="1" applyAlignment="1">
      <alignment horizontal="center" vertical="center" wrapText="1"/>
    </xf>
    <xf numFmtId="0" fontId="1" fillId="0" borderId="1" xfId="0" applyFont="1" applyFill="1" applyBorder="1" applyAlignment="1">
      <alignment vertical="center"/>
    </xf>
    <xf numFmtId="0" fontId="6" fillId="0" borderId="0" xfId="286" applyFont="1" applyFill="1" applyBorder="1" applyAlignment="1">
      <alignment vertical="center"/>
    </xf>
    <xf numFmtId="0" fontId="7" fillId="0" borderId="0" xfId="0" applyFont="1" applyFill="1" applyBorder="1" applyAlignment="1">
      <alignment vertical="center"/>
    </xf>
    <xf numFmtId="0" fontId="8" fillId="0" borderId="0" xfId="630" applyFont="1" applyFill="1" applyBorder="1" applyAlignment="1" applyProtection="1">
      <alignment vertical="top"/>
      <protection locked="0"/>
    </xf>
    <xf numFmtId="0" fontId="9" fillId="0" borderId="0" xfId="286" applyFont="1" applyFill="1" applyBorder="1" applyAlignment="1">
      <alignment vertical="center" wrapText="1"/>
    </xf>
    <xf numFmtId="0" fontId="9" fillId="0" borderId="0" xfId="286" applyFont="1" applyFill="1" applyBorder="1" applyAlignment="1">
      <alignment horizontal="left" vertical="top"/>
    </xf>
    <xf numFmtId="0" fontId="9" fillId="0" borderId="0" xfId="286" applyFont="1" applyFill="1" applyBorder="1" applyAlignment="1">
      <alignment horizontal="center" vertical="center"/>
    </xf>
    <xf numFmtId="0" fontId="9" fillId="0" borderId="0" xfId="286" applyFont="1" applyFill="1" applyBorder="1" applyAlignment="1">
      <alignment horizontal="center" vertical="center" wrapText="1"/>
    </xf>
    <xf numFmtId="0" fontId="9" fillId="0" borderId="0" xfId="286" applyFont="1" applyFill="1" applyBorder="1" applyAlignment="1">
      <alignment vertical="center"/>
    </xf>
    <xf numFmtId="0" fontId="10" fillId="0" borderId="0" xfId="286" applyNumberFormat="1" applyFont="1" applyFill="1" applyBorder="1" applyAlignment="1" applyProtection="1">
      <alignment horizontal="center" vertical="center"/>
    </xf>
    <xf numFmtId="0" fontId="0" fillId="0" borderId="0" xfId="286" applyNumberFormat="1" applyFont="1" applyFill="1" applyBorder="1" applyAlignment="1" applyProtection="1">
      <alignment horizontal="left" vertical="center" wrapText="1"/>
    </xf>
    <xf numFmtId="0" fontId="11" fillId="0" borderId="1" xfId="487" applyFont="1" applyFill="1" applyBorder="1" applyAlignment="1">
      <alignment horizontal="center" vertical="center" wrapText="1"/>
    </xf>
    <xf numFmtId="0" fontId="11" fillId="0" borderId="1" xfId="487" applyFont="1" applyFill="1" applyBorder="1" applyAlignment="1">
      <alignment horizontal="center" vertical="top" wrapText="1"/>
    </xf>
    <xf numFmtId="0" fontId="12" fillId="0" borderId="1" xfId="487" applyFont="1" applyFill="1" applyBorder="1" applyAlignment="1">
      <alignment horizontal="center" vertical="center" wrapText="1"/>
    </xf>
    <xf numFmtId="0" fontId="12" fillId="0" borderId="1" xfId="487" applyFont="1" applyFill="1" applyBorder="1" applyAlignment="1">
      <alignment horizontal="center" vertical="top" wrapText="1"/>
    </xf>
    <xf numFmtId="0" fontId="13" fillId="0" borderId="2" xfId="630" applyFont="1" applyFill="1" applyBorder="1" applyAlignment="1" applyProtection="1">
      <alignment horizontal="center" vertical="center" wrapText="1"/>
    </xf>
    <xf numFmtId="0" fontId="13" fillId="0" borderId="3" xfId="630" applyFont="1" applyFill="1" applyBorder="1" applyAlignment="1" applyProtection="1">
      <alignment horizontal="center" vertical="center" wrapText="1"/>
    </xf>
    <xf numFmtId="0" fontId="14" fillId="0" borderId="4" xfId="630" applyFont="1" applyFill="1" applyBorder="1" applyAlignment="1" applyProtection="1">
      <alignment horizontal="center" vertical="center" wrapText="1"/>
    </xf>
    <xf numFmtId="0" fontId="14" fillId="0" borderId="4" xfId="630" applyFont="1" applyFill="1" applyBorder="1" applyAlignment="1" applyProtection="1">
      <alignment horizontal="left" vertical="top" wrapText="1"/>
    </xf>
    <xf numFmtId="0" fontId="14" fillId="0" borderId="4" xfId="630" applyFont="1" applyFill="1" applyBorder="1" applyAlignment="1" applyProtection="1">
      <alignment horizontal="center" vertical="center"/>
    </xf>
    <xf numFmtId="0" fontId="14" fillId="0" borderId="5" xfId="630" applyFont="1" applyFill="1" applyBorder="1" applyAlignment="1" applyProtection="1">
      <alignment horizontal="center" vertical="center" wrapText="1"/>
    </xf>
    <xf numFmtId="0" fontId="14" fillId="0" borderId="5" xfId="630" applyFont="1" applyFill="1" applyBorder="1" applyAlignment="1" applyProtection="1">
      <alignment horizontal="left" vertical="center" wrapText="1"/>
    </xf>
    <xf numFmtId="0" fontId="14" fillId="0" borderId="5" xfId="630" applyFont="1" applyFill="1" applyBorder="1" applyAlignment="1" applyProtection="1">
      <alignment horizontal="center" vertical="center"/>
      <protection locked="0"/>
    </xf>
    <xf numFmtId="0" fontId="14" fillId="0" borderId="5" xfId="630" applyFont="1" applyFill="1" applyBorder="1" applyAlignment="1" applyProtection="1">
      <alignment horizontal="left" vertical="center"/>
    </xf>
    <xf numFmtId="0" fontId="14" fillId="0" borderId="6" xfId="630" applyFont="1" applyFill="1" applyBorder="1" applyAlignment="1" applyProtection="1">
      <alignment horizontal="center" vertical="center" wrapText="1"/>
    </xf>
    <xf numFmtId="0" fontId="14" fillId="0" borderId="6" xfId="630" applyFont="1" applyFill="1" applyBorder="1" applyAlignment="1" applyProtection="1">
      <alignment horizontal="left" vertical="top" wrapText="1"/>
    </xf>
    <xf numFmtId="0" fontId="14" fillId="0" borderId="6" xfId="630" applyFont="1" applyFill="1" applyBorder="1" applyAlignment="1" applyProtection="1">
      <alignment horizontal="center" vertical="center"/>
    </xf>
    <xf numFmtId="0" fontId="14" fillId="0" borderId="7" xfId="630" applyFont="1" applyFill="1" applyBorder="1" applyAlignment="1" applyProtection="1">
      <alignment horizontal="center" vertical="center"/>
    </xf>
    <xf numFmtId="0" fontId="14" fillId="0" borderId="7" xfId="630" applyFont="1" applyFill="1" applyBorder="1" applyAlignment="1" applyProtection="1">
      <alignment horizontal="center" vertical="center" wrapText="1"/>
    </xf>
    <xf numFmtId="0" fontId="14" fillId="0" borderId="7" xfId="630" applyFont="1" applyFill="1" applyBorder="1" applyAlignment="1" applyProtection="1">
      <alignment horizontal="left" vertical="top" wrapText="1"/>
    </xf>
    <xf numFmtId="0" fontId="14" fillId="0" borderId="5" xfId="630" applyFont="1" applyFill="1" applyBorder="1" applyAlignment="1" applyProtection="1">
      <alignment horizontal="center" vertical="center"/>
    </xf>
    <xf numFmtId="0" fontId="13" fillId="0" borderId="8" xfId="630" applyFont="1" applyFill="1" applyBorder="1" applyAlignment="1" applyProtection="1">
      <alignment horizontal="center" vertical="center" wrapText="1"/>
    </xf>
    <xf numFmtId="0" fontId="13" fillId="0" borderId="9" xfId="630" applyFont="1" applyFill="1" applyBorder="1" applyAlignment="1" applyProtection="1">
      <alignment horizontal="center" vertical="center" wrapText="1"/>
    </xf>
    <xf numFmtId="0" fontId="14" fillId="0" borderId="5" xfId="630" applyFont="1" applyFill="1" applyBorder="1" applyAlignment="1" applyProtection="1">
      <alignment horizontal="center" vertical="center" wrapText="1"/>
      <protection locked="0"/>
    </xf>
    <xf numFmtId="0" fontId="13" fillId="0" borderId="10" xfId="630" applyFont="1" applyFill="1" applyBorder="1" applyAlignment="1" applyProtection="1">
      <alignment horizontal="center" vertical="center" wrapText="1"/>
    </xf>
    <xf numFmtId="0" fontId="14" fillId="0" borderId="5" xfId="630" applyFont="1" applyFill="1" applyBorder="1" applyAlignment="1" applyProtection="1">
      <alignment horizontal="left" vertical="center" wrapText="1"/>
      <protection locked="0"/>
    </xf>
    <xf numFmtId="0" fontId="13" fillId="0" borderId="11" xfId="630" applyFont="1" applyFill="1" applyBorder="1" applyAlignment="1" applyProtection="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left" vertical="center" wrapText="1"/>
    </xf>
    <xf numFmtId="194"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23" fillId="0" borderId="0" xfId="917"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0" fontId="24" fillId="0" borderId="1" xfId="0" applyFont="1" applyFill="1" applyBorder="1" applyAlignment="1">
      <alignmen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194" fontId="21" fillId="0" borderId="1" xfId="0" applyNumberFormat="1" applyFont="1" applyFill="1" applyBorder="1" applyAlignment="1">
      <alignment horizontal="right"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29" fillId="0" borderId="0" xfId="917" applyFont="1" applyFill="1" applyBorder="1" applyAlignment="1">
      <alignment vertical="center" wrapText="1"/>
    </xf>
    <xf numFmtId="0" fontId="12" fillId="0" borderId="0" xfId="0" applyFont="1" applyFill="1" applyBorder="1" applyAlignment="1">
      <alignment vertical="center"/>
    </xf>
    <xf numFmtId="0" fontId="30" fillId="0" borderId="0" xfId="0" applyFont="1" applyFill="1" applyBorder="1" applyAlignment="1">
      <alignment vertical="center"/>
    </xf>
    <xf numFmtId="0" fontId="24" fillId="0" borderId="1" xfId="0" applyFont="1" applyFill="1" applyBorder="1" applyAlignment="1">
      <alignment horizontal="center" vertical="center" wrapText="1"/>
    </xf>
    <xf numFmtId="0" fontId="31" fillId="0" borderId="1" xfId="0" applyFont="1" applyFill="1" applyBorder="1" applyAlignment="1">
      <alignment vertical="center" wrapText="1"/>
    </xf>
    <xf numFmtId="4" fontId="31" fillId="0" borderId="1" xfId="0" applyNumberFormat="1" applyFont="1" applyFill="1" applyBorder="1" applyAlignment="1">
      <alignment vertical="center" wrapText="1"/>
    </xf>
    <xf numFmtId="0" fontId="31"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909" applyNumberFormat="1" applyFont="1" applyFill="1" applyAlignment="1" applyProtection="1">
      <alignment horizontal="center" vertical="center" wrapText="1"/>
    </xf>
    <xf numFmtId="0" fontId="31" fillId="0" borderId="1" xfId="0" applyFont="1" applyFill="1" applyBorder="1" applyAlignment="1">
      <alignment horizontal="center" vertical="center" wrapText="1"/>
    </xf>
    <xf numFmtId="0" fontId="7" fillId="0" borderId="0" xfId="909" applyFill="1" applyAlignment="1"/>
    <xf numFmtId="0" fontId="7" fillId="0" borderId="0" xfId="909" applyAlignment="1"/>
    <xf numFmtId="0" fontId="7" fillId="0" borderId="0" xfId="909" applyAlignment="1">
      <alignment horizontal="right" vertical="center"/>
    </xf>
    <xf numFmtId="0" fontId="2" fillId="0" borderId="0" xfId="909" applyNumberFormat="1" applyFont="1" applyFill="1" applyAlignment="1" applyProtection="1">
      <alignment horizontal="right" vertical="center" wrapText="1"/>
    </xf>
    <xf numFmtId="0" fontId="12" fillId="0" borderId="0" xfId="577" applyFont="1" applyAlignment="1" applyProtection="1">
      <alignment horizontal="left" vertical="center"/>
    </xf>
    <xf numFmtId="180" fontId="32" fillId="0" borderId="0" xfId="577" applyNumberFormat="1" applyFont="1" applyAlignment="1">
      <alignment horizontal="right" vertical="center"/>
    </xf>
    <xf numFmtId="0" fontId="32" fillId="0" borderId="0" xfId="577" applyFont="1" applyAlignment="1">
      <alignment horizontal="right" vertical="center"/>
    </xf>
    <xf numFmtId="201" fontId="32" fillId="0" borderId="0" xfId="577" applyNumberFormat="1" applyFont="1" applyFill="1" applyBorder="1" applyAlignment="1" applyProtection="1">
      <alignment horizontal="right" vertical="center"/>
    </xf>
    <xf numFmtId="2" fontId="24" fillId="0" borderId="1" xfId="836" applyNumberFormat="1" applyFont="1" applyFill="1" applyBorder="1" applyAlignment="1" applyProtection="1">
      <alignment horizontal="center" vertical="center" wrapText="1"/>
    </xf>
    <xf numFmtId="202" fontId="24" fillId="0" borderId="1" xfId="1020" applyNumberFormat="1" applyFont="1" applyBorder="1" applyAlignment="1">
      <alignment horizontal="center" vertical="center" wrapText="1"/>
    </xf>
    <xf numFmtId="0" fontId="7" fillId="0" borderId="0" xfId="708" applyAlignment="1">
      <alignment horizontal="center" vertical="center"/>
    </xf>
    <xf numFmtId="49" fontId="24" fillId="0" borderId="1" xfId="838" applyNumberFormat="1" applyFont="1" applyFill="1" applyBorder="1" applyAlignment="1" applyProtection="1">
      <alignment horizontal="left" vertical="center"/>
    </xf>
    <xf numFmtId="200" fontId="24" fillId="0" borderId="1" xfId="1050" applyNumberFormat="1" applyFont="1" applyFill="1" applyBorder="1" applyAlignment="1">
      <alignment horizontal="right" vertical="center" wrapText="1"/>
    </xf>
    <xf numFmtId="200" fontId="24" fillId="0" borderId="1" xfId="28" applyNumberFormat="1" applyFont="1" applyFill="1" applyBorder="1" applyAlignment="1" applyProtection="1">
      <alignment horizontal="right" vertical="center" wrapText="1"/>
    </xf>
    <xf numFmtId="177" fontId="24" fillId="0" borderId="1" xfId="38" applyNumberFormat="1" applyFont="1" applyFill="1" applyBorder="1" applyAlignment="1">
      <alignment horizontal="right" vertical="center" wrapText="1"/>
    </xf>
    <xf numFmtId="49" fontId="31" fillId="0" borderId="1" xfId="838" applyNumberFormat="1" applyFont="1" applyFill="1" applyBorder="1" applyAlignment="1" applyProtection="1">
      <alignment horizontal="left" vertical="center"/>
    </xf>
    <xf numFmtId="200" fontId="31" fillId="0" borderId="1" xfId="1050" applyNumberFormat="1" applyFont="1" applyFill="1" applyBorder="1" applyAlignment="1">
      <alignment horizontal="right" vertical="center" wrapText="1"/>
    </xf>
    <xf numFmtId="200" fontId="31" fillId="0" borderId="1" xfId="28" applyNumberFormat="1" applyFont="1" applyFill="1" applyBorder="1" applyAlignment="1" applyProtection="1">
      <alignment vertical="center" wrapText="1"/>
    </xf>
    <xf numFmtId="177" fontId="31" fillId="0" borderId="1" xfId="38" applyNumberFormat="1" applyFont="1" applyFill="1" applyBorder="1" applyAlignment="1">
      <alignment horizontal="right" vertical="center" wrapText="1"/>
    </xf>
    <xf numFmtId="200" fontId="31" fillId="0" borderId="1" xfId="28" applyNumberFormat="1" applyFont="1" applyFill="1" applyBorder="1" applyAlignment="1" applyProtection="1">
      <alignment horizontal="right" vertical="center" wrapText="1"/>
    </xf>
    <xf numFmtId="200" fontId="24" fillId="0" borderId="1" xfId="28" applyNumberFormat="1" applyFont="1" applyFill="1" applyBorder="1" applyAlignment="1">
      <alignment horizontal="right" vertical="center" wrapText="1"/>
    </xf>
    <xf numFmtId="200" fontId="31" fillId="0" borderId="1" xfId="28" applyNumberFormat="1" applyFont="1" applyFill="1" applyBorder="1" applyAlignment="1">
      <alignment horizontal="right" vertical="center" wrapText="1"/>
    </xf>
    <xf numFmtId="0" fontId="24" fillId="0" borderId="1" xfId="28" applyNumberFormat="1" applyFont="1" applyFill="1" applyBorder="1" applyAlignment="1">
      <alignment horizontal="right" vertical="center" wrapText="1"/>
    </xf>
    <xf numFmtId="200" fontId="24" fillId="0" borderId="1" xfId="28" applyNumberFormat="1" applyFont="1" applyFill="1" applyBorder="1" applyAlignment="1">
      <alignment horizontal="center" vertical="center" wrapText="1"/>
    </xf>
    <xf numFmtId="0" fontId="31" fillId="0" borderId="1" xfId="28" applyNumberFormat="1" applyFont="1" applyFill="1" applyBorder="1" applyAlignment="1">
      <alignment horizontal="right" vertical="center" wrapText="1"/>
    </xf>
    <xf numFmtId="200" fontId="31" fillId="0" borderId="1" xfId="28" applyNumberFormat="1" applyFont="1" applyFill="1" applyBorder="1" applyAlignment="1">
      <alignment horizontal="center" vertical="center" wrapText="1"/>
    </xf>
    <xf numFmtId="3" fontId="24" fillId="0" borderId="1" xfId="28" applyNumberFormat="1" applyFont="1" applyFill="1" applyBorder="1" applyAlignment="1">
      <alignment horizontal="right" vertical="center" wrapText="1"/>
    </xf>
    <xf numFmtId="3" fontId="31" fillId="0" borderId="1" xfId="28" applyNumberFormat="1" applyFont="1" applyFill="1" applyBorder="1" applyAlignment="1">
      <alignment horizontal="right" vertical="center" wrapText="1"/>
    </xf>
    <xf numFmtId="200" fontId="31" fillId="2" borderId="1" xfId="28" applyNumberFormat="1" applyFont="1" applyFill="1" applyBorder="1" applyAlignment="1" applyProtection="1">
      <alignment horizontal="right" vertical="center" wrapText="1"/>
    </xf>
    <xf numFmtId="49" fontId="24" fillId="0" borderId="1" xfId="917" applyNumberFormat="1" applyFont="1" applyFill="1" applyBorder="1" applyAlignment="1" applyProtection="1">
      <alignment horizontal="distributed" vertical="center"/>
    </xf>
    <xf numFmtId="49" fontId="24" fillId="0" borderId="1" xfId="917" applyNumberFormat="1" applyFont="1" applyFill="1" applyBorder="1" applyAlignment="1" applyProtection="1">
      <alignment horizontal="left" vertical="center"/>
    </xf>
    <xf numFmtId="200" fontId="7" fillId="0" borderId="0" xfId="909" applyNumberFormat="1" applyAlignment="1">
      <alignment horizontal="right" vertical="center"/>
    </xf>
    <xf numFmtId="0" fontId="7" fillId="0" borderId="0" xfId="708" applyFill="1" applyAlignment="1"/>
    <xf numFmtId="0" fontId="7" fillId="0" borderId="0" xfId="708" applyAlignment="1"/>
    <xf numFmtId="0" fontId="2" fillId="0" borderId="0" xfId="708" applyNumberFormat="1" applyFont="1" applyFill="1" applyAlignment="1" applyProtection="1">
      <alignment horizontal="center" vertical="center" wrapText="1"/>
    </xf>
    <xf numFmtId="0" fontId="31" fillId="0" borderId="0" xfId="708" applyFont="1" applyFill="1" applyAlignment="1" applyProtection="1">
      <alignment horizontal="left" vertical="center"/>
    </xf>
    <xf numFmtId="180" fontId="31" fillId="0" borderId="0" xfId="708" applyNumberFormat="1" applyFont="1" applyFill="1" applyAlignment="1" applyProtection="1">
      <alignment horizontal="right"/>
    </xf>
    <xf numFmtId="0" fontId="33" fillId="0" borderId="0" xfId="708" applyFont="1" applyFill="1" applyAlignment="1">
      <alignment vertical="center"/>
    </xf>
    <xf numFmtId="0" fontId="31" fillId="0" borderId="0" xfId="708" applyFont="1" applyFill="1" applyAlignment="1">
      <alignment horizontal="right" vertical="center"/>
    </xf>
    <xf numFmtId="0" fontId="24" fillId="0" borderId="1" xfId="708" applyNumberFormat="1" applyFont="1" applyFill="1" applyBorder="1" applyAlignment="1" applyProtection="1">
      <alignment horizontal="center" vertical="center"/>
    </xf>
    <xf numFmtId="49" fontId="24" fillId="0" borderId="1" xfId="432" applyNumberFormat="1" applyFont="1" applyFill="1" applyBorder="1" applyAlignment="1" applyProtection="1">
      <alignment vertical="center"/>
    </xf>
    <xf numFmtId="200" fontId="24" fillId="0" borderId="1" xfId="882" applyNumberFormat="1" applyFont="1" applyFill="1" applyBorder="1" applyAlignment="1">
      <alignment horizontal="right" vertical="center" wrapText="1"/>
    </xf>
    <xf numFmtId="49" fontId="31" fillId="0" borderId="1" xfId="432" applyNumberFormat="1" applyFont="1" applyFill="1" applyBorder="1" applyAlignment="1" applyProtection="1">
      <alignment vertical="center"/>
    </xf>
    <xf numFmtId="200" fontId="31" fillId="0" borderId="1" xfId="882" applyNumberFormat="1" applyFont="1" applyFill="1" applyBorder="1" applyAlignment="1">
      <alignment horizontal="right" vertical="center" wrapText="1"/>
    </xf>
    <xf numFmtId="49" fontId="24" fillId="0" borderId="1" xfId="432" applyNumberFormat="1" applyFont="1" applyFill="1" applyBorder="1" applyAlignment="1" applyProtection="1">
      <alignment vertical="center" wrapText="1"/>
    </xf>
    <xf numFmtId="189" fontId="7" fillId="0" borderId="1" xfId="0" applyNumberFormat="1" applyFont="1" applyFill="1" applyBorder="1" applyAlignment="1">
      <alignment horizontal="right" vertical="center"/>
    </xf>
    <xf numFmtId="177" fontId="31" fillId="0" borderId="1" xfId="38" applyNumberFormat="1" applyFont="1" applyFill="1" applyBorder="1" applyAlignment="1" applyProtection="1">
      <alignment horizontal="right" vertical="center" wrapText="1"/>
    </xf>
    <xf numFmtId="177" fontId="24" fillId="0" borderId="1" xfId="38" applyNumberFormat="1" applyFont="1" applyFill="1" applyBorder="1" applyAlignment="1" applyProtection="1">
      <alignment horizontal="right" vertical="center" wrapText="1"/>
    </xf>
    <xf numFmtId="200" fontId="7" fillId="0" borderId="0" xfId="708" applyNumberFormat="1" applyAlignment="1"/>
    <xf numFmtId="0" fontId="7" fillId="0" borderId="0" xfId="780" applyFill="1" applyAlignment="1"/>
    <xf numFmtId="0" fontId="7" fillId="0" borderId="0" xfId="780" applyAlignment="1"/>
    <xf numFmtId="0" fontId="34" fillId="0" borderId="0" xfId="780" applyNumberFormat="1" applyFont="1" applyFill="1" applyAlignment="1" applyProtection="1">
      <alignment horizontal="center" vertical="center" wrapText="1"/>
    </xf>
    <xf numFmtId="0" fontId="12" fillId="0" borderId="0" xfId="722" applyFont="1" applyAlignment="1" applyProtection="1">
      <alignment horizontal="left" vertical="center"/>
    </xf>
    <xf numFmtId="0" fontId="32" fillId="0" borderId="0" xfId="722" applyFont="1" applyAlignment="1"/>
    <xf numFmtId="203" fontId="32" fillId="0" borderId="0" xfId="722" applyNumberFormat="1" applyFont="1" applyAlignment="1"/>
    <xf numFmtId="201" fontId="35" fillId="0" borderId="0" xfId="722" applyNumberFormat="1" applyFont="1" applyFill="1" applyBorder="1" applyAlignment="1" applyProtection="1">
      <alignment horizontal="right" vertical="center"/>
    </xf>
    <xf numFmtId="0" fontId="7" fillId="0" borderId="0" xfId="780" applyAlignment="1">
      <alignment horizontal="center" vertical="center"/>
    </xf>
    <xf numFmtId="0" fontId="36" fillId="0" borderId="0" xfId="561" applyFont="1" applyAlignment="1">
      <alignment horizontal="center" vertical="center"/>
    </xf>
    <xf numFmtId="49" fontId="24" fillId="0" borderId="1" xfId="838" applyNumberFormat="1" applyFont="1" applyFill="1" applyBorder="1" applyAlignment="1" applyProtection="1">
      <alignment horizontal="left" vertical="center" wrapText="1"/>
    </xf>
    <xf numFmtId="200" fontId="35" fillId="0" borderId="1" xfId="28" applyNumberFormat="1" applyFont="1" applyFill="1" applyBorder="1" applyAlignment="1" applyProtection="1">
      <alignment vertical="center" wrapText="1"/>
    </xf>
    <xf numFmtId="49" fontId="24" fillId="0" borderId="1" xfId="917" applyNumberFormat="1" applyFont="1" applyFill="1" applyBorder="1" applyAlignment="1" applyProtection="1">
      <alignment horizontal="left" vertical="center" wrapText="1"/>
    </xf>
    <xf numFmtId="200" fontId="7" fillId="0" borderId="0" xfId="780" applyNumberFormat="1" applyAlignment="1"/>
    <xf numFmtId="0" fontId="7" fillId="0" borderId="0" xfId="780" applyAlignment="1">
      <alignment vertical="center"/>
    </xf>
    <xf numFmtId="0" fontId="31" fillId="0" borderId="0" xfId="780" applyFont="1" applyFill="1" applyAlignment="1" applyProtection="1">
      <alignment horizontal="left" vertical="center"/>
    </xf>
    <xf numFmtId="4" fontId="31" fillId="0" borderId="0" xfId="780" applyNumberFormat="1" applyFont="1" applyFill="1" applyAlignment="1" applyProtection="1">
      <alignment horizontal="right" vertical="center"/>
    </xf>
    <xf numFmtId="203" fontId="33" fillId="0" borderId="0" xfId="780" applyNumberFormat="1" applyFont="1" applyFill="1" applyAlignment="1">
      <alignment vertical="center"/>
    </xf>
    <xf numFmtId="0" fontId="31" fillId="0" borderId="0" xfId="780" applyFont="1" applyFill="1" applyAlignment="1">
      <alignment horizontal="right" vertical="center"/>
    </xf>
    <xf numFmtId="0" fontId="24" fillId="0" borderId="1" xfId="931" applyNumberFormat="1" applyFont="1" applyFill="1" applyBorder="1" applyAlignment="1" applyProtection="1">
      <alignment horizontal="center" vertical="center"/>
    </xf>
    <xf numFmtId="49" fontId="24" fillId="0" borderId="1" xfId="934" applyNumberFormat="1" applyFont="1" applyFill="1" applyBorder="1" applyAlignment="1" applyProtection="1">
      <alignment vertical="center"/>
    </xf>
    <xf numFmtId="200" fontId="24" fillId="0" borderId="1" xfId="116" applyNumberFormat="1" applyFont="1" applyBorder="1" applyAlignment="1">
      <alignment horizontal="right" vertical="center" wrapText="1"/>
    </xf>
    <xf numFmtId="0" fontId="36" fillId="0" borderId="0" xfId="561" applyFont="1">
      <alignment vertical="center"/>
    </xf>
    <xf numFmtId="49" fontId="31" fillId="0" borderId="1" xfId="934" applyNumberFormat="1" applyFont="1" applyFill="1" applyBorder="1" applyAlignment="1" applyProtection="1">
      <alignment vertical="center"/>
    </xf>
    <xf numFmtId="200" fontId="31" fillId="0" borderId="1" xfId="116" applyNumberFormat="1" applyFont="1" applyBorder="1" applyAlignment="1">
      <alignment horizontal="right" vertical="center" wrapText="1"/>
    </xf>
    <xf numFmtId="200" fontId="31" fillId="0" borderId="1" xfId="882" applyNumberFormat="1" applyFont="1" applyBorder="1" applyAlignment="1">
      <alignment horizontal="right" vertical="center" wrapText="1"/>
    </xf>
    <xf numFmtId="200" fontId="24" fillId="0" borderId="1" xfId="116" applyNumberFormat="1" applyFont="1" applyFill="1" applyBorder="1" applyAlignment="1">
      <alignment horizontal="right" vertical="center" wrapText="1"/>
    </xf>
    <xf numFmtId="200" fontId="31" fillId="2" borderId="1" xfId="882" applyNumberFormat="1" applyFont="1" applyFill="1" applyBorder="1" applyAlignment="1">
      <alignment horizontal="right" vertical="center" wrapText="1"/>
    </xf>
    <xf numFmtId="49" fontId="24" fillId="0" borderId="1" xfId="917" applyNumberFormat="1" applyFont="1" applyFill="1" applyBorder="1" applyAlignment="1" applyProtection="1">
      <alignment vertical="center"/>
    </xf>
    <xf numFmtId="200" fontId="24" fillId="0" borderId="1" xfId="882" applyNumberFormat="1" applyFont="1" applyBorder="1" applyAlignment="1">
      <alignment horizontal="right" vertical="center" wrapText="1"/>
    </xf>
    <xf numFmtId="0" fontId="7" fillId="0" borderId="0" xfId="1020">
      <alignment vertical="center"/>
    </xf>
    <xf numFmtId="0" fontId="6" fillId="0" borderId="0" xfId="1020" applyFont="1" applyAlignment="1">
      <alignment horizontal="center" vertical="center" wrapText="1"/>
    </xf>
    <xf numFmtId="0" fontId="7" fillId="0" borderId="0" xfId="1020" applyFill="1">
      <alignment vertical="center"/>
    </xf>
    <xf numFmtId="0" fontId="1" fillId="0" borderId="0" xfId="0" applyFont="1" applyFill="1" applyAlignment="1">
      <alignment vertical="center"/>
    </xf>
    <xf numFmtId="0" fontId="37" fillId="0" borderId="0" xfId="669" applyFont="1" applyAlignment="1">
      <alignment horizontal="center" vertical="center" shrinkToFit="1"/>
    </xf>
    <xf numFmtId="0" fontId="10" fillId="0" borderId="0" xfId="669" applyFont="1" applyAlignment="1">
      <alignment horizontal="center" vertical="center" shrinkToFit="1"/>
    </xf>
    <xf numFmtId="0" fontId="12" fillId="0" borderId="0" xfId="669" applyFont="1" applyBorder="1" applyAlignment="1">
      <alignment horizontal="left" vertical="center" wrapText="1"/>
    </xf>
    <xf numFmtId="0" fontId="12" fillId="0" borderId="0" xfId="0" applyFont="1" applyFill="1" applyAlignment="1">
      <alignment horizontal="right"/>
    </xf>
    <xf numFmtId="0" fontId="24" fillId="0" borderId="1" xfId="1097" applyFont="1" applyBorder="1" applyAlignment="1">
      <alignment horizontal="center" vertical="center"/>
    </xf>
    <xf numFmtId="49" fontId="24" fillId="0" borderId="1" xfId="1003" applyNumberFormat="1" applyFont="1" applyFill="1" applyBorder="1" applyAlignment="1" applyProtection="1">
      <alignment vertical="center" wrapText="1"/>
    </xf>
    <xf numFmtId="200" fontId="31" fillId="0" borderId="1" xfId="1240"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200" fontId="31" fillId="0" borderId="1" xfId="28" applyNumberFormat="1" applyFont="1" applyBorder="1" applyAlignment="1">
      <alignment horizontal="right" vertical="center" wrapText="1"/>
    </xf>
    <xf numFmtId="0" fontId="31" fillId="0" borderId="1" xfId="661"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8" fillId="0" borderId="1" xfId="1020" applyFont="1" applyFill="1" applyBorder="1">
      <alignment vertical="center"/>
    </xf>
    <xf numFmtId="0" fontId="38" fillId="0" borderId="1" xfId="1095" applyFont="1" applyFill="1" applyBorder="1">
      <alignment vertical="center"/>
    </xf>
    <xf numFmtId="0" fontId="10" fillId="0" borderId="0" xfId="637" applyFont="1" applyFill="1" applyAlignment="1">
      <alignment horizontal="center" vertical="center" shrinkToFit="1"/>
    </xf>
    <xf numFmtId="0" fontId="12" fillId="0" borderId="0" xfId="637" applyFont="1" applyFill="1" applyAlignment="1">
      <alignment horizontal="left" vertical="center" wrapText="1"/>
    </xf>
    <xf numFmtId="202" fontId="31" fillId="0" borderId="0" xfId="1095" applyNumberFormat="1" applyFont="1" applyFill="1" applyBorder="1" applyAlignment="1">
      <alignment horizontal="right" vertical="center"/>
    </xf>
    <xf numFmtId="0" fontId="24" fillId="0" borderId="1" xfId="1095" applyFont="1" applyFill="1" applyBorder="1" applyAlignment="1">
      <alignment horizontal="center" vertical="center"/>
    </xf>
    <xf numFmtId="202" fontId="24" fillId="0" borderId="1" xfId="1020" applyNumberFormat="1" applyFont="1" applyFill="1" applyBorder="1" applyAlignment="1">
      <alignment horizontal="center" vertical="center" wrapText="1"/>
    </xf>
    <xf numFmtId="0" fontId="0" fillId="0" borderId="0" xfId="0" applyFont="1" applyAlignment="1"/>
    <xf numFmtId="200" fontId="24" fillId="0" borderId="1" xfId="1020" applyNumberFormat="1" applyFont="1" applyFill="1" applyBorder="1" applyAlignment="1">
      <alignment horizontal="right" vertical="center" wrapText="1"/>
    </xf>
    <xf numFmtId="200" fontId="31" fillId="0" borderId="1" xfId="1020" applyNumberFormat="1" applyFont="1" applyFill="1" applyBorder="1" applyAlignment="1">
      <alignment horizontal="right" vertical="center" wrapText="1"/>
    </xf>
    <xf numFmtId="177" fontId="31" fillId="0" borderId="1" xfId="1020" applyNumberFormat="1" applyFont="1" applyFill="1" applyBorder="1" applyAlignment="1">
      <alignment horizontal="right" vertical="center" wrapText="1"/>
    </xf>
    <xf numFmtId="177" fontId="31" fillId="0" borderId="1" xfId="1020" applyNumberFormat="1" applyFont="1" applyBorder="1" applyAlignment="1">
      <alignment horizontal="right" vertical="center" wrapText="1"/>
    </xf>
    <xf numFmtId="177" fontId="24" fillId="0" borderId="1" xfId="1020" applyNumberFormat="1" applyFont="1" applyFill="1" applyBorder="1" applyAlignment="1">
      <alignment horizontal="right" vertical="center" wrapText="1"/>
    </xf>
    <xf numFmtId="177" fontId="24" fillId="0" borderId="1" xfId="1020" applyNumberFormat="1" applyFont="1" applyBorder="1" applyAlignment="1">
      <alignment horizontal="right" vertical="center" wrapText="1"/>
    </xf>
    <xf numFmtId="49" fontId="31" fillId="0" borderId="1" xfId="0" applyNumberFormat="1" applyFont="1" applyFill="1" applyBorder="1" applyAlignment="1" applyProtection="1">
      <alignment vertical="center" wrapText="1"/>
    </xf>
    <xf numFmtId="0" fontId="24" fillId="0" borderId="1" xfId="1020" applyFont="1" applyFill="1" applyBorder="1" applyAlignment="1">
      <alignment horizontal="distributed" vertical="center" wrapText="1"/>
    </xf>
    <xf numFmtId="0" fontId="24" fillId="0" borderId="1" xfId="661" applyNumberFormat="1" applyFont="1" applyFill="1" applyBorder="1" applyAlignment="1">
      <alignment horizontal="left" vertical="center" wrapText="1"/>
    </xf>
    <xf numFmtId="0" fontId="31" fillId="0" borderId="1" xfId="661" applyNumberFormat="1" applyFont="1" applyFill="1" applyBorder="1" applyAlignment="1">
      <alignment horizontal="left" vertical="center" wrapText="1" indent="1"/>
    </xf>
    <xf numFmtId="200" fontId="12" fillId="0" borderId="1" xfId="0" applyNumberFormat="1" applyFont="1" applyFill="1" applyBorder="1" applyAlignment="1">
      <alignment horizontal="right" vertical="center" wrapText="1"/>
    </xf>
    <xf numFmtId="0" fontId="24" fillId="0" borderId="1" xfId="1020" applyFont="1" applyFill="1" applyBorder="1" applyAlignment="1">
      <alignment horizontal="left" vertical="center" wrapText="1"/>
    </xf>
    <xf numFmtId="200" fontId="11"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7" fillId="0" borderId="0" xfId="661" applyAlignment="1"/>
    <xf numFmtId="0" fontId="39" fillId="3" borderId="0" xfId="661" applyFont="1" applyFill="1" applyAlignment="1"/>
    <xf numFmtId="0" fontId="10" fillId="0" borderId="0" xfId="637" applyFont="1" applyAlignment="1">
      <alignment horizontal="center" vertical="center" shrinkToFit="1"/>
    </xf>
    <xf numFmtId="0" fontId="40" fillId="3" borderId="0" xfId="637" applyFont="1" applyFill="1" applyAlignment="1">
      <alignment horizontal="center" vertical="center" shrinkToFit="1"/>
    </xf>
    <xf numFmtId="0" fontId="12" fillId="0" borderId="0" xfId="637" applyFont="1" applyAlignment="1">
      <alignment horizontal="left" vertical="center" wrapText="1"/>
    </xf>
    <xf numFmtId="0" fontId="41" fillId="0" borderId="0" xfId="637" applyFont="1" applyFill="1" applyAlignment="1">
      <alignment horizontal="left" vertical="center" wrapText="1"/>
    </xf>
    <xf numFmtId="0" fontId="31" fillId="0" borderId="0" xfId="661" applyFont="1" applyAlignment="1">
      <alignment horizontal="right" vertical="center"/>
    </xf>
    <xf numFmtId="0" fontId="24" fillId="0" borderId="1" xfId="661" applyFont="1" applyFill="1" applyBorder="1" applyAlignment="1">
      <alignment horizontal="center" vertical="center" wrapText="1"/>
    </xf>
    <xf numFmtId="200" fontId="42" fillId="0" borderId="1" xfId="28" applyNumberFormat="1" applyFont="1" applyFill="1" applyBorder="1" applyAlignment="1">
      <alignment horizontal="right" vertical="center" wrapText="1"/>
    </xf>
    <xf numFmtId="0" fontId="35" fillId="0" borderId="1" xfId="0" applyFont="1" applyFill="1" applyBorder="1" applyAlignment="1" applyProtection="1">
      <alignment horizontal="right" vertical="center"/>
      <protection locked="0"/>
    </xf>
    <xf numFmtId="177" fontId="11" fillId="0" borderId="1" xfId="637" applyNumberFormat="1" applyFont="1" applyFill="1" applyBorder="1" applyAlignment="1">
      <alignment horizontal="right" vertical="center" wrapText="1"/>
    </xf>
    <xf numFmtId="0" fontId="35" fillId="3" borderId="1" xfId="0" applyFont="1" applyFill="1" applyBorder="1" applyAlignment="1" applyProtection="1">
      <alignment horizontal="right" vertical="center"/>
      <protection locked="0"/>
    </xf>
    <xf numFmtId="177" fontId="12" fillId="0" borderId="1" xfId="0" applyNumberFormat="1" applyFont="1" applyBorder="1" applyAlignment="1">
      <alignment horizontal="right" vertical="center" wrapText="1"/>
    </xf>
    <xf numFmtId="0" fontId="35" fillId="0" borderId="1" xfId="0" applyNumberFormat="1" applyFont="1" applyFill="1" applyBorder="1" applyAlignment="1" applyProtection="1">
      <alignment horizontal="right" vertical="center"/>
    </xf>
    <xf numFmtId="177" fontId="12" fillId="0" borderId="1" xfId="637" applyNumberFormat="1" applyFont="1" applyFill="1" applyBorder="1" applyAlignment="1">
      <alignment horizontal="right" vertical="center" wrapText="1"/>
    </xf>
    <xf numFmtId="3" fontId="35" fillId="3" borderId="1" xfId="0" applyNumberFormat="1" applyFont="1" applyFill="1" applyBorder="1" applyAlignment="1" applyProtection="1">
      <alignment horizontal="right" vertical="center" wrapText="1"/>
      <protection locked="0"/>
    </xf>
    <xf numFmtId="3" fontId="35" fillId="0" borderId="1" xfId="0" applyNumberFormat="1" applyFont="1" applyFill="1" applyBorder="1" applyAlignment="1" applyProtection="1">
      <alignment horizontal="right" vertical="center" wrapText="1"/>
      <protection locked="0"/>
    </xf>
    <xf numFmtId="177" fontId="12" fillId="0" borderId="1" xfId="0" applyNumberFormat="1" applyFont="1" applyFill="1" applyBorder="1" applyAlignment="1">
      <alignment horizontal="right" vertical="center" wrapText="1"/>
    </xf>
    <xf numFmtId="4" fontId="43" fillId="0" borderId="1" xfId="630" applyNumberFormat="1" applyFont="1" applyFill="1" applyBorder="1" applyAlignment="1" applyProtection="1">
      <alignment horizontal="right" vertical="center"/>
    </xf>
    <xf numFmtId="4" fontId="44" fillId="0" borderId="1" xfId="630" applyNumberFormat="1" applyFont="1" applyFill="1" applyBorder="1" applyAlignment="1" applyProtection="1">
      <alignment horizontal="right" vertical="center"/>
    </xf>
    <xf numFmtId="200" fontId="24" fillId="0" borderId="1" xfId="637" applyNumberFormat="1" applyFont="1" applyFill="1" applyBorder="1" applyAlignment="1">
      <alignment horizontal="right" vertical="center" wrapText="1"/>
    </xf>
    <xf numFmtId="200" fontId="31" fillId="0" borderId="1" xfId="637" applyNumberFormat="1" applyFont="1" applyFill="1" applyBorder="1" applyAlignment="1">
      <alignment horizontal="right" vertical="center" wrapText="1"/>
    </xf>
    <xf numFmtId="200" fontId="31" fillId="3" borderId="1" xfId="637" applyNumberFormat="1" applyFont="1" applyFill="1" applyBorder="1" applyAlignment="1">
      <alignment horizontal="right" vertical="center" wrapText="1"/>
    </xf>
    <xf numFmtId="200" fontId="24" fillId="3" borderId="1" xfId="1020" applyNumberFormat="1" applyFont="1" applyFill="1" applyBorder="1" applyAlignment="1">
      <alignment horizontal="right" vertical="center" wrapText="1"/>
    </xf>
    <xf numFmtId="200" fontId="31" fillId="3" borderId="1" xfId="1020" applyNumberFormat="1" applyFont="1" applyFill="1" applyBorder="1" applyAlignment="1">
      <alignment horizontal="right" vertical="center" wrapText="1"/>
    </xf>
    <xf numFmtId="200" fontId="31" fillId="0" borderId="1" xfId="983" applyNumberFormat="1" applyFont="1" applyFill="1" applyBorder="1" applyAlignment="1">
      <alignment horizontal="right" vertical="center" wrapText="1"/>
    </xf>
    <xf numFmtId="200" fontId="24" fillId="0" borderId="1" xfId="983" applyNumberFormat="1" applyFont="1" applyFill="1" applyBorder="1" applyAlignment="1">
      <alignment horizontal="right" vertical="center" wrapText="1"/>
    </xf>
    <xf numFmtId="177"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200" fontId="24" fillId="0" borderId="1" xfId="0" applyNumberFormat="1" applyFont="1" applyFill="1" applyBorder="1" applyAlignment="1">
      <alignment horizontal="right" vertical="center" wrapText="1"/>
    </xf>
    <xf numFmtId="200" fontId="24" fillId="3" borderId="1" xfId="28" applyNumberFormat="1" applyFont="1" applyFill="1" applyBorder="1" applyAlignment="1">
      <alignment horizontal="right" vertical="center" wrapText="1"/>
    </xf>
    <xf numFmtId="41" fontId="7" fillId="0" borderId="0" xfId="661" applyNumberFormat="1" applyAlignment="1"/>
    <xf numFmtId="200" fontId="7" fillId="0" borderId="0" xfId="661" applyNumberFormat="1" applyAlignment="1"/>
    <xf numFmtId="0" fontId="31" fillId="0" borderId="0" xfId="661" applyFont="1" applyAlignment="1"/>
    <xf numFmtId="0" fontId="7" fillId="0" borderId="0" xfId="661" applyFill="1" applyAlignment="1"/>
    <xf numFmtId="0" fontId="10" fillId="2" borderId="0" xfId="637" applyFont="1" applyFill="1" applyAlignment="1">
      <alignment horizontal="center" vertical="center" shrinkToFit="1"/>
    </xf>
    <xf numFmtId="0" fontId="45" fillId="2" borderId="0" xfId="637" applyFont="1" applyFill="1" applyAlignment="1">
      <alignment vertical="center" shrinkToFit="1"/>
    </xf>
    <xf numFmtId="0" fontId="12" fillId="2" borderId="0" xfId="637" applyFont="1" applyFill="1" applyAlignment="1">
      <alignment horizontal="left" vertical="center" wrapText="1"/>
    </xf>
    <xf numFmtId="0" fontId="31" fillId="2" borderId="0" xfId="661" applyFont="1" applyFill="1" applyAlignment="1">
      <alignment horizontal="right" vertical="center"/>
    </xf>
    <xf numFmtId="202" fontId="7" fillId="2" borderId="0" xfId="1095" applyNumberFormat="1" applyFont="1" applyFill="1" applyBorder="1" applyAlignment="1">
      <alignment vertical="center"/>
    </xf>
    <xf numFmtId="0" fontId="24" fillId="0" borderId="1" xfId="1095" applyFont="1" applyFill="1" applyBorder="1" applyAlignment="1">
      <alignment horizontal="distributed" vertical="center" wrapText="1" indent="3"/>
    </xf>
    <xf numFmtId="0" fontId="7" fillId="2" borderId="0" xfId="661" applyFill="1" applyAlignment="1"/>
    <xf numFmtId="41" fontId="11" fillId="0" borderId="1" xfId="0" applyNumberFormat="1" applyFont="1" applyFill="1" applyBorder="1" applyAlignment="1">
      <alignment horizontal="right" vertical="center" wrapText="1"/>
    </xf>
    <xf numFmtId="0" fontId="7" fillId="2" borderId="0" xfId="708" applyFill="1" applyAlignment="1"/>
    <xf numFmtId="41" fontId="31" fillId="0" borderId="1" xfId="1020" applyNumberFormat="1" applyFont="1" applyFill="1" applyBorder="1" applyAlignment="1">
      <alignment horizontal="right" vertical="center" wrapText="1"/>
    </xf>
    <xf numFmtId="41" fontId="31" fillId="0" borderId="1" xfId="1020" applyNumberFormat="1" applyFont="1" applyBorder="1" applyAlignment="1">
      <alignment horizontal="right" vertical="center" wrapText="1"/>
    </xf>
    <xf numFmtId="41" fontId="24" fillId="0" borderId="1" xfId="1020" applyNumberFormat="1" applyFont="1" applyFill="1" applyBorder="1" applyAlignment="1">
      <alignment horizontal="right" vertical="center" wrapText="1"/>
    </xf>
    <xf numFmtId="0" fontId="31" fillId="0" borderId="1" xfId="906" applyNumberFormat="1" applyFont="1" applyFill="1" applyBorder="1" applyAlignment="1">
      <alignment horizontal="left" vertical="center" wrapText="1"/>
    </xf>
    <xf numFmtId="0" fontId="24" fillId="0" borderId="1" xfId="1095" applyFont="1" applyFill="1" applyBorder="1" applyAlignment="1">
      <alignment horizontal="left" vertical="center" wrapText="1"/>
    </xf>
    <xf numFmtId="0" fontId="31" fillId="0" borderId="1" xfId="906" applyNumberFormat="1" applyFont="1" applyFill="1" applyBorder="1" applyAlignment="1">
      <alignment horizontal="left" vertical="center" wrapText="1" indent="2"/>
    </xf>
    <xf numFmtId="177" fontId="11" fillId="0" borderId="1" xfId="0" applyNumberFormat="1" applyFont="1" applyBorder="1" applyAlignment="1">
      <alignment horizontal="right" vertical="center" wrapText="1"/>
    </xf>
    <xf numFmtId="0" fontId="31" fillId="0" borderId="1" xfId="906" applyNumberFormat="1" applyFont="1" applyFill="1" applyBorder="1" applyAlignment="1">
      <alignment horizontal="left" vertical="center" wrapText="1" indent="1"/>
    </xf>
    <xf numFmtId="0" fontId="24" fillId="0" borderId="1" xfId="906" applyNumberFormat="1" applyFont="1" applyFill="1" applyBorder="1" applyAlignment="1">
      <alignment horizontal="left" vertical="center" wrapText="1"/>
    </xf>
    <xf numFmtId="41" fontId="7" fillId="0" borderId="0" xfId="661" applyNumberFormat="1" applyFill="1" applyAlignment="1"/>
    <xf numFmtId="201" fontId="31" fillId="0" borderId="0" xfId="909" applyNumberFormat="1" applyFont="1" applyFill="1" applyBorder="1" applyAlignment="1" applyProtection="1">
      <alignment horizontal="left" vertical="center"/>
    </xf>
    <xf numFmtId="0" fontId="31" fillId="0" borderId="0" xfId="661" applyFont="1" applyFill="1" applyBorder="1" applyAlignment="1">
      <alignment vertical="center"/>
    </xf>
    <xf numFmtId="0" fontId="31" fillId="0" borderId="0" xfId="661" applyFont="1" applyFill="1" applyAlignment="1">
      <alignment vertical="center"/>
    </xf>
    <xf numFmtId="201" fontId="32" fillId="0" borderId="0" xfId="909" applyNumberFormat="1" applyFont="1" applyFill="1" applyBorder="1" applyAlignment="1" applyProtection="1">
      <alignment horizontal="right" vertical="center"/>
    </xf>
    <xf numFmtId="41" fontId="24" fillId="0" borderId="1" xfId="983" applyNumberFormat="1" applyFont="1" applyFill="1" applyBorder="1" applyAlignment="1">
      <alignment horizontal="right" vertical="center" wrapText="1"/>
    </xf>
    <xf numFmtId="0" fontId="46" fillId="2" borderId="0" xfId="561" applyFont="1" applyFill="1">
      <alignment vertical="center"/>
    </xf>
    <xf numFmtId="41" fontId="31" fillId="0" borderId="1" xfId="983" applyNumberFormat="1" applyFont="1" applyFill="1" applyBorder="1" applyAlignment="1">
      <alignment horizontal="right" vertical="center" wrapText="1"/>
    </xf>
    <xf numFmtId="41" fontId="47" fillId="0" borderId="1" xfId="0" applyNumberFormat="1" applyFont="1" applyFill="1" applyBorder="1" applyAlignment="1">
      <alignment horizontal="right" vertical="center" wrapText="1"/>
    </xf>
    <xf numFmtId="41" fontId="35" fillId="0" borderId="1" xfId="0" applyNumberFormat="1" applyFont="1" applyFill="1" applyBorder="1" applyAlignment="1">
      <alignment horizontal="right" vertical="center" wrapText="1"/>
    </xf>
    <xf numFmtId="41" fontId="31"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31" fillId="0" borderId="1" xfId="637"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37"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31" fillId="0" borderId="1" xfId="0" applyNumberFormat="1" applyFont="1" applyFill="1" applyBorder="1" applyAlignment="1" applyProtection="1">
      <alignment horizontal="center" vertical="center" wrapText="1"/>
    </xf>
    <xf numFmtId="0" fontId="48" fillId="0" borderId="0" xfId="0" applyFont="1" applyAlignment="1"/>
    <xf numFmtId="0" fontId="0" fillId="0" borderId="0" xfId="0" applyFill="1" applyAlignment="1"/>
    <xf numFmtId="0" fontId="49" fillId="0" borderId="0" xfId="917" applyFont="1" applyFill="1" applyAlignment="1">
      <alignment horizontal="center" vertical="center"/>
    </xf>
    <xf numFmtId="0" fontId="48" fillId="0" borderId="0" xfId="0" applyFont="1" applyFill="1" applyAlignment="1"/>
    <xf numFmtId="0" fontId="12" fillId="0" borderId="0" xfId="917" applyFont="1" applyFill="1" applyAlignment="1">
      <alignment horizontal="left" vertical="center"/>
    </xf>
    <xf numFmtId="0" fontId="12" fillId="0" borderId="0" xfId="0" applyFont="1" applyFill="1" applyAlignment="1">
      <alignment vertical="center"/>
    </xf>
    <xf numFmtId="0" fontId="12" fillId="0" borderId="0" xfId="917" applyFont="1" applyFill="1" applyAlignment="1">
      <alignment horizontal="right" vertical="center"/>
    </xf>
    <xf numFmtId="200" fontId="7" fillId="0" borderId="0" xfId="661" applyNumberFormat="1" applyFont="1" applyFill="1" applyAlignment="1">
      <alignment horizontal="center" vertical="center" wrapText="1"/>
    </xf>
    <xf numFmtId="0" fontId="12" fillId="0" borderId="1" xfId="0" applyFont="1" applyFill="1" applyBorder="1" applyAlignment="1">
      <alignment horizontal="left" vertical="center" wrapText="1"/>
    </xf>
    <xf numFmtId="200" fontId="31" fillId="0" borderId="1" xfId="0" applyNumberFormat="1" applyFont="1" applyFill="1" applyBorder="1" applyAlignment="1">
      <alignment vertical="center" wrapText="1"/>
    </xf>
    <xf numFmtId="177" fontId="31" fillId="0" borderId="1" xfId="38" applyNumberFormat="1" applyFont="1" applyFill="1" applyBorder="1" applyAlignment="1">
      <alignment vertical="center" wrapText="1"/>
    </xf>
    <xf numFmtId="0" fontId="36" fillId="0" borderId="0" xfId="561" applyFont="1" applyFill="1" applyAlignment="1">
      <alignment horizontal="center" vertical="center"/>
    </xf>
    <xf numFmtId="0" fontId="12" fillId="0" borderId="1" xfId="0" applyFont="1" applyBorder="1" applyAlignment="1">
      <alignment horizontal="left" vertical="center" wrapText="1"/>
    </xf>
    <xf numFmtId="0" fontId="36" fillId="2" borderId="0" xfId="561" applyFont="1" applyFill="1" applyAlignment="1">
      <alignment horizontal="center" vertical="center"/>
    </xf>
    <xf numFmtId="0" fontId="11" fillId="0" borderId="1" xfId="0" applyFont="1" applyFill="1" applyBorder="1" applyAlignment="1">
      <alignment horizontal="center" vertical="center" wrapText="1"/>
    </xf>
    <xf numFmtId="200" fontId="24" fillId="0" borderId="1" xfId="0" applyNumberFormat="1" applyFont="1" applyFill="1" applyBorder="1" applyAlignment="1">
      <alignment vertical="center" wrapText="1"/>
    </xf>
    <xf numFmtId="177" fontId="24" fillId="0" borderId="1" xfId="38" applyNumberFormat="1" applyFont="1" applyFill="1" applyBorder="1" applyAlignment="1">
      <alignment vertical="center" wrapText="1"/>
    </xf>
    <xf numFmtId="0" fontId="36" fillId="0" borderId="0" xfId="1020" applyFont="1" applyProtection="1">
      <alignment vertical="center"/>
    </xf>
    <xf numFmtId="0" fontId="38" fillId="0" borderId="0" xfId="1020" applyFont="1" applyAlignment="1" applyProtection="1">
      <alignment horizontal="center" vertical="center"/>
    </xf>
    <xf numFmtId="0" fontId="38" fillId="0" borderId="0" xfId="1020" applyFont="1" applyProtection="1">
      <alignment vertical="center"/>
    </xf>
    <xf numFmtId="0" fontId="7" fillId="0" borderId="0" xfId="1020" applyProtection="1">
      <alignment vertical="center"/>
    </xf>
    <xf numFmtId="0" fontId="7" fillId="2" borderId="0" xfId="1020" applyFill="1" applyProtection="1">
      <alignment vertical="center"/>
    </xf>
    <xf numFmtId="202" fontId="7" fillId="0" borderId="0" xfId="1020" applyNumberFormat="1" applyProtection="1">
      <alignment vertical="center"/>
    </xf>
    <xf numFmtId="200" fontId="7" fillId="0" borderId="0" xfId="661" applyNumberFormat="1" applyAlignment="1" applyProtection="1"/>
    <xf numFmtId="0" fontId="7" fillId="0" borderId="0" xfId="1020" applyFill="1" applyProtection="1">
      <alignment vertical="center"/>
    </xf>
    <xf numFmtId="0" fontId="50" fillId="0" borderId="0" xfId="0" applyFont="1" applyFill="1" applyAlignment="1">
      <alignment horizontal="center" vertical="center"/>
    </xf>
    <xf numFmtId="200" fontId="7" fillId="0" borderId="0" xfId="661" applyNumberFormat="1" applyFill="1" applyAlignment="1" applyProtection="1"/>
    <xf numFmtId="0" fontId="36" fillId="0" borderId="0" xfId="1020" applyFont="1" applyFill="1" applyProtection="1">
      <alignment vertical="center"/>
    </xf>
    <xf numFmtId="0" fontId="31" fillId="0" borderId="0" xfId="1020" applyFont="1" applyFill="1" applyProtection="1">
      <alignment vertical="center"/>
    </xf>
    <xf numFmtId="202" fontId="31" fillId="0" borderId="0" xfId="1020" applyNumberFormat="1" applyFont="1" applyFill="1" applyBorder="1" applyAlignment="1" applyProtection="1">
      <alignment horizontal="right" vertical="center"/>
    </xf>
    <xf numFmtId="200" fontId="36" fillId="0" borderId="0" xfId="661" applyNumberFormat="1" applyFont="1" applyFill="1" applyAlignment="1" applyProtection="1"/>
    <xf numFmtId="202" fontId="24" fillId="0" borderId="12" xfId="1020" applyNumberFormat="1" applyFont="1" applyFill="1" applyBorder="1" applyAlignment="1" applyProtection="1">
      <alignment horizontal="center" vertical="center" wrapText="1"/>
    </xf>
    <xf numFmtId="0" fontId="24" fillId="0" borderId="1" xfId="1020" applyFont="1" applyFill="1" applyBorder="1" applyAlignment="1" applyProtection="1">
      <alignment horizontal="distributed" vertical="center" wrapText="1" indent="3"/>
    </xf>
    <xf numFmtId="202" fontId="24" fillId="0" borderId="1" xfId="1020" applyNumberFormat="1" applyFont="1" applyFill="1" applyBorder="1" applyAlignment="1" applyProtection="1">
      <alignment horizontal="center" vertical="center" wrapText="1"/>
    </xf>
    <xf numFmtId="0" fontId="38" fillId="0" borderId="0" xfId="1020" applyFont="1" applyFill="1" applyAlignment="1" applyProtection="1">
      <alignment horizontal="center" vertical="center" wrapText="1"/>
    </xf>
    <xf numFmtId="0" fontId="38" fillId="0" borderId="0" xfId="1020" applyFont="1" applyFill="1" applyAlignment="1" applyProtection="1">
      <alignment horizontal="center" vertical="center"/>
    </xf>
    <xf numFmtId="0" fontId="11" fillId="3" borderId="13"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177" fontId="24" fillId="0" borderId="1" xfId="38" applyNumberFormat="1" applyFont="1" applyFill="1" applyBorder="1" applyAlignment="1" applyProtection="1">
      <alignment horizontal="right" vertical="center" wrapText="1" shrinkToFit="1"/>
      <protection locked="0"/>
    </xf>
    <xf numFmtId="0" fontId="36" fillId="0" borderId="0" xfId="561" applyFont="1" applyFill="1" applyProtection="1">
      <alignment vertical="center"/>
    </xf>
    <xf numFmtId="0" fontId="12" fillId="3" borderId="13"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177" fontId="31" fillId="0" borderId="1" xfId="38"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177" fontId="31" fillId="0" borderId="1" xfId="38"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77" fontId="24" fillId="0" borderId="1" xfId="38" applyNumberFormat="1" applyFont="1" applyFill="1" applyBorder="1" applyAlignment="1" applyProtection="1">
      <alignment horizontal="right" vertical="center" wrapText="1" shrinkToFit="1"/>
    </xf>
    <xf numFmtId="49" fontId="11" fillId="3" borderId="13" xfId="0" applyNumberFormat="1" applyFont="1" applyFill="1" applyBorder="1" applyAlignment="1" applyProtection="1">
      <alignment horizontal="left" vertical="center" wrapText="1"/>
    </xf>
    <xf numFmtId="49" fontId="12" fillId="3" borderId="13" xfId="0" applyNumberFormat="1" applyFont="1" applyFill="1" applyBorder="1" applyAlignment="1" applyProtection="1">
      <alignment horizontal="left" vertical="center" wrapText="1"/>
    </xf>
    <xf numFmtId="49" fontId="51" fillId="3" borderId="13" xfId="0" applyNumberFormat="1" applyFont="1" applyFill="1" applyBorder="1" applyAlignment="1" applyProtection="1">
      <alignment horizontal="distributed" vertical="center"/>
    </xf>
    <xf numFmtId="49" fontId="51" fillId="0" borderId="1" xfId="0" applyNumberFormat="1" applyFont="1" applyFill="1" applyBorder="1" applyAlignment="1" applyProtection="1">
      <alignment horizontal="distributed" vertical="center" wrapText="1"/>
    </xf>
    <xf numFmtId="49" fontId="24" fillId="0" borderId="12" xfId="1020" applyNumberFormat="1" applyFont="1" applyFill="1" applyBorder="1" applyAlignment="1" applyProtection="1">
      <alignment horizontal="left" vertical="center"/>
    </xf>
    <xf numFmtId="0" fontId="24" fillId="0" borderId="1" xfId="1020" applyFont="1" applyFill="1" applyBorder="1" applyAlignment="1" applyProtection="1">
      <alignment horizontal="left" vertical="center" wrapText="1"/>
    </xf>
    <xf numFmtId="0" fontId="31" fillId="0" borderId="1" xfId="1020" applyFont="1" applyFill="1" applyBorder="1" applyAlignment="1" applyProtection="1">
      <alignment horizontal="left" vertical="center" wrapText="1"/>
    </xf>
    <xf numFmtId="49" fontId="31" fillId="0" borderId="12" xfId="1020" applyNumberFormat="1" applyFont="1" applyFill="1" applyBorder="1" applyAlignment="1" applyProtection="1">
      <alignment horizontal="left" vertical="center"/>
    </xf>
    <xf numFmtId="49" fontId="31" fillId="0" borderId="12" xfId="1020" applyNumberFormat="1" applyFont="1" applyBorder="1" applyAlignment="1" applyProtection="1">
      <alignment horizontal="left" vertical="center"/>
    </xf>
    <xf numFmtId="0" fontId="31" fillId="2" borderId="1" xfId="1020" applyFont="1" applyFill="1" applyBorder="1" applyAlignment="1" applyProtection="1">
      <alignment horizontal="left" vertical="center" wrapText="1"/>
    </xf>
    <xf numFmtId="0" fontId="31" fillId="0" borderId="1" xfId="561" applyFont="1" applyFill="1" applyBorder="1" applyAlignment="1" applyProtection="1">
      <alignment horizontal="left" vertical="center" wrapText="1"/>
    </xf>
    <xf numFmtId="0" fontId="24" fillId="0" borderId="1" xfId="561" applyFont="1" applyFill="1" applyBorder="1" applyAlignment="1" applyProtection="1">
      <alignment horizontal="left" vertical="center" wrapText="1"/>
    </xf>
    <xf numFmtId="49" fontId="24" fillId="0" borderId="12" xfId="1020" applyNumberFormat="1" applyFont="1" applyFill="1" applyBorder="1" applyAlignment="1" applyProtection="1">
      <alignment horizontal="distributed" vertical="center" indent="1"/>
    </xf>
    <xf numFmtId="0" fontId="24" fillId="0" borderId="1" xfId="1020" applyFont="1" applyFill="1" applyBorder="1" applyAlignment="1" applyProtection="1">
      <alignment horizontal="distributed" vertical="center" wrapText="1" indent="1"/>
    </xf>
    <xf numFmtId="200" fontId="7" fillId="2" borderId="0" xfId="1020" applyNumberFormat="1" applyFill="1" applyProtection="1">
      <alignment vertical="center"/>
    </xf>
    <xf numFmtId="0" fontId="36" fillId="0" borderId="0" xfId="1020" applyFont="1">
      <alignment vertical="center"/>
    </xf>
    <xf numFmtId="0" fontId="38" fillId="0" borderId="0" xfId="1020" applyFont="1" applyAlignment="1">
      <alignment horizontal="center" vertical="center"/>
    </xf>
    <xf numFmtId="202" fontId="7" fillId="0" borderId="0" xfId="1020" applyNumberFormat="1">
      <alignment vertical="center"/>
    </xf>
    <xf numFmtId="0" fontId="36" fillId="0" borderId="0" xfId="1020" applyFont="1" applyFill="1">
      <alignment vertical="center"/>
    </xf>
    <xf numFmtId="0" fontId="31" fillId="0" borderId="0" xfId="1020" applyFont="1" applyFill="1">
      <alignment vertical="center"/>
    </xf>
    <xf numFmtId="0" fontId="52" fillId="0" borderId="0" xfId="1020" applyFont="1" applyFill="1">
      <alignment vertical="center"/>
    </xf>
    <xf numFmtId="202" fontId="31" fillId="0" borderId="0" xfId="1020" applyNumberFormat="1" applyFont="1" applyFill="1" applyAlignment="1">
      <alignment horizontal="right" vertical="center"/>
    </xf>
    <xf numFmtId="202" fontId="24" fillId="0" borderId="12" xfId="1020" applyNumberFormat="1" applyFont="1" applyFill="1" applyBorder="1" applyAlignment="1">
      <alignment horizontal="center" vertical="center" wrapText="1"/>
    </xf>
    <xf numFmtId="0" fontId="24" fillId="0" borderId="1" xfId="1020" applyFont="1" applyFill="1" applyBorder="1" applyAlignment="1">
      <alignment horizontal="distributed" vertical="center" wrapText="1" indent="3"/>
    </xf>
    <xf numFmtId="0" fontId="53" fillId="0" borderId="0" xfId="1093"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177" fontId="31" fillId="0" borderId="1" xfId="38" applyNumberFormat="1" applyFont="1" applyFill="1" applyBorder="1" applyAlignment="1" applyProtection="1">
      <alignment horizontal="right" vertical="center" wrapText="1"/>
      <protection locked="0"/>
    </xf>
    <xf numFmtId="0" fontId="36" fillId="0" borderId="0" xfId="561" applyFont="1" applyFill="1">
      <alignment vertical="center"/>
    </xf>
    <xf numFmtId="177" fontId="24" fillId="0" borderId="1" xfId="38"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right" vertical="center"/>
      <protection locked="0"/>
    </xf>
    <xf numFmtId="0" fontId="31" fillId="3" borderId="13" xfId="0" applyFont="1" applyFill="1" applyBorder="1" applyAlignment="1" applyProtection="1">
      <alignment vertical="center"/>
    </xf>
    <xf numFmtId="0" fontId="24" fillId="0" borderId="12" xfId="1020" applyFont="1" applyFill="1" applyBorder="1" applyAlignment="1">
      <alignment horizontal="left" vertical="center"/>
    </xf>
    <xf numFmtId="0" fontId="24" fillId="0" borderId="1" xfId="561" applyFont="1" applyFill="1" applyBorder="1" applyAlignment="1">
      <alignment horizontal="left" vertical="center"/>
    </xf>
    <xf numFmtId="176" fontId="24" fillId="0" borderId="1" xfId="28" applyNumberFormat="1" applyFont="1" applyFill="1" applyBorder="1" applyAlignment="1">
      <alignment horizontal="right" vertical="center" wrapText="1"/>
    </xf>
    <xf numFmtId="0" fontId="31" fillId="0" borderId="12" xfId="1020" applyFont="1" applyFill="1" applyBorder="1" applyAlignment="1">
      <alignment horizontal="left" vertical="center"/>
    </xf>
    <xf numFmtId="0" fontId="31" fillId="0" borderId="1" xfId="1020" applyFont="1" applyFill="1" applyBorder="1" applyAlignment="1">
      <alignment horizontal="left" vertical="center"/>
    </xf>
    <xf numFmtId="176" fontId="31" fillId="0" borderId="1" xfId="28" applyNumberFormat="1" applyFont="1" applyFill="1" applyBorder="1" applyAlignment="1">
      <alignment horizontal="right" vertical="center" wrapText="1"/>
    </xf>
    <xf numFmtId="200" fontId="31" fillId="0" borderId="1" xfId="28" applyNumberFormat="1" applyFont="1" applyFill="1" applyBorder="1" applyAlignment="1" applyProtection="1">
      <alignment horizontal="right" vertical="center" wrapText="1"/>
      <protection locked="0"/>
    </xf>
    <xf numFmtId="0" fontId="31" fillId="0" borderId="12" xfId="1020" applyFont="1" applyBorder="1" applyAlignment="1">
      <alignment horizontal="left" vertical="center"/>
    </xf>
    <xf numFmtId="0" fontId="31" fillId="2" borderId="1" xfId="1020" applyFont="1" applyFill="1" applyBorder="1" applyAlignment="1">
      <alignment horizontal="left" vertical="center"/>
    </xf>
    <xf numFmtId="176" fontId="31" fillId="2" borderId="1" xfId="28" applyNumberFormat="1" applyFont="1" applyFill="1" applyBorder="1" applyAlignment="1">
      <alignment horizontal="right" vertical="center" wrapText="1"/>
    </xf>
    <xf numFmtId="0" fontId="31" fillId="0" borderId="12" xfId="1020" applyFont="1" applyFill="1" applyBorder="1">
      <alignment vertical="center"/>
    </xf>
    <xf numFmtId="0" fontId="24" fillId="0" borderId="1" xfId="1020" applyFont="1" applyFill="1" applyBorder="1" applyAlignment="1">
      <alignment horizontal="distributed" vertical="center" indent="1"/>
    </xf>
    <xf numFmtId="0" fontId="1" fillId="0" borderId="0" xfId="0" applyFont="1" applyFill="1" applyBorder="1" applyAlignment="1"/>
    <xf numFmtId="202" fontId="7" fillId="0" borderId="0" xfId="1020" applyNumberFormat="1" applyFill="1" applyProtection="1">
      <alignment vertical="center"/>
    </xf>
    <xf numFmtId="0" fontId="50" fillId="0" borderId="0" xfId="0" applyFont="1" applyFill="1" applyBorder="1" applyAlignment="1">
      <alignment horizontal="center" vertical="center"/>
    </xf>
    <xf numFmtId="49" fontId="11" fillId="0" borderId="12" xfId="1083"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2" borderId="1" xfId="1020" applyFont="1" applyFill="1" applyBorder="1" applyAlignment="1" applyProtection="1">
      <alignment horizontal="left" vertical="center" wrapText="1"/>
    </xf>
    <xf numFmtId="49" fontId="12" fillId="0" borderId="12" xfId="1083" applyNumberFormat="1" applyFont="1" applyBorder="1" applyAlignment="1" applyProtection="1">
      <alignment horizontal="left" vertical="center"/>
    </xf>
    <xf numFmtId="3" fontId="31" fillId="2" borderId="1" xfId="0" applyNumberFormat="1" applyFont="1" applyFill="1" applyBorder="1" applyAlignment="1" applyProtection="1">
      <alignment horizontal="right" vertical="center"/>
    </xf>
    <xf numFmtId="3" fontId="31" fillId="2" borderId="1" xfId="0" applyNumberFormat="1" applyFont="1" applyFill="1" applyBorder="1" applyAlignment="1" applyProtection="1">
      <alignment horizontal="right" vertical="center"/>
      <protection locked="0"/>
    </xf>
    <xf numFmtId="49" fontId="12" fillId="0" borderId="12" xfId="1083" applyNumberFormat="1" applyFont="1" applyFill="1" applyBorder="1" applyAlignment="1" applyProtection="1">
      <alignment horizontal="left" vertical="center"/>
    </xf>
    <xf numFmtId="3" fontId="31" fillId="0" borderId="1" xfId="0" applyNumberFormat="1" applyFont="1" applyFill="1" applyBorder="1" applyAlignment="1" applyProtection="1">
      <alignment horizontal="right" vertical="center"/>
    </xf>
    <xf numFmtId="3" fontId="31"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7" fillId="0" borderId="12" xfId="1020" applyFill="1" applyBorder="1" applyAlignment="1" applyProtection="1">
      <alignment horizontal="left" vertical="center"/>
    </xf>
    <xf numFmtId="3" fontId="7" fillId="0" borderId="0" xfId="1020" applyNumberFormat="1" applyFill="1" applyProtection="1">
      <alignment vertical="center"/>
    </xf>
    <xf numFmtId="0" fontId="24" fillId="0" borderId="12" xfId="1020" applyFont="1" applyFill="1" applyBorder="1" applyAlignment="1" applyProtection="1">
      <alignment horizontal="left" vertical="center"/>
    </xf>
    <xf numFmtId="0" fontId="24" fillId="0" borderId="1" xfId="561" applyFont="1" applyFill="1" applyBorder="1" applyAlignment="1" applyProtection="1">
      <alignment horizontal="left" vertical="center"/>
    </xf>
    <xf numFmtId="0" fontId="31" fillId="0" borderId="12" xfId="1020" applyFont="1" applyFill="1" applyBorder="1" applyAlignment="1" applyProtection="1">
      <alignment horizontal="left" vertical="center"/>
    </xf>
    <xf numFmtId="0" fontId="31" fillId="0" borderId="1" xfId="1020" applyFont="1" applyFill="1" applyBorder="1" applyAlignment="1" applyProtection="1">
      <alignment horizontal="left" vertical="center"/>
    </xf>
    <xf numFmtId="3" fontId="7" fillId="0" borderId="0" xfId="1020" applyNumberFormat="1">
      <alignment vertical="center"/>
    </xf>
    <xf numFmtId="0" fontId="54" fillId="0" borderId="0" xfId="0" applyFont="1" applyFill="1" applyBorder="1" applyAlignment="1">
      <alignment horizontal="center" vertical="center"/>
    </xf>
    <xf numFmtId="0" fontId="54" fillId="0" borderId="14" xfId="0" applyFont="1" applyFill="1" applyBorder="1" applyAlignment="1">
      <alignment horizontal="center" vertical="center"/>
    </xf>
    <xf numFmtId="0" fontId="12" fillId="0" borderId="0" xfId="0" applyFont="1" applyAlignment="1">
      <alignment horizontal="right"/>
    </xf>
    <xf numFmtId="0" fontId="24" fillId="0" borderId="15" xfId="1097" applyFont="1" applyBorder="1" applyAlignment="1">
      <alignment horizontal="center" vertical="center"/>
    </xf>
    <xf numFmtId="0" fontId="24" fillId="0" borderId="12" xfId="1097" applyFont="1" applyBorder="1" applyAlignment="1">
      <alignment horizontal="center" vertical="center"/>
    </xf>
    <xf numFmtId="0" fontId="24" fillId="0" borderId="16" xfId="1097" applyFont="1" applyBorder="1" applyAlignment="1">
      <alignment horizontal="center" vertical="center"/>
    </xf>
    <xf numFmtId="0" fontId="24" fillId="0" borderId="17" xfId="1097" applyFont="1" applyBorder="1" applyAlignment="1">
      <alignment horizontal="center" vertical="center"/>
    </xf>
    <xf numFmtId="49" fontId="24" fillId="0" borderId="1" xfId="934" applyNumberFormat="1" applyFont="1" applyFill="1" applyBorder="1" applyAlignment="1" applyProtection="1">
      <alignment horizontal="center" vertical="center"/>
    </xf>
    <xf numFmtId="2" fontId="55" fillId="0" borderId="1" xfId="0" applyNumberFormat="1" applyFont="1" applyFill="1" applyBorder="1" applyAlignment="1">
      <alignment horizontal="center" vertical="center"/>
    </xf>
    <xf numFmtId="185" fontId="55" fillId="0" borderId="1" xfId="0" applyNumberFormat="1" applyFont="1" applyFill="1" applyBorder="1" applyAlignment="1">
      <alignment horizontal="center" vertical="center"/>
    </xf>
    <xf numFmtId="10" fontId="55" fillId="0" borderId="1" xfId="38"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6" fillId="0" borderId="0" xfId="1031" applyFont="1" applyAlignment="1"/>
    <xf numFmtId="0" fontId="12" fillId="0" borderId="0" xfId="0" applyFont="1" applyAlignment="1">
      <alignment horizontal="right" vertical="center"/>
    </xf>
    <xf numFmtId="0" fontId="24" fillId="0" borderId="1" xfId="1097" applyFont="1" applyBorder="1" applyAlignment="1">
      <alignment horizontal="center" vertical="center" wrapText="1"/>
    </xf>
    <xf numFmtId="0" fontId="24" fillId="0" borderId="1" xfId="0" applyFont="1" applyBorder="1" applyAlignment="1">
      <alignment horizontal="left" vertical="center"/>
    </xf>
    <xf numFmtId="200" fontId="24" fillId="0" borderId="1" xfId="28" applyNumberFormat="1" applyFont="1" applyBorder="1" applyAlignment="1">
      <alignment horizontal="right" vertical="center" wrapText="1"/>
    </xf>
    <xf numFmtId="0" fontId="12" fillId="0" borderId="1" xfId="0" applyFont="1" applyBorder="1" applyAlignment="1">
      <alignment horizontal="left" vertical="center"/>
    </xf>
    <xf numFmtId="0" fontId="7" fillId="0" borderId="0" xfId="1020" applyFont="1" applyFill="1">
      <alignment vertical="center"/>
    </xf>
    <xf numFmtId="0" fontId="7" fillId="0" borderId="0" xfId="1020" applyFont="1">
      <alignment vertical="center"/>
    </xf>
    <xf numFmtId="202" fontId="7" fillId="0" borderId="0" xfId="1020" applyNumberFormat="1" applyFont="1">
      <alignment vertical="center"/>
    </xf>
    <xf numFmtId="200" fontId="7" fillId="0" borderId="0" xfId="1020" applyNumberFormat="1">
      <alignment vertical="center"/>
    </xf>
    <xf numFmtId="0" fontId="57" fillId="0" borderId="0" xfId="917" applyFont="1" applyAlignment="1">
      <alignment horizontal="center" vertical="center"/>
    </xf>
    <xf numFmtId="0" fontId="0" fillId="0" borderId="0" xfId="917" applyFont="1" applyAlignment="1">
      <alignment horizontal="right"/>
    </xf>
    <xf numFmtId="202" fontId="24" fillId="0" borderId="18" xfId="1020" applyNumberFormat="1" applyFont="1" applyBorder="1" applyAlignment="1">
      <alignment horizontal="center" vertical="center" wrapText="1"/>
    </xf>
    <xf numFmtId="200" fontId="7" fillId="2" borderId="0" xfId="661"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11" fillId="0" borderId="16"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0" fontId="31" fillId="0" borderId="1" xfId="1035" applyFont="1" applyFill="1" applyBorder="1" applyAlignment="1">
      <alignment vertical="center" wrapText="1"/>
    </xf>
    <xf numFmtId="200" fontId="24" fillId="0" borderId="1" xfId="1035" applyNumberFormat="1" applyFont="1" applyFill="1" applyBorder="1" applyAlignment="1">
      <alignment horizontal="right" vertical="center"/>
    </xf>
    <xf numFmtId="200" fontId="12" fillId="0" borderId="16" xfId="0" applyNumberFormat="1" applyFont="1" applyFill="1" applyBorder="1" applyAlignment="1">
      <alignment vertical="center" wrapText="1"/>
    </xf>
    <xf numFmtId="200" fontId="12" fillId="0" borderId="1" xfId="0" applyNumberFormat="1" applyFont="1" applyFill="1" applyBorder="1" applyAlignment="1">
      <alignment vertical="center" wrapText="1"/>
    </xf>
    <xf numFmtId="0" fontId="24" fillId="0" borderId="1" xfId="1035" applyFont="1" applyFill="1" applyBorder="1" applyAlignment="1">
      <alignment vertical="center" wrapText="1"/>
    </xf>
    <xf numFmtId="0" fontId="24" fillId="0" borderId="1" xfId="1035" applyFont="1" applyFill="1" applyBorder="1" applyAlignment="1">
      <alignment vertical="center"/>
    </xf>
    <xf numFmtId="204" fontId="58" fillId="0" borderId="1" xfId="0" applyNumberFormat="1" applyFont="1" applyFill="1" applyBorder="1" applyAlignment="1">
      <alignment horizontal="center" vertical="center" wrapText="1"/>
    </xf>
    <xf numFmtId="0" fontId="10" fillId="0" borderId="0" xfId="917" applyFont="1" applyFill="1" applyBorder="1" applyAlignment="1">
      <alignment horizontal="center" vertical="center"/>
    </xf>
    <xf numFmtId="0" fontId="12" fillId="0" borderId="0" xfId="917" applyFont="1" applyBorder="1" applyAlignment="1">
      <alignment horizontal="left" vertical="center"/>
    </xf>
    <xf numFmtId="0" fontId="12" fillId="0" borderId="0" xfId="917" applyFont="1" applyBorder="1" applyAlignment="1">
      <alignment horizontal="right" vertical="center"/>
    </xf>
    <xf numFmtId="0" fontId="24" fillId="0" borderId="1" xfId="0" applyFont="1" applyBorder="1" applyAlignment="1">
      <alignment horizontal="center" vertical="center" wrapText="1"/>
    </xf>
    <xf numFmtId="185" fontId="11" fillId="0" borderId="1" xfId="659" applyNumberFormat="1" applyFont="1" applyFill="1" applyBorder="1" applyAlignment="1">
      <alignment horizontal="left" vertical="center"/>
    </xf>
    <xf numFmtId="176" fontId="24" fillId="0" borderId="1" xfId="1242" applyNumberFormat="1" applyFont="1" applyFill="1" applyBorder="1" applyAlignment="1">
      <alignment vertical="center"/>
    </xf>
    <xf numFmtId="185" fontId="12" fillId="0" borderId="1" xfId="659" applyNumberFormat="1" applyFont="1" applyFill="1" applyBorder="1" applyAlignment="1">
      <alignment horizontal="left" vertical="center"/>
    </xf>
    <xf numFmtId="176" fontId="31" fillId="0" borderId="1" xfId="1242" applyNumberFormat="1" applyFont="1" applyFill="1" applyBorder="1" applyAlignment="1">
      <alignment vertical="center"/>
    </xf>
    <xf numFmtId="176" fontId="31" fillId="0" borderId="15" xfId="1242" applyNumberFormat="1" applyFont="1" applyFill="1" applyBorder="1" applyAlignment="1">
      <alignment vertical="center"/>
    </xf>
    <xf numFmtId="0" fontId="11" fillId="0" borderId="1" xfId="659" applyFont="1" applyFill="1" applyBorder="1" applyAlignment="1">
      <alignment horizontal="center" vertical="center"/>
    </xf>
    <xf numFmtId="176" fontId="24" fillId="0" borderId="1" xfId="28" applyNumberFormat="1" applyFont="1" applyFill="1" applyBorder="1" applyAlignment="1">
      <alignment vertical="center"/>
    </xf>
    <xf numFmtId="0" fontId="0" fillId="0" borderId="0" xfId="0" applyAlignment="1" applyProtection="1"/>
    <xf numFmtId="0" fontId="30" fillId="0" borderId="0" xfId="1020" applyFont="1">
      <alignment vertical="center"/>
    </xf>
    <xf numFmtId="0" fontId="2" fillId="0" borderId="0" xfId="1020" applyFont="1" applyFill="1" applyAlignment="1" applyProtection="1">
      <alignment horizontal="center" vertical="center"/>
    </xf>
    <xf numFmtId="0" fontId="0" fillId="0" borderId="0" xfId="0" applyFill="1" applyAlignment="1" applyProtection="1"/>
    <xf numFmtId="0" fontId="36" fillId="2" borderId="0" xfId="1020" applyFont="1" applyFill="1">
      <alignment vertical="center"/>
    </xf>
    <xf numFmtId="0" fontId="12" fillId="0" borderId="0" xfId="1020" applyFont="1">
      <alignment vertical="center"/>
    </xf>
    <xf numFmtId="0" fontId="52" fillId="2" borderId="0" xfId="1020" applyFont="1" applyFill="1">
      <alignment vertical="center"/>
    </xf>
    <xf numFmtId="202" fontId="31" fillId="2" borderId="0" xfId="1020" applyNumberFormat="1" applyFont="1" applyFill="1" applyBorder="1" applyAlignment="1">
      <alignment horizontal="right" vertical="center"/>
    </xf>
    <xf numFmtId="202" fontId="24" fillId="2" borderId="1" xfId="1020" applyNumberFormat="1" applyFont="1" applyFill="1" applyBorder="1" applyAlignment="1">
      <alignment horizontal="center" vertical="center" wrapText="1"/>
    </xf>
    <xf numFmtId="0" fontId="24" fillId="2" borderId="1" xfId="1020"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31"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200" fontId="24" fillId="0" borderId="1" xfId="28" applyNumberFormat="1" applyFont="1" applyFill="1" applyBorder="1" applyAlignment="1" applyProtection="1">
      <alignment horizontal="right" vertical="center" wrapText="1"/>
      <protection locked="0"/>
    </xf>
    <xf numFmtId="0" fontId="59"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200" fontId="24" fillId="0" borderId="1" xfId="28"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31"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200" fontId="24" fillId="0" borderId="1" xfId="28" applyNumberFormat="1" applyFont="1" applyFill="1" applyBorder="1" applyAlignment="1" applyProtection="1">
      <alignment vertical="center" wrapText="1"/>
      <protection locked="0"/>
    </xf>
    <xf numFmtId="0" fontId="31" fillId="0" borderId="1" xfId="0" applyFont="1" applyFill="1" applyBorder="1" applyAlignment="1">
      <alignment horizontal="left" vertical="center"/>
    </xf>
    <xf numFmtId="49" fontId="24" fillId="2" borderId="1" xfId="151" applyNumberFormat="1" applyFont="1" applyFill="1" applyBorder="1" applyAlignment="1" applyProtection="1">
      <alignment horizontal="left" vertical="center"/>
    </xf>
    <xf numFmtId="0" fontId="24" fillId="0" borderId="1" xfId="1020" applyFont="1" applyFill="1" applyBorder="1" applyAlignment="1">
      <alignment horizontal="center" vertical="center" wrapText="1"/>
    </xf>
    <xf numFmtId="0" fontId="24" fillId="0" borderId="0" xfId="1020" applyFont="1" applyFill="1" applyAlignment="1">
      <alignment horizontal="center" vertical="center" wrapText="1"/>
    </xf>
    <xf numFmtId="0" fontId="7" fillId="2" borderId="0" xfId="561" applyFill="1">
      <alignment vertical="center"/>
    </xf>
    <xf numFmtId="0" fontId="7" fillId="0" borderId="0" xfId="561" applyFill="1">
      <alignment vertical="center"/>
    </xf>
    <xf numFmtId="0" fontId="31" fillId="0" borderId="0" xfId="1020" applyFont="1" applyFill="1" applyAlignment="1">
      <alignment horizontal="left" vertical="center"/>
    </xf>
    <xf numFmtId="202" fontId="31" fillId="0" borderId="0" xfId="1020" applyNumberFormat="1" applyFont="1" applyFill="1" applyBorder="1" applyAlignment="1">
      <alignment horizontal="right" vertical="center"/>
    </xf>
    <xf numFmtId="202" fontId="24" fillId="0" borderId="12" xfId="1020" applyNumberFormat="1" applyFont="1" applyFill="1" applyBorder="1" applyAlignment="1">
      <alignment vertical="center" wrapText="1"/>
    </xf>
    <xf numFmtId="0" fontId="24" fillId="0" borderId="12" xfId="1020" applyNumberFormat="1" applyFont="1" applyFill="1" applyBorder="1" applyAlignment="1">
      <alignment horizontal="left" vertical="center"/>
    </xf>
    <xf numFmtId="0" fontId="24" fillId="0" borderId="1" xfId="1020" applyNumberFormat="1" applyFont="1" applyFill="1" applyBorder="1" applyAlignment="1">
      <alignment vertical="center" wrapText="1"/>
    </xf>
    <xf numFmtId="177" fontId="24" fillId="2" borderId="1" xfId="38" applyNumberFormat="1" applyFont="1" applyFill="1" applyBorder="1" applyAlignment="1" applyProtection="1">
      <alignment horizontal="right" vertical="center" wrapText="1"/>
      <protection locked="0"/>
    </xf>
    <xf numFmtId="0" fontId="31" fillId="0" borderId="1" xfId="1020" applyFont="1" applyFill="1" applyBorder="1" applyAlignment="1">
      <alignment horizontal="left" vertical="center" wrapText="1"/>
    </xf>
    <xf numFmtId="177" fontId="31" fillId="2" borderId="1" xfId="38" applyNumberFormat="1" applyFont="1" applyFill="1" applyBorder="1" applyAlignment="1" applyProtection="1">
      <alignment horizontal="right" vertical="center" wrapText="1"/>
      <protection locked="0"/>
    </xf>
    <xf numFmtId="0" fontId="31" fillId="2" borderId="12" xfId="1020" applyFont="1" applyFill="1" applyBorder="1" applyAlignment="1">
      <alignment horizontal="left" vertical="center"/>
    </xf>
    <xf numFmtId="0" fontId="31" fillId="2" borderId="1" xfId="1020" applyFont="1" applyFill="1" applyBorder="1" applyAlignment="1">
      <alignment horizontal="left" vertical="center" wrapText="1"/>
    </xf>
    <xf numFmtId="200" fontId="31" fillId="2" borderId="1" xfId="28" applyNumberFormat="1" applyFont="1" applyFill="1" applyBorder="1" applyAlignment="1">
      <alignment horizontal="right" vertical="center" wrapText="1"/>
    </xf>
    <xf numFmtId="200" fontId="31" fillId="2" borderId="1" xfId="28" applyNumberFormat="1" applyFont="1" applyFill="1" applyBorder="1" applyAlignment="1" applyProtection="1">
      <alignment horizontal="right" vertical="center" wrapText="1"/>
      <protection locked="0"/>
    </xf>
    <xf numFmtId="0" fontId="31" fillId="0" borderId="12" xfId="1020" applyFont="1" applyFill="1" applyBorder="1" applyAlignment="1">
      <alignment horizontal="left" vertical="top" wrapText="1"/>
    </xf>
    <xf numFmtId="0" fontId="31" fillId="0" borderId="1" xfId="1020" applyNumberFormat="1" applyFont="1" applyFill="1" applyBorder="1" applyAlignment="1">
      <alignment vertical="center" wrapText="1"/>
    </xf>
    <xf numFmtId="0" fontId="24" fillId="0" borderId="12" xfId="1020"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12" xfId="1020" applyNumberFormat="1" applyFont="1" applyFill="1" applyBorder="1" applyAlignment="1" applyProtection="1">
      <alignment horizontal="left" vertical="center"/>
    </xf>
    <xf numFmtId="0" fontId="24" fillId="0" borderId="1" xfId="1020" applyNumberFormat="1" applyFont="1" applyFill="1" applyBorder="1" applyAlignment="1" applyProtection="1">
      <alignment vertical="center" wrapText="1"/>
    </xf>
    <xf numFmtId="0" fontId="31" fillId="2" borderId="12" xfId="561" applyFont="1" applyFill="1" applyBorder="1" applyAlignment="1" applyProtection="1">
      <alignment horizontal="left" vertical="center"/>
    </xf>
    <xf numFmtId="0" fontId="31" fillId="2" borderId="1" xfId="561" applyFont="1" applyFill="1" applyBorder="1" applyAlignment="1" applyProtection="1">
      <alignment horizontal="left" vertical="center" wrapText="1"/>
    </xf>
    <xf numFmtId="0" fontId="46" fillId="0" borderId="12" xfId="1020" applyFont="1" applyFill="1" applyBorder="1" applyAlignment="1">
      <alignment horizontal="distributed" vertical="center"/>
    </xf>
    <xf numFmtId="0" fontId="24" fillId="0" borderId="1" xfId="1020" applyFont="1" applyFill="1" applyBorder="1" applyAlignment="1">
      <alignment horizontal="distributed" vertical="center" wrapText="1" indent="2"/>
    </xf>
    <xf numFmtId="200" fontId="7" fillId="0" borderId="0" xfId="1020" applyNumberFormat="1" applyFill="1">
      <alignment vertical="center"/>
    </xf>
    <xf numFmtId="0" fontId="0" fillId="0" borderId="0" xfId="1020" applyFont="1" applyFill="1">
      <alignment vertical="center"/>
    </xf>
    <xf numFmtId="202" fontId="24" fillId="0" borderId="19" xfId="1020" applyNumberFormat="1" applyFont="1" applyFill="1" applyBorder="1" applyAlignment="1">
      <alignment horizontal="center" vertical="center" wrapText="1"/>
    </xf>
    <xf numFmtId="202" fontId="24" fillId="0" borderId="0" xfId="1020" applyNumberFormat="1" applyFont="1" applyFill="1" applyAlignment="1">
      <alignment horizontal="center" vertical="center" wrapText="1"/>
    </xf>
    <xf numFmtId="200" fontId="31" fillId="0" borderId="1" xfId="312" applyNumberFormat="1" applyFont="1" applyFill="1" applyBorder="1" applyAlignment="1" applyProtection="1">
      <alignment vertical="center" wrapText="1"/>
    </xf>
    <xf numFmtId="177" fontId="31" fillId="0" borderId="1" xfId="38" applyNumberFormat="1" applyFont="1" applyFill="1" applyBorder="1" applyAlignment="1" applyProtection="1">
      <alignment vertical="center" wrapText="1"/>
      <protection locked="0"/>
    </xf>
    <xf numFmtId="49" fontId="31" fillId="0" borderId="1" xfId="312" applyNumberFormat="1" applyFont="1" applyFill="1" applyBorder="1" applyAlignment="1" applyProtection="1">
      <alignment horizontal="left" vertical="center" wrapText="1"/>
    </xf>
    <xf numFmtId="0" fontId="24" fillId="0" borderId="1" xfId="1020" applyFont="1" applyFill="1" applyBorder="1" applyAlignment="1">
      <alignment vertical="center" wrapText="1"/>
    </xf>
    <xf numFmtId="0" fontId="31" fillId="0" borderId="12" xfId="1020" applyNumberFormat="1" applyFont="1" applyFill="1" applyBorder="1" applyAlignment="1">
      <alignment horizontal="left" vertical="center"/>
    </xf>
    <xf numFmtId="0" fontId="31" fillId="0" borderId="1" xfId="1020" applyNumberFormat="1" applyFont="1" applyFill="1" applyBorder="1" applyAlignment="1">
      <alignment horizontal="left" vertical="center" wrapText="1"/>
    </xf>
    <xf numFmtId="0" fontId="31" fillId="0" borderId="12" xfId="561" applyFont="1" applyFill="1" applyBorder="1" applyAlignment="1">
      <alignment horizontal="left" vertical="center"/>
    </xf>
    <xf numFmtId="0" fontId="24" fillId="0" borderId="1" xfId="1020" applyNumberFormat="1" applyFont="1" applyFill="1" applyBorder="1" applyAlignment="1">
      <alignment horizontal="left" vertical="center" wrapText="1"/>
    </xf>
    <xf numFmtId="0" fontId="60" fillId="0" borderId="0" xfId="1020" applyFont="1" applyFill="1">
      <alignment vertical="center"/>
    </xf>
    <xf numFmtId="3" fontId="7" fillId="0" borderId="0" xfId="1020" applyNumberFormat="1" applyFill="1">
      <alignment vertical="center"/>
    </xf>
    <xf numFmtId="0" fontId="24" fillId="2" borderId="0" xfId="1020" applyFont="1" applyFill="1" applyAlignment="1" applyProtection="1">
      <alignment horizontal="center" vertical="center" wrapText="1"/>
    </xf>
    <xf numFmtId="0" fontId="31" fillId="2" borderId="0" xfId="1020" applyFont="1" applyFill="1" applyProtection="1">
      <alignment vertical="center"/>
    </xf>
    <xf numFmtId="0" fontId="7" fillId="2" borderId="0" xfId="561" applyFill="1" applyProtection="1">
      <alignment vertical="center"/>
    </xf>
    <xf numFmtId="202" fontId="7" fillId="2" borderId="0" xfId="1020" applyNumberFormat="1" applyFill="1" applyProtection="1">
      <alignment vertical="center"/>
    </xf>
    <xf numFmtId="0" fontId="61" fillId="2" borderId="0" xfId="1020" applyFont="1" applyFill="1" applyProtection="1">
      <alignment vertical="center"/>
    </xf>
    <xf numFmtId="0" fontId="31" fillId="0" borderId="0" xfId="1020" applyFont="1" applyFill="1" applyAlignment="1" applyProtection="1">
      <alignment horizontal="left" vertical="center"/>
    </xf>
    <xf numFmtId="0" fontId="52" fillId="0" borderId="0" xfId="1020" applyFont="1" applyFill="1" applyProtection="1">
      <alignment vertical="center"/>
    </xf>
    <xf numFmtId="0" fontId="24" fillId="0" borderId="1" xfId="1020" applyFont="1" applyFill="1" applyBorder="1" applyAlignment="1" applyProtection="1">
      <alignment horizontal="center" vertical="center" wrapText="1"/>
    </xf>
    <xf numFmtId="202" fontId="24" fillId="0" borderId="0" xfId="1020" applyNumberFormat="1" applyFont="1" applyFill="1" applyAlignment="1" applyProtection="1">
      <alignment horizontal="center" vertical="center" wrapText="1"/>
    </xf>
    <xf numFmtId="0" fontId="36" fillId="0" borderId="0" xfId="561" applyFont="1" applyFill="1" applyAlignment="1" applyProtection="1">
      <alignment horizontal="center" vertical="center"/>
    </xf>
    <xf numFmtId="0" fontId="31" fillId="0" borderId="12" xfId="1020" applyFont="1" applyFill="1" applyBorder="1" applyAlignment="1" applyProtection="1">
      <alignment horizontal="left" vertical="top" wrapText="1"/>
    </xf>
    <xf numFmtId="0" fontId="31" fillId="0" borderId="1" xfId="1020" applyNumberFormat="1" applyFont="1" applyFill="1" applyBorder="1" applyAlignment="1" applyProtection="1">
      <alignment vertical="center" wrapText="1"/>
    </xf>
    <xf numFmtId="0" fontId="24" fillId="0" borderId="12" xfId="1020" applyFont="1" applyFill="1" applyBorder="1" applyAlignment="1" applyProtection="1">
      <alignment horizontal="distributed" vertical="center"/>
    </xf>
    <xf numFmtId="0" fontId="31" fillId="0" borderId="12" xfId="561" applyFont="1" applyFill="1" applyBorder="1" applyAlignment="1" applyProtection="1">
      <alignment horizontal="left" vertical="center"/>
    </xf>
    <xf numFmtId="0" fontId="46" fillId="0" borderId="12" xfId="1020" applyFont="1" applyFill="1" applyBorder="1" applyAlignment="1" applyProtection="1">
      <alignment horizontal="distributed" vertical="center"/>
    </xf>
    <xf numFmtId="0" fontId="24" fillId="0" borderId="1" xfId="1020" applyNumberFormat="1" applyFont="1" applyFill="1" applyBorder="1" applyAlignment="1" applyProtection="1">
      <alignment horizontal="distributed" vertical="center"/>
    </xf>
    <xf numFmtId="3" fontId="7" fillId="2" borderId="0" xfId="1020" applyNumberFormat="1" applyFill="1" applyProtection="1">
      <alignment vertical="center"/>
    </xf>
    <xf numFmtId="0" fontId="31" fillId="0" borderId="12" xfId="1020" applyFont="1" applyFill="1" applyBorder="1" applyAlignment="1" applyProtection="1" quotePrefix="1">
      <alignment horizontal="left" vertical="center"/>
    </xf>
    <xf numFmtId="0" fontId="31" fillId="2" borderId="12" xfId="1020" applyFont="1" applyFill="1" applyBorder="1" applyAlignment="1" quotePrefix="1">
      <alignment horizontal="left" vertical="center"/>
    </xf>
  </cellXfs>
  <cellStyles count="1333">
    <cellStyle name="常规" xfId="0" builtinId="0"/>
    <cellStyle name="货币[0]" xfId="1" builtinId="7"/>
    <cellStyle name="链接单元格 5" xfId="2"/>
    <cellStyle name="常规 435" xfId="3"/>
    <cellStyle name="常规 440" xfId="4"/>
    <cellStyle name="20% - 强调文字颜色 3" xfId="5" builtinId="38"/>
    <cellStyle name="汇总 6" xfId="6"/>
    <cellStyle name="Accent5 9" xfId="7"/>
    <cellStyle name="强调文字颜色 2 3 2" xfId="8"/>
    <cellStyle name="输入" xfId="9" builtinId="20"/>
    <cellStyle name="常规 2 2 4" xfId="10"/>
    <cellStyle name="_ET_STYLE_NoName_00__Book1_1 2 2 2" xfId="11"/>
    <cellStyle name="部门 4" xfId="12"/>
    <cellStyle name="货币" xfId="13" builtinId="4"/>
    <cellStyle name="百分比 2 8 2" xfId="14"/>
    <cellStyle name="Accent1 5" xfId="15"/>
    <cellStyle name="args.style" xfId="16"/>
    <cellStyle name="好 3 2 2" xfId="17"/>
    <cellStyle name="适中 5 2" xfId="18"/>
    <cellStyle name="Accent2 - 20% 2" xfId="19"/>
    <cellStyle name="常规 3 2 3 2" xfId="20"/>
    <cellStyle name="_Book1_2 2" xfId="21"/>
    <cellStyle name="Accent2 - 40%" xfId="22"/>
    <cellStyle name="千位分隔[0]" xfId="23" builtinId="6"/>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Input [yellow] 4" xfId="32"/>
    <cellStyle name="好_0605石屏县 2 2" xfId="33"/>
    <cellStyle name="超链接" xfId="34" builtinId="8"/>
    <cellStyle name="日期" xfId="35"/>
    <cellStyle name="Accent2 - 60%" xfId="36"/>
    <cellStyle name="60% - 强调文字颜色 6 3 2" xfId="37"/>
    <cellStyle name="百分比" xfId="38" builtinId="5"/>
    <cellStyle name="适中 5 3" xfId="39"/>
    <cellStyle name="Accent2 - 20% 3" xfId="40"/>
    <cellStyle name="常规 2 12 2" xfId="41"/>
    <cellStyle name="_Book1_2 3" xfId="42"/>
    <cellStyle name="Accent4 5" xfId="43"/>
    <cellStyle name="差_Book1 2" xfId="44"/>
    <cellStyle name="已访问的超链接" xfId="45" builtinId="9"/>
    <cellStyle name="60% - 强调文字颜色 4 2 2 2" xfId="46"/>
    <cellStyle name="好_2007年地州资金往来对账表 3" xfId="47"/>
    <cellStyle name="_ET_STYLE_NoName_00__Book1" xfId="48"/>
    <cellStyle name="常规 6" xfId="49"/>
    <cellStyle name="60% - 强调文字颜色 2 3" xfId="50"/>
    <cellStyle name="注释" xfId="51" builtinId="10"/>
    <cellStyle name="_ET_STYLE_NoName_00__Sheet3" xfId="52"/>
    <cellStyle name="60% - 强调文字颜色 2" xfId="53" builtinId="36"/>
    <cellStyle name="Accent6 3" xfId="54"/>
    <cellStyle name="Accent5 - 60% 2 2" xfId="55"/>
    <cellStyle name="标题 4" xfId="56" builtinId="19"/>
    <cellStyle name="解释性文本 2 2" xfId="57"/>
    <cellStyle name="百分比 7" xfId="58"/>
    <cellStyle name="Accent3 4 2" xfId="59"/>
    <cellStyle name="警告文本" xfId="60" builtinId="11"/>
    <cellStyle name="常规 4 2 2 3" xfId="61"/>
    <cellStyle name="常规 6 5" xfId="62"/>
    <cellStyle name="_ET_STYLE_NoName_00_" xfId="63"/>
    <cellStyle name="常规 5 2" xfId="64"/>
    <cellStyle name="60% - 强调文字颜色 2 2 2" xfId="65"/>
    <cellStyle name="标题" xfId="66" builtinId="15"/>
    <cellStyle name="_Book1_1" xfId="67"/>
    <cellStyle name="标题 1 5 2" xfId="68"/>
    <cellStyle name="Accent1 - 60% 2 2" xfId="69"/>
    <cellStyle name="解释性文本" xfId="70" builtinId="53"/>
    <cellStyle name="标题 1" xfId="71" builtinId="16"/>
    <cellStyle name="百分比 4" xfId="72"/>
    <cellStyle name="标题 2" xfId="73" builtinId="17"/>
    <cellStyle name="百分比 5" xfId="74"/>
    <cellStyle name="常规 5 2 2" xfId="75"/>
    <cellStyle name="60% - 强调文字颜色 2 2 2 2" xfId="76"/>
    <cellStyle name="0,0_x000d__x000a_NA_x000d__x000a_" xfId="77"/>
    <cellStyle name="差 7" xfId="78"/>
    <cellStyle name="_20100326高清市院遂宁检察院1080P配置清单26日改" xfId="79"/>
    <cellStyle name="Accent4 2 2" xfId="80"/>
    <cellStyle name="60% - 强调文字颜色 1" xfId="81" builtinId="32"/>
    <cellStyle name="Accent6 2" xfId="82"/>
    <cellStyle name="标题 3" xfId="83" builtinId="18"/>
    <cellStyle name="百分比 6" xfId="84"/>
    <cellStyle name="60% - 强调文字颜色 4" xfId="85" builtinId="44"/>
    <cellStyle name="Accent6 5" xfId="86"/>
    <cellStyle name="输出" xfId="87" builtinId="21"/>
    <cellStyle name="计算" xfId="88" builtinId="22"/>
    <cellStyle name="40% - 强调文字颜色 4 2" xfId="89"/>
    <cellStyle name="检查单元格" xfId="90" builtinId="23"/>
    <cellStyle name="常规 443" xfId="91"/>
    <cellStyle name="常规 8 3" xfId="92"/>
    <cellStyle name="20% - 强调文字颜色 6" xfId="93" builtinId="50"/>
    <cellStyle name="强调文字颜色 2" xfId="94" builtinId="33"/>
    <cellStyle name="常规 2 2 2 5" xfId="95"/>
    <cellStyle name="标题 4 5 3" xfId="96"/>
    <cellStyle name="PSHeading 4" xfId="97"/>
    <cellStyle name="链接单元格" xfId="98" builtinId="24"/>
    <cellStyle name="60% - 强调文字颜色 4 2 3" xfId="99"/>
    <cellStyle name="汇总" xfId="100" builtinId="25"/>
    <cellStyle name="差_0605石屏" xfId="101"/>
    <cellStyle name="好" xfId="102" builtinId="26"/>
    <cellStyle name="适中 8" xfId="103"/>
    <cellStyle name="20% - 强调文字颜色 3 3" xfId="104"/>
    <cellStyle name="输出 3 3" xfId="105"/>
    <cellStyle name="适中" xfId="106" builtinId="28"/>
    <cellStyle name="链接单元格 7" xfId="107"/>
    <cellStyle name="常规 442" xfId="108"/>
    <cellStyle name="常规 8 2" xfId="109"/>
    <cellStyle name="20% - 强调文字颜色 5" xfId="110" builtinId="46"/>
    <cellStyle name="强调文字颜色 1" xfId="111" builtinId="29"/>
    <cellStyle name="常规 2 2 2 4" xfId="112"/>
    <cellStyle name="千位分隔 6 2" xfId="113"/>
    <cellStyle name="标题 4 5 2" xfId="114"/>
    <cellStyle name="链接单元格 3" xfId="115"/>
    <cellStyle name="常规 428" xfId="116"/>
    <cellStyle name="常规 433" xfId="117"/>
    <cellStyle name="编号 3 2" xfId="118"/>
    <cellStyle name="20% - 强调文字颜色 1" xfId="119" builtinId="30"/>
    <cellStyle name="Accent6 - 20% 2 2" xfId="120"/>
    <cellStyle name="汇总 3 3" xfId="121"/>
    <cellStyle name="标题 5 4" xfId="122"/>
    <cellStyle name="40% - 强调文字颜色 1" xfId="123" builtinId="31"/>
    <cellStyle name="链接单元格 4" xfId="124"/>
    <cellStyle name="常规 429" xfId="125"/>
    <cellStyle name="常规 434" xfId="126"/>
    <cellStyle name="20% - 强调文字颜色 2" xfId="127" builtinId="34"/>
    <cellStyle name="40% - 强调文字颜色 2" xfId="128" builtinId="35"/>
    <cellStyle name="百分比 2 2 4" xfId="129"/>
    <cellStyle name="Accent2 - 20% 2 2" xfId="130"/>
    <cellStyle name="_Book1_2 2 2" xfId="131"/>
    <cellStyle name="检查单元格 3 4" xfId="132"/>
    <cellStyle name="Accent2 - 40% 2" xfId="133"/>
    <cellStyle name="强调文字颜色 3" xfId="134" builtinId="37"/>
    <cellStyle name="差_11大理 2 2" xfId="135"/>
    <cellStyle name="常规 2 5 4 2" xfId="136"/>
    <cellStyle name="百分比 2 2 5" xfId="137"/>
    <cellStyle name="_Book1_2 2 3" xfId="138"/>
    <cellStyle name="百分比 2 10 2" xfId="139"/>
    <cellStyle name="PSChar" xfId="140"/>
    <cellStyle name="强调文字颜色 4" xfId="141" builtinId="41"/>
    <cellStyle name="Accent2 - 40% 3" xfId="142"/>
    <cellStyle name="好_2008年地州对账表(国库资金）" xfId="143"/>
    <cellStyle name="链接单元格 6" xfId="144"/>
    <cellStyle name="常规 436" xfId="145"/>
    <cellStyle name="常规 441" xfId="146"/>
    <cellStyle name="20% - 强调文字颜色 4" xfId="147" builtinId="42"/>
    <cellStyle name="40% - 强调文字颜色 4" xfId="148" builtinId="43"/>
    <cellStyle name="强调文字颜色 5" xfId="149" builtinId="45"/>
    <cellStyle name="计算 4" xfId="150"/>
    <cellStyle name="常规_exceltmp1 2" xfId="151"/>
    <cellStyle name="60% - 强调文字颜色 5 2 2 2" xfId="152"/>
    <cellStyle name="常规 2 5 3 2" xfId="153"/>
    <cellStyle name="40% - 强调文字颜色 5" xfId="154" builtinId="47"/>
    <cellStyle name="百分比 2 2 4 2" xfId="155"/>
    <cellStyle name="_Book1_2 2 2 2" xfId="156"/>
    <cellStyle name="标题 1 4 2" xfId="157"/>
    <cellStyle name="60% - 强调文字颜色 5" xfId="158" builtinId="48"/>
    <cellStyle name="Accent6 6" xfId="159"/>
    <cellStyle name="强调文字颜色 6" xfId="160" builtinId="49"/>
    <cellStyle name="40% - 强调文字颜色 6" xfId="161" builtinId="51"/>
    <cellStyle name="_弱电系统设备配置报价清单" xfId="162"/>
    <cellStyle name="标题 1 4 3" xfId="163"/>
    <cellStyle name="60% - 强调文字颜色 6" xfId="164" builtinId="52"/>
    <cellStyle name="Accent6 7" xfId="165"/>
    <cellStyle name="_Book1_3 2" xfId="166"/>
    <cellStyle name="超级链接 2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_Book1_3" xfId="180"/>
    <cellStyle name="超级链接 2"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强调文字颜色 2 2 2 2" xfId="205"/>
    <cellStyle name="Accent1 - 20% 2" xfId="206"/>
    <cellStyle name="20% - 强调文字颜色 1 3"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Accent6 - 20% 2" xfId="251"/>
    <cellStyle name="40% - 强调文字颜色 4 3" xfId="252"/>
    <cellStyle name="40% - 强调文字颜色 5 2" xfId="253"/>
    <cellStyle name="好 2 3" xfId="254"/>
    <cellStyle name="计算 4 2 2" xfId="255"/>
    <cellStyle name="60% - 强调文字颜色 4 3" xfId="256"/>
    <cellStyle name="40% - 强调文字颜色 5 2 2" xfId="257"/>
    <cellStyle name="40% - 强调文字颜色 5 3" xfId="258"/>
    <cellStyle name="好 2 4" xfId="259"/>
    <cellStyle name="40% - 强调文字颜色 6 2" xfId="260"/>
    <cellStyle name="好 3 3" xfId="261"/>
    <cellStyle name="标题 2 2 4" xfId="262"/>
    <cellStyle name="适中 2 2" xfId="263"/>
    <cellStyle name="百分比 2 9" xfId="264"/>
    <cellStyle name="Accent2 5" xfId="265"/>
    <cellStyle name="适中 2 2 2" xfId="266"/>
    <cellStyle name="百分比 2 9 2" xfId="267"/>
    <cellStyle name="40% - 强调文字颜色 6 2 2" xfId="268"/>
    <cellStyle name="40% - 强调文字颜色 6 3" xfId="269"/>
    <cellStyle name="好 3 4" xfId="270"/>
    <cellStyle name="60% - 强调文字颜色 1 2" xfId="271"/>
    <cellStyle name="输出 3 4" xfId="272"/>
    <cellStyle name="Accent6 2 2" xfId="273"/>
    <cellStyle name="60% - 强调文字颜色 1 2 2" xfId="274"/>
    <cellStyle name="商品名称 2 2" xfId="275"/>
    <cellStyle name="标题 3 2 4" xfId="276"/>
    <cellStyle name="好 7" xfId="277"/>
    <cellStyle name="60% - 强调文字颜色 1 2 2 2" xfId="278"/>
    <cellStyle name="百分比 2 3 4 2" xfId="279"/>
    <cellStyle name="60% - 强调文字颜色 1 2 3" xfId="280"/>
    <cellStyle name="60% - 强调文字颜色 1 3" xfId="281"/>
    <cellStyle name="千位分隔 2 3" xfId="282"/>
    <cellStyle name="60% - 强调文字颜色 1 3 2" xfId="283"/>
    <cellStyle name="输出 4 4" xfId="284"/>
    <cellStyle name="Accent6 3 2" xfId="285"/>
    <cellStyle name="常规 5" xfId="286"/>
    <cellStyle name="60% - 强调文字颜色 2 2" xfId="287"/>
    <cellStyle name="Accent6 - 60%" xfId="288"/>
    <cellStyle name="常规 5 3" xfId="289"/>
    <cellStyle name="60% - 强调文字颜色 2 2 3" xfId="290"/>
    <cellStyle name="常规 6 2" xfId="291"/>
    <cellStyle name="注释 2" xfId="292"/>
    <cellStyle name="60% - 强调文字颜色 2 3 2" xfId="293"/>
    <cellStyle name="60% - 强调文字颜色 3 2" xfId="294"/>
    <cellStyle name="Accent6 4 2" xfId="295"/>
    <cellStyle name="60% - 强调文字颜色 3 2 2" xfId="296"/>
    <cellStyle name="60% - 强调文字颜色 3 2 3" xfId="297"/>
    <cellStyle name="好 2 2 2" xfId="298"/>
    <cellStyle name="Accent5 - 40% 2" xfId="299"/>
    <cellStyle name="60% - 强调文字颜色 3 3" xfId="300"/>
    <cellStyle name="Accent5 - 40% 2 2" xfId="301"/>
    <cellStyle name="汇总 7" xfId="302"/>
    <cellStyle name="60% - 强调文字颜色 3 3 2" xfId="303"/>
    <cellStyle name="60% - 强调文字颜色 4 2" xfId="304"/>
    <cellStyle name="Accent6 5 2" xfId="305"/>
    <cellStyle name="60% - 强调文字颜色 4 2 2" xfId="306"/>
    <cellStyle name="60% - 强调文字颜色 4 3 2" xfId="307"/>
    <cellStyle name="常规 15" xfId="308"/>
    <cellStyle name="常规 20" xfId="309"/>
    <cellStyle name="标题 1 4 2 2" xfId="310"/>
    <cellStyle name="60% - 强调文字颜色 5 2" xfId="311"/>
    <cellStyle name="常规_exceltmp1" xfId="312"/>
    <cellStyle name="60% - 强调文字颜色 5 2 2" xfId="313"/>
    <cellStyle name="常规 2 5 3" xfId="314"/>
    <cellStyle name="百分比 2 10" xfId="315"/>
    <cellStyle name="常规 2 2 2 3 2" xfId="316"/>
    <cellStyle name="60% - 强调文字颜色 5 2 3" xfId="317"/>
    <cellStyle name="常规 2 5 4" xfId="318"/>
    <cellStyle name="60% - 强调文字颜色 5 3" xfId="319"/>
    <cellStyle name="60% - 强调文字颜色 5 3 2" xfId="320"/>
    <cellStyle name="常规 2 6 3" xfId="321"/>
    <cellStyle name="RowLevel_0" xfId="322"/>
    <cellStyle name="60% - 强调文字颜色 6 2" xfId="323"/>
    <cellStyle name="强调文字颜色 5 2 3" xfId="324"/>
    <cellStyle name="Header2" xfId="325"/>
    <cellStyle name="60% - 强调文字颜色 6 2 2" xfId="326"/>
    <cellStyle name="Header2 2" xfId="327"/>
    <cellStyle name="60% - 强调文字颜色 6 2 2 2" xfId="328"/>
    <cellStyle name="60% - 强调文字颜色 6 2 3" xfId="329"/>
    <cellStyle name="60% - 强调文字颜色 6 3" xfId="330"/>
    <cellStyle name="6mal" xfId="331"/>
    <cellStyle name="Accent4 9" xfId="332"/>
    <cellStyle name="强调文字颜色 2 2 2" xfId="333"/>
    <cellStyle name="Accent1 - 20%" xfId="334"/>
    <cellStyle name="常规 2 3 3 3" xfId="335"/>
    <cellStyle name="Accent5 - 20%" xfId="336"/>
    <cellStyle name="好_11大理"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汇总 4 3 2" xfId="347"/>
    <cellStyle name="Accent1 - 60%" xfId="348"/>
    <cellStyle name="标题 1 5" xfId="349"/>
    <cellStyle name="Accent1 - 60% 2" xfId="350"/>
    <cellStyle name="注释 4 2 2" xfId="351"/>
    <cellStyle name="常规 17 2" xfId="352"/>
    <cellStyle name="标题 1 6" xfId="353"/>
    <cellStyle name="Accent1 - 60% 3" xfId="354"/>
    <cellStyle name="Date 3" xfId="355"/>
    <cellStyle name="Accent1 2" xfId="356"/>
    <cellStyle name="Currency [0]_!!!GO" xfId="357"/>
    <cellStyle name="Accent1 2 2" xfId="358"/>
    <cellStyle name="Accent1 3" xfId="359"/>
    <cellStyle name="Accent1 3 2" xfId="360"/>
    <cellStyle name="常规 2" xfId="361"/>
    <cellStyle name="Accent1 5 2" xfId="362"/>
    <cellStyle name="sstot" xfId="363"/>
    <cellStyle name="Accent1 6" xfId="364"/>
    <cellStyle name="常规 2 2 3 2" xfId="365"/>
    <cellStyle name="部门 3 2" xfId="366"/>
    <cellStyle name="Accent1 7" xfId="367"/>
    <cellStyle name="常规 2 2 3 3" xfId="368"/>
    <cellStyle name="Accent1 8" xfId="369"/>
    <cellStyle name="差_1110洱源 2" xfId="370"/>
    <cellStyle name="常规 2 2 3 4" xfId="371"/>
    <cellStyle name="Accent1 9" xfId="372"/>
    <cellStyle name="差_1110洱源 3" xfId="373"/>
    <cellStyle name="常规 9 3" xfId="374"/>
    <cellStyle name="强调文字颜色 5 2 2 2" xfId="375"/>
    <cellStyle name="Header1 2" xfId="376"/>
    <cellStyle name="Accent2" xfId="377"/>
    <cellStyle name="输入 2 4" xfId="378"/>
    <cellStyle name="Accent2 - 40% 2 2" xfId="379"/>
    <cellStyle name="日期 2" xfId="380"/>
    <cellStyle name="Accent2 - 60% 2" xfId="381"/>
    <cellStyle name="日期 2 2" xfId="382"/>
    <cellStyle name="Accent2 - 60% 2 2" xfId="383"/>
    <cellStyle name="Accent5 - 40% 3" xfId="384"/>
    <cellStyle name="好_0605石屏 2" xfId="385"/>
    <cellStyle name="日期 3" xfId="386"/>
    <cellStyle name="Accent2 - 60% 3" xfId="387"/>
    <cellStyle name="Accent2 2" xfId="388"/>
    <cellStyle name="Accent2 2 2" xfId="389"/>
    <cellStyle name="强调文字颜色 4 3" xfId="390"/>
    <cellStyle name="t" xfId="391"/>
    <cellStyle name="Accent2 3" xfId="392"/>
    <cellStyle name="Accent2 3 2" xfId="393"/>
    <cellStyle name="Accent2 4" xfId="394"/>
    <cellStyle name="Accent2 4 2" xfId="395"/>
    <cellStyle name="Accent2 5 2" xfId="396"/>
    <cellStyle name="百分比 2 9 2 2" xfId="397"/>
    <cellStyle name="Date" xfId="398"/>
    <cellStyle name="Accent2 6" xfId="399"/>
    <cellStyle name="常规 2 2 4 2" xfId="400"/>
    <cellStyle name="百分比 2 9 3" xfId="401"/>
    <cellStyle name="常规 2 2 11" xfId="402"/>
    <cellStyle name="Accent2 7" xfId="403"/>
    <cellStyle name="Accent2 8" xfId="404"/>
    <cellStyle name="Accent2 9" xfId="405"/>
    <cellStyle name="Accent3" xfId="406"/>
    <cellStyle name="Milliers_!!!GO" xfId="407"/>
    <cellStyle name="Accent3 - 20%" xfId="408"/>
    <cellStyle name="Accent5 2" xfId="409"/>
    <cellStyle name="百分比 4 3" xfId="410"/>
    <cellStyle name="常规 2 2 7" xfId="411"/>
    <cellStyle name="标题 1 3" xfId="412"/>
    <cellStyle name="Accent3 - 20% 2" xfId="413"/>
    <cellStyle name="Accent5 2 2" xfId="414"/>
    <cellStyle name="Accent5 6" xfId="415"/>
    <cellStyle name="差_0605石屏 3" xfId="416"/>
    <cellStyle name="汇总 3" xfId="417"/>
    <cellStyle name="标题 1 3 2" xfId="418"/>
    <cellStyle name="Accent3 - 20% 2 2" xfId="419"/>
    <cellStyle name="标题 1 4" xfId="420"/>
    <cellStyle name="Accent3 - 20% 3" xfId="421"/>
    <cellStyle name="Mon閠aire [0]_!!!GO" xfId="422"/>
    <cellStyle name="好_0502通海县" xfId="423"/>
    <cellStyle name="Accent4 3 2" xfId="424"/>
    <cellStyle name="Accent3 - 40%" xfId="425"/>
    <cellStyle name="Accent3 - 40% 2" xfId="426"/>
    <cellStyle name="Accent3 - 40% 2 2" xfId="427"/>
    <cellStyle name="好_0502通海县 3" xfId="428"/>
    <cellStyle name="捠壿 [0.00]_Region Orders (2)" xfId="429"/>
    <cellStyle name="Accent4 - 60%" xfId="430"/>
    <cellStyle name="百分比 2 6 2" xfId="431"/>
    <cellStyle name="常规 15 2 2" xfId="432"/>
    <cellStyle name="Accent3 - 40% 3" xfId="433"/>
    <cellStyle name="Accent4 5 2" xfId="434"/>
    <cellStyle name="Accent3 - 60%" xfId="435"/>
    <cellStyle name="Accent3 - 60% 2" xfId="436"/>
    <cellStyle name="好_M01-1 3" xfId="437"/>
    <cellStyle name="编号" xfId="438"/>
    <cellStyle name="Accent3 - 60% 2 2" xfId="439"/>
    <cellStyle name="常规 17 2 2" xfId="440"/>
    <cellStyle name="Accent3 - 60% 3" xfId="441"/>
    <cellStyle name="Accent3 2" xfId="442"/>
    <cellStyle name="comma zerodec" xfId="443"/>
    <cellStyle name="Accent3 2 2" xfId="444"/>
    <cellStyle name="Accent3 3" xfId="445"/>
    <cellStyle name="Accent3 3 2" xfId="446"/>
    <cellStyle name="解释性文本 2" xfId="447"/>
    <cellStyle name="Accent3 4" xfId="448"/>
    <cellStyle name="解释性文本 3" xfId="449"/>
    <cellStyle name="Accent3 5" xfId="450"/>
    <cellStyle name="解释性文本 3 2" xfId="451"/>
    <cellStyle name="Accent3 5 2" xfId="452"/>
    <cellStyle name="解释性文本 4" xfId="453"/>
    <cellStyle name="Accent3 6" xfId="454"/>
    <cellStyle name="常规 2 2 5 2" xfId="455"/>
    <cellStyle name="Moneda_96 Risk" xfId="456"/>
    <cellStyle name="解释性文本 5" xfId="457"/>
    <cellStyle name="Accent3 7" xfId="458"/>
    <cellStyle name="差 2" xfId="459"/>
    <cellStyle name="解释性文本 6" xfId="460"/>
    <cellStyle name="Accent3 8" xfId="461"/>
    <cellStyle name="差 3" xfId="462"/>
    <cellStyle name="百分比 2" xfId="463"/>
    <cellStyle name="常规 2 7 3 2" xfId="464"/>
    <cellStyle name="解释性文本 7" xfId="465"/>
    <cellStyle name="Accent3 9" xfId="466"/>
    <cellStyle name="差 4" xfId="467"/>
    <cellStyle name="Accent4" xfId="468"/>
    <cellStyle name="汇总 4 4" xfId="469"/>
    <cellStyle name="百分比 2 2 2" xfId="470"/>
    <cellStyle name="Accent4 - 20%" xfId="471"/>
    <cellStyle name="差 4 2 2" xfId="472"/>
    <cellStyle name="汇总 4 4 2" xfId="473"/>
    <cellStyle name="百分比 2 2 2 2" xfId="474"/>
    <cellStyle name="常规 2 4 2 4" xfId="475"/>
    <cellStyle name="Accent4 - 20% 2" xfId="476"/>
    <cellStyle name="百分比 2 2 2 2 2" xfId="477"/>
    <cellStyle name="Accent4 - 20% 2 2" xfId="478"/>
    <cellStyle name="强调 2 2" xfId="479"/>
    <cellStyle name="百分比 2 2 2 3" xfId="480"/>
    <cellStyle name="Accent4 - 20% 3" xfId="481"/>
    <cellStyle name="百分比 2 4 2" xfId="482"/>
    <cellStyle name="输入 4" xfId="483"/>
    <cellStyle name="Accent4 - 40%" xfId="484"/>
    <cellStyle name="Accent6 - 40%" xfId="485"/>
    <cellStyle name="百分比 2 4 2 2" xfId="486"/>
    <cellStyle name="常规 3 3" xfId="487"/>
    <cellStyle name="输入 4 2" xfId="488"/>
    <cellStyle name="Accent4 - 40% 2" xfId="489"/>
    <cellStyle name="商品名称 4" xfId="490"/>
    <cellStyle name="Accent6 - 40% 2" xfId="491"/>
    <cellStyle name="常规 3 3 2" xfId="492"/>
    <cellStyle name="输入 4 2 2" xfId="493"/>
    <cellStyle name="Accent4 - 40% 2 2" xfId="494"/>
    <cellStyle name="常规 3 4" xfId="495"/>
    <cellStyle name="输入 4 3" xfId="496"/>
    <cellStyle name="Accent4 - 40% 3" xfId="497"/>
    <cellStyle name="Accent4 - 60% 2" xfId="498"/>
    <cellStyle name="标题 7 4" xfId="499"/>
    <cellStyle name="Accent4 - 60% 2 2" xfId="500"/>
    <cellStyle name="PSSpacer" xfId="501"/>
    <cellStyle name="Accent4 - 60% 3" xfId="502"/>
    <cellStyle name="Accent4 2" xfId="503"/>
    <cellStyle name="Accent6" xfId="504"/>
    <cellStyle name="New Times Roman" xfId="505"/>
    <cellStyle name="Accent4 3" xfId="506"/>
    <cellStyle name="Accent4 4" xfId="507"/>
    <cellStyle name="借出原因" xfId="508"/>
    <cellStyle name="PSHeading 5" xfId="509"/>
    <cellStyle name="Accent4 4 2" xfId="510"/>
    <cellStyle name="百分比 4 2 2" xfId="511"/>
    <cellStyle name="Accent4 6" xfId="512"/>
    <cellStyle name="常规 2 2 6 2" xfId="513"/>
    <cellStyle name="标题 1 2 2" xfId="514"/>
    <cellStyle name="Accent4 7" xfId="515"/>
    <cellStyle name="标题 1 2 3" xfId="516"/>
    <cellStyle name="Accent4 8" xfId="517"/>
    <cellStyle name="标题 1 2 4" xfId="518"/>
    <cellStyle name="Accent5" xfId="519"/>
    <cellStyle name="常规 2 3 3 3 2" xfId="520"/>
    <cellStyle name="Accent5 - 20% 2" xfId="521"/>
    <cellStyle name="Accent5 - 20% 2 2" xfId="522"/>
    <cellStyle name="好_11大理 3" xfId="523"/>
    <cellStyle name="好_M01-1 2" xfId="524"/>
    <cellStyle name="Input [yellow] 2 2 2" xfId="525"/>
    <cellStyle name="Accent5 - 20% 3" xfId="526"/>
    <cellStyle name="好 2 2" xfId="527"/>
    <cellStyle name="Accent5 - 40%" xfId="528"/>
    <cellStyle name="常规 12" xfId="529"/>
    <cellStyle name="好 4 2" xfId="530"/>
    <cellStyle name="标题 2 3 3" xfId="531"/>
    <cellStyle name="Accent5 - 60%" xfId="532"/>
    <cellStyle name="常规 12 2" xfId="533"/>
    <cellStyle name="好 4 2 2" xfId="534"/>
    <cellStyle name="Accent5 - 60% 2" xfId="535"/>
    <cellStyle name="Category" xfId="536"/>
    <cellStyle name="Accent5 3" xfId="537"/>
    <cellStyle name="Category 2" xfId="538"/>
    <cellStyle name="标题 2 3" xfId="539"/>
    <cellStyle name="Accent5 3 2" xfId="540"/>
    <cellStyle name="Comma [0]_!!!GO" xfId="541"/>
    <cellStyle name="标题 3 3" xfId="542"/>
    <cellStyle name="Accent5 4 2" xfId="543"/>
    <cellStyle name="Accent5 5" xfId="544"/>
    <cellStyle name="差_0605石屏 2" xfId="545"/>
    <cellStyle name="汇总 2" xfId="546"/>
    <cellStyle name="Accent5 5 2" xfId="547"/>
    <cellStyle name="差_0605石屏 2 2" xfId="548"/>
    <cellStyle name="汇总 2 2" xfId="549"/>
    <cellStyle name="Accent5 7" xfId="550"/>
    <cellStyle name="汇总 4" xfId="551"/>
    <cellStyle name="标题 1 3 3" xfId="552"/>
    <cellStyle name="百分比 2 3 2 2 2" xfId="553"/>
    <cellStyle name="Accent5 8" xfId="554"/>
    <cellStyle name="汇总 5" xfId="555"/>
    <cellStyle name="标题 1 3 4" xfId="556"/>
    <cellStyle name="Accent6 - 20%" xfId="557"/>
    <cellStyle name="Accent6 - 40% 2 2" xfId="558"/>
    <cellStyle name="标题 3 4 4" xfId="559"/>
    <cellStyle name="常规 3 3 3" xfId="560"/>
    <cellStyle name="常规_2007年云南省向人大报送政府收支预算表格式编制过程表" xfId="561"/>
    <cellStyle name="ColLevel_0" xfId="562"/>
    <cellStyle name="Accent6 - 40% 3" xfId="563"/>
    <cellStyle name="Accent6 - 60% 2" xfId="564"/>
    <cellStyle name="Accent6 - 60% 3" xfId="565"/>
    <cellStyle name="Accent6 8" xfId="566"/>
    <cellStyle name="标题 1 4 4" xfId="567"/>
    <cellStyle name="Comma_!!!GO" xfId="568"/>
    <cellStyle name="百分比 2 4 3" xfId="569"/>
    <cellStyle name="标题 3 3 2" xfId="570"/>
    <cellStyle name="Currency_!!!GO" xfId="571"/>
    <cellStyle name="分级显示列_1_Book1" xfId="572"/>
    <cellStyle name="常规 13" xfId="573"/>
    <cellStyle name="好 4 3" xfId="574"/>
    <cellStyle name="标题 2 3 4" xfId="575"/>
    <cellStyle name="Currency1" xfId="576"/>
    <cellStyle name="常规 2 2 11 2" xfId="577"/>
    <cellStyle name="Date 2" xfId="578"/>
    <cellStyle name="Date 2 2" xfId="579"/>
    <cellStyle name="差_0502通海县 3" xfId="580"/>
    <cellStyle name="Dollar (zero dec)" xfId="581"/>
    <cellStyle name="百分比 5 2" xfId="582"/>
    <cellStyle name="常规 2 3 6" xfId="583"/>
    <cellStyle name="标题 2 2" xfId="584"/>
    <cellStyle name="常规 5 2 2 2" xfId="585"/>
    <cellStyle name="Grey" xfId="586"/>
    <cellStyle name="强调文字颜色 5 2 2" xfId="587"/>
    <cellStyle name="Header1" xfId="588"/>
    <cellStyle name="Header2 2 2" xfId="589"/>
    <cellStyle name="Header2 3" xfId="590"/>
    <cellStyle name="千位分隔 2 4" xfId="591"/>
    <cellStyle name="Input [yellow]" xfId="592"/>
    <cellStyle name="千位分隔 2 4 2" xfId="593"/>
    <cellStyle name="Input [yellow] 2" xfId="594"/>
    <cellStyle name="好_M01-1" xfId="595"/>
    <cellStyle name="Input [yellow] 2 2" xfId="596"/>
    <cellStyle name="Input [yellow] 2 3" xfId="597"/>
    <cellStyle name="常规 4 3 4 2" xfId="598"/>
    <cellStyle name="Input [yellow] 3" xfId="599"/>
    <cellStyle name="Input [yellow] 3 2" xfId="600"/>
    <cellStyle name="强调文字颜色 3 3" xfId="601"/>
    <cellStyle name="常规 2 10" xfId="602"/>
    <cellStyle name="Input Cells" xfId="603"/>
    <cellStyle name="Linked Cells" xfId="604"/>
    <cellStyle name="标题 6 3" xfId="605"/>
    <cellStyle name="Millares [0]_96 Risk" xfId="606"/>
    <cellStyle name="Millares_96 Risk" xfId="607"/>
    <cellStyle name="常规 2 2 2 2" xfId="608"/>
    <cellStyle name="部门 2 2" xfId="609"/>
    <cellStyle name="常规 10 41 2" xfId="610"/>
    <cellStyle name="千位分隔 2 3 2" xfId="611"/>
    <cellStyle name="Milliers [0]_!!!GO" xfId="612"/>
    <cellStyle name="Moneda [0]_96 Risk" xfId="613"/>
    <cellStyle name="数量 3" xfId="614"/>
    <cellStyle name="标题 1 2 2 2" xfId="615"/>
    <cellStyle name="Month" xfId="616"/>
    <cellStyle name="数量 3 2" xfId="617"/>
    <cellStyle name="Month 2" xfId="618"/>
    <cellStyle name="百分比 10" xfId="619"/>
    <cellStyle name="PSHeading 2" xfId="620"/>
    <cellStyle name="no dec" xfId="621"/>
    <cellStyle name="PSHeading 2 2" xfId="622"/>
    <cellStyle name="no dec 2" xfId="623"/>
    <cellStyle name="常规 450" xfId="624"/>
    <cellStyle name="PSHeading 2 2 2" xfId="625"/>
    <cellStyle name="no dec 2 2" xfId="626"/>
    <cellStyle name="PSHeading 2 3" xfId="627"/>
    <cellStyle name="no dec 3" xfId="628"/>
    <cellStyle name="百分比 3 3 2" xfId="629"/>
    <cellStyle name="Normal" xfId="630"/>
    <cellStyle name="Normal - Style1" xfId="631"/>
    <cellStyle name="Normal_!!!GO" xfId="632"/>
    <cellStyle name="百分比 2 5 2" xfId="633"/>
    <cellStyle name="输入 3 3" xfId="634"/>
    <cellStyle name="常规 2 9 3" xfId="635"/>
    <cellStyle name="PSInt" xfId="636"/>
    <cellStyle name="常规 2 4" xfId="637"/>
    <cellStyle name="per.style" xfId="638"/>
    <cellStyle name="t_HVAC Equipment (3)" xfId="639"/>
    <cellStyle name="常规 2 3 4" xfId="640"/>
    <cellStyle name="常规 94" xfId="641"/>
    <cellStyle name="Percent [2] 2" xfId="642"/>
    <cellStyle name="Percent_!!!GO" xfId="643"/>
    <cellStyle name="标题 5" xfId="644"/>
    <cellStyle name="解释性文本 2 3" xfId="645"/>
    <cellStyle name="百分比 8" xfId="646"/>
    <cellStyle name="常规 2 3 2 3 2" xfId="647"/>
    <cellStyle name="Pourcentage_pldt" xfId="648"/>
    <cellStyle name="强调文字颜色 4 2" xfId="649"/>
    <cellStyle name="PSChar 2" xfId="650"/>
    <cellStyle name="PSHeading 3 3" xfId="651"/>
    <cellStyle name="编号 2 2" xfId="652"/>
    <cellStyle name="PSDate" xfId="653"/>
    <cellStyle name="编号 2 2 2" xfId="654"/>
    <cellStyle name="PSDate 2" xfId="655"/>
    <cellStyle name="标题 4 4 2 2" xfId="656"/>
    <cellStyle name="PSDec" xfId="657"/>
    <cellStyle name="编号 4" xfId="658"/>
    <cellStyle name="常规 16 2" xfId="659"/>
    <cellStyle name="PSDec 2" xfId="660"/>
    <cellStyle name="常规 10" xfId="661"/>
    <cellStyle name="PSHeading" xfId="662"/>
    <cellStyle name="常规 451" xfId="663"/>
    <cellStyle name="PSHeading 2 2 3" xfId="664"/>
    <cellStyle name="PSHeading 2 4" xfId="665"/>
    <cellStyle name="PSHeading 3" xfId="666"/>
    <cellStyle name="常规 2 9 3 2" xfId="667"/>
    <cellStyle name="PSInt 2" xfId="668"/>
    <cellStyle name="常规 2 4 2" xfId="669"/>
    <cellStyle name="输入 3" xfId="670"/>
    <cellStyle name="常规 2 9" xfId="671"/>
    <cellStyle name="PSSpacer 2" xfId="672"/>
    <cellStyle name="sstot 2" xfId="673"/>
    <cellStyle name="Standard_AREAS" xfId="674"/>
    <cellStyle name="强调文字颜色 4 3 2" xfId="675"/>
    <cellStyle name="t 2" xfId="676"/>
    <cellStyle name="t_HVAC Equipment (3) 2" xfId="677"/>
    <cellStyle name="常规 2 3 4 2" xfId="678"/>
    <cellStyle name="百分比 2 11" xfId="679"/>
    <cellStyle name="千位分隔 2 2" xfId="680"/>
    <cellStyle name="百分比 2 3 5" xfId="681"/>
    <cellStyle name="百分比 2 11 2" xfId="682"/>
    <cellStyle name="千位分隔 3" xfId="683"/>
    <cellStyle name="标题 4 2" xfId="684"/>
    <cellStyle name="解释性文本 2 2 2" xfId="685"/>
    <cellStyle name="百分比 7 2" xfId="686"/>
    <cellStyle name="百分比 2 12" xfId="687"/>
    <cellStyle name="标题 10" xfId="688"/>
    <cellStyle name="差 4 2" xfId="689"/>
    <cellStyle name="百分比 2 2" xfId="690"/>
    <cellStyle name="汇总 4 5" xfId="691"/>
    <cellStyle name="百分比 2 2 3" xfId="692"/>
    <cellStyle name="百分比 2 2 3 2" xfId="693"/>
    <cellStyle name="百分比 2 3" xfId="694"/>
    <cellStyle name="百分比 2 3 2" xfId="695"/>
    <cellStyle name="常规 2 14" xfId="696"/>
    <cellStyle name="百分比 2 3 2 2" xfId="697"/>
    <cellStyle name="常规 2 14 2" xfId="698"/>
    <cellStyle name="百分比 2 3 2 3" xfId="699"/>
    <cellStyle name="百分比 2 3 3" xfId="700"/>
    <cellStyle name="常规 2 15" xfId="701"/>
    <cellStyle name="百分比 2 3 3 2" xfId="702"/>
    <cellStyle name="百分比 2 4" xfId="703"/>
    <cellStyle name="百分比 2 4 3 2" xfId="704"/>
    <cellStyle name="百分比 2 4 4" xfId="705"/>
    <cellStyle name="百分比 2 5" xfId="706"/>
    <cellStyle name="百分比 2 6" xfId="707"/>
    <cellStyle name="常规 15 2" xfId="708"/>
    <cellStyle name="标题 2 2 2" xfId="709"/>
    <cellStyle name="百分比 2 7" xfId="710"/>
    <cellStyle name="常规 15 3" xfId="711"/>
    <cellStyle name="好 3 2" xfId="712"/>
    <cellStyle name="标题 2 2 3" xfId="713"/>
    <cellStyle name="百分比 2 8" xfId="714"/>
    <cellStyle name="百分比 3" xfId="715"/>
    <cellStyle name="百分比 3 2" xfId="716"/>
    <cellStyle name="百分比 3 2 2" xfId="717"/>
    <cellStyle name="百分比 3 3" xfId="718"/>
    <cellStyle name="编号 2" xfId="719"/>
    <cellStyle name="百分比 3 4" xfId="720"/>
    <cellStyle name="百分比 4 2" xfId="721"/>
    <cellStyle name="常规 2 2 6" xfId="722"/>
    <cellStyle name="标题 1 2" xfId="723"/>
    <cellStyle name="百分比 6 2" xfId="724"/>
    <cellStyle name="标题 3 2" xfId="725"/>
    <cellStyle name="标题 5 2" xfId="726"/>
    <cellStyle name="百分比 8 2" xfId="727"/>
    <cellStyle name="标题 6" xfId="728"/>
    <cellStyle name="解释性文本 2 4" xfId="729"/>
    <cellStyle name="百分比 9" xfId="730"/>
    <cellStyle name="标题 6 2" xfId="731"/>
    <cellStyle name="百分比 9 2" xfId="732"/>
    <cellStyle name="标题1 4" xfId="733"/>
    <cellStyle name="捠壿_Region Orders (2)" xfId="734"/>
    <cellStyle name="编号 2 3" xfId="735"/>
    <cellStyle name="编号 3" xfId="736"/>
    <cellStyle name="汇总 3 2" xfId="737"/>
    <cellStyle name="标题 1 3 2 2" xfId="738"/>
    <cellStyle name="标题 1 5 3" xfId="739"/>
    <cellStyle name="后继超级链接 3" xfId="740"/>
    <cellStyle name="标题 2 4 2" xfId="741"/>
    <cellStyle name="常规 17 3" xfId="742"/>
    <cellStyle name="标题 1 7" xfId="743"/>
    <cellStyle name="常规 11" xfId="744"/>
    <cellStyle name="标题 2 3 2" xfId="745"/>
    <cellStyle name="常规 11 2" xfId="746"/>
    <cellStyle name="标题 2 3 2 2" xfId="747"/>
    <cellStyle name="标题 2 4" xfId="748"/>
    <cellStyle name="标题 2 4 2 2" xfId="749"/>
    <cellStyle name="标题 3 2 2 2" xfId="750"/>
    <cellStyle name="好 5 2" xfId="751"/>
    <cellStyle name="标题 2 4 3" xfId="752"/>
    <cellStyle name="好 5 3" xfId="753"/>
    <cellStyle name="标题 2 4 4" xfId="754"/>
    <cellStyle name="标题 2 5" xfId="755"/>
    <cellStyle name="常规 18 3" xfId="756"/>
    <cellStyle name="标题 2 7" xfId="757"/>
    <cellStyle name="标题 2 5 2" xfId="758"/>
    <cellStyle name="标题 2 5 3" xfId="759"/>
    <cellStyle name="常规 18 2" xfId="760"/>
    <cellStyle name="常规 5 42" xfId="761"/>
    <cellStyle name="标题 2 6" xfId="762"/>
    <cellStyle name="标题 3 2 2" xfId="763"/>
    <cellStyle name="好 5" xfId="764"/>
    <cellStyle name="标题 3 2 3" xfId="765"/>
    <cellStyle name="好 6" xfId="766"/>
    <cellStyle name="标题 3 4 3" xfId="767"/>
    <cellStyle name="标题 3 3 2 2" xfId="768"/>
    <cellStyle name="标题 3 3 3" xfId="769"/>
    <cellStyle name="商品名称 3 2" xfId="770"/>
    <cellStyle name="标题 3 3 4" xfId="771"/>
    <cellStyle name="标题 3 4" xfId="772"/>
    <cellStyle name="标题 3 4 2" xfId="773"/>
    <cellStyle name="标题 4 4 3" xfId="774"/>
    <cellStyle name="标题 3 4 2 2" xfId="775"/>
    <cellStyle name="标题 3 5" xfId="776"/>
    <cellStyle name="标题 3 5 2" xfId="777"/>
    <cellStyle name="常规 9" xfId="778"/>
    <cellStyle name="标题 3 5 3" xfId="779"/>
    <cellStyle name="常规 19 2" xfId="780"/>
    <cellStyle name="标题 3 6" xfId="781"/>
    <cellStyle name="常规 19 3" xfId="782"/>
    <cellStyle name="数量 2 2 2" xfId="783"/>
    <cellStyle name="标题 3 7" xfId="784"/>
    <cellStyle name="千位分隔 3 2" xfId="785"/>
    <cellStyle name="标题 4 2 2" xfId="786"/>
    <cellStyle name="千位分隔 3 2 2" xfId="787"/>
    <cellStyle name="标题 4 2 2 2" xfId="788"/>
    <cellStyle name="千位分隔 3 3" xfId="789"/>
    <cellStyle name="标题 4 2 3" xfId="790"/>
    <cellStyle name="标题 4 2 4" xfId="791"/>
    <cellStyle name="千位分隔 4" xfId="792"/>
    <cellStyle name="标题 4 3" xfId="793"/>
    <cellStyle name="千位分隔 4 2" xfId="794"/>
    <cellStyle name="标题 4 3 2" xfId="795"/>
    <cellStyle name="标题 4 3 2 2" xfId="796"/>
    <cellStyle name="标题 4 3 3" xfId="797"/>
    <cellStyle name="标题 4 3 4" xfId="798"/>
    <cellStyle name="千位分隔 5 2" xfId="799"/>
    <cellStyle name="标题 4 4 2" xfId="800"/>
    <cellStyle name="标题 4 4 4" xfId="801"/>
    <cellStyle name="千位分隔 6" xfId="802"/>
    <cellStyle name="标题 4 5" xfId="803"/>
    <cellStyle name="差_1110洱源" xfId="804"/>
    <cellStyle name="常规 25 2" xfId="805"/>
    <cellStyle name="千位分隔 7" xfId="806"/>
    <cellStyle name="标题 4 6" xfId="807"/>
    <cellStyle name="千位分隔 8" xfId="808"/>
    <cellStyle name="标题 4 7" xfId="809"/>
    <cellStyle name="标题 5 2 2" xfId="810"/>
    <cellStyle name="标题 5 3" xfId="811"/>
    <cellStyle name="标题 6 4" xfId="812"/>
    <cellStyle name="标题 7" xfId="813"/>
    <cellStyle name="标题 7 2" xfId="814"/>
    <cellStyle name="标题 7 2 2" xfId="815"/>
    <cellStyle name="标题 7 3" xfId="816"/>
    <cellStyle name="标题 8" xfId="817"/>
    <cellStyle name="标题 8 2" xfId="818"/>
    <cellStyle name="常规 2 7" xfId="819"/>
    <cellStyle name="输入 2" xfId="820"/>
    <cellStyle name="标题 8 3" xfId="821"/>
    <cellStyle name="常规 2 8" xfId="822"/>
    <cellStyle name="标题 9" xfId="823"/>
    <cellStyle name="常规 2 2 2 2 2 2" xfId="824"/>
    <cellStyle name="标题1" xfId="825"/>
    <cellStyle name="标题1 2" xfId="826"/>
    <cellStyle name="标题1 2 2" xfId="827"/>
    <cellStyle name="好_0605石屏 3" xfId="828"/>
    <cellStyle name="标题1 2 2 2" xfId="829"/>
    <cellStyle name="标题1 2 3" xfId="830"/>
    <cellStyle name="差 5 2" xfId="831"/>
    <cellStyle name="标题1 3" xfId="832"/>
    <cellStyle name="标题1 3 2" xfId="833"/>
    <cellStyle name="表标题" xfId="834"/>
    <cellStyle name="表标题 2" xfId="835"/>
    <cellStyle name="常规 2 2" xfId="836"/>
    <cellStyle name="部门" xfId="837"/>
    <cellStyle name="常规 2 2 2" xfId="838"/>
    <cellStyle name="部门 2" xfId="839"/>
    <cellStyle name="常规 10 41" xfId="840"/>
    <cellStyle name="常规 2 2 2 2 2" xfId="841"/>
    <cellStyle name="部门 2 2 2" xfId="842"/>
    <cellStyle name="常规 2 2 2 3" xfId="843"/>
    <cellStyle name="部门 2 3" xfId="844"/>
    <cellStyle name="常规 2 2 3" xfId="845"/>
    <cellStyle name="部门 3" xfId="846"/>
    <cellStyle name="解释性文本 5 2" xfId="847"/>
    <cellStyle name="差 2 2" xfId="848"/>
    <cellStyle name="差 2 2 2" xfId="849"/>
    <cellStyle name="解释性文本 5 3" xfId="850"/>
    <cellStyle name="差 2 3" xfId="851"/>
    <cellStyle name="差 2 4" xfId="852"/>
    <cellStyle name="差 3 2" xfId="853"/>
    <cellStyle name="差_0605石屏县" xfId="854"/>
    <cellStyle name="警告文本 6" xfId="855"/>
    <cellStyle name="差 3 2 2" xfId="856"/>
    <cellStyle name="差 3 3" xfId="857"/>
    <cellStyle name="差 3 4" xfId="858"/>
    <cellStyle name="差 4 3" xfId="859"/>
    <cellStyle name="差 4 4" xfId="860"/>
    <cellStyle name="差 5" xfId="861"/>
    <cellStyle name="差 5 3" xfId="862"/>
    <cellStyle name="差 6" xfId="863"/>
    <cellStyle name="差_0502通海县 2 2" xfId="864"/>
    <cellStyle name="常规 5 2 3" xfId="865"/>
    <cellStyle name="差 8" xfId="866"/>
    <cellStyle name="差_0502通海县" xfId="867"/>
    <cellStyle name="差_0502通海县 2" xfId="868"/>
    <cellStyle name="差_0605石屏县 2" xfId="869"/>
    <cellStyle name="差_0605石屏县 2 2" xfId="870"/>
    <cellStyle name="差_0605石屏县 3" xfId="871"/>
    <cellStyle name="差_1110洱源 2 2" xfId="872"/>
    <cellStyle name="差_11大理" xfId="873"/>
    <cellStyle name="差_11大理 2" xfId="874"/>
    <cellStyle name="差_11大理 3" xfId="875"/>
    <cellStyle name="常规 2 2 3 2 2" xfId="876"/>
    <cellStyle name="差_2007年地州资金往来对账表" xfId="877"/>
    <cellStyle name="差_2007年地州资金往来对账表 2" xfId="878"/>
    <cellStyle name="差_2007年地州资金往来对账表 2 2" xfId="879"/>
    <cellStyle name="差_2007年地州资金往来对账表 3" xfId="880"/>
    <cellStyle name="差_2008年地州对账表(国库资金）" xfId="881"/>
    <cellStyle name="常规 28" xfId="882"/>
    <cellStyle name="差_2008年地州对账表(国库资金） 2" xfId="883"/>
    <cellStyle name="适中 3" xfId="884"/>
    <cellStyle name="差_2008年地州对账表(国库资金） 2 2" xfId="885"/>
    <cellStyle name="差_Book1" xfId="886"/>
    <cellStyle name="输入 3 2" xfId="887"/>
    <cellStyle name="差_M01-1" xfId="888"/>
    <cellStyle name="常规 2 9 2" xfId="889"/>
    <cellStyle name="常规 2 3" xfId="890"/>
    <cellStyle name="昗弨_Pacific Region P&amp;L" xfId="891"/>
    <cellStyle name="输入 3 2 2" xfId="892"/>
    <cellStyle name="差_M01-1 2" xfId="893"/>
    <cellStyle name="常规 2 9 2 2" xfId="894"/>
    <cellStyle name="常规 2 3 2" xfId="895"/>
    <cellStyle name="常规 2 3 2 2" xfId="896"/>
    <cellStyle name="差_M01-1 2 2" xfId="897"/>
    <cellStyle name="常规 2 3 3" xfId="898"/>
    <cellStyle name="差_M01-1 3" xfId="899"/>
    <cellStyle name="常规 10 2" xfId="900"/>
    <cellStyle name="常规 10 2 2" xfId="901"/>
    <cellStyle name="常规 3 3 2 3" xfId="902"/>
    <cellStyle name="常规 10 2 2 2" xfId="903"/>
    <cellStyle name="汇总 6 2" xfId="904"/>
    <cellStyle name="常规 10 2 3" xfId="905"/>
    <cellStyle name="常规 10 2_报预算局：2016年云南省及省本级1-7月社保基金预算执行情况表（0823）" xfId="906"/>
    <cellStyle name="常规 10 3" xfId="907"/>
    <cellStyle name="常规 11 2 2" xfId="908"/>
    <cellStyle name="常规 11 3" xfId="909"/>
    <cellStyle name="常规 11 3 2" xfId="910"/>
    <cellStyle name="常规 430" xfId="911"/>
    <cellStyle name="常规 13 2" xfId="912"/>
    <cellStyle name="常规 14" xfId="913"/>
    <cellStyle name="好 4 4" xfId="914"/>
    <cellStyle name="常规 14 2" xfId="915"/>
    <cellStyle name="检查单元格 2 2 2" xfId="916"/>
    <cellStyle name="常规 16" xfId="917"/>
    <cellStyle name="常规 21" xfId="918"/>
    <cellStyle name="常规 4 2 2 2 2" xfId="919"/>
    <cellStyle name="常规 6 4 2" xfId="920"/>
    <cellStyle name="分级显示行_1_Book1" xfId="921"/>
    <cellStyle name="注释 4 2" xfId="922"/>
    <cellStyle name="常规 17" xfId="923"/>
    <cellStyle name="常规 22" xfId="924"/>
    <cellStyle name="注释 4 3" xfId="925"/>
    <cellStyle name="常规 18" xfId="926"/>
    <cellStyle name="常规 23" xfId="927"/>
    <cellStyle name="常规 18 2 2" xfId="928"/>
    <cellStyle name="常规 5 42 2" xfId="929"/>
    <cellStyle name="注释 4 4" xfId="930"/>
    <cellStyle name="常规 19" xfId="931"/>
    <cellStyle name="常规 24" xfId="932"/>
    <cellStyle name="常规 19 10" xfId="933"/>
    <cellStyle name="常规 19 2 2" xfId="934"/>
    <cellStyle name="适中 3 3" xfId="935"/>
    <cellStyle name="强调文字颜色 3 3 2" xfId="936"/>
    <cellStyle name="常规 2 10 2" xfId="937"/>
    <cellStyle name="常规 2 11" xfId="938"/>
    <cellStyle name="适中 4 3" xfId="939"/>
    <cellStyle name="常规 2 11 2" xfId="940"/>
    <cellStyle name="常规 2 12" xfId="941"/>
    <cellStyle name="常规 2 13" xfId="942"/>
    <cellStyle name="常规 2 13 2" xfId="943"/>
    <cellStyle name="常规 2 2 2 2 3" xfId="944"/>
    <cellStyle name="强调文字颜色 1 2" xfId="945"/>
    <cellStyle name="常规 2 2 2 4 2" xfId="946"/>
    <cellStyle name="常规 2 2 3 3 2" xfId="947"/>
    <cellStyle name="常规 2 2 5" xfId="948"/>
    <cellStyle name="数量" xfId="949"/>
    <cellStyle name="常规 2 3 2 2 2" xfId="950"/>
    <cellStyle name="数量 2" xfId="951"/>
    <cellStyle name="常规 2 3 2 2 2 2" xfId="952"/>
    <cellStyle name="常规 2 3 2 2 3" xfId="953"/>
    <cellStyle name="常规 2 3 2 3" xfId="954"/>
    <cellStyle name="常规 2 3 5" xfId="955"/>
    <cellStyle name="常规 2 3 5 2" xfId="956"/>
    <cellStyle name="常规 2 4 2 2" xfId="957"/>
    <cellStyle name="好 3" xfId="958"/>
    <cellStyle name="常规 2 4 2 2 2" xfId="959"/>
    <cellStyle name="输出 2 2 2" xfId="960"/>
    <cellStyle name="常规 2 4 2 3" xfId="961"/>
    <cellStyle name="常规 2 4 2 3 2" xfId="962"/>
    <cellStyle name="常规 2 4 3" xfId="963"/>
    <cellStyle name="常规 2 4 3 2" xfId="964"/>
    <cellStyle name="常规 2 4 4" xfId="965"/>
    <cellStyle name="常规 2 4 4 2" xfId="966"/>
    <cellStyle name="常规 7 2 2" xfId="967"/>
    <cellStyle name="常规 2 4 5" xfId="968"/>
    <cellStyle name="输入 3 4" xfId="969"/>
    <cellStyle name="常规 2 9 4" xfId="970"/>
    <cellStyle name="好_2008年地州对账表(国库资金） 2" xfId="971"/>
    <cellStyle name="常规 2 5" xfId="972"/>
    <cellStyle name="商品名称 2 3" xfId="973"/>
    <cellStyle name="好 8" xfId="974"/>
    <cellStyle name="好_2008年地州对账表(国库资金） 2 2" xfId="975"/>
    <cellStyle name="常规 2 5 2" xfId="976"/>
    <cellStyle name="检查单元格 6" xfId="977"/>
    <cellStyle name="常规 2 5 2 2" xfId="978"/>
    <cellStyle name="常规 2 5 2 2 2" xfId="979"/>
    <cellStyle name="输出 3 2 2" xfId="980"/>
    <cellStyle name="检查单元格 7" xfId="981"/>
    <cellStyle name="常规 2 5 2 3" xfId="982"/>
    <cellStyle name="千位分隔 2" xfId="983"/>
    <cellStyle name="常规 7 3 2" xfId="984"/>
    <cellStyle name="常规 2 5 5" xfId="985"/>
    <cellStyle name="好_2008年地州对账表(国库资金） 3" xfId="986"/>
    <cellStyle name="常规 2 6" xfId="987"/>
    <cellStyle name="常规 2 6 2" xfId="988"/>
    <cellStyle name="常规 2 6 2 2" xfId="989"/>
    <cellStyle name="常规 2 6 2 2 2" xfId="990"/>
    <cellStyle name="常规 2 6 3 2" xfId="991"/>
    <cellStyle name="检查单元格 3 2 2" xfId="992"/>
    <cellStyle name="常规 2 6 4" xfId="993"/>
    <cellStyle name="常规 2 6 4 2" xfId="994"/>
    <cellStyle name="常规 2 7 3" xfId="995"/>
    <cellStyle name="输入 2 2" xfId="996"/>
    <cellStyle name="常规 2 8 2" xfId="997"/>
    <cellStyle name="常规 25" xfId="998"/>
    <cellStyle name="常规 30" xfId="999"/>
    <cellStyle name="常规 26" xfId="1000"/>
    <cellStyle name="常规 31" xfId="1001"/>
    <cellStyle name="常规 27" xfId="1002"/>
    <cellStyle name="常规 32" xfId="1003"/>
    <cellStyle name="常规 29" xfId="1004"/>
    <cellStyle name="汇总 3 2 2 2" xfId="1005"/>
    <cellStyle name="输出 4 2" xfId="1006"/>
    <cellStyle name="常规 3" xfId="1007"/>
    <cellStyle name="输出 4 2 2" xfId="1008"/>
    <cellStyle name="常规 3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检查单元格 2 4" xfId="1025"/>
    <cellStyle name="常规 3 4 2 2" xfId="1026"/>
    <cellStyle name="常规 3 5" xfId="1027"/>
    <cellStyle name="常规 3 5 2" xfId="1028"/>
    <cellStyle name="常规 3 6" xfId="1029"/>
    <cellStyle name="常规 3 6 2" xfId="1030"/>
    <cellStyle name="常规 3 7" xfId="1031"/>
    <cellStyle name="常规 3 8" xfId="1032"/>
    <cellStyle name="常规 3_Book1" xfId="1033"/>
    <cellStyle name="输出 4 3" xfId="1034"/>
    <cellStyle name="常规 4" xfId="1035"/>
    <cellStyle name="常规 4 2" xfId="1036"/>
    <cellStyle name="常规 4 2 2" xfId="1037"/>
    <cellStyle name="常规 4 4" xfId="1038"/>
    <cellStyle name="常规 4 2 2 2" xfId="1039"/>
    <cellStyle name="常规 6 4" xfId="1040"/>
    <cellStyle name="常规 4 2 3" xfId="1041"/>
    <cellStyle name="常规 4 5" xfId="1042"/>
    <cellStyle name="常规 4 2 3 2" xfId="1043"/>
    <cellStyle name="常规 7 4" xfId="1044"/>
    <cellStyle name="常规 4 2 4" xfId="1045"/>
    <cellStyle name="常规 4 6" xfId="1046"/>
    <cellStyle name="常规 4 2 4 2" xfId="1047"/>
    <cellStyle name="常规 4 6 2" xfId="1048"/>
    <cellStyle name="常规 439" xfId="1049"/>
    <cellStyle name="常规 444" xfId="1050"/>
    <cellStyle name="常规 8 4" xfId="1051"/>
    <cellStyle name="常规 4 2 5" xfId="1052"/>
    <cellStyle name="常规 4 7" xfId="1053"/>
    <cellStyle name="常规 4 3" xfId="1054"/>
    <cellStyle name="常规 4 3 2" xfId="1055"/>
    <cellStyle name="常规 5 4" xfId="1056"/>
    <cellStyle name="常规 4 3 2 2" xfId="1057"/>
    <cellStyle name="常规 5 4 2" xfId="1058"/>
    <cellStyle name="好_0605石屏" xfId="1059"/>
    <cellStyle name="常规 4 3 2 2 2" xfId="1060"/>
    <cellStyle name="常规 4 3 2 3" xfId="1061"/>
    <cellStyle name="常规 4 3 3" xfId="1062"/>
    <cellStyle name="常规 5 5" xfId="1063"/>
    <cellStyle name="常规 4 3 3 2" xfId="1064"/>
    <cellStyle name="常规 4 3 4" xfId="1065"/>
    <cellStyle name="常规 431" xfId="1066"/>
    <cellStyle name="链接单元格 2" xfId="1067"/>
    <cellStyle name="常规 432" xfId="1068"/>
    <cellStyle name="常规 448" xfId="1069"/>
    <cellStyle name="好_1110洱源 2 2"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注释 7" xfId="1084"/>
    <cellStyle name="常规 9 2 2" xfId="1085"/>
    <cellStyle name="常规 9 2 2 2" xfId="1086"/>
    <cellStyle name="注释 8" xfId="1087"/>
    <cellStyle name="常规 9 2 3" xfId="1088"/>
    <cellStyle name="常规 9 3 2" xfId="1089"/>
    <cellStyle name="常规 9 4" xfId="1090"/>
    <cellStyle name="常规 9 5" xfId="1091"/>
    <cellStyle name="常规 95" xfId="1092"/>
    <cellStyle name="常规_2004年基金预算(二稿)" xfId="1093"/>
    <cellStyle name="计算 2 3" xfId="1094"/>
    <cellStyle name="常规_2007年云南省向人大报送政府收支预算表格式编制过程表 2 2" xfId="1095"/>
    <cellStyle name="数量 4" xfId="1096"/>
    <cellStyle name="常规_2007年云南省向人大报送政府收支预算表格式编制过程表 2 2 2"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解释性文本 4 3" xfId="1115"/>
    <cellStyle name="好_1110洱源 2" xfId="1116"/>
    <cellStyle name="解释性文本 4 4" xfId="1117"/>
    <cellStyle name="好_1110洱源 3"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8" xfId="1131"/>
    <cellStyle name="汇总 2 2 2 2" xfId="1132"/>
    <cellStyle name="警告文本 2 2 2" xfId="1133"/>
    <cellStyle name="汇总 2 2 3"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5 2" xfId="1158"/>
    <cellStyle name="汇总 5 2 2" xfId="1159"/>
    <cellStyle name="汇总 5 3" xfId="1160"/>
    <cellStyle name="汇总 5 3 2" xfId="1161"/>
    <cellStyle name="千分位_97-917" xfId="1162"/>
    <cellStyle name="汇总 5 4" xfId="1163"/>
    <cellStyle name="汇总 7 2" xfId="1164"/>
    <cellStyle name="汇总 8 2" xfId="1165"/>
    <cellStyle name="计算 2" xfId="1166"/>
    <cellStyle name="计算 2 2" xfId="1167"/>
    <cellStyle name="计算 2 2 2" xfId="1168"/>
    <cellStyle name="计算 2 4" xfId="1169"/>
    <cellStyle name="计算 3" xfId="1170"/>
    <cellStyle name="计算 3 2" xfId="1171"/>
    <cellStyle name="计算 3 2 2" xfId="1172"/>
    <cellStyle name="计算 3 3" xfId="1173"/>
    <cellStyle name="计算 3 4" xfId="1174"/>
    <cellStyle name="计算 4 2" xfId="1175"/>
    <cellStyle name="计算 4 3" xfId="1176"/>
    <cellStyle name="计算 4 4" xfId="1177"/>
    <cellStyle name="计算 5" xfId="1178"/>
    <cellStyle name="计算 5 2" xfId="1179"/>
    <cellStyle name="计算 5 3" xfId="1180"/>
    <cellStyle name="计算 6" xfId="1181"/>
    <cellStyle name="计算 7" xfId="1182"/>
    <cellStyle name="计算 8" xfId="1183"/>
    <cellStyle name="检查单元格 2 3" xfId="1184"/>
    <cellStyle name="检查单元格 3 3" xfId="1185"/>
    <cellStyle name="检查单元格 4 2" xfId="1186"/>
    <cellStyle name="检查单元格 4 2 2" xfId="1187"/>
    <cellStyle name="检查单元格 4 3" xfId="1188"/>
    <cellStyle name="检查单元格 4 4" xfId="1189"/>
    <cellStyle name="检查单元格 5" xfId="1190"/>
    <cellStyle name="检查单元格 5 2" xfId="1191"/>
    <cellStyle name="检查单元格 5 3" xfId="1192"/>
    <cellStyle name="检查单元格 8" xfId="1193"/>
    <cellStyle name="解释性文本 3 3" xfId="1194"/>
    <cellStyle name="解释性文本 3 4" xfId="1195"/>
    <cellStyle name="解释性文本 4 2" xfId="1196"/>
    <cellStyle name="解释性文本 4 2 2" xfId="1197"/>
    <cellStyle name="借出原因 2" xfId="1198"/>
    <cellStyle name="借出原因 2 2" xfId="1199"/>
    <cellStyle name="借出原因 2 2 2" xfId="1200"/>
    <cellStyle name="借出原因 2 3" xfId="1201"/>
    <cellStyle name="借出原因 3" xfId="1202"/>
    <cellStyle name="借出原因 3 2" xfId="1203"/>
    <cellStyle name="借出原因 4" xfId="1204"/>
    <cellStyle name="警告文本 2" xfId="1205"/>
    <cellStyle name="警告文本 2 2" xfId="1206"/>
    <cellStyle name="警告文本 2 3" xfId="1207"/>
    <cellStyle name="警告文本 2 4" xfId="1208"/>
    <cellStyle name="警告文本 3" xfId="1209"/>
    <cellStyle name="警告文本 3 2" xfId="1210"/>
    <cellStyle name="警告文本 3 3" xfId="1211"/>
    <cellStyle name="警告文本 3 4" xfId="1212"/>
    <cellStyle name="警告文本 4" xfId="1213"/>
    <cellStyle name="警告文本 4 3" xfId="1214"/>
    <cellStyle name="警告文本 4 4" xfId="1215"/>
    <cellStyle name="警告文本 5" xfId="1216"/>
    <cellStyle name="警告文本 5 2" xfId="1217"/>
    <cellStyle name="警告文本 5 3" xfId="1218"/>
    <cellStyle name="警告文本 7" xfId="1219"/>
    <cellStyle name="链接单元格 2 2" xfId="1220"/>
    <cellStyle name="链接单元格 2 2 2" xfId="1221"/>
    <cellStyle name="链接单元格 2 3" xfId="1222"/>
    <cellStyle name="链接单元格 2 4" xfId="1223"/>
    <cellStyle name="链接单元格 3 2" xfId="1224"/>
    <cellStyle name="链接单元格 3 3" xfId="1225"/>
    <cellStyle name="链接单元格 3 4" xfId="1226"/>
    <cellStyle name="链接单元格 4 2" xfId="1227"/>
    <cellStyle name="链接单元格 4 2 2" xfId="1228"/>
    <cellStyle name="链接单元格 4 3" xfId="1229"/>
    <cellStyle name="链接单元格 4 4" xfId="1230"/>
    <cellStyle name="链接单元格 5 2" xfId="1231"/>
    <cellStyle name="链接单元格 5 3" xfId="1232"/>
    <cellStyle name="普通_97-917" xfId="1233"/>
    <cellStyle name="输入 8" xfId="1234"/>
    <cellStyle name="千位分隔 11" xfId="1235"/>
    <cellStyle name="千分位[0]_laroux" xfId="1236"/>
    <cellStyle name="千位[0]_ 方正PC" xfId="1237"/>
    <cellStyle name="千位_ 方正PC" xfId="1238"/>
    <cellStyle name="输入 7" xfId="1239"/>
    <cellStyle name="千位分隔 10" xfId="1240"/>
    <cellStyle name="千位分隔 11 2" xfId="1241"/>
    <cellStyle name="千位分隔 11 5" xfId="1242"/>
    <cellStyle name="千位分隔 2 2 2" xfId="1243"/>
    <cellStyle name="千位分隔 4 6" xfId="1244"/>
    <cellStyle name="千位分隔 4 6 2" xfId="1245"/>
    <cellStyle name="千位分隔 7 2" xfId="1246"/>
    <cellStyle name="千位分隔 8 2" xfId="1247"/>
    <cellStyle name="强调文字颜色 4 2 2 2" xfId="1248"/>
    <cellStyle name="千位分隔 9"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6 2 2 2" xfId="1257"/>
    <cellStyle name="强调文字颜色 1 3" xfId="1258"/>
    <cellStyle name="强调文字颜色 1 3 2" xfId="1259"/>
    <cellStyle name="强调文字颜色 2 2" xfId="1260"/>
    <cellStyle name="强调文字颜色 2 2 3" xfId="1261"/>
    <cellStyle name="强调文字颜色 2 3" xfId="1262"/>
    <cellStyle name="强调文字颜色 3 2" xfId="1263"/>
    <cellStyle name="适中 2 3" xfId="1264"/>
    <cellStyle name="强调文字颜色 3 2 2" xfId="1265"/>
    <cellStyle name="强调文字颜色 3 2 2 2" xfId="1266"/>
    <cellStyle name="适中 2 4" xfId="1267"/>
    <cellStyle name="强调文字颜色 3 2 3"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寘嬫愗傝_Region Orders (2)" xfId="1301"/>
    <cellStyle name="输出 5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RecoveredExternalLink2"/>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3"/>
  <sheetViews>
    <sheetView showGridLines="0" showZeros="0" view="pageBreakPreview" zoomScaleNormal="90" workbookViewId="0">
      <pane ySplit="4" topLeftCell="A24" activePane="bottomLeft" state="frozen"/>
      <selection/>
      <selection pane="bottomLeft" activeCell="B10" sqref="B10"/>
    </sheetView>
  </sheetViews>
  <sheetFormatPr defaultColWidth="9" defaultRowHeight="15.6" outlineLevelCol="5"/>
  <cols>
    <col min="1" max="1" width="17.6666666666667" style="305" customWidth="1"/>
    <col min="2" max="2" width="50.7777777777778" style="305" customWidth="1"/>
    <col min="3" max="4" width="20.6666666666667" style="305" customWidth="1"/>
    <col min="5" max="5" width="20.6666666666667" style="519" customWidth="1"/>
    <col min="6" max="6" width="5.22222222222222" style="445" customWidth="1"/>
    <col min="7" max="16384" width="9" style="445"/>
  </cols>
  <sheetData>
    <row r="1" ht="22.2" spans="2:2">
      <c r="B1" s="520" t="s">
        <v>0</v>
      </c>
    </row>
    <row r="2" ht="45" customHeight="1" spans="1:6">
      <c r="A2" s="447"/>
      <c r="B2" s="447" t="s">
        <v>1</v>
      </c>
      <c r="C2" s="447"/>
      <c r="D2" s="447"/>
      <c r="E2" s="447"/>
      <c r="F2" s="448"/>
    </row>
    <row r="3" ht="18.9" customHeight="1" spans="1:6">
      <c r="A3" s="308"/>
      <c r="B3" s="521"/>
      <c r="C3" s="522"/>
      <c r="D3" s="308"/>
      <c r="E3" s="313" t="s">
        <v>2</v>
      </c>
      <c r="F3" s="448"/>
    </row>
    <row r="4" s="516" customFormat="1" ht="45" customHeight="1" spans="1:6">
      <c r="A4" s="315" t="s">
        <v>3</v>
      </c>
      <c r="B4" s="523" t="s">
        <v>4</v>
      </c>
      <c r="C4" s="317" t="s">
        <v>5</v>
      </c>
      <c r="D4" s="317" t="s">
        <v>6</v>
      </c>
      <c r="E4" s="523" t="s">
        <v>7</v>
      </c>
      <c r="F4" s="524" t="s">
        <v>8</v>
      </c>
    </row>
    <row r="5" ht="37.5" customHeight="1" spans="1:6">
      <c r="A5" s="496" t="s">
        <v>9</v>
      </c>
      <c r="B5" s="497" t="s">
        <v>10</v>
      </c>
      <c r="C5" s="390">
        <v>1002472</v>
      </c>
      <c r="D5" s="390">
        <v>1045207</v>
      </c>
      <c r="E5" s="363">
        <f>IF(C5&gt;0,D5/C5-1,IF(C5&lt;0,-(D5/C5-1),""))</f>
        <v>0.043</v>
      </c>
      <c r="F5" s="525" t="str">
        <f t="shared" ref="F5:F40" si="0">IF(LEN(A5)=3,"是",IF(B5&lt;&gt;"",IF(SUM(C5:D5)&lt;&gt;0,"是","否"),"是"))</f>
        <v>是</v>
      </c>
    </row>
    <row r="6" ht="37.5" customHeight="1" spans="1:6">
      <c r="A6" s="395" t="s">
        <v>11</v>
      </c>
      <c r="B6" s="341" t="s">
        <v>12</v>
      </c>
      <c r="C6" s="389">
        <v>467345</v>
      </c>
      <c r="D6" s="389">
        <v>475072</v>
      </c>
      <c r="E6" s="363">
        <f t="shared" ref="E6:E40" si="1">IF(C6&gt;0,D6/C6-1,IF(C6&lt;0,-(D6/C6-1),""))</f>
        <v>0.017</v>
      </c>
      <c r="F6" s="525" t="str">
        <f t="shared" si="0"/>
        <v>是</v>
      </c>
    </row>
    <row r="7" ht="37.5" customHeight="1" spans="1:6">
      <c r="A7" s="395" t="s">
        <v>13</v>
      </c>
      <c r="B7" s="341" t="s">
        <v>14</v>
      </c>
      <c r="C7" s="389">
        <v>61190</v>
      </c>
      <c r="D7" s="389">
        <v>61632</v>
      </c>
      <c r="E7" s="363">
        <f t="shared" si="1"/>
        <v>0.007</v>
      </c>
      <c r="F7" s="525" t="str">
        <f t="shared" si="0"/>
        <v>是</v>
      </c>
    </row>
    <row r="8" ht="37.5" customHeight="1" spans="1:6">
      <c r="A8" s="395" t="s">
        <v>15</v>
      </c>
      <c r="B8" s="341" t="s">
        <v>16</v>
      </c>
      <c r="C8" s="389">
        <v>9852</v>
      </c>
      <c r="D8" s="389">
        <v>10758</v>
      </c>
      <c r="E8" s="363">
        <f t="shared" si="1"/>
        <v>0.092</v>
      </c>
      <c r="F8" s="525" t="str">
        <f t="shared" si="0"/>
        <v>是</v>
      </c>
    </row>
    <row r="9" ht="37.5" customHeight="1" spans="1:6">
      <c r="A9" s="395" t="s">
        <v>17</v>
      </c>
      <c r="B9" s="341" t="s">
        <v>18</v>
      </c>
      <c r="C9" s="389">
        <v>32057</v>
      </c>
      <c r="D9" s="389">
        <v>35286</v>
      </c>
      <c r="E9" s="363">
        <f t="shared" si="1"/>
        <v>0.101</v>
      </c>
      <c r="F9" s="525" t="str">
        <f t="shared" si="0"/>
        <v>是</v>
      </c>
    </row>
    <row r="10" ht="37.5" customHeight="1" spans="1:6">
      <c r="A10" s="395" t="s">
        <v>19</v>
      </c>
      <c r="B10" s="341" t="s">
        <v>20</v>
      </c>
      <c r="C10" s="389">
        <v>205364</v>
      </c>
      <c r="D10" s="389">
        <v>208889</v>
      </c>
      <c r="E10" s="363">
        <f t="shared" si="1"/>
        <v>0.017</v>
      </c>
      <c r="F10" s="525" t="str">
        <f t="shared" si="0"/>
        <v>是</v>
      </c>
    </row>
    <row r="11" ht="37.5" customHeight="1" spans="1:6">
      <c r="A11" s="395" t="s">
        <v>21</v>
      </c>
      <c r="B11" s="341" t="s">
        <v>22</v>
      </c>
      <c r="C11" s="389">
        <v>19961</v>
      </c>
      <c r="D11" s="389">
        <v>31041</v>
      </c>
      <c r="E11" s="363">
        <f t="shared" si="1"/>
        <v>0.555</v>
      </c>
      <c r="F11" s="525" t="str">
        <f t="shared" si="0"/>
        <v>是</v>
      </c>
    </row>
    <row r="12" ht="37.5" customHeight="1" spans="1:6">
      <c r="A12" s="395" t="s">
        <v>23</v>
      </c>
      <c r="B12" s="341" t="s">
        <v>24</v>
      </c>
      <c r="C12" s="389">
        <v>23600</v>
      </c>
      <c r="D12" s="389">
        <v>23889</v>
      </c>
      <c r="E12" s="363">
        <f t="shared" si="1"/>
        <v>0.012</v>
      </c>
      <c r="F12" s="525" t="str">
        <f t="shared" si="0"/>
        <v>是</v>
      </c>
    </row>
    <row r="13" ht="37.5" customHeight="1" spans="1:6">
      <c r="A13" s="395" t="s">
        <v>25</v>
      </c>
      <c r="B13" s="341" t="s">
        <v>26</v>
      </c>
      <c r="C13" s="389">
        <v>16362</v>
      </c>
      <c r="D13" s="389">
        <v>28876</v>
      </c>
      <c r="E13" s="363">
        <f t="shared" si="1"/>
        <v>0.765</v>
      </c>
      <c r="F13" s="525" t="str">
        <f t="shared" si="0"/>
        <v>是</v>
      </c>
    </row>
    <row r="14" ht="37.5" customHeight="1" spans="1:6">
      <c r="A14" s="395" t="s">
        <v>27</v>
      </c>
      <c r="B14" s="341" t="s">
        <v>28</v>
      </c>
      <c r="C14" s="389">
        <v>31651</v>
      </c>
      <c r="D14" s="389">
        <v>40577</v>
      </c>
      <c r="E14" s="363">
        <f t="shared" si="1"/>
        <v>0.282</v>
      </c>
      <c r="F14" s="525" t="str">
        <f t="shared" si="0"/>
        <v>是</v>
      </c>
    </row>
    <row r="15" ht="37.5" customHeight="1" spans="1:6">
      <c r="A15" s="395" t="s">
        <v>29</v>
      </c>
      <c r="B15" s="341" t="s">
        <v>30</v>
      </c>
      <c r="C15" s="389">
        <v>18626</v>
      </c>
      <c r="D15" s="389">
        <v>18539</v>
      </c>
      <c r="E15" s="363">
        <f t="shared" si="1"/>
        <v>-0.005</v>
      </c>
      <c r="F15" s="525" t="str">
        <f t="shared" si="0"/>
        <v>是</v>
      </c>
    </row>
    <row r="16" ht="37.5" customHeight="1" spans="1:6">
      <c r="A16" s="395" t="s">
        <v>31</v>
      </c>
      <c r="B16" s="341" t="s">
        <v>32</v>
      </c>
      <c r="C16" s="389">
        <v>15282</v>
      </c>
      <c r="D16" s="389">
        <v>5593</v>
      </c>
      <c r="E16" s="363">
        <f t="shared" si="1"/>
        <v>-0.634</v>
      </c>
      <c r="F16" s="525" t="str">
        <f t="shared" si="0"/>
        <v>是</v>
      </c>
    </row>
    <row r="17" ht="37.5" customHeight="1" spans="1:6">
      <c r="A17" s="395" t="s">
        <v>33</v>
      </c>
      <c r="B17" s="341" t="s">
        <v>34</v>
      </c>
      <c r="C17" s="389">
        <v>34806</v>
      </c>
      <c r="D17" s="389">
        <v>37215</v>
      </c>
      <c r="E17" s="363">
        <f t="shared" si="1"/>
        <v>0.069</v>
      </c>
      <c r="F17" s="525" t="str">
        <f t="shared" si="0"/>
        <v>是</v>
      </c>
    </row>
    <row r="18" ht="37.5" customHeight="1" spans="1:6">
      <c r="A18" s="395" t="s">
        <v>35</v>
      </c>
      <c r="B18" s="341" t="s">
        <v>36</v>
      </c>
      <c r="C18" s="389">
        <v>62411</v>
      </c>
      <c r="D18" s="389">
        <v>63835</v>
      </c>
      <c r="E18" s="363">
        <f t="shared" si="1"/>
        <v>0.023</v>
      </c>
      <c r="F18" s="525" t="str">
        <f t="shared" si="0"/>
        <v>是</v>
      </c>
    </row>
    <row r="19" ht="37.5" customHeight="1" spans="1:6">
      <c r="A19" s="395" t="s">
        <v>37</v>
      </c>
      <c r="B19" s="341" t="s">
        <v>38</v>
      </c>
      <c r="C19" s="389">
        <v>3970</v>
      </c>
      <c r="D19" s="389">
        <v>4000</v>
      </c>
      <c r="E19" s="363">
        <f t="shared" si="1"/>
        <v>0.008</v>
      </c>
      <c r="F19" s="525" t="str">
        <f t="shared" si="0"/>
        <v>是</v>
      </c>
    </row>
    <row r="20" ht="37.5" hidden="1" customHeight="1" spans="1:6">
      <c r="A20" s="533" t="s">
        <v>39</v>
      </c>
      <c r="B20" s="341" t="s">
        <v>40</v>
      </c>
      <c r="C20" s="389">
        <v>-5</v>
      </c>
      <c r="D20" s="389">
        <v>5</v>
      </c>
      <c r="E20" s="363">
        <f t="shared" si="1"/>
        <v>2</v>
      </c>
      <c r="F20" s="525" t="str">
        <f t="shared" si="0"/>
        <v>否</v>
      </c>
    </row>
    <row r="21" ht="37.5" customHeight="1" spans="1:6">
      <c r="A21" s="393" t="s">
        <v>41</v>
      </c>
      <c r="B21" s="497" t="s">
        <v>42</v>
      </c>
      <c r="C21" s="390">
        <v>345129</v>
      </c>
      <c r="D21" s="390">
        <v>315967</v>
      </c>
      <c r="E21" s="363">
        <f t="shared" si="1"/>
        <v>-0.084</v>
      </c>
      <c r="F21" s="525" t="str">
        <f t="shared" si="0"/>
        <v>是</v>
      </c>
    </row>
    <row r="22" ht="37.5" customHeight="1" spans="1:6">
      <c r="A22" s="526" t="s">
        <v>43</v>
      </c>
      <c r="B22" s="341" t="s">
        <v>44</v>
      </c>
      <c r="C22" s="389">
        <v>74416</v>
      </c>
      <c r="D22" s="389">
        <v>71445</v>
      </c>
      <c r="E22" s="363">
        <f t="shared" si="1"/>
        <v>-0.04</v>
      </c>
      <c r="F22" s="525" t="str">
        <f t="shared" si="0"/>
        <v>是</v>
      </c>
    </row>
    <row r="23" ht="37.5" customHeight="1" spans="1:6">
      <c r="A23" s="395" t="s">
        <v>45</v>
      </c>
      <c r="B23" s="527" t="s">
        <v>46</v>
      </c>
      <c r="C23" s="389">
        <v>55452</v>
      </c>
      <c r="D23" s="389">
        <v>113519</v>
      </c>
      <c r="E23" s="363">
        <f t="shared" si="1"/>
        <v>1.047</v>
      </c>
      <c r="F23" s="525" t="str">
        <f t="shared" si="0"/>
        <v>是</v>
      </c>
    </row>
    <row r="24" ht="37.5" customHeight="1" spans="1:6">
      <c r="A24" s="395" t="s">
        <v>47</v>
      </c>
      <c r="B24" s="341" t="s">
        <v>48</v>
      </c>
      <c r="C24" s="389">
        <v>39144</v>
      </c>
      <c r="D24" s="389">
        <v>26499</v>
      </c>
      <c r="E24" s="363">
        <f t="shared" si="1"/>
        <v>-0.323</v>
      </c>
      <c r="F24" s="525" t="str">
        <f t="shared" si="0"/>
        <v>是</v>
      </c>
    </row>
    <row r="25" ht="37.5" customHeight="1" spans="1:6">
      <c r="A25" s="395" t="s">
        <v>49</v>
      </c>
      <c r="B25" s="341" t="s">
        <v>50</v>
      </c>
      <c r="C25" s="389">
        <v>9</v>
      </c>
      <c r="D25" s="389">
        <v>0</v>
      </c>
      <c r="E25" s="363">
        <f t="shared" si="1"/>
        <v>-1</v>
      </c>
      <c r="F25" s="525" t="str">
        <f t="shared" si="0"/>
        <v>是</v>
      </c>
    </row>
    <row r="26" ht="37.5" customHeight="1" spans="1:6">
      <c r="A26" s="395" t="s">
        <v>51</v>
      </c>
      <c r="B26" s="341" t="s">
        <v>52</v>
      </c>
      <c r="C26" s="389">
        <v>76872</v>
      </c>
      <c r="D26" s="389">
        <v>89271</v>
      </c>
      <c r="E26" s="363">
        <f t="shared" si="1"/>
        <v>0.161</v>
      </c>
      <c r="F26" s="525" t="str">
        <f t="shared" si="0"/>
        <v>是</v>
      </c>
    </row>
    <row r="27" ht="37.5" customHeight="1" spans="1:6">
      <c r="A27" s="395" t="s">
        <v>53</v>
      </c>
      <c r="B27" s="341" t="s">
        <v>54</v>
      </c>
      <c r="C27" s="389">
        <v>73</v>
      </c>
      <c r="D27" s="389">
        <v>190</v>
      </c>
      <c r="E27" s="363">
        <f t="shared" si="1"/>
        <v>1.603</v>
      </c>
      <c r="F27" s="525" t="str">
        <f t="shared" si="0"/>
        <v>是</v>
      </c>
    </row>
    <row r="28" ht="37.5" customHeight="1" spans="1:6">
      <c r="A28" s="395" t="s">
        <v>55</v>
      </c>
      <c r="B28" s="341" t="s">
        <v>56</v>
      </c>
      <c r="C28" s="389">
        <v>98145</v>
      </c>
      <c r="D28" s="389">
        <v>14489</v>
      </c>
      <c r="E28" s="363">
        <f t="shared" si="1"/>
        <v>-0.852</v>
      </c>
      <c r="F28" s="525" t="str">
        <f t="shared" si="0"/>
        <v>是</v>
      </c>
    </row>
    <row r="29" ht="37.5" customHeight="1" spans="1:6">
      <c r="A29" s="395" t="s">
        <v>57</v>
      </c>
      <c r="B29" s="341" t="s">
        <v>58</v>
      </c>
      <c r="C29" s="389">
        <v>1018</v>
      </c>
      <c r="D29" s="389">
        <v>554</v>
      </c>
      <c r="E29" s="363">
        <f t="shared" si="1"/>
        <v>-0.456</v>
      </c>
      <c r="F29" s="525" t="str">
        <f t="shared" si="0"/>
        <v>是</v>
      </c>
    </row>
    <row r="30" ht="37.5" customHeight="1" spans="1:6">
      <c r="A30" s="395"/>
      <c r="B30" s="341"/>
      <c r="C30" s="389"/>
      <c r="D30" s="389"/>
      <c r="E30" s="363" t="str">
        <f t="shared" si="1"/>
        <v/>
      </c>
      <c r="F30" s="525" t="str">
        <f t="shared" si="0"/>
        <v>是</v>
      </c>
    </row>
    <row r="31" s="517" customFormat="1" ht="37.5" customHeight="1" spans="1:6">
      <c r="A31" s="528"/>
      <c r="B31" s="495" t="s">
        <v>59</v>
      </c>
      <c r="C31" s="390">
        <f>C5+C21</f>
        <v>1347601</v>
      </c>
      <c r="D31" s="390">
        <f>D5+D21</f>
        <v>1361174</v>
      </c>
      <c r="E31" s="363">
        <f t="shared" si="1"/>
        <v>0.01</v>
      </c>
      <c r="F31" s="525" t="str">
        <f t="shared" si="0"/>
        <v>是</v>
      </c>
    </row>
    <row r="32" ht="37.5" customHeight="1" spans="1:6">
      <c r="A32" s="393">
        <v>105</v>
      </c>
      <c r="B32" s="340" t="s">
        <v>60</v>
      </c>
      <c r="C32" s="390">
        <v>1121816</v>
      </c>
      <c r="D32" s="390">
        <v>246100</v>
      </c>
      <c r="E32" s="363">
        <f t="shared" si="1"/>
        <v>-0.781</v>
      </c>
      <c r="F32" s="525" t="str">
        <f t="shared" si="0"/>
        <v>是</v>
      </c>
    </row>
    <row r="33" ht="37.5" customHeight="1" spans="1:6">
      <c r="A33" s="496">
        <v>110</v>
      </c>
      <c r="B33" s="497" t="s">
        <v>61</v>
      </c>
      <c r="C33" s="390">
        <v>1792455</v>
      </c>
      <c r="D33" s="390">
        <v>1547220</v>
      </c>
      <c r="E33" s="363">
        <f t="shared" si="1"/>
        <v>-0.137</v>
      </c>
      <c r="F33" s="525" t="str">
        <f t="shared" si="0"/>
        <v>是</v>
      </c>
    </row>
    <row r="34" ht="37.5" customHeight="1" spans="1:6">
      <c r="A34" s="395">
        <v>11001</v>
      </c>
      <c r="B34" s="341" t="s">
        <v>62</v>
      </c>
      <c r="C34" s="389">
        <v>-92511</v>
      </c>
      <c r="D34" s="389">
        <v>-92511</v>
      </c>
      <c r="E34" s="363">
        <f t="shared" si="1"/>
        <v>0</v>
      </c>
      <c r="F34" s="525" t="str">
        <f t="shared" si="0"/>
        <v>是</v>
      </c>
    </row>
    <row r="35" ht="37.5" customHeight="1" spans="1:6">
      <c r="A35" s="395"/>
      <c r="B35" s="341" t="s">
        <v>63</v>
      </c>
      <c r="C35" s="389">
        <v>1538787</v>
      </c>
      <c r="D35" s="389">
        <v>1064501</v>
      </c>
      <c r="E35" s="363">
        <f t="shared" si="1"/>
        <v>-0.308</v>
      </c>
      <c r="F35" s="525" t="str">
        <f t="shared" si="0"/>
        <v>是</v>
      </c>
    </row>
    <row r="36" ht="37.5" customHeight="1" spans="1:6">
      <c r="A36" s="395">
        <v>11008</v>
      </c>
      <c r="B36" s="341" t="s">
        <v>64</v>
      </c>
      <c r="C36" s="389">
        <v>205936</v>
      </c>
      <c r="D36" s="389">
        <v>356444</v>
      </c>
      <c r="E36" s="363">
        <f t="shared" si="1"/>
        <v>0.731</v>
      </c>
      <c r="F36" s="525" t="str">
        <f t="shared" si="0"/>
        <v>是</v>
      </c>
    </row>
    <row r="37" ht="37.5" customHeight="1" spans="1:6">
      <c r="A37" s="395">
        <v>11009</v>
      </c>
      <c r="B37" s="341" t="s">
        <v>65</v>
      </c>
      <c r="C37" s="389">
        <v>88149</v>
      </c>
      <c r="D37" s="389">
        <v>205591</v>
      </c>
      <c r="E37" s="363">
        <f t="shared" si="1"/>
        <v>1.332</v>
      </c>
      <c r="F37" s="525" t="str">
        <f t="shared" si="0"/>
        <v>是</v>
      </c>
    </row>
    <row r="38" s="518" customFormat="1" ht="37.5" hidden="1" customHeight="1" spans="1:6">
      <c r="A38" s="529">
        <v>11013</v>
      </c>
      <c r="B38" s="345" t="s">
        <v>66</v>
      </c>
      <c r="C38" s="389">
        <v>0</v>
      </c>
      <c r="D38" s="389">
        <v>0</v>
      </c>
      <c r="E38" s="363" t="str">
        <f t="shared" si="1"/>
        <v/>
      </c>
      <c r="F38" s="525" t="str">
        <f t="shared" si="0"/>
        <v>否</v>
      </c>
    </row>
    <row r="39" s="518" customFormat="1" ht="37.5" customHeight="1" spans="1:6">
      <c r="A39" s="529">
        <v>11015</v>
      </c>
      <c r="B39" s="345" t="s">
        <v>67</v>
      </c>
      <c r="C39" s="389">
        <v>52094</v>
      </c>
      <c r="D39" s="389">
        <v>13195</v>
      </c>
      <c r="E39" s="363">
        <f t="shared" si="1"/>
        <v>-0.747</v>
      </c>
      <c r="F39" s="525" t="str">
        <f t="shared" si="0"/>
        <v>是</v>
      </c>
    </row>
    <row r="40" ht="37.5" customHeight="1" spans="1:6">
      <c r="A40" s="530"/>
      <c r="B40" s="531" t="s">
        <v>68</v>
      </c>
      <c r="C40" s="390">
        <f>C33+C32+C21+C5</f>
        <v>4261872</v>
      </c>
      <c r="D40" s="390">
        <f>D33+D32+D21+D5</f>
        <v>3154494</v>
      </c>
      <c r="E40" s="363">
        <f t="shared" si="1"/>
        <v>-0.26</v>
      </c>
      <c r="F40" s="525" t="str">
        <f t="shared" si="0"/>
        <v>是</v>
      </c>
    </row>
    <row r="41" spans="3:4">
      <c r="C41" s="532"/>
      <c r="D41" s="532"/>
    </row>
    <row r="42" spans="4:4">
      <c r="D42" s="532"/>
    </row>
    <row r="43" spans="3:4">
      <c r="C43" s="532"/>
      <c r="D43" s="532"/>
    </row>
    <row r="44" spans="4:4">
      <c r="D44" s="532"/>
    </row>
    <row r="45" spans="3:4">
      <c r="C45" s="532"/>
      <c r="D45" s="532"/>
    </row>
    <row r="46" spans="3:4">
      <c r="C46" s="532"/>
      <c r="D46" s="532"/>
    </row>
    <row r="47" spans="4:4">
      <c r="D47" s="532"/>
    </row>
    <row r="48" spans="3:4">
      <c r="C48" s="532"/>
      <c r="D48" s="532"/>
    </row>
    <row r="49" spans="3:4">
      <c r="C49" s="532"/>
      <c r="D49" s="532"/>
    </row>
    <row r="50" spans="3:4">
      <c r="C50" s="532"/>
      <c r="D50" s="532"/>
    </row>
    <row r="51" spans="3:4">
      <c r="C51" s="532"/>
      <c r="D51" s="532"/>
    </row>
    <row r="52" spans="4:4">
      <c r="D52" s="532"/>
    </row>
    <row r="53" spans="3:4">
      <c r="C53" s="532"/>
      <c r="D53" s="532"/>
    </row>
  </sheetData>
  <autoFilter ref="A4:F40">
    <filterColumn colId="5">
      <customFilters>
        <customFilter operator="equal" val="是"/>
      </customFilters>
    </filterColumn>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workbookViewId="0">
      <pane ySplit="3" topLeftCell="A28" activePane="bottomLeft" state="frozen"/>
      <selection/>
      <selection pane="bottomLeft" activeCell="F3" sqref="A3:F3"/>
    </sheetView>
  </sheetViews>
  <sheetFormatPr defaultColWidth="9" defaultRowHeight="15.6" outlineLevelCol="5"/>
  <cols>
    <col min="1" max="1" width="12.7777777777778" style="174" customWidth="1"/>
    <col min="2" max="2" width="50.7777777777778" style="174" customWidth="1"/>
    <col min="3" max="5" width="20.6666666666667" style="174" customWidth="1"/>
    <col min="6" max="6" width="9.77777777777778" style="174" customWidth="1"/>
    <col min="7" max="16384" width="9" style="285"/>
  </cols>
  <sheetData>
    <row r="1" s="445" customFormat="1" ht="45" customHeight="1" spans="1:6">
      <c r="A1" s="447"/>
      <c r="B1" s="447" t="s">
        <v>1</v>
      </c>
      <c r="C1" s="447"/>
      <c r="D1" s="447"/>
      <c r="E1" s="447"/>
      <c r="F1" s="448"/>
    </row>
    <row r="2" ht="18.9" customHeight="1" spans="1:5">
      <c r="A2" s="503"/>
      <c r="B2" s="480"/>
      <c r="C2" s="355"/>
      <c r="E2" s="481" t="s">
        <v>2</v>
      </c>
    </row>
    <row r="3" s="477" customFormat="1" ht="45" customHeight="1" spans="1:6">
      <c r="A3" s="504" t="s">
        <v>3</v>
      </c>
      <c r="B3" s="476" t="s">
        <v>4</v>
      </c>
      <c r="C3" s="195" t="s">
        <v>5</v>
      </c>
      <c r="D3" s="195" t="s">
        <v>6</v>
      </c>
      <c r="E3" s="476" t="s">
        <v>7</v>
      </c>
      <c r="F3" s="505" t="s">
        <v>8</v>
      </c>
    </row>
    <row r="4" ht="37.5" customHeight="1" spans="1:6">
      <c r="A4" s="369" t="s">
        <v>69</v>
      </c>
      <c r="B4" s="506" t="s">
        <v>70</v>
      </c>
      <c r="C4" s="372">
        <v>249836</v>
      </c>
      <c r="D4" s="372">
        <v>260197</v>
      </c>
      <c r="E4" s="507">
        <f>IF(C4&gt;0,D4/C4-1,IF(C4&lt;0,-(D4/C4-1),""))</f>
        <v>0.041</v>
      </c>
      <c r="F4" s="295" t="str">
        <f t="shared" ref="F4:F38" si="0">IF(LEN(A4)=3,"是",IF(B4&lt;&gt;"",IF(SUM(C4:D4)&lt;&gt;0,"是","否"),"是"))</f>
        <v>是</v>
      </c>
    </row>
    <row r="5" ht="37.5" customHeight="1" spans="1:6">
      <c r="A5" s="369" t="s">
        <v>71</v>
      </c>
      <c r="B5" s="508" t="s">
        <v>72</v>
      </c>
      <c r="C5" s="372">
        <v>0</v>
      </c>
      <c r="D5" s="372">
        <v>0</v>
      </c>
      <c r="E5" s="507" t="str">
        <f t="shared" ref="E5:E38" si="1">IF(C5&gt;0,D5/C5-1,IF(C5&lt;0,-(D5/C5-1),""))</f>
        <v/>
      </c>
      <c r="F5" s="295" t="str">
        <f t="shared" si="0"/>
        <v>是</v>
      </c>
    </row>
    <row r="6" ht="37.5" customHeight="1" spans="1:6">
      <c r="A6" s="369" t="s">
        <v>73</v>
      </c>
      <c r="B6" s="508" t="s">
        <v>74</v>
      </c>
      <c r="C6" s="372">
        <v>4140</v>
      </c>
      <c r="D6" s="372">
        <v>2452</v>
      </c>
      <c r="E6" s="507">
        <f t="shared" si="1"/>
        <v>-0.408</v>
      </c>
      <c r="F6" s="295" t="str">
        <f t="shared" si="0"/>
        <v>是</v>
      </c>
    </row>
    <row r="7" ht="37.5" customHeight="1" spans="1:6">
      <c r="A7" s="369" t="s">
        <v>75</v>
      </c>
      <c r="B7" s="508" t="s">
        <v>76</v>
      </c>
      <c r="C7" s="372">
        <v>105301</v>
      </c>
      <c r="D7" s="372">
        <v>104599</v>
      </c>
      <c r="E7" s="507">
        <f t="shared" si="1"/>
        <v>-0.007</v>
      </c>
      <c r="F7" s="295" t="str">
        <f t="shared" si="0"/>
        <v>是</v>
      </c>
    </row>
    <row r="8" ht="37.5" customHeight="1" spans="1:6">
      <c r="A8" s="369" t="s">
        <v>77</v>
      </c>
      <c r="B8" s="508" t="s">
        <v>78</v>
      </c>
      <c r="C8" s="372">
        <v>451890</v>
      </c>
      <c r="D8" s="372">
        <v>411689</v>
      </c>
      <c r="E8" s="507">
        <f t="shared" si="1"/>
        <v>-0.089</v>
      </c>
      <c r="F8" s="295" t="str">
        <f t="shared" si="0"/>
        <v>是</v>
      </c>
    </row>
    <row r="9" ht="37.5" customHeight="1" spans="1:6">
      <c r="A9" s="369" t="s">
        <v>79</v>
      </c>
      <c r="B9" s="508" t="s">
        <v>80</v>
      </c>
      <c r="C9" s="372">
        <v>24360</v>
      </c>
      <c r="D9" s="372">
        <v>24240</v>
      </c>
      <c r="E9" s="507">
        <f t="shared" si="1"/>
        <v>-0.005</v>
      </c>
      <c r="F9" s="295" t="str">
        <f t="shared" si="0"/>
        <v>是</v>
      </c>
    </row>
    <row r="10" ht="37.5" customHeight="1" spans="1:6">
      <c r="A10" s="369" t="s">
        <v>81</v>
      </c>
      <c r="B10" s="508" t="s">
        <v>82</v>
      </c>
      <c r="C10" s="372">
        <v>33520</v>
      </c>
      <c r="D10" s="372">
        <v>33138</v>
      </c>
      <c r="E10" s="507">
        <f t="shared" si="1"/>
        <v>-0.011</v>
      </c>
      <c r="F10" s="295" t="str">
        <f t="shared" si="0"/>
        <v>是</v>
      </c>
    </row>
    <row r="11" ht="37.5" customHeight="1" spans="1:6">
      <c r="A11" s="369" t="s">
        <v>83</v>
      </c>
      <c r="B11" s="508" t="s">
        <v>84</v>
      </c>
      <c r="C11" s="372">
        <v>367850</v>
      </c>
      <c r="D11" s="372">
        <v>432122</v>
      </c>
      <c r="E11" s="507">
        <f t="shared" si="1"/>
        <v>0.175</v>
      </c>
      <c r="F11" s="295" t="str">
        <f t="shared" si="0"/>
        <v>是</v>
      </c>
    </row>
    <row r="12" ht="37.5" customHeight="1" spans="1:6">
      <c r="A12" s="369" t="s">
        <v>85</v>
      </c>
      <c r="B12" s="508" t="s">
        <v>86</v>
      </c>
      <c r="C12" s="372">
        <v>365034</v>
      </c>
      <c r="D12" s="372">
        <v>317679</v>
      </c>
      <c r="E12" s="507">
        <f t="shared" si="1"/>
        <v>-0.13</v>
      </c>
      <c r="F12" s="295" t="str">
        <f t="shared" si="0"/>
        <v>是</v>
      </c>
    </row>
    <row r="13" ht="37.5" customHeight="1" spans="1:6">
      <c r="A13" s="369" t="s">
        <v>87</v>
      </c>
      <c r="B13" s="508" t="s">
        <v>88</v>
      </c>
      <c r="C13" s="372">
        <v>119274</v>
      </c>
      <c r="D13" s="372">
        <v>90726</v>
      </c>
      <c r="E13" s="507">
        <f t="shared" si="1"/>
        <v>-0.239</v>
      </c>
      <c r="F13" s="295" t="str">
        <f t="shared" si="0"/>
        <v>是</v>
      </c>
    </row>
    <row r="14" ht="37.5" customHeight="1" spans="1:6">
      <c r="A14" s="369" t="s">
        <v>89</v>
      </c>
      <c r="B14" s="508" t="s">
        <v>90</v>
      </c>
      <c r="C14" s="372">
        <v>94544</v>
      </c>
      <c r="D14" s="372">
        <v>100234</v>
      </c>
      <c r="E14" s="507">
        <f t="shared" si="1"/>
        <v>0.06</v>
      </c>
      <c r="F14" s="295" t="str">
        <f t="shared" si="0"/>
        <v>是</v>
      </c>
    </row>
    <row r="15" ht="37.5" customHeight="1" spans="1:6">
      <c r="A15" s="369" t="s">
        <v>91</v>
      </c>
      <c r="B15" s="508" t="s">
        <v>92</v>
      </c>
      <c r="C15" s="372">
        <v>302143</v>
      </c>
      <c r="D15" s="372">
        <v>206775</v>
      </c>
      <c r="E15" s="507">
        <f t="shared" si="1"/>
        <v>-0.316</v>
      </c>
      <c r="F15" s="295" t="str">
        <f t="shared" si="0"/>
        <v>是</v>
      </c>
    </row>
    <row r="16" ht="37.5" customHeight="1" spans="1:6">
      <c r="A16" s="369" t="s">
        <v>93</v>
      </c>
      <c r="B16" s="508" t="s">
        <v>94</v>
      </c>
      <c r="C16" s="372">
        <v>36612</v>
      </c>
      <c r="D16" s="372">
        <v>28108</v>
      </c>
      <c r="E16" s="507">
        <f t="shared" si="1"/>
        <v>-0.232</v>
      </c>
      <c r="F16" s="295" t="str">
        <f t="shared" si="0"/>
        <v>是</v>
      </c>
    </row>
    <row r="17" ht="37.5" customHeight="1" spans="1:6">
      <c r="A17" s="369" t="s">
        <v>95</v>
      </c>
      <c r="B17" s="508" t="s">
        <v>96</v>
      </c>
      <c r="C17" s="372">
        <v>20256</v>
      </c>
      <c r="D17" s="372">
        <v>7469</v>
      </c>
      <c r="E17" s="507">
        <f t="shared" si="1"/>
        <v>-0.631</v>
      </c>
      <c r="F17" s="295" t="str">
        <f t="shared" si="0"/>
        <v>是</v>
      </c>
    </row>
    <row r="18" ht="37.5" customHeight="1" spans="1:6">
      <c r="A18" s="369" t="s">
        <v>97</v>
      </c>
      <c r="B18" s="508" t="s">
        <v>98</v>
      </c>
      <c r="C18" s="372">
        <v>8779</v>
      </c>
      <c r="D18" s="372">
        <v>6003</v>
      </c>
      <c r="E18" s="507">
        <f t="shared" si="1"/>
        <v>-0.316</v>
      </c>
      <c r="F18" s="295" t="str">
        <f t="shared" si="0"/>
        <v>是</v>
      </c>
    </row>
    <row r="19" ht="37.5" customHeight="1" spans="1:6">
      <c r="A19" s="369" t="s">
        <v>99</v>
      </c>
      <c r="B19" s="508" t="s">
        <v>100</v>
      </c>
      <c r="C19" s="372">
        <v>377</v>
      </c>
      <c r="D19" s="372">
        <v>42</v>
      </c>
      <c r="E19" s="507">
        <f t="shared" si="1"/>
        <v>-0.889</v>
      </c>
      <c r="F19" s="295" t="str">
        <f t="shared" si="0"/>
        <v>是</v>
      </c>
    </row>
    <row r="20" ht="37.5" customHeight="1" spans="1:6">
      <c r="A20" s="369" t="s">
        <v>101</v>
      </c>
      <c r="B20" s="508" t="s">
        <v>102</v>
      </c>
      <c r="C20" s="372">
        <v>0</v>
      </c>
      <c r="D20" s="372">
        <v>25</v>
      </c>
      <c r="E20" s="507" t="str">
        <f t="shared" si="1"/>
        <v/>
      </c>
      <c r="F20" s="295" t="str">
        <f t="shared" si="0"/>
        <v>是</v>
      </c>
    </row>
    <row r="21" ht="37.5" customHeight="1" spans="1:6">
      <c r="A21" s="369" t="s">
        <v>103</v>
      </c>
      <c r="B21" s="508" t="s">
        <v>104</v>
      </c>
      <c r="C21" s="372">
        <v>19375</v>
      </c>
      <c r="D21" s="372">
        <v>49444</v>
      </c>
      <c r="E21" s="507">
        <f t="shared" si="1"/>
        <v>1.552</v>
      </c>
      <c r="F21" s="295" t="str">
        <f t="shared" si="0"/>
        <v>是</v>
      </c>
    </row>
    <row r="22" ht="37.5" customHeight="1" spans="1:6">
      <c r="A22" s="369" t="s">
        <v>105</v>
      </c>
      <c r="B22" s="508" t="s">
        <v>106</v>
      </c>
      <c r="C22" s="372">
        <v>135887</v>
      </c>
      <c r="D22" s="372">
        <v>120152</v>
      </c>
      <c r="E22" s="507">
        <f t="shared" si="1"/>
        <v>-0.116</v>
      </c>
      <c r="F22" s="295" t="str">
        <f t="shared" si="0"/>
        <v>是</v>
      </c>
    </row>
    <row r="23" ht="37.5" customHeight="1" spans="1:6">
      <c r="A23" s="369" t="s">
        <v>107</v>
      </c>
      <c r="B23" s="508" t="s">
        <v>108</v>
      </c>
      <c r="C23" s="372">
        <v>8947</v>
      </c>
      <c r="D23" s="372">
        <v>4776</v>
      </c>
      <c r="E23" s="507">
        <f t="shared" si="1"/>
        <v>-0.466</v>
      </c>
      <c r="F23" s="295" t="str">
        <f t="shared" si="0"/>
        <v>是</v>
      </c>
    </row>
    <row r="24" ht="37.5" customHeight="1" spans="1:6">
      <c r="A24" s="369" t="s">
        <v>109</v>
      </c>
      <c r="B24" s="508" t="s">
        <v>110</v>
      </c>
      <c r="C24" s="372">
        <v>25928</v>
      </c>
      <c r="D24" s="372">
        <v>27791</v>
      </c>
      <c r="E24" s="507">
        <f t="shared" si="1"/>
        <v>0.072</v>
      </c>
      <c r="F24" s="295" t="str">
        <f t="shared" si="0"/>
        <v>是</v>
      </c>
    </row>
    <row r="25" ht="37.5" customHeight="1" spans="1:6">
      <c r="A25" s="369" t="s">
        <v>111</v>
      </c>
      <c r="B25" s="508" t="s">
        <v>112</v>
      </c>
      <c r="C25" s="372">
        <v>0</v>
      </c>
      <c r="D25" s="372">
        <v>30486</v>
      </c>
      <c r="E25" s="507" t="str">
        <f t="shared" si="1"/>
        <v/>
      </c>
      <c r="F25" s="295" t="str">
        <f t="shared" si="0"/>
        <v>是</v>
      </c>
    </row>
    <row r="26" ht="37.5" customHeight="1" spans="1:6">
      <c r="A26" s="369" t="s">
        <v>113</v>
      </c>
      <c r="B26" s="508" t="s">
        <v>114</v>
      </c>
      <c r="C26" s="372">
        <v>108155</v>
      </c>
      <c r="D26" s="372">
        <v>121790</v>
      </c>
      <c r="E26" s="507">
        <f t="shared" si="1"/>
        <v>0.126</v>
      </c>
      <c r="F26" s="295" t="str">
        <f t="shared" si="0"/>
        <v>是</v>
      </c>
    </row>
    <row r="27" ht="37.5" customHeight="1" spans="1:6">
      <c r="A27" s="369" t="s">
        <v>115</v>
      </c>
      <c r="B27" s="508" t="s">
        <v>116</v>
      </c>
      <c r="C27" s="372">
        <v>1151</v>
      </c>
      <c r="D27" s="372">
        <v>395</v>
      </c>
      <c r="E27" s="507">
        <f t="shared" si="1"/>
        <v>-0.657</v>
      </c>
      <c r="F27" s="295" t="str">
        <f t="shared" si="0"/>
        <v>是</v>
      </c>
    </row>
    <row r="28" ht="37.5" customHeight="1" spans="1:6">
      <c r="A28" s="369" t="s">
        <v>117</v>
      </c>
      <c r="B28" s="508" t="s">
        <v>118</v>
      </c>
      <c r="C28" s="372">
        <v>-2623</v>
      </c>
      <c r="D28" s="372">
        <v>124435</v>
      </c>
      <c r="E28" s="507">
        <f t="shared" si="1"/>
        <v>48.44</v>
      </c>
      <c r="F28" s="295" t="str">
        <f t="shared" si="0"/>
        <v>是</v>
      </c>
    </row>
    <row r="29" ht="37.5" customHeight="1" spans="1:6">
      <c r="A29" s="369"/>
      <c r="B29" s="508"/>
      <c r="C29" s="372"/>
      <c r="D29" s="372"/>
      <c r="E29" s="507" t="str">
        <f t="shared" si="1"/>
        <v/>
      </c>
      <c r="F29" s="295" t="str">
        <f t="shared" si="0"/>
        <v>是</v>
      </c>
    </row>
    <row r="30" s="354" customFormat="1" ht="37.5" customHeight="1" spans="1:6">
      <c r="A30" s="494"/>
      <c r="B30" s="495" t="s">
        <v>119</v>
      </c>
      <c r="C30" s="461">
        <f>SUM(C4:C28)</f>
        <v>2480736</v>
      </c>
      <c r="D30" s="461">
        <f>SUM(D4:D28)</f>
        <v>2504767</v>
      </c>
      <c r="E30" s="507">
        <f t="shared" si="1"/>
        <v>0.01</v>
      </c>
      <c r="F30" s="295" t="str">
        <f t="shared" si="0"/>
        <v>是</v>
      </c>
    </row>
    <row r="31" ht="37.5" customHeight="1" spans="1:6">
      <c r="A31" s="366">
        <v>230</v>
      </c>
      <c r="B31" s="509" t="s">
        <v>120</v>
      </c>
      <c r="C31" s="461">
        <v>397882</v>
      </c>
      <c r="D31" s="461">
        <v>274040</v>
      </c>
      <c r="E31" s="507">
        <f t="shared" si="1"/>
        <v>-0.311</v>
      </c>
      <c r="F31" s="295" t="str">
        <f t="shared" si="0"/>
        <v>是</v>
      </c>
    </row>
    <row r="32" ht="37.5" customHeight="1" spans="1:6">
      <c r="A32" s="510">
        <v>23006</v>
      </c>
      <c r="B32" s="511" t="s">
        <v>121</v>
      </c>
      <c r="C32" s="372">
        <v>276403</v>
      </c>
      <c r="D32" s="372">
        <v>274040</v>
      </c>
      <c r="E32" s="507">
        <f t="shared" si="1"/>
        <v>-0.009</v>
      </c>
      <c r="F32" s="295" t="str">
        <f t="shared" si="0"/>
        <v>是</v>
      </c>
    </row>
    <row r="33" ht="36" customHeight="1" spans="1:6">
      <c r="A33" s="369">
        <v>23008</v>
      </c>
      <c r="B33" s="511" t="s">
        <v>122</v>
      </c>
      <c r="C33" s="372">
        <v>108284</v>
      </c>
      <c r="D33" s="372">
        <v>0</v>
      </c>
      <c r="E33" s="507"/>
      <c r="F33" s="295" t="str">
        <f t="shared" si="0"/>
        <v>是</v>
      </c>
    </row>
    <row r="34" ht="37.5" customHeight="1" spans="1:6">
      <c r="A34" s="512">
        <v>23015</v>
      </c>
      <c r="B34" s="493" t="s">
        <v>123</v>
      </c>
      <c r="C34" s="372">
        <v>13195</v>
      </c>
      <c r="D34" s="372">
        <v>0</v>
      </c>
      <c r="E34" s="507"/>
      <c r="F34" s="295" t="str">
        <f t="shared" si="0"/>
        <v>是</v>
      </c>
    </row>
    <row r="35" s="479" customFormat="1" ht="36" hidden="1" customHeight="1" spans="1:6">
      <c r="A35" s="512">
        <v>23016</v>
      </c>
      <c r="B35" s="493" t="s">
        <v>124</v>
      </c>
      <c r="C35" s="372"/>
      <c r="D35" s="372"/>
      <c r="E35" s="507" t="str">
        <f t="shared" si="1"/>
        <v/>
      </c>
      <c r="F35" s="295" t="str">
        <f t="shared" si="0"/>
        <v>否</v>
      </c>
    </row>
    <row r="36" s="479" customFormat="1" ht="37.5" customHeight="1" spans="1:6">
      <c r="A36" s="366">
        <v>231</v>
      </c>
      <c r="B36" s="208" t="s">
        <v>125</v>
      </c>
      <c r="C36" s="461">
        <v>1026810</v>
      </c>
      <c r="D36" s="461">
        <v>375687</v>
      </c>
      <c r="E36" s="507">
        <f t="shared" si="1"/>
        <v>-0.634</v>
      </c>
      <c r="F36" s="295" t="str">
        <f t="shared" si="0"/>
        <v>是</v>
      </c>
    </row>
    <row r="37" s="479" customFormat="1" ht="37.5" customHeight="1" spans="1:6">
      <c r="A37" s="366">
        <v>23009</v>
      </c>
      <c r="B37" s="513" t="s">
        <v>126</v>
      </c>
      <c r="C37" s="461">
        <v>356444</v>
      </c>
      <c r="D37" s="461">
        <v>0</v>
      </c>
      <c r="E37" s="507"/>
      <c r="F37" s="295" t="str">
        <f t="shared" si="0"/>
        <v>是</v>
      </c>
    </row>
    <row r="38" ht="37.5" customHeight="1" spans="1:6">
      <c r="A38" s="494"/>
      <c r="B38" s="501" t="s">
        <v>127</v>
      </c>
      <c r="C38" s="461">
        <f>SUM(C37+C36+C31+C30)</f>
        <v>4261872</v>
      </c>
      <c r="D38" s="461">
        <f>SUM(D37+D36+D31+D30)</f>
        <v>3154494</v>
      </c>
      <c r="E38" s="507">
        <f t="shared" si="1"/>
        <v>-0.26</v>
      </c>
      <c r="F38" s="295" t="str">
        <f t="shared" si="0"/>
        <v>是</v>
      </c>
    </row>
    <row r="39" spans="2:4">
      <c r="B39" s="514"/>
      <c r="D39" s="515"/>
    </row>
    <row r="41" spans="4:4">
      <c r="D41" s="515"/>
    </row>
    <row r="43" spans="4:4">
      <c r="D43" s="515"/>
    </row>
    <row r="44" spans="4:4">
      <c r="D44" s="515"/>
    </row>
    <row r="46" spans="4:4">
      <c r="D46" s="515"/>
    </row>
    <row r="47" spans="4:4">
      <c r="D47" s="515"/>
    </row>
    <row r="48" spans="4:4">
      <c r="D48" s="515"/>
    </row>
    <row r="49" spans="4:4">
      <c r="D49" s="515"/>
    </row>
    <row r="51" spans="4:4">
      <c r="D51" s="515"/>
    </row>
  </sheetData>
  <autoFilter ref="A3:F38">
    <filterColumn colId="5">
      <customFilters>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Normal="90" workbookViewId="0">
      <pane ySplit="3" topLeftCell="A31" activePane="bottomLeft" state="frozen"/>
      <selection/>
      <selection pane="bottomLeft" activeCell="C40" sqref="C40"/>
    </sheetView>
  </sheetViews>
  <sheetFormatPr defaultColWidth="9" defaultRowHeight="15.6" outlineLevelCol="5"/>
  <cols>
    <col min="1" max="1" width="14.4444444444444" style="174" customWidth="1"/>
    <col min="2" max="2" width="50.7777777777778" style="174" customWidth="1"/>
    <col min="3" max="5" width="20.6666666666667" style="174" customWidth="1"/>
    <col min="6" max="16384" width="9" style="285"/>
  </cols>
  <sheetData>
    <row r="1" s="445" customFormat="1" ht="45" customHeight="1" spans="1:6">
      <c r="A1" s="447"/>
      <c r="B1" s="447" t="s">
        <v>128</v>
      </c>
      <c r="C1" s="447"/>
      <c r="D1" s="447"/>
      <c r="E1" s="447"/>
      <c r="F1" s="448"/>
    </row>
    <row r="2" ht="18.9" customHeight="1" spans="2:5">
      <c r="B2" s="480"/>
      <c r="C2" s="355"/>
      <c r="D2" s="355"/>
      <c r="E2" s="481" t="s">
        <v>2</v>
      </c>
    </row>
    <row r="3" s="477" customFormat="1" ht="45" customHeight="1" spans="1:6">
      <c r="A3" s="482" t="s">
        <v>3</v>
      </c>
      <c r="B3" s="358" t="s">
        <v>4</v>
      </c>
      <c r="C3" s="195" t="s">
        <v>129</v>
      </c>
      <c r="D3" s="195" t="s">
        <v>6</v>
      </c>
      <c r="E3" s="195" t="s">
        <v>130</v>
      </c>
      <c r="F3" s="291" t="s">
        <v>8</v>
      </c>
    </row>
    <row r="4" ht="32.1" customHeight="1" spans="1:6">
      <c r="A4" s="483" t="s">
        <v>9</v>
      </c>
      <c r="B4" s="484" t="s">
        <v>10</v>
      </c>
      <c r="C4" s="114">
        <f>SUM(C5:C19)</f>
        <v>530000</v>
      </c>
      <c r="D4" s="114">
        <f>SUM(D5:D19)</f>
        <v>541000</v>
      </c>
      <c r="E4" s="485">
        <f>IF(C4&gt;0,D4/C4-1,IF(C4&lt;0,-(D4/C4-1),""))</f>
        <v>0.021</v>
      </c>
      <c r="F4" s="295" t="str">
        <f t="shared" ref="F4:F40" si="0">IF(LEN(A4)=3,"是",IF(B4&lt;&gt;"",IF(SUM(C4:D4)&lt;&gt;0,"是","否"),"是"))</f>
        <v>是</v>
      </c>
    </row>
    <row r="5" ht="32.1" customHeight="1" spans="1:6">
      <c r="A5" s="369" t="s">
        <v>11</v>
      </c>
      <c r="B5" s="486" t="s">
        <v>12</v>
      </c>
      <c r="C5" s="115">
        <v>283000</v>
      </c>
      <c r="D5" s="372">
        <v>290000</v>
      </c>
      <c r="E5" s="487">
        <f>IF(C5&gt;0,D5/C5-1,IF(C5&lt;0,-(D5/C5-1),""))</f>
        <v>0.025</v>
      </c>
      <c r="F5" s="295" t="str">
        <f t="shared" si="0"/>
        <v>是</v>
      </c>
    </row>
    <row r="6" ht="32.1" customHeight="1" spans="1:6">
      <c r="A6" s="369" t="s">
        <v>13</v>
      </c>
      <c r="B6" s="486" t="s">
        <v>14</v>
      </c>
      <c r="C6" s="115">
        <v>38400</v>
      </c>
      <c r="D6" s="372">
        <v>33300</v>
      </c>
      <c r="E6" s="487">
        <f>IF(C6&gt;0,D6/C6-1,IF(C6&lt;0,-(D6/C6-1),""))</f>
        <v>-0.133</v>
      </c>
      <c r="F6" s="295" t="str">
        <f t="shared" si="0"/>
        <v>是</v>
      </c>
    </row>
    <row r="7" ht="32.1" customHeight="1" spans="1:6">
      <c r="A7" s="369" t="s">
        <v>15</v>
      </c>
      <c r="B7" s="486" t="s">
        <v>16</v>
      </c>
      <c r="C7" s="115">
        <v>2900</v>
      </c>
      <c r="D7" s="372">
        <v>2500</v>
      </c>
      <c r="E7" s="487">
        <f>IF(C7&gt;0,D7/C7-1,IF(C7&lt;0,-(D7/C7-1),""))</f>
        <v>-0.138</v>
      </c>
      <c r="F7" s="295" t="str">
        <f t="shared" si="0"/>
        <v>是</v>
      </c>
    </row>
    <row r="8" customFormat="1" ht="32.1" hidden="1" customHeight="1" spans="1:6">
      <c r="A8" s="488" t="s">
        <v>17</v>
      </c>
      <c r="B8" s="489" t="s">
        <v>18</v>
      </c>
      <c r="C8" s="490">
        <v>0</v>
      </c>
      <c r="D8" s="491"/>
      <c r="E8" s="487" t="str">
        <f>IF(C8&gt;0,D8/C8-1,IF(C8&lt;0,-(D8/C8-1),""))</f>
        <v/>
      </c>
      <c r="F8" s="295" t="str">
        <f t="shared" si="0"/>
        <v>否</v>
      </c>
    </row>
    <row r="9" ht="32.1" customHeight="1" spans="1:6">
      <c r="A9" s="369" t="s">
        <v>19</v>
      </c>
      <c r="B9" s="486" t="s">
        <v>20</v>
      </c>
      <c r="C9" s="115">
        <v>177700</v>
      </c>
      <c r="D9" s="372">
        <v>185100</v>
      </c>
      <c r="E9" s="487">
        <f t="shared" ref="E9:E40" si="1">IF(C9&gt;0,D9/C9-1,IF(C9&lt;0,-(D9/C9-1),""))</f>
        <v>0.042</v>
      </c>
      <c r="F9" s="295" t="str">
        <f t="shared" si="0"/>
        <v>是</v>
      </c>
    </row>
    <row r="10" customFormat="1" ht="32.1" customHeight="1" spans="1:6">
      <c r="A10" s="488" t="s">
        <v>21</v>
      </c>
      <c r="B10" s="489" t="s">
        <v>22</v>
      </c>
      <c r="C10" s="490">
        <v>4800</v>
      </c>
      <c r="D10" s="491">
        <v>5500</v>
      </c>
      <c r="E10" s="487">
        <f t="shared" si="1"/>
        <v>0.146</v>
      </c>
      <c r="F10" s="295" t="str">
        <f t="shared" si="0"/>
        <v>是</v>
      </c>
    </row>
    <row r="11" customFormat="1" ht="32.1" customHeight="1" spans="1:6">
      <c r="A11" s="488" t="s">
        <v>23</v>
      </c>
      <c r="B11" s="489" t="s">
        <v>24</v>
      </c>
      <c r="C11" s="490">
        <v>9000</v>
      </c>
      <c r="D11" s="491">
        <v>10400</v>
      </c>
      <c r="E11" s="487">
        <f t="shared" si="1"/>
        <v>0.156</v>
      </c>
      <c r="F11" s="295" t="str">
        <f t="shared" si="0"/>
        <v>是</v>
      </c>
    </row>
    <row r="12" customFormat="1" ht="32.1" customHeight="1" spans="1:6">
      <c r="A12" s="488" t="s">
        <v>25</v>
      </c>
      <c r="B12" s="489" t="s">
        <v>26</v>
      </c>
      <c r="C12" s="490">
        <v>8000</v>
      </c>
      <c r="D12" s="491">
        <v>8720</v>
      </c>
      <c r="E12" s="487">
        <f t="shared" si="1"/>
        <v>0.09</v>
      </c>
      <c r="F12" s="295" t="str">
        <f t="shared" si="0"/>
        <v>是</v>
      </c>
    </row>
    <row r="13" customFormat="1" ht="32.1" customHeight="1" spans="1:6">
      <c r="A13" s="488" t="s">
        <v>27</v>
      </c>
      <c r="B13" s="489" t="s">
        <v>28</v>
      </c>
      <c r="C13" s="490">
        <v>200</v>
      </c>
      <c r="D13" s="491">
        <v>80</v>
      </c>
      <c r="E13" s="487">
        <f t="shared" si="1"/>
        <v>-0.6</v>
      </c>
      <c r="F13" s="295" t="str">
        <f t="shared" si="0"/>
        <v>是</v>
      </c>
    </row>
    <row r="14" customFormat="1" ht="32.1" customHeight="1" spans="1:6">
      <c r="A14" s="488" t="s">
        <v>29</v>
      </c>
      <c r="B14" s="489" t="s">
        <v>30</v>
      </c>
      <c r="C14" s="490">
        <v>3600</v>
      </c>
      <c r="D14" s="491">
        <v>3100</v>
      </c>
      <c r="E14" s="487">
        <f t="shared" si="1"/>
        <v>-0.139</v>
      </c>
      <c r="F14" s="295" t="str">
        <f t="shared" si="0"/>
        <v>是</v>
      </c>
    </row>
    <row r="15" ht="32.1" hidden="1" customHeight="1" spans="1:6">
      <c r="A15" s="369" t="s">
        <v>31</v>
      </c>
      <c r="B15" s="486" t="s">
        <v>32</v>
      </c>
      <c r="C15" s="115">
        <v>0</v>
      </c>
      <c r="D15" s="372"/>
      <c r="E15" s="487" t="str">
        <f t="shared" si="1"/>
        <v/>
      </c>
      <c r="F15" s="295" t="str">
        <f t="shared" si="0"/>
        <v>否</v>
      </c>
    </row>
    <row r="16" customFormat="1" ht="32.1" customHeight="1" spans="1:6">
      <c r="A16" s="488" t="s">
        <v>33</v>
      </c>
      <c r="B16" s="489" t="s">
        <v>34</v>
      </c>
      <c r="C16" s="490">
        <v>200</v>
      </c>
      <c r="D16" s="491">
        <v>300</v>
      </c>
      <c r="E16" s="487">
        <f t="shared" si="1"/>
        <v>0.5</v>
      </c>
      <c r="F16" s="295" t="str">
        <f t="shared" si="0"/>
        <v>是</v>
      </c>
    </row>
    <row r="17" customFormat="1" ht="32.1" hidden="1" customHeight="1" spans="1:6">
      <c r="A17" s="488" t="s">
        <v>35</v>
      </c>
      <c r="B17" s="489" t="s">
        <v>36</v>
      </c>
      <c r="C17" s="490">
        <v>0</v>
      </c>
      <c r="D17" s="491"/>
      <c r="E17" s="487" t="str">
        <f t="shared" si="1"/>
        <v/>
      </c>
      <c r="F17" s="295" t="str">
        <f t="shared" si="0"/>
        <v>否</v>
      </c>
    </row>
    <row r="18" customFormat="1" ht="32.1" customHeight="1" spans="1:6">
      <c r="A18" s="488" t="s">
        <v>37</v>
      </c>
      <c r="B18" s="489" t="s">
        <v>38</v>
      </c>
      <c r="C18" s="490">
        <v>2200</v>
      </c>
      <c r="D18" s="491">
        <v>2000</v>
      </c>
      <c r="E18" s="487">
        <f t="shared" si="1"/>
        <v>-0.091</v>
      </c>
      <c r="F18" s="295" t="str">
        <f t="shared" si="0"/>
        <v>是</v>
      </c>
    </row>
    <row r="19" customFormat="1" ht="32.1" hidden="1" customHeight="1" spans="1:6">
      <c r="A19" s="534" t="s">
        <v>131</v>
      </c>
      <c r="B19" s="489" t="s">
        <v>40</v>
      </c>
      <c r="C19" s="490">
        <v>0</v>
      </c>
      <c r="D19" s="491"/>
      <c r="E19" s="487" t="str">
        <f t="shared" si="1"/>
        <v/>
      </c>
      <c r="F19" s="295" t="str">
        <f t="shared" si="0"/>
        <v>否</v>
      </c>
    </row>
    <row r="20" ht="32.1" customHeight="1" spans="1:6">
      <c r="A20" s="366" t="s">
        <v>41</v>
      </c>
      <c r="B20" s="484" t="s">
        <v>42</v>
      </c>
      <c r="C20" s="114">
        <f>SUM(C21:C28)</f>
        <v>150346</v>
      </c>
      <c r="D20" s="114">
        <f>SUM(D21:D28)</f>
        <v>155787</v>
      </c>
      <c r="E20" s="485">
        <f t="shared" si="1"/>
        <v>0.036</v>
      </c>
      <c r="F20" s="295" t="str">
        <f t="shared" si="0"/>
        <v>是</v>
      </c>
    </row>
    <row r="21" ht="32.1" customHeight="1" spans="1:6">
      <c r="A21" s="492" t="s">
        <v>43</v>
      </c>
      <c r="B21" s="486" t="s">
        <v>44</v>
      </c>
      <c r="C21" s="115">
        <v>44536</v>
      </c>
      <c r="D21" s="372">
        <v>48610</v>
      </c>
      <c r="E21" s="487">
        <f t="shared" si="1"/>
        <v>0.091</v>
      </c>
      <c r="F21" s="295" t="str">
        <f t="shared" si="0"/>
        <v>是</v>
      </c>
    </row>
    <row r="22" ht="32.1" customHeight="1" spans="1:6">
      <c r="A22" s="369" t="s">
        <v>45</v>
      </c>
      <c r="B22" s="493" t="s">
        <v>46</v>
      </c>
      <c r="C22" s="115">
        <v>67011</v>
      </c>
      <c r="D22" s="372">
        <v>68287</v>
      </c>
      <c r="E22" s="487">
        <f t="shared" si="1"/>
        <v>0.019</v>
      </c>
      <c r="F22" s="295" t="str">
        <f t="shared" si="0"/>
        <v>是</v>
      </c>
    </row>
    <row r="23" ht="32.1" customHeight="1" spans="1:6">
      <c r="A23" s="369" t="s">
        <v>47</v>
      </c>
      <c r="B23" s="486" t="s">
        <v>48</v>
      </c>
      <c r="C23" s="115">
        <v>14753</v>
      </c>
      <c r="D23" s="372">
        <v>16743</v>
      </c>
      <c r="E23" s="487">
        <f t="shared" si="1"/>
        <v>0.135</v>
      </c>
      <c r="F23" s="295" t="str">
        <f t="shared" si="0"/>
        <v>是</v>
      </c>
    </row>
    <row r="24" ht="32.1" hidden="1" customHeight="1" spans="1:6">
      <c r="A24" s="369" t="s">
        <v>49</v>
      </c>
      <c r="B24" s="486" t="s">
        <v>50</v>
      </c>
      <c r="C24" s="115">
        <v>0</v>
      </c>
      <c r="D24" s="372"/>
      <c r="E24" s="487" t="str">
        <f t="shared" si="1"/>
        <v/>
      </c>
      <c r="F24" s="295" t="str">
        <f t="shared" si="0"/>
        <v>否</v>
      </c>
    </row>
    <row r="25" ht="32.1" customHeight="1" spans="1:6">
      <c r="A25" s="369" t="s">
        <v>51</v>
      </c>
      <c r="B25" s="486" t="s">
        <v>52</v>
      </c>
      <c r="C25" s="115">
        <v>7321</v>
      </c>
      <c r="D25" s="372">
        <v>4947</v>
      </c>
      <c r="E25" s="487">
        <f t="shared" si="1"/>
        <v>-0.324</v>
      </c>
      <c r="F25" s="295" t="str">
        <f t="shared" si="0"/>
        <v>是</v>
      </c>
    </row>
    <row r="26" customFormat="1" ht="32.1" hidden="1" customHeight="1" spans="1:6">
      <c r="A26" s="488" t="s">
        <v>53</v>
      </c>
      <c r="B26" s="489" t="s">
        <v>54</v>
      </c>
      <c r="C26" s="490">
        <v>0</v>
      </c>
      <c r="D26" s="491"/>
      <c r="E26" s="487" t="str">
        <f t="shared" si="1"/>
        <v/>
      </c>
      <c r="F26" s="295" t="str">
        <f t="shared" si="0"/>
        <v>否</v>
      </c>
    </row>
    <row r="27" ht="32.1" customHeight="1" spans="1:6">
      <c r="A27" s="369" t="s">
        <v>55</v>
      </c>
      <c r="B27" s="486" t="s">
        <v>56</v>
      </c>
      <c r="C27" s="115">
        <v>16710</v>
      </c>
      <c r="D27" s="372">
        <v>17200</v>
      </c>
      <c r="E27" s="487">
        <f t="shared" si="1"/>
        <v>0.029</v>
      </c>
      <c r="F27" s="295" t="str">
        <f t="shared" si="0"/>
        <v>是</v>
      </c>
    </row>
    <row r="28" ht="32.1" customHeight="1" spans="1:6">
      <c r="A28" s="369" t="s">
        <v>57</v>
      </c>
      <c r="B28" s="486" t="s">
        <v>58</v>
      </c>
      <c r="C28" s="115">
        <v>15</v>
      </c>
      <c r="D28" s="372">
        <v>0</v>
      </c>
      <c r="E28" s="487">
        <f t="shared" si="1"/>
        <v>-1</v>
      </c>
      <c r="F28" s="295" t="str">
        <f t="shared" si="0"/>
        <v>是</v>
      </c>
    </row>
    <row r="29" ht="32.1" customHeight="1" spans="1:6">
      <c r="A29" s="369"/>
      <c r="B29" s="486"/>
      <c r="C29" s="115"/>
      <c r="D29" s="372"/>
      <c r="E29" s="487" t="str">
        <f t="shared" si="1"/>
        <v/>
      </c>
      <c r="F29" s="295" t="str">
        <f t="shared" si="0"/>
        <v>是</v>
      </c>
    </row>
    <row r="30" s="354" customFormat="1" ht="32.1" customHeight="1" spans="1:6">
      <c r="A30" s="494"/>
      <c r="B30" s="495" t="s">
        <v>132</v>
      </c>
      <c r="C30" s="114">
        <f>C4+C20</f>
        <v>680346</v>
      </c>
      <c r="D30" s="461">
        <f>D4+D20</f>
        <v>696787</v>
      </c>
      <c r="E30" s="485">
        <f t="shared" si="1"/>
        <v>0.024</v>
      </c>
      <c r="F30" s="295" t="str">
        <f t="shared" si="0"/>
        <v>是</v>
      </c>
    </row>
    <row r="31" ht="32.1" customHeight="1" spans="1:6">
      <c r="A31" s="366">
        <v>105</v>
      </c>
      <c r="B31" s="208" t="s">
        <v>60</v>
      </c>
      <c r="C31" s="114">
        <v>556400</v>
      </c>
      <c r="D31" s="461">
        <v>246100</v>
      </c>
      <c r="E31" s="485">
        <f t="shared" si="1"/>
        <v>-0.558</v>
      </c>
      <c r="F31" s="295" t="str">
        <f t="shared" si="0"/>
        <v>是</v>
      </c>
    </row>
    <row r="32" ht="32.1" customHeight="1" spans="1:6">
      <c r="A32" s="496">
        <v>110</v>
      </c>
      <c r="B32" s="497" t="s">
        <v>61</v>
      </c>
      <c r="C32" s="114">
        <v>1232331</v>
      </c>
      <c r="D32" s="114">
        <f>SUM(D33:D39)</f>
        <v>1388425</v>
      </c>
      <c r="E32" s="485">
        <f t="shared" si="1"/>
        <v>0.127</v>
      </c>
      <c r="F32" s="295" t="str">
        <f t="shared" si="0"/>
        <v>是</v>
      </c>
    </row>
    <row r="33" ht="32.1" customHeight="1" spans="1:6">
      <c r="A33" s="395">
        <v>11001</v>
      </c>
      <c r="B33" s="341" t="s">
        <v>62</v>
      </c>
      <c r="C33" s="115">
        <v>-92511</v>
      </c>
      <c r="D33" s="372">
        <v>-92511</v>
      </c>
      <c r="E33" s="487">
        <f t="shared" si="1"/>
        <v>0</v>
      </c>
      <c r="F33" s="295" t="str">
        <f t="shared" si="0"/>
        <v>是</v>
      </c>
    </row>
    <row r="34" ht="32.1" customHeight="1" spans="1:6">
      <c r="A34" s="395"/>
      <c r="B34" s="341" t="s">
        <v>63</v>
      </c>
      <c r="C34" s="115">
        <v>927335</v>
      </c>
      <c r="D34" s="372">
        <v>1064501</v>
      </c>
      <c r="E34" s="487">
        <f t="shared" si="1"/>
        <v>0.148</v>
      </c>
      <c r="F34" s="295" t="str">
        <f t="shared" si="0"/>
        <v>是</v>
      </c>
    </row>
    <row r="35" ht="32.1" customHeight="1" spans="1:6">
      <c r="A35" s="395">
        <v>11006</v>
      </c>
      <c r="B35" s="341" t="s">
        <v>133</v>
      </c>
      <c r="C35" s="115">
        <v>190000</v>
      </c>
      <c r="D35" s="372">
        <v>190000</v>
      </c>
      <c r="E35" s="487">
        <f t="shared" si="1"/>
        <v>0</v>
      </c>
      <c r="F35" s="295" t="str">
        <f t="shared" si="0"/>
        <v>是</v>
      </c>
    </row>
    <row r="36" ht="32.1" customHeight="1" spans="1:6">
      <c r="A36" s="395">
        <v>11008</v>
      </c>
      <c r="B36" s="341" t="s">
        <v>64</v>
      </c>
      <c r="C36" s="115">
        <v>0</v>
      </c>
      <c r="D36" s="372">
        <v>184500</v>
      </c>
      <c r="E36" s="487" t="str">
        <f t="shared" si="1"/>
        <v/>
      </c>
      <c r="F36" s="295" t="str">
        <f t="shared" si="0"/>
        <v>是</v>
      </c>
    </row>
    <row r="37" ht="32.1" customHeight="1" spans="1:6">
      <c r="A37" s="395">
        <v>11009</v>
      </c>
      <c r="B37" s="341" t="s">
        <v>65</v>
      </c>
      <c r="C37" s="115">
        <v>79483</v>
      </c>
      <c r="D37" s="372">
        <v>38855</v>
      </c>
      <c r="E37" s="487">
        <f t="shared" si="1"/>
        <v>-0.511</v>
      </c>
      <c r="F37" s="295" t="str">
        <f t="shared" si="0"/>
        <v>是</v>
      </c>
    </row>
    <row r="38" s="478" customFormat="1" ht="32.1" hidden="1" customHeight="1" spans="1:6">
      <c r="A38" s="498">
        <v>11013</v>
      </c>
      <c r="B38" s="499" t="s">
        <v>66</v>
      </c>
      <c r="C38" s="490">
        <v>0</v>
      </c>
      <c r="D38" s="491"/>
      <c r="E38" s="487" t="str">
        <f t="shared" si="1"/>
        <v/>
      </c>
      <c r="F38" s="295" t="str">
        <f t="shared" si="0"/>
        <v>否</v>
      </c>
    </row>
    <row r="39" s="479" customFormat="1" ht="32.1" customHeight="1" spans="1:6">
      <c r="A39" s="395">
        <v>11015</v>
      </c>
      <c r="B39" s="345" t="s">
        <v>67</v>
      </c>
      <c r="C39" s="115">
        <v>0</v>
      </c>
      <c r="D39" s="372">
        <v>3080</v>
      </c>
      <c r="E39" s="487" t="str">
        <f t="shared" si="1"/>
        <v/>
      </c>
      <c r="F39" s="295" t="str">
        <f t="shared" si="0"/>
        <v>是</v>
      </c>
    </row>
    <row r="40" ht="32.1" customHeight="1" spans="1:6">
      <c r="A40" s="500"/>
      <c r="B40" s="501" t="s">
        <v>68</v>
      </c>
      <c r="C40" s="114">
        <f>C30+C31+C32</f>
        <v>2469077</v>
      </c>
      <c r="D40" s="114">
        <f>D30+D31+D32</f>
        <v>2331312</v>
      </c>
      <c r="E40" s="485">
        <f t="shared" si="1"/>
        <v>-0.056</v>
      </c>
      <c r="F40" s="295" t="str">
        <f t="shared" si="0"/>
        <v>是</v>
      </c>
    </row>
    <row r="41" spans="4:4">
      <c r="D41" s="502"/>
    </row>
    <row r="42" spans="4:4">
      <c r="D42" s="502"/>
    </row>
    <row r="43" spans="4:4">
      <c r="D43" s="502"/>
    </row>
    <row r="44" spans="4:4">
      <c r="D44" s="502"/>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68"/>
  <sheetViews>
    <sheetView showGridLines="0" showZeros="0" view="pageBreakPreview" zoomScaleNormal="100" workbookViewId="0">
      <pane xSplit="1" ySplit="3" topLeftCell="B721" activePane="bottomRight" state="frozen"/>
      <selection/>
      <selection pane="topRight"/>
      <selection pane="bottomLeft"/>
      <selection pane="bottomRight" activeCell="B721" sqref="B721"/>
    </sheetView>
  </sheetViews>
  <sheetFormatPr defaultColWidth="9" defaultRowHeight="15.6" outlineLevelCol="6"/>
  <cols>
    <col min="1" max="1" width="14.3333333333333" style="172" customWidth="1"/>
    <col min="2" max="2" width="50.6666666666667" style="172" customWidth="1"/>
    <col min="3" max="4" width="20.6666666666667" style="172" customWidth="1"/>
    <col min="5" max="5" width="20.6666666666667" style="352" customWidth="1"/>
    <col min="6" max="6" width="3.11111111111111" style="172" customWidth="1"/>
    <col min="7" max="7" width="3.22222222222222" style="172" customWidth="1"/>
    <col min="8" max="16384" width="9" style="172"/>
  </cols>
  <sheetData>
    <row r="1" s="445" customFormat="1" ht="45" customHeight="1" spans="1:6">
      <c r="A1" s="447"/>
      <c r="B1" s="447" t="s">
        <v>134</v>
      </c>
      <c r="C1" s="447"/>
      <c r="D1" s="447"/>
      <c r="E1" s="447"/>
      <c r="F1" s="448"/>
    </row>
    <row r="2" s="248" customFormat="1" ht="20.1" customHeight="1" spans="1:5">
      <c r="A2" s="449"/>
      <c r="B2" s="450"/>
      <c r="C2" s="451"/>
      <c r="D2" s="452"/>
      <c r="E2" s="452" t="s">
        <v>2</v>
      </c>
    </row>
    <row r="3" s="173" customFormat="1" ht="45" customHeight="1" spans="1:7">
      <c r="A3" s="453" t="s">
        <v>3</v>
      </c>
      <c r="B3" s="454" t="s">
        <v>4</v>
      </c>
      <c r="C3" s="453" t="s">
        <v>129</v>
      </c>
      <c r="D3" s="453" t="s">
        <v>6</v>
      </c>
      <c r="E3" s="453" t="s">
        <v>130</v>
      </c>
      <c r="F3" s="423" t="s">
        <v>8</v>
      </c>
      <c r="G3" s="173" t="s">
        <v>135</v>
      </c>
    </row>
    <row r="4" ht="36" customHeight="1" spans="1:7">
      <c r="A4" s="455" t="s">
        <v>69</v>
      </c>
      <c r="B4" s="321" t="s">
        <v>70</v>
      </c>
      <c r="C4" s="360">
        <f>C5+C17+C26+C37+C48+C59+C70+C83+C92+C105+C115+C124+C135+C148+C155+C163+C169+C176+C183+C190+C197+C204+C212+C218+C224+C231+C246</f>
        <v>72028</v>
      </c>
      <c r="D4" s="360">
        <f>D5+D17+D26+D37+D48+D59+D70+D83+D92+D105+D115+D124+D135+D148+D155+D163+D169+D176+D183+D190+D197+D204+D212+D218+D224+D231+D246</f>
        <v>64914</v>
      </c>
      <c r="E4" s="323">
        <f>IF(D4&gt;0,D4/C4-1,IF(C4&lt;0,-(D4/C4-1),""))</f>
        <v>-0.099</v>
      </c>
      <c r="F4" s="297" t="str">
        <f t="shared" ref="F4:F67" si="0">IF(LEN(A4)=3,"是",IF(B4&lt;&gt;"",IF(SUM(C4:D4)&lt;&gt;0,"是","否"),"是"))</f>
        <v>是</v>
      </c>
      <c r="G4" s="172" t="str">
        <f t="shared" ref="G4:G67" si="1">IF(LEN(A4)=3,"类",IF(LEN(A4)=5,"款","项"))</f>
        <v>类</v>
      </c>
    </row>
    <row r="5" ht="36" customHeight="1" spans="1:7">
      <c r="A5" s="455" t="s">
        <v>136</v>
      </c>
      <c r="B5" s="321" t="s">
        <v>137</v>
      </c>
      <c r="C5" s="360">
        <f>SUM(C6:C16)</f>
        <v>2627</v>
      </c>
      <c r="D5" s="360">
        <f>SUM(D6:D16)</f>
        <v>2441</v>
      </c>
      <c r="E5" s="323">
        <f t="shared" ref="E5:E68" si="2">IF(D5&gt;0,D5/C5-1,IF(C5&lt;0,-(D5/C5-1),""))</f>
        <v>-0.071</v>
      </c>
      <c r="F5" s="297" t="str">
        <f t="shared" si="0"/>
        <v>是</v>
      </c>
      <c r="G5" s="172" t="str">
        <f t="shared" si="1"/>
        <v>款</v>
      </c>
    </row>
    <row r="6" ht="36" customHeight="1" spans="1:7">
      <c r="A6" s="456" t="s">
        <v>138</v>
      </c>
      <c r="B6" s="329" t="s">
        <v>139</v>
      </c>
      <c r="C6" s="364">
        <v>2247</v>
      </c>
      <c r="D6" s="364">
        <v>2036</v>
      </c>
      <c r="E6" s="328">
        <f t="shared" si="2"/>
        <v>-0.094</v>
      </c>
      <c r="F6" s="297" t="str">
        <f t="shared" si="0"/>
        <v>是</v>
      </c>
      <c r="G6" s="172" t="str">
        <f t="shared" si="1"/>
        <v>项</v>
      </c>
    </row>
    <row r="7" ht="36" customHeight="1" spans="1:7">
      <c r="A7" s="456" t="s">
        <v>140</v>
      </c>
      <c r="B7" s="329" t="s">
        <v>141</v>
      </c>
      <c r="C7" s="364">
        <v>151</v>
      </c>
      <c r="D7" s="364">
        <v>65</v>
      </c>
      <c r="E7" s="328">
        <f t="shared" si="2"/>
        <v>-0.57</v>
      </c>
      <c r="F7" s="297" t="str">
        <f t="shared" si="0"/>
        <v>是</v>
      </c>
      <c r="G7" s="172" t="str">
        <f t="shared" si="1"/>
        <v>项</v>
      </c>
    </row>
    <row r="8" ht="36" hidden="1" customHeight="1" spans="1:7">
      <c r="A8" s="456" t="s">
        <v>142</v>
      </c>
      <c r="B8" s="329" t="s">
        <v>143</v>
      </c>
      <c r="C8" s="364">
        <v>0</v>
      </c>
      <c r="D8" s="364"/>
      <c r="E8" s="328" t="str">
        <f t="shared" si="2"/>
        <v/>
      </c>
      <c r="F8" s="297" t="str">
        <f t="shared" si="0"/>
        <v>否</v>
      </c>
      <c r="G8" s="172" t="str">
        <f t="shared" si="1"/>
        <v>项</v>
      </c>
    </row>
    <row r="9" ht="36" customHeight="1" spans="1:7">
      <c r="A9" s="456" t="s">
        <v>144</v>
      </c>
      <c r="B9" s="329" t="s">
        <v>145</v>
      </c>
      <c r="C9" s="364">
        <v>130</v>
      </c>
      <c r="D9" s="364">
        <v>130</v>
      </c>
      <c r="E9" s="328">
        <f t="shared" si="2"/>
        <v>0</v>
      </c>
      <c r="F9" s="297" t="str">
        <f t="shared" si="0"/>
        <v>是</v>
      </c>
      <c r="G9" s="172" t="str">
        <f t="shared" si="1"/>
        <v>项</v>
      </c>
    </row>
    <row r="10" ht="36" customHeight="1" spans="1:7">
      <c r="A10" s="456" t="s">
        <v>146</v>
      </c>
      <c r="B10" s="329" t="s">
        <v>147</v>
      </c>
      <c r="C10" s="364">
        <v>15</v>
      </c>
      <c r="D10" s="364">
        <v>11</v>
      </c>
      <c r="E10" s="328">
        <f t="shared" si="2"/>
        <v>-0.267</v>
      </c>
      <c r="F10" s="297" t="str">
        <f t="shared" si="0"/>
        <v>是</v>
      </c>
      <c r="G10" s="172" t="str">
        <f t="shared" si="1"/>
        <v>项</v>
      </c>
    </row>
    <row r="11" ht="36" hidden="1" customHeight="1" spans="1:7">
      <c r="A11" s="456" t="s">
        <v>148</v>
      </c>
      <c r="B11" s="329" t="s">
        <v>149</v>
      </c>
      <c r="C11" s="364">
        <v>0</v>
      </c>
      <c r="D11" s="364"/>
      <c r="E11" s="328" t="str">
        <f t="shared" si="2"/>
        <v/>
      </c>
      <c r="F11" s="297" t="str">
        <f t="shared" si="0"/>
        <v>否</v>
      </c>
      <c r="G11" s="172" t="str">
        <f t="shared" si="1"/>
        <v>项</v>
      </c>
    </row>
    <row r="12" ht="36" customHeight="1" spans="1:7">
      <c r="A12" s="456" t="s">
        <v>150</v>
      </c>
      <c r="B12" s="329" t="s">
        <v>151</v>
      </c>
      <c r="C12" s="364">
        <v>0</v>
      </c>
      <c r="D12" s="364">
        <v>29</v>
      </c>
      <c r="E12" s="328"/>
      <c r="F12" s="297" t="str">
        <f t="shared" si="0"/>
        <v>是</v>
      </c>
      <c r="G12" s="172" t="str">
        <f t="shared" si="1"/>
        <v>项</v>
      </c>
    </row>
    <row r="13" ht="36" customHeight="1" spans="1:7">
      <c r="A13" s="456" t="s">
        <v>152</v>
      </c>
      <c r="B13" s="329" t="s">
        <v>153</v>
      </c>
      <c r="C13" s="364">
        <v>0</v>
      </c>
      <c r="D13" s="364">
        <v>70</v>
      </c>
      <c r="E13" s="328"/>
      <c r="F13" s="297" t="str">
        <f t="shared" si="0"/>
        <v>是</v>
      </c>
      <c r="G13" s="172" t="str">
        <f t="shared" si="1"/>
        <v>项</v>
      </c>
    </row>
    <row r="14" ht="36" hidden="1" customHeight="1" spans="1:7">
      <c r="A14" s="456" t="s">
        <v>154</v>
      </c>
      <c r="B14" s="329" t="s">
        <v>155</v>
      </c>
      <c r="C14" s="364">
        <v>0</v>
      </c>
      <c r="D14" s="364"/>
      <c r="E14" s="328" t="str">
        <f t="shared" si="2"/>
        <v/>
      </c>
      <c r="F14" s="297" t="str">
        <f t="shared" si="0"/>
        <v>否</v>
      </c>
      <c r="G14" s="172" t="str">
        <f t="shared" si="1"/>
        <v>项</v>
      </c>
    </row>
    <row r="15" ht="36" customHeight="1" spans="1:7">
      <c r="A15" s="456" t="s">
        <v>156</v>
      </c>
      <c r="B15" s="329" t="s">
        <v>157</v>
      </c>
      <c r="C15" s="364">
        <v>84</v>
      </c>
      <c r="D15" s="364">
        <v>100</v>
      </c>
      <c r="E15" s="328">
        <f t="shared" si="2"/>
        <v>0.19</v>
      </c>
      <c r="F15" s="297" t="str">
        <f t="shared" si="0"/>
        <v>是</v>
      </c>
      <c r="G15" s="172" t="str">
        <f t="shared" si="1"/>
        <v>项</v>
      </c>
    </row>
    <row r="16" ht="36" hidden="1" customHeight="1" spans="1:7">
      <c r="A16" s="456" t="s">
        <v>158</v>
      </c>
      <c r="B16" s="329" t="s">
        <v>159</v>
      </c>
      <c r="C16" s="364">
        <v>0</v>
      </c>
      <c r="D16" s="364"/>
      <c r="E16" s="328" t="str">
        <f t="shared" si="2"/>
        <v/>
      </c>
      <c r="F16" s="297" t="str">
        <f t="shared" si="0"/>
        <v>否</v>
      </c>
      <c r="G16" s="172" t="str">
        <f t="shared" si="1"/>
        <v>项</v>
      </c>
    </row>
    <row r="17" ht="36" customHeight="1" spans="1:7">
      <c r="A17" s="455" t="s">
        <v>160</v>
      </c>
      <c r="B17" s="321" t="s">
        <v>161</v>
      </c>
      <c r="C17" s="360">
        <f>SUM(C18:C25)</f>
        <v>2165</v>
      </c>
      <c r="D17" s="360">
        <f>SUM(D18:D25)</f>
        <v>2006</v>
      </c>
      <c r="E17" s="323">
        <f t="shared" si="2"/>
        <v>-0.073</v>
      </c>
      <c r="F17" s="297" t="str">
        <f t="shared" si="0"/>
        <v>是</v>
      </c>
      <c r="G17" s="172" t="str">
        <f t="shared" si="1"/>
        <v>款</v>
      </c>
    </row>
    <row r="18" ht="36" customHeight="1" spans="1:7">
      <c r="A18" s="456" t="s">
        <v>162</v>
      </c>
      <c r="B18" s="329" t="s">
        <v>139</v>
      </c>
      <c r="C18" s="364">
        <v>2008</v>
      </c>
      <c r="D18" s="364">
        <v>1667</v>
      </c>
      <c r="E18" s="328">
        <f t="shared" si="2"/>
        <v>-0.17</v>
      </c>
      <c r="F18" s="297" t="str">
        <f t="shared" si="0"/>
        <v>是</v>
      </c>
      <c r="G18" s="172" t="str">
        <f t="shared" si="1"/>
        <v>项</v>
      </c>
    </row>
    <row r="19" ht="36" hidden="1" customHeight="1" spans="1:7">
      <c r="A19" s="456" t="s">
        <v>163</v>
      </c>
      <c r="B19" s="329" t="s">
        <v>141</v>
      </c>
      <c r="C19" s="364">
        <v>0</v>
      </c>
      <c r="D19" s="364"/>
      <c r="E19" s="328" t="str">
        <f t="shared" si="2"/>
        <v/>
      </c>
      <c r="F19" s="297" t="str">
        <f t="shared" si="0"/>
        <v>否</v>
      </c>
      <c r="G19" s="172" t="str">
        <f t="shared" si="1"/>
        <v>项</v>
      </c>
    </row>
    <row r="20" ht="36" hidden="1" customHeight="1" spans="1:7">
      <c r="A20" s="456" t="s">
        <v>164</v>
      </c>
      <c r="B20" s="329" t="s">
        <v>143</v>
      </c>
      <c r="C20" s="364">
        <v>0</v>
      </c>
      <c r="D20" s="364"/>
      <c r="E20" s="328" t="str">
        <f t="shared" si="2"/>
        <v/>
      </c>
      <c r="F20" s="297" t="str">
        <f t="shared" si="0"/>
        <v>否</v>
      </c>
      <c r="G20" s="172" t="str">
        <f t="shared" si="1"/>
        <v>项</v>
      </c>
    </row>
    <row r="21" ht="36" customHeight="1" spans="1:7">
      <c r="A21" s="456" t="s">
        <v>165</v>
      </c>
      <c r="B21" s="329" t="s">
        <v>166</v>
      </c>
      <c r="C21" s="364">
        <v>120</v>
      </c>
      <c r="D21" s="364">
        <v>120</v>
      </c>
      <c r="E21" s="328">
        <f t="shared" si="2"/>
        <v>0</v>
      </c>
      <c r="F21" s="297" t="str">
        <f t="shared" si="0"/>
        <v>是</v>
      </c>
      <c r="G21" s="172" t="str">
        <f t="shared" si="1"/>
        <v>项</v>
      </c>
    </row>
    <row r="22" ht="36" customHeight="1" spans="1:7">
      <c r="A22" s="456" t="s">
        <v>167</v>
      </c>
      <c r="B22" s="329" t="s">
        <v>168</v>
      </c>
      <c r="C22" s="364">
        <v>17</v>
      </c>
      <c r="D22" s="364">
        <v>31</v>
      </c>
      <c r="E22" s="328">
        <f t="shared" si="2"/>
        <v>0.824</v>
      </c>
      <c r="F22" s="297" t="str">
        <f t="shared" si="0"/>
        <v>是</v>
      </c>
      <c r="G22" s="172" t="str">
        <f t="shared" si="1"/>
        <v>项</v>
      </c>
    </row>
    <row r="23" ht="36" customHeight="1" spans="1:7">
      <c r="A23" s="456" t="s">
        <v>169</v>
      </c>
      <c r="B23" s="329" t="s">
        <v>170</v>
      </c>
      <c r="C23" s="364">
        <v>20</v>
      </c>
      <c r="D23" s="364">
        <v>20</v>
      </c>
      <c r="E23" s="328">
        <f t="shared" si="2"/>
        <v>0</v>
      </c>
      <c r="F23" s="297" t="str">
        <f t="shared" si="0"/>
        <v>是</v>
      </c>
      <c r="G23" s="172" t="str">
        <f t="shared" si="1"/>
        <v>项</v>
      </c>
    </row>
    <row r="24" ht="36" customHeight="1" spans="1:7">
      <c r="A24" s="456" t="s">
        <v>171</v>
      </c>
      <c r="B24" s="329" t="s">
        <v>157</v>
      </c>
      <c r="C24" s="364">
        <v>0</v>
      </c>
      <c r="D24" s="364">
        <v>99</v>
      </c>
      <c r="E24" s="328"/>
      <c r="F24" s="297" t="str">
        <f t="shared" si="0"/>
        <v>是</v>
      </c>
      <c r="G24" s="172" t="str">
        <f t="shared" si="1"/>
        <v>项</v>
      </c>
    </row>
    <row r="25" ht="36" customHeight="1" spans="1:7">
      <c r="A25" s="456" t="s">
        <v>172</v>
      </c>
      <c r="B25" s="329" t="s">
        <v>173</v>
      </c>
      <c r="C25" s="364">
        <v>0</v>
      </c>
      <c r="D25" s="364">
        <v>69</v>
      </c>
      <c r="E25" s="328"/>
      <c r="F25" s="297" t="str">
        <f t="shared" si="0"/>
        <v>是</v>
      </c>
      <c r="G25" s="172" t="str">
        <f t="shared" si="1"/>
        <v>项</v>
      </c>
    </row>
    <row r="26" ht="36" customHeight="1" spans="1:7">
      <c r="A26" s="455" t="s">
        <v>174</v>
      </c>
      <c r="B26" s="321" t="s">
        <v>175</v>
      </c>
      <c r="C26" s="360">
        <f>SUM(C27:C36)</f>
        <v>14718</v>
      </c>
      <c r="D26" s="360">
        <f>SUM(D27:D36)</f>
        <v>14267</v>
      </c>
      <c r="E26" s="323">
        <f t="shared" si="2"/>
        <v>-0.031</v>
      </c>
      <c r="F26" s="297" t="str">
        <f t="shared" si="0"/>
        <v>是</v>
      </c>
      <c r="G26" s="172" t="str">
        <f t="shared" si="1"/>
        <v>款</v>
      </c>
    </row>
    <row r="27" ht="36" customHeight="1" spans="1:7">
      <c r="A27" s="456" t="s">
        <v>176</v>
      </c>
      <c r="B27" s="329" t="s">
        <v>139</v>
      </c>
      <c r="C27" s="364">
        <v>10665</v>
      </c>
      <c r="D27" s="364">
        <v>10769</v>
      </c>
      <c r="E27" s="328">
        <f t="shared" si="2"/>
        <v>0.01</v>
      </c>
      <c r="F27" s="297" t="str">
        <f t="shared" si="0"/>
        <v>是</v>
      </c>
      <c r="G27" s="172" t="str">
        <f t="shared" si="1"/>
        <v>项</v>
      </c>
    </row>
    <row r="28" ht="36" customHeight="1" spans="1:7">
      <c r="A28" s="456" t="s">
        <v>177</v>
      </c>
      <c r="B28" s="329" t="s">
        <v>141</v>
      </c>
      <c r="C28" s="364">
        <v>1338</v>
      </c>
      <c r="D28" s="364">
        <v>610</v>
      </c>
      <c r="E28" s="328">
        <f t="shared" si="2"/>
        <v>-0.544</v>
      </c>
      <c r="F28" s="297" t="str">
        <f t="shared" si="0"/>
        <v>是</v>
      </c>
      <c r="G28" s="172" t="str">
        <f t="shared" si="1"/>
        <v>项</v>
      </c>
    </row>
    <row r="29" ht="36" hidden="1" customHeight="1" spans="1:7">
      <c r="A29" s="456" t="s">
        <v>178</v>
      </c>
      <c r="B29" s="329" t="s">
        <v>143</v>
      </c>
      <c r="C29" s="364">
        <v>0</v>
      </c>
      <c r="D29" s="364"/>
      <c r="E29" s="328" t="str">
        <f t="shared" si="2"/>
        <v/>
      </c>
      <c r="F29" s="297" t="str">
        <f t="shared" si="0"/>
        <v>否</v>
      </c>
      <c r="G29" s="172" t="str">
        <f t="shared" si="1"/>
        <v>项</v>
      </c>
    </row>
    <row r="30" ht="36" hidden="1" customHeight="1" spans="1:7">
      <c r="A30" s="456" t="s">
        <v>179</v>
      </c>
      <c r="B30" s="329" t="s">
        <v>180</v>
      </c>
      <c r="C30" s="364">
        <v>0</v>
      </c>
      <c r="D30" s="364"/>
      <c r="E30" s="328" t="str">
        <f t="shared" si="2"/>
        <v/>
      </c>
      <c r="F30" s="297" t="str">
        <f t="shared" si="0"/>
        <v>否</v>
      </c>
      <c r="G30" s="172" t="str">
        <f t="shared" si="1"/>
        <v>项</v>
      </c>
    </row>
    <row r="31" ht="36" hidden="1" customHeight="1" spans="1:7">
      <c r="A31" s="456" t="s">
        <v>181</v>
      </c>
      <c r="B31" s="329" t="s">
        <v>182</v>
      </c>
      <c r="C31" s="364">
        <v>0</v>
      </c>
      <c r="D31" s="364"/>
      <c r="E31" s="328" t="str">
        <f t="shared" si="2"/>
        <v/>
      </c>
      <c r="F31" s="297" t="str">
        <f t="shared" si="0"/>
        <v>否</v>
      </c>
      <c r="G31" s="172" t="str">
        <f t="shared" si="1"/>
        <v>项</v>
      </c>
    </row>
    <row r="32" ht="36" hidden="1" customHeight="1" spans="1:7">
      <c r="A32" s="456" t="s">
        <v>183</v>
      </c>
      <c r="B32" s="329" t="s">
        <v>184</v>
      </c>
      <c r="C32" s="364">
        <v>0</v>
      </c>
      <c r="D32" s="364"/>
      <c r="E32" s="328" t="str">
        <f t="shared" si="2"/>
        <v/>
      </c>
      <c r="F32" s="297" t="str">
        <f t="shared" si="0"/>
        <v>否</v>
      </c>
      <c r="G32" s="172" t="str">
        <f t="shared" si="1"/>
        <v>项</v>
      </c>
    </row>
    <row r="33" ht="36" customHeight="1" spans="1:7">
      <c r="A33" s="456" t="s">
        <v>185</v>
      </c>
      <c r="B33" s="329" t="s">
        <v>186</v>
      </c>
      <c r="C33" s="364">
        <v>61</v>
      </c>
      <c r="D33" s="364">
        <v>18</v>
      </c>
      <c r="E33" s="328">
        <f t="shared" si="2"/>
        <v>-0.705</v>
      </c>
      <c r="F33" s="297" t="str">
        <f t="shared" si="0"/>
        <v>是</v>
      </c>
      <c r="G33" s="172" t="str">
        <f t="shared" si="1"/>
        <v>项</v>
      </c>
    </row>
    <row r="34" ht="36" hidden="1" customHeight="1" spans="1:7">
      <c r="A34" s="456" t="s">
        <v>187</v>
      </c>
      <c r="B34" s="329" t="s">
        <v>188</v>
      </c>
      <c r="C34" s="364">
        <v>0</v>
      </c>
      <c r="D34" s="364"/>
      <c r="E34" s="328" t="str">
        <f t="shared" si="2"/>
        <v/>
      </c>
      <c r="F34" s="297" t="str">
        <f t="shared" si="0"/>
        <v>否</v>
      </c>
      <c r="G34" s="172" t="str">
        <f t="shared" si="1"/>
        <v>项</v>
      </c>
    </row>
    <row r="35" ht="36" customHeight="1" spans="1:7">
      <c r="A35" s="456" t="s">
        <v>189</v>
      </c>
      <c r="B35" s="329" t="s">
        <v>157</v>
      </c>
      <c r="C35" s="364">
        <v>2596</v>
      </c>
      <c r="D35" s="364">
        <v>2769</v>
      </c>
      <c r="E35" s="328">
        <f t="shared" si="2"/>
        <v>0.067</v>
      </c>
      <c r="F35" s="297" t="str">
        <f t="shared" si="0"/>
        <v>是</v>
      </c>
      <c r="G35" s="172" t="str">
        <f t="shared" si="1"/>
        <v>项</v>
      </c>
    </row>
    <row r="36" ht="36" customHeight="1" spans="1:7">
      <c r="A36" s="457" t="s">
        <v>190</v>
      </c>
      <c r="B36" s="329" t="s">
        <v>191</v>
      </c>
      <c r="C36" s="364">
        <v>58</v>
      </c>
      <c r="D36" s="364">
        <v>101</v>
      </c>
      <c r="E36" s="328">
        <f t="shared" si="2"/>
        <v>0.741</v>
      </c>
      <c r="F36" s="297" t="str">
        <f t="shared" si="0"/>
        <v>是</v>
      </c>
      <c r="G36" s="172" t="str">
        <f t="shared" si="1"/>
        <v>项</v>
      </c>
    </row>
    <row r="37" ht="36" customHeight="1" spans="1:7">
      <c r="A37" s="455" t="s">
        <v>192</v>
      </c>
      <c r="B37" s="321" t="s">
        <v>193</v>
      </c>
      <c r="C37" s="360">
        <f>SUM(C38:C47)</f>
        <v>4207</v>
      </c>
      <c r="D37" s="360">
        <f>SUM(D38:D47)</f>
        <v>3927</v>
      </c>
      <c r="E37" s="323">
        <f t="shared" si="2"/>
        <v>-0.067</v>
      </c>
      <c r="F37" s="297" t="str">
        <f t="shared" si="0"/>
        <v>是</v>
      </c>
      <c r="G37" s="172" t="str">
        <f t="shared" si="1"/>
        <v>款</v>
      </c>
    </row>
    <row r="38" ht="36" customHeight="1" spans="1:7">
      <c r="A38" s="456" t="s">
        <v>194</v>
      </c>
      <c r="B38" s="329" t="s">
        <v>139</v>
      </c>
      <c r="C38" s="364">
        <v>2563</v>
      </c>
      <c r="D38" s="364">
        <v>2607</v>
      </c>
      <c r="E38" s="328">
        <f t="shared" si="2"/>
        <v>0.017</v>
      </c>
      <c r="F38" s="297" t="str">
        <f t="shared" si="0"/>
        <v>是</v>
      </c>
      <c r="G38" s="172" t="str">
        <f t="shared" si="1"/>
        <v>项</v>
      </c>
    </row>
    <row r="39" ht="36" customHeight="1" spans="1:7">
      <c r="A39" s="456" t="s">
        <v>195</v>
      </c>
      <c r="B39" s="329" t="s">
        <v>141</v>
      </c>
      <c r="C39" s="364">
        <v>177</v>
      </c>
      <c r="D39" s="364">
        <v>124</v>
      </c>
      <c r="E39" s="328">
        <f t="shared" si="2"/>
        <v>-0.299</v>
      </c>
      <c r="F39" s="297" t="str">
        <f t="shared" si="0"/>
        <v>是</v>
      </c>
      <c r="G39" s="172" t="str">
        <f t="shared" si="1"/>
        <v>项</v>
      </c>
    </row>
    <row r="40" ht="36" hidden="1" customHeight="1" spans="1:7">
      <c r="A40" s="456" t="s">
        <v>196</v>
      </c>
      <c r="B40" s="329" t="s">
        <v>143</v>
      </c>
      <c r="C40" s="364">
        <v>0</v>
      </c>
      <c r="D40" s="364"/>
      <c r="E40" s="328" t="str">
        <f t="shared" si="2"/>
        <v/>
      </c>
      <c r="F40" s="297" t="str">
        <f t="shared" si="0"/>
        <v>否</v>
      </c>
      <c r="G40" s="172" t="str">
        <f t="shared" si="1"/>
        <v>项</v>
      </c>
    </row>
    <row r="41" ht="36" customHeight="1" spans="1:7">
      <c r="A41" s="456" t="s">
        <v>197</v>
      </c>
      <c r="B41" s="329" t="s">
        <v>198</v>
      </c>
      <c r="C41" s="364">
        <v>0</v>
      </c>
      <c r="D41" s="364">
        <v>80</v>
      </c>
      <c r="E41" s="328"/>
      <c r="F41" s="297" t="str">
        <f t="shared" si="0"/>
        <v>是</v>
      </c>
      <c r="G41" s="172" t="str">
        <f t="shared" si="1"/>
        <v>项</v>
      </c>
    </row>
    <row r="42" ht="36" hidden="1" customHeight="1" spans="1:7">
      <c r="A42" s="456" t="s">
        <v>199</v>
      </c>
      <c r="B42" s="329" t="s">
        <v>200</v>
      </c>
      <c r="C42" s="364">
        <v>0</v>
      </c>
      <c r="D42" s="364"/>
      <c r="E42" s="328" t="str">
        <f t="shared" si="2"/>
        <v/>
      </c>
      <c r="F42" s="297" t="str">
        <f t="shared" si="0"/>
        <v>否</v>
      </c>
      <c r="G42" s="172" t="str">
        <f t="shared" si="1"/>
        <v>项</v>
      </c>
    </row>
    <row r="43" ht="36" hidden="1" customHeight="1" spans="1:7">
      <c r="A43" s="456" t="s">
        <v>201</v>
      </c>
      <c r="B43" s="329" t="s">
        <v>202</v>
      </c>
      <c r="C43" s="364">
        <v>0</v>
      </c>
      <c r="D43" s="364"/>
      <c r="E43" s="328" t="str">
        <f t="shared" si="2"/>
        <v/>
      </c>
      <c r="F43" s="297" t="str">
        <f t="shared" si="0"/>
        <v>否</v>
      </c>
      <c r="G43" s="172" t="str">
        <f t="shared" si="1"/>
        <v>项</v>
      </c>
    </row>
    <row r="44" ht="36" hidden="1" customHeight="1" spans="1:7">
      <c r="A44" s="456" t="s">
        <v>203</v>
      </c>
      <c r="B44" s="329" t="s">
        <v>204</v>
      </c>
      <c r="C44" s="364">
        <v>0</v>
      </c>
      <c r="D44" s="364"/>
      <c r="E44" s="328" t="str">
        <f t="shared" si="2"/>
        <v/>
      </c>
      <c r="F44" s="297" t="str">
        <f t="shared" si="0"/>
        <v>否</v>
      </c>
      <c r="G44" s="172" t="str">
        <f t="shared" si="1"/>
        <v>项</v>
      </c>
    </row>
    <row r="45" ht="36" hidden="1" customHeight="1" spans="1:7">
      <c r="A45" s="456" t="s">
        <v>205</v>
      </c>
      <c r="B45" s="329" t="s">
        <v>206</v>
      </c>
      <c r="C45" s="364">
        <v>0</v>
      </c>
      <c r="D45" s="364"/>
      <c r="E45" s="328" t="str">
        <f t="shared" si="2"/>
        <v/>
      </c>
      <c r="F45" s="297" t="str">
        <f t="shared" si="0"/>
        <v>否</v>
      </c>
      <c r="G45" s="172" t="str">
        <f t="shared" si="1"/>
        <v>项</v>
      </c>
    </row>
    <row r="46" ht="36" customHeight="1" spans="1:7">
      <c r="A46" s="456" t="s">
        <v>207</v>
      </c>
      <c r="B46" s="329" t="s">
        <v>157</v>
      </c>
      <c r="C46" s="364">
        <v>1042</v>
      </c>
      <c r="D46" s="364">
        <v>1069</v>
      </c>
      <c r="E46" s="328">
        <f t="shared" si="2"/>
        <v>0.026</v>
      </c>
      <c r="F46" s="297" t="str">
        <f t="shared" si="0"/>
        <v>是</v>
      </c>
      <c r="G46" s="172" t="str">
        <f t="shared" si="1"/>
        <v>项</v>
      </c>
    </row>
    <row r="47" ht="36" customHeight="1" spans="1:7">
      <c r="A47" s="456" t="s">
        <v>208</v>
      </c>
      <c r="B47" s="329" t="s">
        <v>209</v>
      </c>
      <c r="C47" s="364">
        <v>425</v>
      </c>
      <c r="D47" s="364">
        <v>47</v>
      </c>
      <c r="E47" s="328">
        <f t="shared" si="2"/>
        <v>-0.889</v>
      </c>
      <c r="F47" s="297" t="str">
        <f t="shared" si="0"/>
        <v>是</v>
      </c>
      <c r="G47" s="172" t="str">
        <f t="shared" si="1"/>
        <v>项</v>
      </c>
    </row>
    <row r="48" ht="36" customHeight="1" spans="1:7">
      <c r="A48" s="455" t="s">
        <v>210</v>
      </c>
      <c r="B48" s="321" t="s">
        <v>211</v>
      </c>
      <c r="C48" s="360">
        <f>SUM(C49:C58)</f>
        <v>1257</v>
      </c>
      <c r="D48" s="360">
        <f>SUM(D49:D58)</f>
        <v>1147</v>
      </c>
      <c r="E48" s="323">
        <f t="shared" si="2"/>
        <v>-0.088</v>
      </c>
      <c r="F48" s="297" t="str">
        <f t="shared" si="0"/>
        <v>是</v>
      </c>
      <c r="G48" s="172" t="str">
        <f t="shared" si="1"/>
        <v>款</v>
      </c>
    </row>
    <row r="49" ht="36" customHeight="1" spans="1:7">
      <c r="A49" s="456" t="s">
        <v>212</v>
      </c>
      <c r="B49" s="329" t="s">
        <v>139</v>
      </c>
      <c r="C49" s="364">
        <v>1049</v>
      </c>
      <c r="D49" s="364">
        <v>931</v>
      </c>
      <c r="E49" s="328">
        <f t="shared" si="2"/>
        <v>-0.112</v>
      </c>
      <c r="F49" s="297" t="str">
        <f t="shared" si="0"/>
        <v>是</v>
      </c>
      <c r="G49" s="172" t="str">
        <f t="shared" si="1"/>
        <v>项</v>
      </c>
    </row>
    <row r="50" ht="36" customHeight="1" spans="1:7">
      <c r="A50" s="456" t="s">
        <v>213</v>
      </c>
      <c r="B50" s="329" t="s">
        <v>141</v>
      </c>
      <c r="C50" s="364">
        <v>12</v>
      </c>
      <c r="D50" s="364">
        <v>0</v>
      </c>
      <c r="E50" s="328" t="str">
        <f t="shared" si="2"/>
        <v/>
      </c>
      <c r="F50" s="297" t="str">
        <f t="shared" si="0"/>
        <v>是</v>
      </c>
      <c r="G50" s="172" t="str">
        <f t="shared" si="1"/>
        <v>项</v>
      </c>
    </row>
    <row r="51" ht="36" hidden="1" customHeight="1" spans="1:7">
      <c r="A51" s="456" t="s">
        <v>214</v>
      </c>
      <c r="B51" s="329" t="s">
        <v>143</v>
      </c>
      <c r="C51" s="364">
        <v>0</v>
      </c>
      <c r="D51" s="364"/>
      <c r="E51" s="328" t="str">
        <f t="shared" si="2"/>
        <v/>
      </c>
      <c r="F51" s="297" t="str">
        <f t="shared" si="0"/>
        <v>否</v>
      </c>
      <c r="G51" s="172" t="str">
        <f t="shared" si="1"/>
        <v>项</v>
      </c>
    </row>
    <row r="52" ht="36" hidden="1" customHeight="1" spans="1:7">
      <c r="A52" s="456" t="s">
        <v>215</v>
      </c>
      <c r="B52" s="329" t="s">
        <v>216</v>
      </c>
      <c r="C52" s="364">
        <v>0</v>
      </c>
      <c r="D52" s="364"/>
      <c r="E52" s="328" t="str">
        <f t="shared" si="2"/>
        <v/>
      </c>
      <c r="F52" s="297" t="str">
        <f t="shared" si="0"/>
        <v>否</v>
      </c>
      <c r="G52" s="172" t="str">
        <f t="shared" si="1"/>
        <v>项</v>
      </c>
    </row>
    <row r="53" ht="36" customHeight="1" spans="1:7">
      <c r="A53" s="456" t="s">
        <v>217</v>
      </c>
      <c r="B53" s="329" t="s">
        <v>218</v>
      </c>
      <c r="C53" s="364">
        <v>30</v>
      </c>
      <c r="D53" s="364">
        <v>16</v>
      </c>
      <c r="E53" s="328">
        <f t="shared" si="2"/>
        <v>-0.467</v>
      </c>
      <c r="F53" s="297" t="str">
        <f t="shared" si="0"/>
        <v>是</v>
      </c>
      <c r="G53" s="172" t="str">
        <f t="shared" si="1"/>
        <v>项</v>
      </c>
    </row>
    <row r="54" ht="36" hidden="1" customHeight="1" spans="1:7">
      <c r="A54" s="456" t="s">
        <v>219</v>
      </c>
      <c r="B54" s="329" t="s">
        <v>220</v>
      </c>
      <c r="C54" s="364">
        <v>0</v>
      </c>
      <c r="D54" s="364"/>
      <c r="E54" s="328" t="str">
        <f t="shared" si="2"/>
        <v/>
      </c>
      <c r="F54" s="297" t="str">
        <f t="shared" si="0"/>
        <v>否</v>
      </c>
      <c r="G54" s="172" t="str">
        <f t="shared" si="1"/>
        <v>项</v>
      </c>
    </row>
    <row r="55" ht="36" customHeight="1" spans="1:7">
      <c r="A55" s="456" t="s">
        <v>221</v>
      </c>
      <c r="B55" s="329" t="s">
        <v>222</v>
      </c>
      <c r="C55" s="364">
        <v>113</v>
      </c>
      <c r="D55" s="364">
        <v>87</v>
      </c>
      <c r="E55" s="328">
        <f t="shared" si="2"/>
        <v>-0.23</v>
      </c>
      <c r="F55" s="297" t="str">
        <f t="shared" si="0"/>
        <v>是</v>
      </c>
      <c r="G55" s="172" t="str">
        <f t="shared" si="1"/>
        <v>项</v>
      </c>
    </row>
    <row r="56" ht="36" customHeight="1" spans="1:7">
      <c r="A56" s="456" t="s">
        <v>223</v>
      </c>
      <c r="B56" s="329" t="s">
        <v>224</v>
      </c>
      <c r="C56" s="364">
        <v>19</v>
      </c>
      <c r="D56" s="364">
        <v>31</v>
      </c>
      <c r="E56" s="328">
        <f t="shared" si="2"/>
        <v>0.632</v>
      </c>
      <c r="F56" s="297" t="str">
        <f t="shared" si="0"/>
        <v>是</v>
      </c>
      <c r="G56" s="172" t="str">
        <f t="shared" si="1"/>
        <v>项</v>
      </c>
    </row>
    <row r="57" ht="36" customHeight="1" spans="1:7">
      <c r="A57" s="456" t="s">
        <v>225</v>
      </c>
      <c r="B57" s="329" t="s">
        <v>157</v>
      </c>
      <c r="C57" s="364">
        <v>34</v>
      </c>
      <c r="D57" s="364">
        <v>82</v>
      </c>
      <c r="E57" s="328">
        <f t="shared" si="2"/>
        <v>1.412</v>
      </c>
      <c r="F57" s="297" t="str">
        <f t="shared" si="0"/>
        <v>是</v>
      </c>
      <c r="G57" s="172" t="str">
        <f t="shared" si="1"/>
        <v>项</v>
      </c>
    </row>
    <row r="58" ht="36" hidden="1" customHeight="1" spans="1:7">
      <c r="A58" s="456" t="s">
        <v>226</v>
      </c>
      <c r="B58" s="329" t="s">
        <v>227</v>
      </c>
      <c r="C58" s="364">
        <v>0</v>
      </c>
      <c r="D58" s="364"/>
      <c r="E58" s="328" t="str">
        <f t="shared" si="2"/>
        <v/>
      </c>
      <c r="F58" s="297" t="str">
        <f t="shared" si="0"/>
        <v>否</v>
      </c>
      <c r="G58" s="172" t="str">
        <f t="shared" si="1"/>
        <v>项</v>
      </c>
    </row>
    <row r="59" ht="36" customHeight="1" spans="1:7">
      <c r="A59" s="455" t="s">
        <v>228</v>
      </c>
      <c r="B59" s="321" t="s">
        <v>229</v>
      </c>
      <c r="C59" s="360">
        <f>SUM(C60:C69)</f>
        <v>4215</v>
      </c>
      <c r="D59" s="360">
        <f>SUM(D60:D69)</f>
        <v>3553</v>
      </c>
      <c r="E59" s="323">
        <f t="shared" si="2"/>
        <v>-0.157</v>
      </c>
      <c r="F59" s="297" t="str">
        <f t="shared" si="0"/>
        <v>是</v>
      </c>
      <c r="G59" s="172" t="str">
        <f t="shared" si="1"/>
        <v>款</v>
      </c>
    </row>
    <row r="60" ht="36" customHeight="1" spans="1:7">
      <c r="A60" s="456" t="s">
        <v>230</v>
      </c>
      <c r="B60" s="329" t="s">
        <v>139</v>
      </c>
      <c r="C60" s="364">
        <v>2468</v>
      </c>
      <c r="D60" s="364">
        <v>2233</v>
      </c>
      <c r="E60" s="328">
        <f t="shared" si="2"/>
        <v>-0.095</v>
      </c>
      <c r="F60" s="297" t="str">
        <f t="shared" si="0"/>
        <v>是</v>
      </c>
      <c r="G60" s="172" t="str">
        <f t="shared" si="1"/>
        <v>项</v>
      </c>
    </row>
    <row r="61" ht="36" customHeight="1" spans="1:7">
      <c r="A61" s="456" t="s">
        <v>231</v>
      </c>
      <c r="B61" s="329" t="s">
        <v>141</v>
      </c>
      <c r="C61" s="364">
        <v>403</v>
      </c>
      <c r="D61" s="364">
        <v>242</v>
      </c>
      <c r="E61" s="328">
        <f t="shared" si="2"/>
        <v>-0.4</v>
      </c>
      <c r="F61" s="297" t="str">
        <f t="shared" si="0"/>
        <v>是</v>
      </c>
      <c r="G61" s="172" t="str">
        <f t="shared" si="1"/>
        <v>项</v>
      </c>
    </row>
    <row r="62" ht="36" hidden="1" customHeight="1" spans="1:7">
      <c r="A62" s="456" t="s">
        <v>232</v>
      </c>
      <c r="B62" s="329" t="s">
        <v>143</v>
      </c>
      <c r="C62" s="364">
        <v>0</v>
      </c>
      <c r="D62" s="364"/>
      <c r="E62" s="328" t="str">
        <f t="shared" si="2"/>
        <v/>
      </c>
      <c r="F62" s="297" t="str">
        <f t="shared" si="0"/>
        <v>否</v>
      </c>
      <c r="G62" s="172" t="str">
        <f t="shared" si="1"/>
        <v>项</v>
      </c>
    </row>
    <row r="63" ht="36" customHeight="1" spans="1:7">
      <c r="A63" s="456" t="s">
        <v>233</v>
      </c>
      <c r="B63" s="329" t="s">
        <v>234</v>
      </c>
      <c r="C63" s="364">
        <v>0</v>
      </c>
      <c r="D63" s="364">
        <v>30</v>
      </c>
      <c r="E63" s="328"/>
      <c r="F63" s="297" t="str">
        <f t="shared" si="0"/>
        <v>是</v>
      </c>
      <c r="G63" s="172" t="str">
        <f t="shared" si="1"/>
        <v>项</v>
      </c>
    </row>
    <row r="64" ht="36" hidden="1" customHeight="1" spans="1:7">
      <c r="A64" s="456" t="s">
        <v>235</v>
      </c>
      <c r="B64" s="329" t="s">
        <v>236</v>
      </c>
      <c r="C64" s="364">
        <v>0</v>
      </c>
      <c r="D64" s="364">
        <v>0</v>
      </c>
      <c r="E64" s="328" t="str">
        <f t="shared" si="2"/>
        <v/>
      </c>
      <c r="F64" s="297" t="str">
        <f t="shared" si="0"/>
        <v>否</v>
      </c>
      <c r="G64" s="172" t="str">
        <f t="shared" si="1"/>
        <v>项</v>
      </c>
    </row>
    <row r="65" ht="36" hidden="1" customHeight="1" spans="1:7">
      <c r="A65" s="456" t="s">
        <v>237</v>
      </c>
      <c r="B65" s="329" t="s">
        <v>238</v>
      </c>
      <c r="C65" s="364">
        <v>0</v>
      </c>
      <c r="D65" s="364"/>
      <c r="E65" s="328" t="str">
        <f t="shared" si="2"/>
        <v/>
      </c>
      <c r="F65" s="297" t="str">
        <f t="shared" si="0"/>
        <v>否</v>
      </c>
      <c r="G65" s="172" t="str">
        <f t="shared" si="1"/>
        <v>项</v>
      </c>
    </row>
    <row r="66" ht="36" customHeight="1" spans="1:7">
      <c r="A66" s="456" t="s">
        <v>239</v>
      </c>
      <c r="B66" s="329" t="s">
        <v>240</v>
      </c>
      <c r="C66" s="364">
        <v>1258</v>
      </c>
      <c r="D66" s="364">
        <v>135</v>
      </c>
      <c r="E66" s="328">
        <f t="shared" si="2"/>
        <v>-0.893</v>
      </c>
      <c r="F66" s="297" t="str">
        <f t="shared" si="0"/>
        <v>是</v>
      </c>
      <c r="G66" s="172" t="str">
        <f t="shared" si="1"/>
        <v>项</v>
      </c>
    </row>
    <row r="67" ht="36" customHeight="1" spans="1:7">
      <c r="A67" s="456" t="s">
        <v>241</v>
      </c>
      <c r="B67" s="329" t="s">
        <v>242</v>
      </c>
      <c r="C67" s="364">
        <v>3</v>
      </c>
      <c r="D67" s="364">
        <v>0</v>
      </c>
      <c r="E67" s="328" t="str">
        <f t="shared" si="2"/>
        <v/>
      </c>
      <c r="F67" s="297" t="str">
        <f t="shared" si="0"/>
        <v>是</v>
      </c>
      <c r="G67" s="172" t="str">
        <f t="shared" si="1"/>
        <v>项</v>
      </c>
    </row>
    <row r="68" ht="36" customHeight="1" spans="1:7">
      <c r="A68" s="456" t="s">
        <v>243</v>
      </c>
      <c r="B68" s="329" t="s">
        <v>157</v>
      </c>
      <c r="C68" s="364">
        <v>83</v>
      </c>
      <c r="D68" s="364">
        <v>137</v>
      </c>
      <c r="E68" s="328">
        <f t="shared" si="2"/>
        <v>0.651</v>
      </c>
      <c r="F68" s="297" t="str">
        <f t="shared" ref="F68:F131" si="3">IF(LEN(A68)=3,"是",IF(B68&lt;&gt;"",IF(SUM(C68:D68)&lt;&gt;0,"是","否"),"是"))</f>
        <v>是</v>
      </c>
      <c r="G68" s="172" t="str">
        <f t="shared" ref="G68:G131" si="4">IF(LEN(A68)=3,"类",IF(LEN(A68)=5,"款","项"))</f>
        <v>项</v>
      </c>
    </row>
    <row r="69" ht="36" customHeight="1" spans="1:7">
      <c r="A69" s="456" t="s">
        <v>244</v>
      </c>
      <c r="B69" s="329" t="s">
        <v>245</v>
      </c>
      <c r="C69" s="364">
        <v>0</v>
      </c>
      <c r="D69" s="364">
        <v>776</v>
      </c>
      <c r="E69" s="328"/>
      <c r="F69" s="297" t="str">
        <f t="shared" si="3"/>
        <v>是</v>
      </c>
      <c r="G69" s="172" t="str">
        <f t="shared" si="4"/>
        <v>项</v>
      </c>
    </row>
    <row r="70" ht="36" customHeight="1" spans="1:7">
      <c r="A70" s="455" t="s">
        <v>246</v>
      </c>
      <c r="B70" s="321" t="s">
        <v>247</v>
      </c>
      <c r="C70" s="360">
        <f>SUM(C71:C82)</f>
        <v>1600</v>
      </c>
      <c r="D70" s="360">
        <f>SUM(D71:D82)</f>
        <v>0</v>
      </c>
      <c r="E70" s="323" t="str">
        <f t="shared" ref="E70:E132" si="5">IF(D70&gt;0,D70/C70-1,IF(C70&lt;0,-(D70/C70-1),""))</f>
        <v/>
      </c>
      <c r="F70" s="297" t="str">
        <f t="shared" si="3"/>
        <v>是</v>
      </c>
      <c r="G70" s="172" t="str">
        <f t="shared" si="4"/>
        <v>款</v>
      </c>
    </row>
    <row r="71" ht="36" customHeight="1" spans="1:7">
      <c r="A71" s="456" t="s">
        <v>248</v>
      </c>
      <c r="B71" s="329" t="s">
        <v>139</v>
      </c>
      <c r="C71" s="364">
        <v>800</v>
      </c>
      <c r="D71" s="364">
        <v>0</v>
      </c>
      <c r="E71" s="328" t="str">
        <f t="shared" si="5"/>
        <v/>
      </c>
      <c r="F71" s="297" t="str">
        <f t="shared" si="3"/>
        <v>是</v>
      </c>
      <c r="G71" s="172" t="str">
        <f t="shared" si="4"/>
        <v>项</v>
      </c>
    </row>
    <row r="72" ht="36" hidden="1" customHeight="1" spans="1:7">
      <c r="A72" s="456" t="s">
        <v>249</v>
      </c>
      <c r="B72" s="329" t="s">
        <v>141</v>
      </c>
      <c r="C72" s="364">
        <v>0</v>
      </c>
      <c r="D72" s="364"/>
      <c r="E72" s="328" t="str">
        <f t="shared" si="5"/>
        <v/>
      </c>
      <c r="F72" s="297" t="str">
        <f t="shared" si="3"/>
        <v>否</v>
      </c>
      <c r="G72" s="172" t="str">
        <f t="shared" si="4"/>
        <v>项</v>
      </c>
    </row>
    <row r="73" ht="36" hidden="1" customHeight="1" spans="1:7">
      <c r="A73" s="456" t="s">
        <v>250</v>
      </c>
      <c r="B73" s="329" t="s">
        <v>143</v>
      </c>
      <c r="C73" s="364">
        <v>0</v>
      </c>
      <c r="D73" s="364"/>
      <c r="E73" s="328" t="str">
        <f t="shared" si="5"/>
        <v/>
      </c>
      <c r="F73" s="297" t="str">
        <f t="shared" si="3"/>
        <v>否</v>
      </c>
      <c r="G73" s="172" t="str">
        <f t="shared" si="4"/>
        <v>项</v>
      </c>
    </row>
    <row r="74" ht="36" hidden="1" customHeight="1" spans="1:7">
      <c r="A74" s="456" t="s">
        <v>251</v>
      </c>
      <c r="B74" s="329" t="s">
        <v>252</v>
      </c>
      <c r="C74" s="364"/>
      <c r="D74" s="364"/>
      <c r="E74" s="328" t="str">
        <f t="shared" si="5"/>
        <v/>
      </c>
      <c r="F74" s="297" t="str">
        <f t="shared" si="3"/>
        <v>否</v>
      </c>
      <c r="G74" s="172" t="str">
        <f t="shared" si="4"/>
        <v>项</v>
      </c>
    </row>
    <row r="75" ht="36" hidden="1" customHeight="1" spans="1:7">
      <c r="A75" s="456" t="s">
        <v>253</v>
      </c>
      <c r="B75" s="329" t="s">
        <v>254</v>
      </c>
      <c r="C75" s="364"/>
      <c r="D75" s="364"/>
      <c r="E75" s="328" t="str">
        <f t="shared" si="5"/>
        <v/>
      </c>
      <c r="F75" s="297" t="str">
        <f t="shared" si="3"/>
        <v>否</v>
      </c>
      <c r="G75" s="172" t="str">
        <f t="shared" si="4"/>
        <v>项</v>
      </c>
    </row>
    <row r="76" ht="36" hidden="1" customHeight="1" spans="1:7">
      <c r="A76" s="456" t="s">
        <v>255</v>
      </c>
      <c r="B76" s="329" t="s">
        <v>256</v>
      </c>
      <c r="C76" s="364"/>
      <c r="D76" s="364"/>
      <c r="E76" s="328" t="str">
        <f t="shared" si="5"/>
        <v/>
      </c>
      <c r="F76" s="297" t="str">
        <f t="shared" si="3"/>
        <v>否</v>
      </c>
      <c r="G76" s="172" t="str">
        <f t="shared" si="4"/>
        <v>项</v>
      </c>
    </row>
    <row r="77" ht="36" hidden="1" customHeight="1" spans="1:7">
      <c r="A77" s="456" t="s">
        <v>257</v>
      </c>
      <c r="B77" s="329" t="s">
        <v>258</v>
      </c>
      <c r="C77" s="364"/>
      <c r="D77" s="364"/>
      <c r="E77" s="328" t="str">
        <f t="shared" si="5"/>
        <v/>
      </c>
      <c r="F77" s="297" t="str">
        <f t="shared" si="3"/>
        <v>否</v>
      </c>
      <c r="G77" s="172" t="str">
        <f t="shared" si="4"/>
        <v>项</v>
      </c>
    </row>
    <row r="78" ht="36" hidden="1" customHeight="1" spans="1:7">
      <c r="A78" s="456" t="s">
        <v>259</v>
      </c>
      <c r="B78" s="329" t="s">
        <v>260</v>
      </c>
      <c r="C78" s="364"/>
      <c r="D78" s="364"/>
      <c r="E78" s="328" t="str">
        <f t="shared" si="5"/>
        <v/>
      </c>
      <c r="F78" s="297" t="str">
        <f t="shared" si="3"/>
        <v>否</v>
      </c>
      <c r="G78" s="172" t="str">
        <f t="shared" si="4"/>
        <v>项</v>
      </c>
    </row>
    <row r="79" ht="36" hidden="1" customHeight="1" spans="1:7">
      <c r="A79" s="456" t="s">
        <v>261</v>
      </c>
      <c r="B79" s="329" t="s">
        <v>240</v>
      </c>
      <c r="C79" s="364">
        <v>0</v>
      </c>
      <c r="D79" s="364"/>
      <c r="E79" s="328" t="str">
        <f t="shared" si="5"/>
        <v/>
      </c>
      <c r="F79" s="297" t="str">
        <f t="shared" si="3"/>
        <v>否</v>
      </c>
      <c r="G79" s="172" t="str">
        <f t="shared" si="4"/>
        <v>项</v>
      </c>
    </row>
    <row r="80" ht="36" hidden="1" customHeight="1" spans="1:7">
      <c r="A80" s="458">
        <v>2010710</v>
      </c>
      <c r="B80" s="329" t="s">
        <v>262</v>
      </c>
      <c r="C80" s="364">
        <v>0</v>
      </c>
      <c r="D80" s="364"/>
      <c r="E80" s="328" t="str">
        <f t="shared" si="5"/>
        <v/>
      </c>
      <c r="F80" s="297" t="str">
        <f t="shared" si="3"/>
        <v>否</v>
      </c>
      <c r="G80" s="172" t="str">
        <f t="shared" si="4"/>
        <v>项</v>
      </c>
    </row>
    <row r="81" ht="36" hidden="1" customHeight="1" spans="1:7">
      <c r="A81" s="456" t="s">
        <v>263</v>
      </c>
      <c r="B81" s="329" t="s">
        <v>157</v>
      </c>
      <c r="C81" s="364">
        <v>0</v>
      </c>
      <c r="D81" s="364"/>
      <c r="E81" s="328" t="str">
        <f t="shared" si="5"/>
        <v/>
      </c>
      <c r="F81" s="297" t="str">
        <f t="shared" si="3"/>
        <v>否</v>
      </c>
      <c r="G81" s="172" t="str">
        <f t="shared" si="4"/>
        <v>项</v>
      </c>
    </row>
    <row r="82" ht="36" customHeight="1" spans="1:7">
      <c r="A82" s="456" t="s">
        <v>264</v>
      </c>
      <c r="B82" s="329" t="s">
        <v>265</v>
      </c>
      <c r="C82" s="364">
        <v>800</v>
      </c>
      <c r="D82" s="364">
        <v>0</v>
      </c>
      <c r="E82" s="328" t="str">
        <f t="shared" si="5"/>
        <v/>
      </c>
      <c r="F82" s="297" t="str">
        <f t="shared" si="3"/>
        <v>是</v>
      </c>
      <c r="G82" s="172" t="str">
        <f t="shared" si="4"/>
        <v>项</v>
      </c>
    </row>
    <row r="83" ht="36" customHeight="1" spans="1:7">
      <c r="A83" s="455" t="s">
        <v>266</v>
      </c>
      <c r="B83" s="321" t="s">
        <v>267</v>
      </c>
      <c r="C83" s="360">
        <f>SUM(C84:C91)</f>
        <v>112</v>
      </c>
      <c r="D83" s="360">
        <f>SUM(D84:D91)</f>
        <v>92</v>
      </c>
      <c r="E83" s="323">
        <f t="shared" si="5"/>
        <v>-0.179</v>
      </c>
      <c r="F83" s="297" t="str">
        <f t="shared" si="3"/>
        <v>是</v>
      </c>
      <c r="G83" s="172" t="str">
        <f t="shared" si="4"/>
        <v>款</v>
      </c>
    </row>
    <row r="84" ht="36" customHeight="1" spans="1:7">
      <c r="A84" s="456" t="s">
        <v>268</v>
      </c>
      <c r="B84" s="329" t="s">
        <v>139</v>
      </c>
      <c r="C84" s="364">
        <v>72</v>
      </c>
      <c r="D84" s="364">
        <v>52</v>
      </c>
      <c r="E84" s="328">
        <f t="shared" si="5"/>
        <v>-0.278</v>
      </c>
      <c r="F84" s="297" t="str">
        <f t="shared" si="3"/>
        <v>是</v>
      </c>
      <c r="G84" s="172" t="str">
        <f t="shared" si="4"/>
        <v>项</v>
      </c>
    </row>
    <row r="85" ht="36" hidden="1" customHeight="1" spans="1:7">
      <c r="A85" s="456" t="s">
        <v>269</v>
      </c>
      <c r="B85" s="329" t="s">
        <v>141</v>
      </c>
      <c r="C85" s="364">
        <v>0</v>
      </c>
      <c r="D85" s="364"/>
      <c r="E85" s="328" t="str">
        <f t="shared" si="5"/>
        <v/>
      </c>
      <c r="F85" s="297" t="str">
        <f t="shared" si="3"/>
        <v>否</v>
      </c>
      <c r="G85" s="172" t="str">
        <f t="shared" si="4"/>
        <v>项</v>
      </c>
    </row>
    <row r="86" ht="36" hidden="1" customHeight="1" spans="1:7">
      <c r="A86" s="456" t="s">
        <v>270</v>
      </c>
      <c r="B86" s="329" t="s">
        <v>143</v>
      </c>
      <c r="C86" s="364">
        <v>0</v>
      </c>
      <c r="D86" s="364"/>
      <c r="E86" s="328" t="str">
        <f t="shared" si="5"/>
        <v/>
      </c>
      <c r="F86" s="297" t="str">
        <f t="shared" si="3"/>
        <v>否</v>
      </c>
      <c r="G86" s="172" t="str">
        <f t="shared" si="4"/>
        <v>项</v>
      </c>
    </row>
    <row r="87" ht="36" hidden="1" customHeight="1" spans="1:7">
      <c r="A87" s="456" t="s">
        <v>271</v>
      </c>
      <c r="B87" s="329" t="s">
        <v>272</v>
      </c>
      <c r="C87" s="364">
        <v>0</v>
      </c>
      <c r="D87" s="364"/>
      <c r="E87" s="328" t="str">
        <f t="shared" si="5"/>
        <v/>
      </c>
      <c r="F87" s="297" t="str">
        <f t="shared" si="3"/>
        <v>否</v>
      </c>
      <c r="G87" s="172" t="str">
        <f t="shared" si="4"/>
        <v>项</v>
      </c>
    </row>
    <row r="88" ht="36" hidden="1" customHeight="1" spans="1:7">
      <c r="A88" s="456" t="s">
        <v>273</v>
      </c>
      <c r="B88" s="329" t="s">
        <v>274</v>
      </c>
      <c r="C88" s="364">
        <v>0</v>
      </c>
      <c r="D88" s="364"/>
      <c r="E88" s="328" t="str">
        <f t="shared" si="5"/>
        <v/>
      </c>
      <c r="F88" s="297" t="str">
        <f t="shared" si="3"/>
        <v>否</v>
      </c>
      <c r="G88" s="172" t="str">
        <f t="shared" si="4"/>
        <v>项</v>
      </c>
    </row>
    <row r="89" ht="36" hidden="1" customHeight="1" spans="1:7">
      <c r="A89" s="456" t="s">
        <v>275</v>
      </c>
      <c r="B89" s="329" t="s">
        <v>240</v>
      </c>
      <c r="C89" s="364">
        <v>0</v>
      </c>
      <c r="D89" s="364"/>
      <c r="E89" s="328" t="str">
        <f t="shared" si="5"/>
        <v/>
      </c>
      <c r="F89" s="297" t="str">
        <f t="shared" si="3"/>
        <v>否</v>
      </c>
      <c r="G89" s="172" t="str">
        <f t="shared" si="4"/>
        <v>项</v>
      </c>
    </row>
    <row r="90" ht="36" customHeight="1" spans="1:7">
      <c r="A90" s="456" t="s">
        <v>276</v>
      </c>
      <c r="B90" s="329" t="s">
        <v>157</v>
      </c>
      <c r="C90" s="364">
        <v>40</v>
      </c>
      <c r="D90" s="364">
        <v>40</v>
      </c>
      <c r="E90" s="328">
        <f t="shared" si="5"/>
        <v>0</v>
      </c>
      <c r="F90" s="297" t="str">
        <f t="shared" si="3"/>
        <v>是</v>
      </c>
      <c r="G90" s="172" t="str">
        <f t="shared" si="4"/>
        <v>项</v>
      </c>
    </row>
    <row r="91" ht="36" hidden="1" customHeight="1" spans="1:7">
      <c r="A91" s="456" t="s">
        <v>277</v>
      </c>
      <c r="B91" s="329" t="s">
        <v>278</v>
      </c>
      <c r="C91" s="364">
        <v>0</v>
      </c>
      <c r="D91" s="364"/>
      <c r="E91" s="328" t="str">
        <f t="shared" si="5"/>
        <v/>
      </c>
      <c r="F91" s="297" t="str">
        <f t="shared" si="3"/>
        <v>否</v>
      </c>
      <c r="G91" s="172" t="str">
        <f t="shared" si="4"/>
        <v>项</v>
      </c>
    </row>
    <row r="92" ht="36" customHeight="1" spans="1:7">
      <c r="A92" s="455" t="s">
        <v>279</v>
      </c>
      <c r="B92" s="321" t="s">
        <v>280</v>
      </c>
      <c r="C92" s="360">
        <f>SUM(C93:C104)</f>
        <v>0</v>
      </c>
      <c r="D92" s="360">
        <f>SUM(D93:D104)</f>
        <v>242</v>
      </c>
      <c r="E92" s="323"/>
      <c r="F92" s="297" t="str">
        <f t="shared" si="3"/>
        <v>是</v>
      </c>
      <c r="G92" s="172" t="str">
        <f t="shared" si="4"/>
        <v>款</v>
      </c>
    </row>
    <row r="93" ht="36" customHeight="1" spans="1:7">
      <c r="A93" s="456" t="s">
        <v>281</v>
      </c>
      <c r="B93" s="329" t="s">
        <v>139</v>
      </c>
      <c r="C93" s="364">
        <v>0</v>
      </c>
      <c r="D93" s="364">
        <v>242</v>
      </c>
      <c r="E93" s="328"/>
      <c r="F93" s="297" t="str">
        <f t="shared" si="3"/>
        <v>是</v>
      </c>
      <c r="G93" s="172" t="str">
        <f t="shared" si="4"/>
        <v>项</v>
      </c>
    </row>
    <row r="94" ht="36" hidden="1" customHeight="1" spans="1:7">
      <c r="A94" s="456" t="s">
        <v>282</v>
      </c>
      <c r="B94" s="329" t="s">
        <v>141</v>
      </c>
      <c r="C94" s="364">
        <v>0</v>
      </c>
      <c r="D94" s="364"/>
      <c r="E94" s="328" t="str">
        <f t="shared" si="5"/>
        <v/>
      </c>
      <c r="F94" s="297" t="str">
        <f t="shared" si="3"/>
        <v>否</v>
      </c>
      <c r="G94" s="172" t="str">
        <f t="shared" si="4"/>
        <v>项</v>
      </c>
    </row>
    <row r="95" ht="36" hidden="1" customHeight="1" spans="1:7">
      <c r="A95" s="456" t="s">
        <v>283</v>
      </c>
      <c r="B95" s="329" t="s">
        <v>143</v>
      </c>
      <c r="C95" s="364">
        <v>0</v>
      </c>
      <c r="D95" s="364"/>
      <c r="E95" s="328" t="str">
        <f t="shared" si="5"/>
        <v/>
      </c>
      <c r="F95" s="297" t="str">
        <f t="shared" si="3"/>
        <v>否</v>
      </c>
      <c r="G95" s="172" t="str">
        <f t="shared" si="4"/>
        <v>项</v>
      </c>
    </row>
    <row r="96" ht="36" hidden="1" customHeight="1" spans="1:7">
      <c r="A96" s="456" t="s">
        <v>284</v>
      </c>
      <c r="B96" s="329" t="s">
        <v>285</v>
      </c>
      <c r="C96" s="364">
        <v>0</v>
      </c>
      <c r="D96" s="364"/>
      <c r="E96" s="328" t="str">
        <f t="shared" si="5"/>
        <v/>
      </c>
      <c r="F96" s="297" t="str">
        <f t="shared" si="3"/>
        <v>否</v>
      </c>
      <c r="G96" s="172" t="str">
        <f t="shared" si="4"/>
        <v>项</v>
      </c>
    </row>
    <row r="97" ht="36" hidden="1" customHeight="1" spans="1:7">
      <c r="A97" s="456" t="s">
        <v>286</v>
      </c>
      <c r="B97" s="329" t="s">
        <v>287</v>
      </c>
      <c r="C97" s="364">
        <v>0</v>
      </c>
      <c r="D97" s="364"/>
      <c r="E97" s="328" t="str">
        <f t="shared" si="5"/>
        <v/>
      </c>
      <c r="F97" s="297" t="str">
        <f t="shared" si="3"/>
        <v>否</v>
      </c>
      <c r="G97" s="172" t="str">
        <f t="shared" si="4"/>
        <v>项</v>
      </c>
    </row>
    <row r="98" ht="36" hidden="1" customHeight="1" spans="1:7">
      <c r="A98" s="456" t="s">
        <v>288</v>
      </c>
      <c r="B98" s="329" t="s">
        <v>240</v>
      </c>
      <c r="C98" s="364">
        <v>0</v>
      </c>
      <c r="D98" s="364"/>
      <c r="E98" s="328" t="str">
        <f t="shared" si="5"/>
        <v/>
      </c>
      <c r="F98" s="297" t="str">
        <f t="shared" si="3"/>
        <v>否</v>
      </c>
      <c r="G98" s="172" t="str">
        <f t="shared" si="4"/>
        <v>项</v>
      </c>
    </row>
    <row r="99" ht="36" hidden="1" customHeight="1" spans="1:7">
      <c r="A99" s="456" t="s">
        <v>289</v>
      </c>
      <c r="B99" s="329" t="s">
        <v>290</v>
      </c>
      <c r="C99" s="364">
        <v>0</v>
      </c>
      <c r="D99" s="364"/>
      <c r="E99" s="328" t="str">
        <f t="shared" si="5"/>
        <v/>
      </c>
      <c r="F99" s="297" t="str">
        <f t="shared" si="3"/>
        <v>否</v>
      </c>
      <c r="G99" s="172" t="str">
        <f t="shared" si="4"/>
        <v>项</v>
      </c>
    </row>
    <row r="100" ht="36" hidden="1" customHeight="1" spans="1:7">
      <c r="A100" s="456" t="s">
        <v>291</v>
      </c>
      <c r="B100" s="329" t="s">
        <v>292</v>
      </c>
      <c r="C100" s="364">
        <v>0</v>
      </c>
      <c r="D100" s="364"/>
      <c r="E100" s="328" t="str">
        <f t="shared" si="5"/>
        <v/>
      </c>
      <c r="F100" s="297" t="str">
        <f t="shared" si="3"/>
        <v>否</v>
      </c>
      <c r="G100" s="172" t="str">
        <f t="shared" si="4"/>
        <v>项</v>
      </c>
    </row>
    <row r="101" ht="36" hidden="1" customHeight="1" spans="1:7">
      <c r="A101" s="456" t="s">
        <v>293</v>
      </c>
      <c r="B101" s="329" t="s">
        <v>294</v>
      </c>
      <c r="C101" s="364">
        <v>0</v>
      </c>
      <c r="D101" s="364"/>
      <c r="E101" s="328" t="str">
        <f t="shared" si="5"/>
        <v/>
      </c>
      <c r="F101" s="297" t="str">
        <f t="shared" si="3"/>
        <v>否</v>
      </c>
      <c r="G101" s="172" t="str">
        <f t="shared" si="4"/>
        <v>项</v>
      </c>
    </row>
    <row r="102" ht="36" hidden="1" customHeight="1" spans="1:7">
      <c r="A102" s="456" t="s">
        <v>295</v>
      </c>
      <c r="B102" s="329" t="s">
        <v>296</v>
      </c>
      <c r="C102" s="364">
        <v>0</v>
      </c>
      <c r="D102" s="364"/>
      <c r="E102" s="328" t="str">
        <f t="shared" si="5"/>
        <v/>
      </c>
      <c r="F102" s="297" t="str">
        <f t="shared" si="3"/>
        <v>否</v>
      </c>
      <c r="G102" s="172" t="str">
        <f t="shared" si="4"/>
        <v>项</v>
      </c>
    </row>
    <row r="103" ht="36" hidden="1" customHeight="1" spans="1:7">
      <c r="A103" s="456" t="s">
        <v>297</v>
      </c>
      <c r="B103" s="329" t="s">
        <v>157</v>
      </c>
      <c r="C103" s="364">
        <v>0</v>
      </c>
      <c r="D103" s="364"/>
      <c r="E103" s="328" t="str">
        <f t="shared" si="5"/>
        <v/>
      </c>
      <c r="F103" s="297" t="str">
        <f t="shared" si="3"/>
        <v>否</v>
      </c>
      <c r="G103" s="172" t="str">
        <f t="shared" si="4"/>
        <v>项</v>
      </c>
    </row>
    <row r="104" ht="36" hidden="1" customHeight="1" spans="1:7">
      <c r="A104" s="456" t="s">
        <v>298</v>
      </c>
      <c r="B104" s="329" t="s">
        <v>299</v>
      </c>
      <c r="C104" s="364">
        <v>0</v>
      </c>
      <c r="D104" s="364"/>
      <c r="E104" s="328" t="str">
        <f t="shared" si="5"/>
        <v/>
      </c>
      <c r="F104" s="297" t="str">
        <f t="shared" si="3"/>
        <v>否</v>
      </c>
      <c r="G104" s="172" t="str">
        <f t="shared" si="4"/>
        <v>项</v>
      </c>
    </row>
    <row r="105" ht="36" hidden="1" customHeight="1" spans="1:7">
      <c r="A105" s="455" t="s">
        <v>300</v>
      </c>
      <c r="B105" s="321" t="s">
        <v>301</v>
      </c>
      <c r="C105" s="360">
        <f>SUM(C106:C114)</f>
        <v>0</v>
      </c>
      <c r="D105" s="360">
        <f>SUM(D106:D114)</f>
        <v>0</v>
      </c>
      <c r="E105" s="323" t="str">
        <f t="shared" si="5"/>
        <v/>
      </c>
      <c r="F105" s="297" t="str">
        <f t="shared" si="3"/>
        <v>否</v>
      </c>
      <c r="G105" s="172" t="str">
        <f t="shared" si="4"/>
        <v>款</v>
      </c>
    </row>
    <row r="106" ht="36" hidden="1" customHeight="1" spans="1:7">
      <c r="A106" s="456" t="s">
        <v>302</v>
      </c>
      <c r="B106" s="329" t="s">
        <v>139</v>
      </c>
      <c r="C106" s="364"/>
      <c r="D106" s="364"/>
      <c r="E106" s="328" t="str">
        <f t="shared" si="5"/>
        <v/>
      </c>
      <c r="F106" s="297" t="str">
        <f t="shared" si="3"/>
        <v>否</v>
      </c>
      <c r="G106" s="172" t="str">
        <f t="shared" si="4"/>
        <v>项</v>
      </c>
    </row>
    <row r="107" ht="36" hidden="1" customHeight="1" spans="1:7">
      <c r="A107" s="456" t="s">
        <v>303</v>
      </c>
      <c r="B107" s="329" t="s">
        <v>141</v>
      </c>
      <c r="C107" s="364"/>
      <c r="D107" s="364"/>
      <c r="E107" s="328" t="str">
        <f t="shared" si="5"/>
        <v/>
      </c>
      <c r="F107" s="297" t="str">
        <f t="shared" si="3"/>
        <v>否</v>
      </c>
      <c r="G107" s="172" t="str">
        <f t="shared" si="4"/>
        <v>项</v>
      </c>
    </row>
    <row r="108" ht="36" hidden="1" customHeight="1" spans="1:7">
      <c r="A108" s="456" t="s">
        <v>304</v>
      </c>
      <c r="B108" s="329" t="s">
        <v>143</v>
      </c>
      <c r="C108" s="364"/>
      <c r="D108" s="364"/>
      <c r="E108" s="328" t="str">
        <f t="shared" si="5"/>
        <v/>
      </c>
      <c r="F108" s="297" t="str">
        <f t="shared" si="3"/>
        <v>否</v>
      </c>
      <c r="G108" s="172" t="str">
        <f t="shared" si="4"/>
        <v>项</v>
      </c>
    </row>
    <row r="109" ht="36" hidden="1" customHeight="1" spans="1:7">
      <c r="A109" s="456" t="s">
        <v>305</v>
      </c>
      <c r="B109" s="329" t="s">
        <v>306</v>
      </c>
      <c r="C109" s="364"/>
      <c r="D109" s="364"/>
      <c r="E109" s="328" t="str">
        <f t="shared" si="5"/>
        <v/>
      </c>
      <c r="F109" s="297" t="str">
        <f t="shared" si="3"/>
        <v>否</v>
      </c>
      <c r="G109" s="172" t="str">
        <f t="shared" si="4"/>
        <v>项</v>
      </c>
    </row>
    <row r="110" ht="36" hidden="1" customHeight="1" spans="1:7">
      <c r="A110" s="456" t="s">
        <v>307</v>
      </c>
      <c r="B110" s="329" t="s">
        <v>308</v>
      </c>
      <c r="C110" s="364"/>
      <c r="D110" s="364"/>
      <c r="E110" s="328" t="str">
        <f t="shared" si="5"/>
        <v/>
      </c>
      <c r="F110" s="297" t="str">
        <f t="shared" si="3"/>
        <v>否</v>
      </c>
      <c r="G110" s="172" t="str">
        <f t="shared" si="4"/>
        <v>项</v>
      </c>
    </row>
    <row r="111" ht="36" hidden="1" customHeight="1" spans="1:7">
      <c r="A111" s="456" t="s">
        <v>309</v>
      </c>
      <c r="B111" s="329" t="s">
        <v>310</v>
      </c>
      <c r="C111" s="364"/>
      <c r="D111" s="364"/>
      <c r="E111" s="328" t="str">
        <f t="shared" si="5"/>
        <v/>
      </c>
      <c r="F111" s="297" t="str">
        <f t="shared" si="3"/>
        <v>否</v>
      </c>
      <c r="G111" s="172" t="str">
        <f t="shared" si="4"/>
        <v>项</v>
      </c>
    </row>
    <row r="112" ht="36" hidden="1" customHeight="1" spans="1:7">
      <c r="A112" s="456" t="s">
        <v>311</v>
      </c>
      <c r="B112" s="329" t="s">
        <v>312</v>
      </c>
      <c r="C112" s="364"/>
      <c r="D112" s="364"/>
      <c r="E112" s="328" t="str">
        <f t="shared" si="5"/>
        <v/>
      </c>
      <c r="F112" s="297" t="str">
        <f t="shared" si="3"/>
        <v>否</v>
      </c>
      <c r="G112" s="172" t="str">
        <f t="shared" si="4"/>
        <v>项</v>
      </c>
    </row>
    <row r="113" ht="36" hidden="1" customHeight="1" spans="1:7">
      <c r="A113" s="456" t="s">
        <v>313</v>
      </c>
      <c r="B113" s="329" t="s">
        <v>157</v>
      </c>
      <c r="C113" s="364"/>
      <c r="D113" s="364"/>
      <c r="E113" s="328" t="str">
        <f t="shared" si="5"/>
        <v/>
      </c>
      <c r="F113" s="297" t="str">
        <f t="shared" si="3"/>
        <v>否</v>
      </c>
      <c r="G113" s="172" t="str">
        <f t="shared" si="4"/>
        <v>项</v>
      </c>
    </row>
    <row r="114" ht="36" hidden="1" customHeight="1" spans="1:7">
      <c r="A114" s="456" t="s">
        <v>314</v>
      </c>
      <c r="B114" s="329" t="s">
        <v>315</v>
      </c>
      <c r="C114" s="364"/>
      <c r="D114" s="364"/>
      <c r="E114" s="328" t="str">
        <f t="shared" si="5"/>
        <v/>
      </c>
      <c r="F114" s="297" t="str">
        <f t="shared" si="3"/>
        <v>否</v>
      </c>
      <c r="G114" s="172" t="str">
        <f t="shared" si="4"/>
        <v>项</v>
      </c>
    </row>
    <row r="115" ht="36" customHeight="1" spans="1:7">
      <c r="A115" s="455" t="s">
        <v>316</v>
      </c>
      <c r="B115" s="321" t="s">
        <v>317</v>
      </c>
      <c r="C115" s="360">
        <f>SUM(C116:C123)</f>
        <v>8517</v>
      </c>
      <c r="D115" s="360">
        <f>SUM(D116:D123)</f>
        <v>7904</v>
      </c>
      <c r="E115" s="323">
        <f t="shared" si="5"/>
        <v>-0.072</v>
      </c>
      <c r="F115" s="297" t="str">
        <f t="shared" si="3"/>
        <v>是</v>
      </c>
      <c r="G115" s="172" t="str">
        <f t="shared" si="4"/>
        <v>款</v>
      </c>
    </row>
    <row r="116" ht="36" customHeight="1" spans="1:7">
      <c r="A116" s="456" t="s">
        <v>318</v>
      </c>
      <c r="B116" s="329" t="s">
        <v>139</v>
      </c>
      <c r="C116" s="364">
        <v>7928</v>
      </c>
      <c r="D116" s="364">
        <v>7362</v>
      </c>
      <c r="E116" s="328">
        <f t="shared" si="5"/>
        <v>-0.071</v>
      </c>
      <c r="F116" s="297" t="str">
        <f t="shared" si="3"/>
        <v>是</v>
      </c>
      <c r="G116" s="172" t="str">
        <f t="shared" si="4"/>
        <v>项</v>
      </c>
    </row>
    <row r="117" ht="36" customHeight="1" spans="1:7">
      <c r="A117" s="456" t="s">
        <v>319</v>
      </c>
      <c r="B117" s="329" t="s">
        <v>141</v>
      </c>
      <c r="C117" s="364">
        <v>44</v>
      </c>
      <c r="D117" s="364">
        <v>195</v>
      </c>
      <c r="E117" s="328">
        <f t="shared" si="5"/>
        <v>3.432</v>
      </c>
      <c r="F117" s="297" t="str">
        <f t="shared" si="3"/>
        <v>是</v>
      </c>
      <c r="G117" s="172" t="str">
        <f t="shared" si="4"/>
        <v>项</v>
      </c>
    </row>
    <row r="118" ht="36" hidden="1" customHeight="1" spans="1:7">
      <c r="A118" s="456" t="s">
        <v>320</v>
      </c>
      <c r="B118" s="329" t="s">
        <v>143</v>
      </c>
      <c r="C118" s="364">
        <v>0</v>
      </c>
      <c r="D118" s="364"/>
      <c r="E118" s="328" t="str">
        <f t="shared" si="5"/>
        <v/>
      </c>
      <c r="F118" s="297" t="str">
        <f t="shared" si="3"/>
        <v>否</v>
      </c>
      <c r="G118" s="172" t="str">
        <f t="shared" si="4"/>
        <v>项</v>
      </c>
    </row>
    <row r="119" ht="36" hidden="1" customHeight="1" spans="1:7">
      <c r="A119" s="456" t="s">
        <v>321</v>
      </c>
      <c r="B119" s="329" t="s">
        <v>322</v>
      </c>
      <c r="C119" s="364">
        <v>0</v>
      </c>
      <c r="D119" s="364">
        <v>0</v>
      </c>
      <c r="E119" s="328" t="str">
        <f t="shared" si="5"/>
        <v/>
      </c>
      <c r="F119" s="297" t="str">
        <f t="shared" si="3"/>
        <v>否</v>
      </c>
      <c r="G119" s="172" t="str">
        <f t="shared" si="4"/>
        <v>项</v>
      </c>
    </row>
    <row r="120" ht="36" hidden="1" customHeight="1" spans="1:7">
      <c r="A120" s="456" t="s">
        <v>323</v>
      </c>
      <c r="B120" s="329" t="s">
        <v>324</v>
      </c>
      <c r="C120" s="364">
        <v>0</v>
      </c>
      <c r="D120" s="364"/>
      <c r="E120" s="328" t="str">
        <f t="shared" si="5"/>
        <v/>
      </c>
      <c r="F120" s="297" t="str">
        <f t="shared" si="3"/>
        <v>否</v>
      </c>
      <c r="G120" s="172" t="str">
        <f t="shared" si="4"/>
        <v>项</v>
      </c>
    </row>
    <row r="121" ht="36" hidden="1" customHeight="1" spans="1:7">
      <c r="A121" s="456" t="s">
        <v>325</v>
      </c>
      <c r="B121" s="329" t="s">
        <v>326</v>
      </c>
      <c r="C121" s="364">
        <v>0</v>
      </c>
      <c r="D121" s="364"/>
      <c r="E121" s="328" t="str">
        <f t="shared" si="5"/>
        <v/>
      </c>
      <c r="F121" s="297" t="str">
        <f t="shared" si="3"/>
        <v>否</v>
      </c>
      <c r="G121" s="172" t="str">
        <f t="shared" si="4"/>
        <v>项</v>
      </c>
    </row>
    <row r="122" ht="36" customHeight="1" spans="1:7">
      <c r="A122" s="456" t="s">
        <v>327</v>
      </c>
      <c r="B122" s="329" t="s">
        <v>157</v>
      </c>
      <c r="C122" s="364">
        <v>245</v>
      </c>
      <c r="D122" s="364">
        <v>266</v>
      </c>
      <c r="E122" s="328">
        <f t="shared" si="5"/>
        <v>0.086</v>
      </c>
      <c r="F122" s="297" t="str">
        <f t="shared" si="3"/>
        <v>是</v>
      </c>
      <c r="G122" s="172" t="str">
        <f t="shared" si="4"/>
        <v>项</v>
      </c>
    </row>
    <row r="123" ht="36" customHeight="1" spans="1:7">
      <c r="A123" s="456" t="s">
        <v>328</v>
      </c>
      <c r="B123" s="329" t="s">
        <v>329</v>
      </c>
      <c r="C123" s="364">
        <v>300</v>
      </c>
      <c r="D123" s="364">
        <v>81</v>
      </c>
      <c r="E123" s="328">
        <f t="shared" si="5"/>
        <v>-0.73</v>
      </c>
      <c r="F123" s="297" t="str">
        <f t="shared" si="3"/>
        <v>是</v>
      </c>
      <c r="G123" s="172" t="str">
        <f t="shared" si="4"/>
        <v>项</v>
      </c>
    </row>
    <row r="124" ht="36" customHeight="1" spans="1:7">
      <c r="A124" s="455" t="s">
        <v>330</v>
      </c>
      <c r="B124" s="321" t="s">
        <v>331</v>
      </c>
      <c r="C124" s="360">
        <f>SUM(C125:C134)</f>
        <v>2081</v>
      </c>
      <c r="D124" s="360">
        <f>SUM(D125:D134)</f>
        <v>1917</v>
      </c>
      <c r="E124" s="323">
        <f t="shared" si="5"/>
        <v>-0.079</v>
      </c>
      <c r="F124" s="297" t="str">
        <f t="shared" si="3"/>
        <v>是</v>
      </c>
      <c r="G124" s="172" t="str">
        <f t="shared" si="4"/>
        <v>款</v>
      </c>
    </row>
    <row r="125" ht="36" customHeight="1" spans="1:7">
      <c r="A125" s="456" t="s">
        <v>332</v>
      </c>
      <c r="B125" s="329" t="s">
        <v>139</v>
      </c>
      <c r="C125" s="364">
        <v>1245</v>
      </c>
      <c r="D125" s="364">
        <v>1013</v>
      </c>
      <c r="E125" s="328">
        <f t="shared" si="5"/>
        <v>-0.186</v>
      </c>
      <c r="F125" s="297" t="str">
        <f t="shared" si="3"/>
        <v>是</v>
      </c>
      <c r="G125" s="172" t="str">
        <f t="shared" si="4"/>
        <v>项</v>
      </c>
    </row>
    <row r="126" ht="36" customHeight="1" spans="1:7">
      <c r="A126" s="456" t="s">
        <v>333</v>
      </c>
      <c r="B126" s="329" t="s">
        <v>141</v>
      </c>
      <c r="C126" s="364">
        <v>565</v>
      </c>
      <c r="D126" s="364">
        <v>48</v>
      </c>
      <c r="E126" s="328">
        <f t="shared" si="5"/>
        <v>-0.915</v>
      </c>
      <c r="F126" s="297" t="str">
        <f t="shared" si="3"/>
        <v>是</v>
      </c>
      <c r="G126" s="172" t="str">
        <f t="shared" si="4"/>
        <v>项</v>
      </c>
    </row>
    <row r="127" ht="36" hidden="1" customHeight="1" spans="1:7">
      <c r="A127" s="456" t="s">
        <v>334</v>
      </c>
      <c r="B127" s="329" t="s">
        <v>143</v>
      </c>
      <c r="C127" s="364">
        <v>0</v>
      </c>
      <c r="D127" s="364"/>
      <c r="E127" s="328" t="str">
        <f t="shared" si="5"/>
        <v/>
      </c>
      <c r="F127" s="297" t="str">
        <f t="shared" si="3"/>
        <v>否</v>
      </c>
      <c r="G127" s="172" t="str">
        <f t="shared" si="4"/>
        <v>项</v>
      </c>
    </row>
    <row r="128" ht="36" customHeight="1" spans="1:7">
      <c r="A128" s="456" t="s">
        <v>335</v>
      </c>
      <c r="B128" s="329" t="s">
        <v>336</v>
      </c>
      <c r="C128" s="364">
        <v>70</v>
      </c>
      <c r="D128" s="364">
        <v>80</v>
      </c>
      <c r="E128" s="328">
        <f t="shared" si="5"/>
        <v>0.143</v>
      </c>
      <c r="F128" s="297" t="str">
        <f t="shared" si="3"/>
        <v>是</v>
      </c>
      <c r="G128" s="172" t="str">
        <f t="shared" si="4"/>
        <v>项</v>
      </c>
    </row>
    <row r="129" ht="36" hidden="1" customHeight="1" spans="1:7">
      <c r="A129" s="456" t="s">
        <v>337</v>
      </c>
      <c r="B129" s="329" t="s">
        <v>338</v>
      </c>
      <c r="C129" s="364">
        <v>0</v>
      </c>
      <c r="D129" s="364"/>
      <c r="E129" s="328" t="str">
        <f t="shared" si="5"/>
        <v/>
      </c>
      <c r="F129" s="297" t="str">
        <f t="shared" si="3"/>
        <v>否</v>
      </c>
      <c r="G129" s="172" t="str">
        <f t="shared" si="4"/>
        <v>项</v>
      </c>
    </row>
    <row r="130" ht="36" hidden="1" customHeight="1" spans="1:7">
      <c r="A130" s="456" t="s">
        <v>339</v>
      </c>
      <c r="B130" s="329" t="s">
        <v>340</v>
      </c>
      <c r="C130" s="364">
        <v>0</v>
      </c>
      <c r="D130" s="364"/>
      <c r="E130" s="328" t="str">
        <f t="shared" si="5"/>
        <v/>
      </c>
      <c r="F130" s="297" t="str">
        <f t="shared" si="3"/>
        <v>否</v>
      </c>
      <c r="G130" s="172" t="str">
        <f t="shared" si="4"/>
        <v>项</v>
      </c>
    </row>
    <row r="131" ht="36" customHeight="1" spans="1:7">
      <c r="A131" s="456" t="s">
        <v>341</v>
      </c>
      <c r="B131" s="329" t="s">
        <v>342</v>
      </c>
      <c r="C131" s="364">
        <v>10</v>
      </c>
      <c r="D131" s="364">
        <v>0</v>
      </c>
      <c r="E131" s="328" t="str">
        <f t="shared" si="5"/>
        <v/>
      </c>
      <c r="F131" s="297" t="str">
        <f t="shared" si="3"/>
        <v>是</v>
      </c>
      <c r="G131" s="172" t="str">
        <f t="shared" si="4"/>
        <v>项</v>
      </c>
    </row>
    <row r="132" ht="36" customHeight="1" spans="1:7">
      <c r="A132" s="456" t="s">
        <v>343</v>
      </c>
      <c r="B132" s="329" t="s">
        <v>344</v>
      </c>
      <c r="C132" s="364">
        <v>94</v>
      </c>
      <c r="D132" s="364">
        <v>647</v>
      </c>
      <c r="E132" s="328">
        <f t="shared" si="5"/>
        <v>5.883</v>
      </c>
      <c r="F132" s="297" t="str">
        <f t="shared" ref="F132:F195" si="6">IF(LEN(A132)=3,"是",IF(B132&lt;&gt;"",IF(SUM(C132:D132)&lt;&gt;0,"是","否"),"是"))</f>
        <v>是</v>
      </c>
      <c r="G132" s="172" t="str">
        <f t="shared" ref="G132:G195" si="7">IF(LEN(A132)=3,"类",IF(LEN(A132)=5,"款","项"))</f>
        <v>项</v>
      </c>
    </row>
    <row r="133" ht="36" customHeight="1" spans="1:7">
      <c r="A133" s="456" t="s">
        <v>345</v>
      </c>
      <c r="B133" s="329" t="s">
        <v>157</v>
      </c>
      <c r="C133" s="364">
        <v>97</v>
      </c>
      <c r="D133" s="364">
        <v>129</v>
      </c>
      <c r="E133" s="328">
        <f t="shared" ref="E133:E195" si="8">IF(D133&gt;0,D133/C133-1,IF(C133&lt;0,-(D133/C133-1),""))</f>
        <v>0.33</v>
      </c>
      <c r="F133" s="297" t="str">
        <f t="shared" si="6"/>
        <v>是</v>
      </c>
      <c r="G133" s="172" t="str">
        <f t="shared" si="7"/>
        <v>项</v>
      </c>
    </row>
    <row r="134" ht="36" hidden="1" customHeight="1" spans="1:7">
      <c r="A134" s="456" t="s">
        <v>346</v>
      </c>
      <c r="B134" s="329" t="s">
        <v>347</v>
      </c>
      <c r="C134" s="364">
        <v>0</v>
      </c>
      <c r="D134" s="364"/>
      <c r="E134" s="328" t="str">
        <f t="shared" si="8"/>
        <v/>
      </c>
      <c r="F134" s="297" t="str">
        <f t="shared" si="6"/>
        <v>否</v>
      </c>
      <c r="G134" s="172" t="str">
        <f t="shared" si="7"/>
        <v>项</v>
      </c>
    </row>
    <row r="135" ht="36" customHeight="1" spans="1:7">
      <c r="A135" s="455" t="s">
        <v>348</v>
      </c>
      <c r="B135" s="321" t="s">
        <v>349</v>
      </c>
      <c r="C135" s="360">
        <f>SUM(C136:C147)</f>
        <v>98</v>
      </c>
      <c r="D135" s="360">
        <f>SUM(D136:D147)</f>
        <v>217</v>
      </c>
      <c r="E135" s="323">
        <f t="shared" si="8"/>
        <v>1.214</v>
      </c>
      <c r="F135" s="297" t="str">
        <f t="shared" si="6"/>
        <v>是</v>
      </c>
      <c r="G135" s="172" t="str">
        <f t="shared" si="7"/>
        <v>款</v>
      </c>
    </row>
    <row r="136" ht="36" hidden="1" customHeight="1" spans="1:7">
      <c r="A136" s="456" t="s">
        <v>350</v>
      </c>
      <c r="B136" s="329" t="s">
        <v>139</v>
      </c>
      <c r="C136" s="364">
        <v>0</v>
      </c>
      <c r="D136" s="364"/>
      <c r="E136" s="328" t="str">
        <f t="shared" si="8"/>
        <v/>
      </c>
      <c r="F136" s="297" t="str">
        <f t="shared" si="6"/>
        <v>否</v>
      </c>
      <c r="G136" s="172" t="str">
        <f t="shared" si="7"/>
        <v>项</v>
      </c>
    </row>
    <row r="137" ht="36" hidden="1" customHeight="1" spans="1:7">
      <c r="A137" s="456" t="s">
        <v>351</v>
      </c>
      <c r="B137" s="329" t="s">
        <v>141</v>
      </c>
      <c r="C137" s="364">
        <v>0</v>
      </c>
      <c r="D137" s="364"/>
      <c r="E137" s="328" t="str">
        <f t="shared" si="8"/>
        <v/>
      </c>
      <c r="F137" s="297" t="str">
        <f t="shared" si="6"/>
        <v>否</v>
      </c>
      <c r="G137" s="172" t="str">
        <f t="shared" si="7"/>
        <v>项</v>
      </c>
    </row>
    <row r="138" ht="36" hidden="1" customHeight="1" spans="1:7">
      <c r="A138" s="456" t="s">
        <v>352</v>
      </c>
      <c r="B138" s="329" t="s">
        <v>143</v>
      </c>
      <c r="C138" s="364">
        <v>0</v>
      </c>
      <c r="D138" s="364"/>
      <c r="E138" s="328" t="str">
        <f t="shared" si="8"/>
        <v/>
      </c>
      <c r="F138" s="297" t="str">
        <f t="shared" si="6"/>
        <v>否</v>
      </c>
      <c r="G138" s="172" t="str">
        <f t="shared" si="7"/>
        <v>项</v>
      </c>
    </row>
    <row r="139" ht="36" hidden="1" customHeight="1" spans="1:7">
      <c r="A139" s="456" t="s">
        <v>353</v>
      </c>
      <c r="B139" s="329" t="s">
        <v>354</v>
      </c>
      <c r="C139" s="364">
        <v>0</v>
      </c>
      <c r="D139" s="364"/>
      <c r="E139" s="328" t="str">
        <f t="shared" si="8"/>
        <v/>
      </c>
      <c r="F139" s="297" t="str">
        <f t="shared" si="6"/>
        <v>否</v>
      </c>
      <c r="G139" s="172" t="str">
        <f t="shared" si="7"/>
        <v>项</v>
      </c>
    </row>
    <row r="140" ht="36" hidden="1" customHeight="1" spans="1:7">
      <c r="A140" s="456" t="s">
        <v>355</v>
      </c>
      <c r="B140" s="329" t="s">
        <v>356</v>
      </c>
      <c r="C140" s="364">
        <v>0</v>
      </c>
      <c r="D140" s="364"/>
      <c r="E140" s="328" t="str">
        <f t="shared" si="8"/>
        <v/>
      </c>
      <c r="F140" s="297" t="str">
        <f t="shared" si="6"/>
        <v>否</v>
      </c>
      <c r="G140" s="172" t="str">
        <f t="shared" si="7"/>
        <v>项</v>
      </c>
    </row>
    <row r="141" ht="36" hidden="1" customHeight="1" spans="1:7">
      <c r="A141" s="456" t="s">
        <v>357</v>
      </c>
      <c r="B141" s="329" t="s">
        <v>358</v>
      </c>
      <c r="C141" s="364"/>
      <c r="D141" s="364"/>
      <c r="E141" s="328" t="str">
        <f t="shared" si="8"/>
        <v/>
      </c>
      <c r="F141" s="297" t="str">
        <f t="shared" si="6"/>
        <v>否</v>
      </c>
      <c r="G141" s="172" t="str">
        <f t="shared" si="7"/>
        <v>项</v>
      </c>
    </row>
    <row r="142" ht="36" hidden="1" customHeight="1" spans="1:7">
      <c r="A142" s="456" t="s">
        <v>359</v>
      </c>
      <c r="B142" s="329" t="s">
        <v>360</v>
      </c>
      <c r="C142" s="364">
        <v>0</v>
      </c>
      <c r="D142" s="364"/>
      <c r="E142" s="328" t="str">
        <f t="shared" si="8"/>
        <v/>
      </c>
      <c r="F142" s="297" t="str">
        <f t="shared" si="6"/>
        <v>否</v>
      </c>
      <c r="G142" s="172" t="str">
        <f t="shared" si="7"/>
        <v>项</v>
      </c>
    </row>
    <row r="143" ht="36" customHeight="1" spans="1:7">
      <c r="A143" s="456" t="s">
        <v>361</v>
      </c>
      <c r="B143" s="329" t="s">
        <v>362</v>
      </c>
      <c r="C143" s="364">
        <v>0</v>
      </c>
      <c r="D143" s="364">
        <v>121</v>
      </c>
      <c r="E143" s="328"/>
      <c r="F143" s="297" t="str">
        <f t="shared" si="6"/>
        <v>是</v>
      </c>
      <c r="G143" s="172" t="str">
        <f t="shared" si="7"/>
        <v>项</v>
      </c>
    </row>
    <row r="144" ht="36" hidden="1" customHeight="1" spans="1:7">
      <c r="A144" s="456" t="s">
        <v>363</v>
      </c>
      <c r="B144" s="329" t="s">
        <v>364</v>
      </c>
      <c r="C144" s="364">
        <v>0</v>
      </c>
      <c r="D144" s="364"/>
      <c r="E144" s="328" t="str">
        <f t="shared" si="8"/>
        <v/>
      </c>
      <c r="F144" s="297" t="str">
        <f t="shared" si="6"/>
        <v>否</v>
      </c>
      <c r="G144" s="172" t="str">
        <f t="shared" si="7"/>
        <v>项</v>
      </c>
    </row>
    <row r="145" ht="36" hidden="1" customHeight="1" spans="1:7">
      <c r="A145" s="456" t="s">
        <v>365</v>
      </c>
      <c r="B145" s="329" t="s">
        <v>366</v>
      </c>
      <c r="C145" s="364">
        <v>0</v>
      </c>
      <c r="D145" s="364"/>
      <c r="E145" s="328" t="str">
        <f t="shared" si="8"/>
        <v/>
      </c>
      <c r="F145" s="297" t="str">
        <f t="shared" si="6"/>
        <v>否</v>
      </c>
      <c r="G145" s="172" t="str">
        <f t="shared" si="7"/>
        <v>项</v>
      </c>
    </row>
    <row r="146" ht="36" customHeight="1" spans="1:7">
      <c r="A146" s="456" t="s">
        <v>367</v>
      </c>
      <c r="B146" s="329" t="s">
        <v>157</v>
      </c>
      <c r="C146" s="364">
        <v>98</v>
      </c>
      <c r="D146" s="364">
        <v>96</v>
      </c>
      <c r="E146" s="328">
        <f t="shared" si="8"/>
        <v>-0.02</v>
      </c>
      <c r="F146" s="297" t="str">
        <f t="shared" si="6"/>
        <v>是</v>
      </c>
      <c r="G146" s="172" t="str">
        <f t="shared" si="7"/>
        <v>项</v>
      </c>
    </row>
    <row r="147" ht="36" hidden="1" customHeight="1" spans="1:7">
      <c r="A147" s="456" t="s">
        <v>368</v>
      </c>
      <c r="B147" s="329" t="s">
        <v>369</v>
      </c>
      <c r="C147" s="364">
        <v>0</v>
      </c>
      <c r="D147" s="364"/>
      <c r="E147" s="328" t="str">
        <f t="shared" si="8"/>
        <v/>
      </c>
      <c r="F147" s="297" t="str">
        <f t="shared" si="6"/>
        <v>否</v>
      </c>
      <c r="G147" s="172" t="str">
        <f t="shared" si="7"/>
        <v>项</v>
      </c>
    </row>
    <row r="148" ht="36" customHeight="1" spans="1:7">
      <c r="A148" s="455" t="s">
        <v>370</v>
      </c>
      <c r="B148" s="321" t="s">
        <v>371</v>
      </c>
      <c r="C148" s="360">
        <f>SUM(C149:C154)</f>
        <v>836</v>
      </c>
      <c r="D148" s="360">
        <v>295</v>
      </c>
      <c r="E148" s="323">
        <f t="shared" si="8"/>
        <v>-0.647</v>
      </c>
      <c r="F148" s="297" t="str">
        <f t="shared" si="6"/>
        <v>是</v>
      </c>
      <c r="G148" s="172" t="str">
        <f t="shared" si="7"/>
        <v>款</v>
      </c>
    </row>
    <row r="149" ht="36" hidden="1" customHeight="1" spans="1:7">
      <c r="A149" s="456" t="s">
        <v>372</v>
      </c>
      <c r="B149" s="329" t="s">
        <v>139</v>
      </c>
      <c r="C149" s="364">
        <v>0</v>
      </c>
      <c r="D149" s="364"/>
      <c r="E149" s="328" t="str">
        <f t="shared" si="8"/>
        <v/>
      </c>
      <c r="F149" s="297" t="str">
        <f t="shared" si="6"/>
        <v>否</v>
      </c>
      <c r="G149" s="172" t="str">
        <f t="shared" si="7"/>
        <v>项</v>
      </c>
    </row>
    <row r="150" ht="36" customHeight="1" spans="1:7">
      <c r="A150" s="456" t="s">
        <v>373</v>
      </c>
      <c r="B150" s="329" t="s">
        <v>141</v>
      </c>
      <c r="C150" s="364">
        <v>0</v>
      </c>
      <c r="D150" s="364">
        <v>8</v>
      </c>
      <c r="E150" s="328"/>
      <c r="F150" s="297" t="str">
        <f t="shared" si="6"/>
        <v>是</v>
      </c>
      <c r="G150" s="172" t="str">
        <f t="shared" si="7"/>
        <v>项</v>
      </c>
    </row>
    <row r="151" ht="36" hidden="1" customHeight="1" spans="1:7">
      <c r="A151" s="456" t="s">
        <v>374</v>
      </c>
      <c r="B151" s="329" t="s">
        <v>143</v>
      </c>
      <c r="C151" s="364">
        <v>0</v>
      </c>
      <c r="D151" s="364"/>
      <c r="E151" s="328" t="str">
        <f t="shared" si="8"/>
        <v/>
      </c>
      <c r="F151" s="297" t="str">
        <f t="shared" si="6"/>
        <v>否</v>
      </c>
      <c r="G151" s="172" t="str">
        <f t="shared" si="7"/>
        <v>项</v>
      </c>
    </row>
    <row r="152" ht="36" customHeight="1" spans="1:7">
      <c r="A152" s="456" t="s">
        <v>375</v>
      </c>
      <c r="B152" s="329" t="s">
        <v>376</v>
      </c>
      <c r="C152" s="364">
        <v>836</v>
      </c>
      <c r="D152" s="364">
        <v>277</v>
      </c>
      <c r="E152" s="328">
        <f t="shared" si="8"/>
        <v>-0.669</v>
      </c>
      <c r="F152" s="297" t="str">
        <f t="shared" si="6"/>
        <v>是</v>
      </c>
      <c r="G152" s="172" t="str">
        <f t="shared" si="7"/>
        <v>项</v>
      </c>
    </row>
    <row r="153" ht="36" hidden="1" customHeight="1" spans="1:7">
      <c r="A153" s="456" t="s">
        <v>377</v>
      </c>
      <c r="B153" s="329" t="s">
        <v>157</v>
      </c>
      <c r="C153" s="364">
        <v>0</v>
      </c>
      <c r="D153" s="364"/>
      <c r="E153" s="328" t="str">
        <f t="shared" si="8"/>
        <v/>
      </c>
      <c r="F153" s="297" t="str">
        <f t="shared" si="6"/>
        <v>否</v>
      </c>
      <c r="G153" s="172" t="str">
        <f t="shared" si="7"/>
        <v>项</v>
      </c>
    </row>
    <row r="154" ht="36" customHeight="1" spans="1:7">
      <c r="A154" s="456" t="s">
        <v>378</v>
      </c>
      <c r="B154" s="329" t="s">
        <v>379</v>
      </c>
      <c r="C154" s="364">
        <v>0</v>
      </c>
      <c r="D154" s="364">
        <v>10</v>
      </c>
      <c r="E154" s="328"/>
      <c r="F154" s="297" t="str">
        <f t="shared" si="6"/>
        <v>是</v>
      </c>
      <c r="G154" s="172" t="str">
        <f t="shared" si="7"/>
        <v>项</v>
      </c>
    </row>
    <row r="155" ht="36" customHeight="1" spans="1:7">
      <c r="A155" s="455" t="s">
        <v>380</v>
      </c>
      <c r="B155" s="321" t="s">
        <v>381</v>
      </c>
      <c r="C155" s="360">
        <f>SUM(C156:C162)</f>
        <v>60</v>
      </c>
      <c r="D155" s="360">
        <v>110</v>
      </c>
      <c r="E155" s="323">
        <f t="shared" si="8"/>
        <v>0.833</v>
      </c>
      <c r="F155" s="297" t="str">
        <f t="shared" si="6"/>
        <v>是</v>
      </c>
      <c r="G155" s="172" t="str">
        <f t="shared" si="7"/>
        <v>款</v>
      </c>
    </row>
    <row r="156" ht="36" customHeight="1" spans="1:7">
      <c r="A156" s="456" t="s">
        <v>382</v>
      </c>
      <c r="B156" s="329" t="s">
        <v>139</v>
      </c>
      <c r="C156" s="364">
        <v>56</v>
      </c>
      <c r="D156" s="364">
        <v>88</v>
      </c>
      <c r="E156" s="328">
        <f t="shared" si="8"/>
        <v>0.571</v>
      </c>
      <c r="F156" s="297" t="str">
        <f t="shared" si="6"/>
        <v>是</v>
      </c>
      <c r="G156" s="172" t="str">
        <f t="shared" si="7"/>
        <v>项</v>
      </c>
    </row>
    <row r="157" ht="36" customHeight="1" spans="1:7">
      <c r="A157" s="456" t="s">
        <v>383</v>
      </c>
      <c r="B157" s="329" t="s">
        <v>141</v>
      </c>
      <c r="C157" s="364">
        <v>4</v>
      </c>
      <c r="D157" s="364">
        <v>18</v>
      </c>
      <c r="E157" s="328">
        <f t="shared" si="8"/>
        <v>3.5</v>
      </c>
      <c r="F157" s="297" t="str">
        <f t="shared" si="6"/>
        <v>是</v>
      </c>
      <c r="G157" s="172" t="str">
        <f t="shared" si="7"/>
        <v>项</v>
      </c>
    </row>
    <row r="158" ht="36" hidden="1" customHeight="1" spans="1:7">
      <c r="A158" s="456" t="s">
        <v>384</v>
      </c>
      <c r="B158" s="329" t="s">
        <v>143</v>
      </c>
      <c r="C158" s="364">
        <v>0</v>
      </c>
      <c r="D158" s="364"/>
      <c r="E158" s="328" t="str">
        <f t="shared" si="8"/>
        <v/>
      </c>
      <c r="F158" s="297" t="str">
        <f t="shared" si="6"/>
        <v>否</v>
      </c>
      <c r="G158" s="172" t="str">
        <f t="shared" si="7"/>
        <v>项</v>
      </c>
    </row>
    <row r="159" ht="36" hidden="1" customHeight="1" spans="1:7">
      <c r="A159" s="456" t="s">
        <v>385</v>
      </c>
      <c r="B159" s="329" t="s">
        <v>386</v>
      </c>
      <c r="C159" s="364">
        <v>0</v>
      </c>
      <c r="D159" s="364"/>
      <c r="E159" s="328" t="str">
        <f t="shared" si="8"/>
        <v/>
      </c>
      <c r="F159" s="297" t="str">
        <f t="shared" si="6"/>
        <v>否</v>
      </c>
      <c r="G159" s="172" t="str">
        <f t="shared" si="7"/>
        <v>项</v>
      </c>
    </row>
    <row r="160" ht="36" hidden="1" customHeight="1" spans="1:7">
      <c r="A160" s="456" t="s">
        <v>387</v>
      </c>
      <c r="B160" s="329" t="s">
        <v>388</v>
      </c>
      <c r="C160" s="364">
        <v>0</v>
      </c>
      <c r="D160" s="364"/>
      <c r="E160" s="328" t="str">
        <f t="shared" si="8"/>
        <v/>
      </c>
      <c r="F160" s="297" t="str">
        <f t="shared" si="6"/>
        <v>否</v>
      </c>
      <c r="G160" s="172" t="str">
        <f t="shared" si="7"/>
        <v>项</v>
      </c>
    </row>
    <row r="161" ht="36" hidden="1" customHeight="1" spans="1:7">
      <c r="A161" s="456" t="s">
        <v>389</v>
      </c>
      <c r="B161" s="329" t="s">
        <v>157</v>
      </c>
      <c r="C161" s="364">
        <v>0</v>
      </c>
      <c r="D161" s="364"/>
      <c r="E161" s="328" t="str">
        <f t="shared" si="8"/>
        <v/>
      </c>
      <c r="F161" s="297" t="str">
        <f t="shared" si="6"/>
        <v>否</v>
      </c>
      <c r="G161" s="172" t="str">
        <f t="shared" si="7"/>
        <v>项</v>
      </c>
    </row>
    <row r="162" ht="36" customHeight="1" spans="1:7">
      <c r="A162" s="456" t="s">
        <v>390</v>
      </c>
      <c r="B162" s="329" t="s">
        <v>391</v>
      </c>
      <c r="C162" s="364">
        <v>0</v>
      </c>
      <c r="D162" s="364">
        <v>4</v>
      </c>
      <c r="E162" s="328"/>
      <c r="F162" s="297" t="str">
        <f t="shared" si="6"/>
        <v>是</v>
      </c>
      <c r="G162" s="172" t="str">
        <f t="shared" si="7"/>
        <v>项</v>
      </c>
    </row>
    <row r="163" ht="36" customHeight="1" spans="1:7">
      <c r="A163" s="455" t="s">
        <v>392</v>
      </c>
      <c r="B163" s="321" t="s">
        <v>393</v>
      </c>
      <c r="C163" s="360">
        <f>SUM(C164:C168)</f>
        <v>394</v>
      </c>
      <c r="D163" s="360">
        <v>420</v>
      </c>
      <c r="E163" s="323">
        <f t="shared" si="8"/>
        <v>0.066</v>
      </c>
      <c r="F163" s="297" t="str">
        <f t="shared" si="6"/>
        <v>是</v>
      </c>
      <c r="G163" s="172" t="str">
        <f t="shared" si="7"/>
        <v>款</v>
      </c>
    </row>
    <row r="164" ht="36" hidden="1" customHeight="1" spans="1:7">
      <c r="A164" s="456" t="s">
        <v>394</v>
      </c>
      <c r="B164" s="329" t="s">
        <v>139</v>
      </c>
      <c r="C164" s="364">
        <v>0</v>
      </c>
      <c r="D164" s="364"/>
      <c r="E164" s="328" t="str">
        <f t="shared" si="8"/>
        <v/>
      </c>
      <c r="F164" s="297" t="str">
        <f t="shared" si="6"/>
        <v>否</v>
      </c>
      <c r="G164" s="172" t="str">
        <f t="shared" si="7"/>
        <v>项</v>
      </c>
    </row>
    <row r="165" ht="36" hidden="1" customHeight="1" spans="1:7">
      <c r="A165" s="456" t="s">
        <v>395</v>
      </c>
      <c r="B165" s="329" t="s">
        <v>141</v>
      </c>
      <c r="C165" s="364">
        <v>0</v>
      </c>
      <c r="D165" s="364"/>
      <c r="E165" s="328" t="str">
        <f t="shared" si="8"/>
        <v/>
      </c>
      <c r="F165" s="297" t="str">
        <f t="shared" si="6"/>
        <v>否</v>
      </c>
      <c r="G165" s="172" t="str">
        <f t="shared" si="7"/>
        <v>项</v>
      </c>
    </row>
    <row r="166" ht="36" hidden="1" customHeight="1" spans="1:7">
      <c r="A166" s="456" t="s">
        <v>396</v>
      </c>
      <c r="B166" s="329" t="s">
        <v>143</v>
      </c>
      <c r="C166" s="364">
        <v>0</v>
      </c>
      <c r="D166" s="364"/>
      <c r="E166" s="328" t="str">
        <f t="shared" si="8"/>
        <v/>
      </c>
      <c r="F166" s="297" t="str">
        <f t="shared" si="6"/>
        <v>否</v>
      </c>
      <c r="G166" s="172" t="str">
        <f t="shared" si="7"/>
        <v>项</v>
      </c>
    </row>
    <row r="167" ht="36" customHeight="1" spans="1:7">
      <c r="A167" s="456" t="s">
        <v>397</v>
      </c>
      <c r="B167" s="329" t="s">
        <v>398</v>
      </c>
      <c r="C167" s="364">
        <v>394</v>
      </c>
      <c r="D167" s="364">
        <v>420</v>
      </c>
      <c r="E167" s="328">
        <f t="shared" si="8"/>
        <v>0.066</v>
      </c>
      <c r="F167" s="297" t="str">
        <f t="shared" si="6"/>
        <v>是</v>
      </c>
      <c r="G167" s="172" t="str">
        <f t="shared" si="7"/>
        <v>项</v>
      </c>
    </row>
    <row r="168" ht="36" hidden="1" customHeight="1" spans="1:7">
      <c r="A168" s="456" t="s">
        <v>399</v>
      </c>
      <c r="B168" s="329" t="s">
        <v>400</v>
      </c>
      <c r="C168" s="364">
        <v>0</v>
      </c>
      <c r="D168" s="364"/>
      <c r="E168" s="328" t="str">
        <f t="shared" si="8"/>
        <v/>
      </c>
      <c r="F168" s="297" t="str">
        <f t="shared" si="6"/>
        <v>否</v>
      </c>
      <c r="G168" s="172" t="str">
        <f t="shared" si="7"/>
        <v>项</v>
      </c>
    </row>
    <row r="169" ht="36" customHeight="1" spans="1:7">
      <c r="A169" s="455" t="s">
        <v>401</v>
      </c>
      <c r="B169" s="321" t="s">
        <v>402</v>
      </c>
      <c r="C169" s="360">
        <f>SUM(C170:C175)</f>
        <v>747</v>
      </c>
      <c r="D169" s="360">
        <v>667</v>
      </c>
      <c r="E169" s="323">
        <f t="shared" si="8"/>
        <v>-0.107</v>
      </c>
      <c r="F169" s="297" t="str">
        <f t="shared" si="6"/>
        <v>是</v>
      </c>
      <c r="G169" s="172" t="str">
        <f t="shared" si="7"/>
        <v>款</v>
      </c>
    </row>
    <row r="170" ht="36" customHeight="1" spans="1:7">
      <c r="A170" s="456" t="s">
        <v>403</v>
      </c>
      <c r="B170" s="329" t="s">
        <v>139</v>
      </c>
      <c r="C170" s="364">
        <v>735</v>
      </c>
      <c r="D170" s="364">
        <v>656</v>
      </c>
      <c r="E170" s="328">
        <f t="shared" si="8"/>
        <v>-0.107</v>
      </c>
      <c r="F170" s="297" t="str">
        <f t="shared" si="6"/>
        <v>是</v>
      </c>
      <c r="G170" s="172" t="str">
        <f t="shared" si="7"/>
        <v>项</v>
      </c>
    </row>
    <row r="171" ht="36" customHeight="1" spans="1:7">
      <c r="A171" s="456" t="s">
        <v>404</v>
      </c>
      <c r="B171" s="329" t="s">
        <v>141</v>
      </c>
      <c r="C171" s="364">
        <v>12</v>
      </c>
      <c r="D171" s="364">
        <v>11</v>
      </c>
      <c r="E171" s="328">
        <f t="shared" si="8"/>
        <v>-0.083</v>
      </c>
      <c r="F171" s="297" t="str">
        <f t="shared" si="6"/>
        <v>是</v>
      </c>
      <c r="G171" s="172" t="str">
        <f t="shared" si="7"/>
        <v>项</v>
      </c>
    </row>
    <row r="172" ht="36" hidden="1" customHeight="1" spans="1:7">
      <c r="A172" s="456" t="s">
        <v>405</v>
      </c>
      <c r="B172" s="329" t="s">
        <v>143</v>
      </c>
      <c r="C172" s="364">
        <v>0</v>
      </c>
      <c r="D172" s="364"/>
      <c r="E172" s="328" t="str">
        <f t="shared" si="8"/>
        <v/>
      </c>
      <c r="F172" s="297" t="str">
        <f t="shared" si="6"/>
        <v>否</v>
      </c>
      <c r="G172" s="172" t="str">
        <f t="shared" si="7"/>
        <v>项</v>
      </c>
    </row>
    <row r="173" ht="36" hidden="1" customHeight="1" spans="1:7">
      <c r="A173" s="456" t="s">
        <v>406</v>
      </c>
      <c r="B173" s="329" t="s">
        <v>170</v>
      </c>
      <c r="C173" s="364">
        <v>0</v>
      </c>
      <c r="D173" s="364"/>
      <c r="E173" s="328" t="str">
        <f t="shared" si="8"/>
        <v/>
      </c>
      <c r="F173" s="297" t="str">
        <f t="shared" si="6"/>
        <v>否</v>
      </c>
      <c r="G173" s="172" t="str">
        <f t="shared" si="7"/>
        <v>项</v>
      </c>
    </row>
    <row r="174" ht="36" hidden="1" customHeight="1" spans="1:7">
      <c r="A174" s="456" t="s">
        <v>407</v>
      </c>
      <c r="B174" s="329" t="s">
        <v>157</v>
      </c>
      <c r="C174" s="364">
        <v>0</v>
      </c>
      <c r="D174" s="364"/>
      <c r="E174" s="328" t="str">
        <f t="shared" si="8"/>
        <v/>
      </c>
      <c r="F174" s="297" t="str">
        <f t="shared" si="6"/>
        <v>否</v>
      </c>
      <c r="G174" s="172" t="str">
        <f t="shared" si="7"/>
        <v>项</v>
      </c>
    </row>
    <row r="175" ht="36" hidden="1" customHeight="1" spans="1:7">
      <c r="A175" s="456" t="s">
        <v>408</v>
      </c>
      <c r="B175" s="329" t="s">
        <v>409</v>
      </c>
      <c r="C175" s="364">
        <v>0</v>
      </c>
      <c r="D175" s="364"/>
      <c r="E175" s="328" t="str">
        <f t="shared" si="8"/>
        <v/>
      </c>
      <c r="F175" s="297" t="str">
        <f t="shared" si="6"/>
        <v>否</v>
      </c>
      <c r="G175" s="172" t="str">
        <f t="shared" si="7"/>
        <v>项</v>
      </c>
    </row>
    <row r="176" ht="36" customHeight="1" spans="1:7">
      <c r="A176" s="455" t="s">
        <v>410</v>
      </c>
      <c r="B176" s="321" t="s">
        <v>411</v>
      </c>
      <c r="C176" s="360">
        <f>SUM(C177:C182)</f>
        <v>1365</v>
      </c>
      <c r="D176" s="360">
        <v>1539</v>
      </c>
      <c r="E176" s="323">
        <f t="shared" si="8"/>
        <v>0.127</v>
      </c>
      <c r="F176" s="297" t="str">
        <f t="shared" si="6"/>
        <v>是</v>
      </c>
      <c r="G176" s="172" t="str">
        <f t="shared" si="7"/>
        <v>款</v>
      </c>
    </row>
    <row r="177" ht="36" customHeight="1" spans="1:7">
      <c r="A177" s="456" t="s">
        <v>412</v>
      </c>
      <c r="B177" s="329" t="s">
        <v>139</v>
      </c>
      <c r="C177" s="364">
        <v>916</v>
      </c>
      <c r="D177" s="364">
        <v>980</v>
      </c>
      <c r="E177" s="328">
        <f t="shared" si="8"/>
        <v>0.07</v>
      </c>
      <c r="F177" s="297" t="str">
        <f t="shared" si="6"/>
        <v>是</v>
      </c>
      <c r="G177" s="172" t="str">
        <f t="shared" si="7"/>
        <v>项</v>
      </c>
    </row>
    <row r="178" ht="36" customHeight="1" spans="1:7">
      <c r="A178" s="456" t="s">
        <v>413</v>
      </c>
      <c r="B178" s="329" t="s">
        <v>141</v>
      </c>
      <c r="C178" s="364">
        <v>268</v>
      </c>
      <c r="D178" s="364">
        <v>157</v>
      </c>
      <c r="E178" s="328">
        <f t="shared" si="8"/>
        <v>-0.414</v>
      </c>
      <c r="F178" s="297" t="str">
        <f t="shared" si="6"/>
        <v>是</v>
      </c>
      <c r="G178" s="172" t="str">
        <f t="shared" si="7"/>
        <v>项</v>
      </c>
    </row>
    <row r="179" ht="36" hidden="1" customHeight="1" spans="1:7">
      <c r="A179" s="456" t="s">
        <v>414</v>
      </c>
      <c r="B179" s="329" t="s">
        <v>143</v>
      </c>
      <c r="C179" s="364">
        <v>0</v>
      </c>
      <c r="D179" s="364"/>
      <c r="E179" s="328" t="str">
        <f t="shared" si="8"/>
        <v/>
      </c>
      <c r="F179" s="297" t="str">
        <f t="shared" si="6"/>
        <v>否</v>
      </c>
      <c r="G179" s="172" t="str">
        <f t="shared" si="7"/>
        <v>项</v>
      </c>
    </row>
    <row r="180" ht="36" hidden="1" customHeight="1" spans="1:7">
      <c r="A180" s="456">
        <v>2012906</v>
      </c>
      <c r="B180" s="329" t="s">
        <v>415</v>
      </c>
      <c r="C180" s="364">
        <v>0</v>
      </c>
      <c r="D180" s="364"/>
      <c r="E180" s="328" t="str">
        <f t="shared" si="8"/>
        <v/>
      </c>
      <c r="F180" s="297" t="str">
        <f t="shared" si="6"/>
        <v>否</v>
      </c>
      <c r="G180" s="172" t="str">
        <f t="shared" si="7"/>
        <v>项</v>
      </c>
    </row>
    <row r="181" ht="36" customHeight="1" spans="1:7">
      <c r="A181" s="456" t="s">
        <v>416</v>
      </c>
      <c r="B181" s="329" t="s">
        <v>157</v>
      </c>
      <c r="C181" s="364">
        <v>123</v>
      </c>
      <c r="D181" s="364">
        <v>127</v>
      </c>
      <c r="E181" s="328">
        <f t="shared" si="8"/>
        <v>0.033</v>
      </c>
      <c r="F181" s="297" t="str">
        <f t="shared" si="6"/>
        <v>是</v>
      </c>
      <c r="G181" s="172" t="str">
        <f t="shared" si="7"/>
        <v>项</v>
      </c>
    </row>
    <row r="182" ht="36" customHeight="1" spans="1:7">
      <c r="A182" s="456" t="s">
        <v>417</v>
      </c>
      <c r="B182" s="329" t="s">
        <v>418</v>
      </c>
      <c r="C182" s="364">
        <v>58</v>
      </c>
      <c r="D182" s="364">
        <v>275</v>
      </c>
      <c r="E182" s="328">
        <f t="shared" si="8"/>
        <v>3.741</v>
      </c>
      <c r="F182" s="297" t="str">
        <f t="shared" si="6"/>
        <v>是</v>
      </c>
      <c r="G182" s="172" t="str">
        <f t="shared" si="7"/>
        <v>项</v>
      </c>
    </row>
    <row r="183" ht="36" customHeight="1" spans="1:7">
      <c r="A183" s="455" t="s">
        <v>419</v>
      </c>
      <c r="B183" s="321" t="s">
        <v>420</v>
      </c>
      <c r="C183" s="360">
        <f>SUM(C184:C189)</f>
        <v>6120</v>
      </c>
      <c r="D183" s="360">
        <v>6401</v>
      </c>
      <c r="E183" s="323">
        <f t="shared" si="8"/>
        <v>0.046</v>
      </c>
      <c r="F183" s="297" t="str">
        <f t="shared" si="6"/>
        <v>是</v>
      </c>
      <c r="G183" s="172" t="str">
        <f t="shared" si="7"/>
        <v>款</v>
      </c>
    </row>
    <row r="184" ht="36" customHeight="1" spans="1:7">
      <c r="A184" s="456" t="s">
        <v>421</v>
      </c>
      <c r="B184" s="329" t="s">
        <v>139</v>
      </c>
      <c r="C184" s="364">
        <v>4385</v>
      </c>
      <c r="D184" s="364">
        <v>3911</v>
      </c>
      <c r="E184" s="328">
        <f t="shared" si="8"/>
        <v>-0.108</v>
      </c>
      <c r="F184" s="297" t="str">
        <f t="shared" si="6"/>
        <v>是</v>
      </c>
      <c r="G184" s="172" t="str">
        <f t="shared" si="7"/>
        <v>项</v>
      </c>
    </row>
    <row r="185" ht="36" customHeight="1" spans="1:7">
      <c r="A185" s="456" t="s">
        <v>422</v>
      </c>
      <c r="B185" s="329" t="s">
        <v>141</v>
      </c>
      <c r="C185" s="364">
        <v>1100</v>
      </c>
      <c r="D185" s="364">
        <v>1091</v>
      </c>
      <c r="E185" s="328">
        <f t="shared" si="8"/>
        <v>-0.008</v>
      </c>
      <c r="F185" s="297" t="str">
        <f t="shared" si="6"/>
        <v>是</v>
      </c>
      <c r="G185" s="172" t="str">
        <f t="shared" si="7"/>
        <v>项</v>
      </c>
    </row>
    <row r="186" ht="36" hidden="1" customHeight="1" spans="1:7">
      <c r="A186" s="456" t="s">
        <v>423</v>
      </c>
      <c r="B186" s="329" t="s">
        <v>143</v>
      </c>
      <c r="C186" s="364">
        <v>0</v>
      </c>
      <c r="D186" s="364"/>
      <c r="E186" s="328" t="str">
        <f t="shared" si="8"/>
        <v/>
      </c>
      <c r="F186" s="297" t="str">
        <f t="shared" si="6"/>
        <v>否</v>
      </c>
      <c r="G186" s="172" t="str">
        <f t="shared" si="7"/>
        <v>项</v>
      </c>
    </row>
    <row r="187" ht="36" customHeight="1" spans="1:7">
      <c r="A187" s="456" t="s">
        <v>424</v>
      </c>
      <c r="B187" s="329" t="s">
        <v>425</v>
      </c>
      <c r="C187" s="364">
        <v>45</v>
      </c>
      <c r="D187" s="364">
        <v>115</v>
      </c>
      <c r="E187" s="328">
        <f t="shared" si="8"/>
        <v>1.556</v>
      </c>
      <c r="F187" s="297" t="str">
        <f t="shared" si="6"/>
        <v>是</v>
      </c>
      <c r="G187" s="172" t="str">
        <f t="shared" si="7"/>
        <v>项</v>
      </c>
    </row>
    <row r="188" ht="36" customHeight="1" spans="1:7">
      <c r="A188" s="456" t="s">
        <v>426</v>
      </c>
      <c r="B188" s="329" t="s">
        <v>157</v>
      </c>
      <c r="C188" s="364">
        <v>590</v>
      </c>
      <c r="D188" s="364">
        <v>784</v>
      </c>
      <c r="E188" s="328">
        <f t="shared" si="8"/>
        <v>0.329</v>
      </c>
      <c r="F188" s="297" t="str">
        <f t="shared" si="6"/>
        <v>是</v>
      </c>
      <c r="G188" s="172" t="str">
        <f t="shared" si="7"/>
        <v>项</v>
      </c>
    </row>
    <row r="189" ht="36" customHeight="1" spans="1:7">
      <c r="A189" s="456" t="s">
        <v>427</v>
      </c>
      <c r="B189" s="329" t="s">
        <v>428</v>
      </c>
      <c r="C189" s="364">
        <v>0</v>
      </c>
      <c r="D189" s="364">
        <v>500</v>
      </c>
      <c r="E189" s="328"/>
      <c r="F189" s="297" t="str">
        <f t="shared" si="6"/>
        <v>是</v>
      </c>
      <c r="G189" s="172" t="str">
        <f t="shared" si="7"/>
        <v>项</v>
      </c>
    </row>
    <row r="190" ht="36" customHeight="1" spans="1:7">
      <c r="A190" s="455" t="s">
        <v>429</v>
      </c>
      <c r="B190" s="321" t="s">
        <v>430</v>
      </c>
      <c r="C190" s="360">
        <f>SUM(C191:C196)</f>
        <v>4345</v>
      </c>
      <c r="D190" s="360">
        <v>3391</v>
      </c>
      <c r="E190" s="323">
        <f t="shared" si="8"/>
        <v>-0.22</v>
      </c>
      <c r="F190" s="297" t="str">
        <f t="shared" si="6"/>
        <v>是</v>
      </c>
      <c r="G190" s="172" t="str">
        <f t="shared" si="7"/>
        <v>款</v>
      </c>
    </row>
    <row r="191" ht="36" customHeight="1" spans="1:7">
      <c r="A191" s="456" t="s">
        <v>431</v>
      </c>
      <c r="B191" s="329" t="s">
        <v>139</v>
      </c>
      <c r="C191" s="364">
        <v>2212</v>
      </c>
      <c r="D191" s="364">
        <v>1310</v>
      </c>
      <c r="E191" s="328">
        <f t="shared" si="8"/>
        <v>-0.408</v>
      </c>
      <c r="F191" s="297" t="str">
        <f t="shared" si="6"/>
        <v>是</v>
      </c>
      <c r="G191" s="172" t="str">
        <f t="shared" si="7"/>
        <v>项</v>
      </c>
    </row>
    <row r="192" ht="36" customHeight="1" spans="1:7">
      <c r="A192" s="456" t="s">
        <v>432</v>
      </c>
      <c r="B192" s="329" t="s">
        <v>141</v>
      </c>
      <c r="C192" s="364">
        <v>2049</v>
      </c>
      <c r="D192" s="364">
        <v>1731</v>
      </c>
      <c r="E192" s="328">
        <f t="shared" si="8"/>
        <v>-0.155</v>
      </c>
      <c r="F192" s="297" t="str">
        <f t="shared" si="6"/>
        <v>是</v>
      </c>
      <c r="G192" s="172" t="str">
        <f t="shared" si="7"/>
        <v>项</v>
      </c>
    </row>
    <row r="193" ht="36" hidden="1" customHeight="1" spans="1:7">
      <c r="A193" s="456" t="s">
        <v>433</v>
      </c>
      <c r="B193" s="329" t="s">
        <v>143</v>
      </c>
      <c r="C193" s="364">
        <v>0</v>
      </c>
      <c r="D193" s="364"/>
      <c r="E193" s="328" t="str">
        <f t="shared" si="8"/>
        <v/>
      </c>
      <c r="F193" s="297" t="str">
        <f t="shared" si="6"/>
        <v>否</v>
      </c>
      <c r="G193" s="172" t="str">
        <f t="shared" si="7"/>
        <v>项</v>
      </c>
    </row>
    <row r="194" ht="36" hidden="1" customHeight="1" spans="1:7">
      <c r="A194" s="456" t="s">
        <v>434</v>
      </c>
      <c r="B194" s="329" t="s">
        <v>435</v>
      </c>
      <c r="C194" s="364">
        <v>0</v>
      </c>
      <c r="D194" s="364"/>
      <c r="E194" s="328" t="str">
        <f t="shared" si="8"/>
        <v/>
      </c>
      <c r="F194" s="297" t="str">
        <f t="shared" si="6"/>
        <v>否</v>
      </c>
      <c r="G194" s="172" t="str">
        <f t="shared" si="7"/>
        <v>项</v>
      </c>
    </row>
    <row r="195" ht="36" customHeight="1" spans="1:7">
      <c r="A195" s="456" t="s">
        <v>436</v>
      </c>
      <c r="B195" s="329" t="s">
        <v>157</v>
      </c>
      <c r="C195" s="364">
        <v>84</v>
      </c>
      <c r="D195" s="364">
        <v>338</v>
      </c>
      <c r="E195" s="328">
        <f t="shared" si="8"/>
        <v>3.024</v>
      </c>
      <c r="F195" s="297" t="str">
        <f t="shared" si="6"/>
        <v>是</v>
      </c>
      <c r="G195" s="172" t="str">
        <f t="shared" si="7"/>
        <v>项</v>
      </c>
    </row>
    <row r="196" ht="36" customHeight="1" spans="1:7">
      <c r="A196" s="456" t="s">
        <v>437</v>
      </c>
      <c r="B196" s="329" t="s">
        <v>438</v>
      </c>
      <c r="C196" s="364">
        <v>0</v>
      </c>
      <c r="D196" s="364">
        <v>12</v>
      </c>
      <c r="E196" s="328"/>
      <c r="F196" s="297" t="str">
        <f t="shared" ref="F196:F259" si="9">IF(LEN(A196)=3,"是",IF(B196&lt;&gt;"",IF(SUM(C196:D196)&lt;&gt;0,"是","否"),"是"))</f>
        <v>是</v>
      </c>
      <c r="G196" s="172" t="str">
        <f t="shared" ref="G196:G259" si="10">IF(LEN(A196)=3,"类",IF(LEN(A196)=5,"款","项"))</f>
        <v>项</v>
      </c>
    </row>
    <row r="197" ht="36" customHeight="1" spans="1:7">
      <c r="A197" s="455" t="s">
        <v>439</v>
      </c>
      <c r="B197" s="321" t="s">
        <v>440</v>
      </c>
      <c r="C197" s="360">
        <f>SUM(C198:C203)</f>
        <v>3242</v>
      </c>
      <c r="D197" s="360">
        <v>2552</v>
      </c>
      <c r="E197" s="323">
        <f t="shared" ref="E197:E260" si="11">IF(D197&gt;0,D197/C197-1,IF(C197&lt;0,-(D197/C197-1),""))</f>
        <v>-0.213</v>
      </c>
      <c r="F197" s="297" t="str">
        <f t="shared" si="9"/>
        <v>是</v>
      </c>
      <c r="G197" s="172" t="str">
        <f t="shared" si="10"/>
        <v>款</v>
      </c>
    </row>
    <row r="198" ht="36" customHeight="1" spans="1:7">
      <c r="A198" s="456" t="s">
        <v>441</v>
      </c>
      <c r="B198" s="329" t="s">
        <v>139</v>
      </c>
      <c r="C198" s="364">
        <v>1141</v>
      </c>
      <c r="D198" s="364">
        <v>814</v>
      </c>
      <c r="E198" s="328">
        <f t="shared" si="11"/>
        <v>-0.287</v>
      </c>
      <c r="F198" s="297" t="str">
        <f t="shared" si="9"/>
        <v>是</v>
      </c>
      <c r="G198" s="172" t="str">
        <f t="shared" si="10"/>
        <v>项</v>
      </c>
    </row>
    <row r="199" ht="36" customHeight="1" spans="1:7">
      <c r="A199" s="456" t="s">
        <v>442</v>
      </c>
      <c r="B199" s="329" t="s">
        <v>141</v>
      </c>
      <c r="C199" s="364">
        <v>1201</v>
      </c>
      <c r="D199" s="364">
        <v>649</v>
      </c>
      <c r="E199" s="328">
        <f t="shared" si="11"/>
        <v>-0.46</v>
      </c>
      <c r="F199" s="297" t="str">
        <f t="shared" si="9"/>
        <v>是</v>
      </c>
      <c r="G199" s="172" t="str">
        <f t="shared" si="10"/>
        <v>项</v>
      </c>
    </row>
    <row r="200" ht="36" hidden="1" customHeight="1" spans="1:7">
      <c r="A200" s="456" t="s">
        <v>443</v>
      </c>
      <c r="B200" s="329" t="s">
        <v>143</v>
      </c>
      <c r="C200" s="364">
        <v>0</v>
      </c>
      <c r="D200" s="364"/>
      <c r="E200" s="328" t="str">
        <f t="shared" si="11"/>
        <v/>
      </c>
      <c r="F200" s="297" t="str">
        <f t="shared" si="9"/>
        <v>否</v>
      </c>
      <c r="G200" s="172" t="str">
        <f t="shared" si="10"/>
        <v>项</v>
      </c>
    </row>
    <row r="201" ht="36" hidden="1" customHeight="1" spans="1:7">
      <c r="A201" s="456" t="s">
        <v>444</v>
      </c>
      <c r="B201" s="329" t="s">
        <v>445</v>
      </c>
      <c r="C201" s="364">
        <v>0</v>
      </c>
      <c r="D201" s="364"/>
      <c r="E201" s="328" t="str">
        <f t="shared" si="11"/>
        <v/>
      </c>
      <c r="F201" s="297" t="str">
        <f t="shared" si="9"/>
        <v>否</v>
      </c>
      <c r="G201" s="172" t="str">
        <f t="shared" si="10"/>
        <v>项</v>
      </c>
    </row>
    <row r="202" ht="36" customHeight="1" spans="1:7">
      <c r="A202" s="456" t="s">
        <v>446</v>
      </c>
      <c r="B202" s="329" t="s">
        <v>157</v>
      </c>
      <c r="C202" s="364">
        <v>316</v>
      </c>
      <c r="D202" s="364">
        <v>412</v>
      </c>
      <c r="E202" s="328">
        <f t="shared" si="11"/>
        <v>0.304</v>
      </c>
      <c r="F202" s="297" t="str">
        <f t="shared" si="9"/>
        <v>是</v>
      </c>
      <c r="G202" s="172" t="str">
        <f t="shared" si="10"/>
        <v>项</v>
      </c>
    </row>
    <row r="203" ht="36" customHeight="1" spans="1:7">
      <c r="A203" s="456" t="s">
        <v>447</v>
      </c>
      <c r="B203" s="329" t="s">
        <v>448</v>
      </c>
      <c r="C203" s="364">
        <v>584</v>
      </c>
      <c r="D203" s="364">
        <v>677</v>
      </c>
      <c r="E203" s="328">
        <f t="shared" si="11"/>
        <v>0.159</v>
      </c>
      <c r="F203" s="297" t="str">
        <f t="shared" si="9"/>
        <v>是</v>
      </c>
      <c r="G203" s="172" t="str">
        <f t="shared" si="10"/>
        <v>项</v>
      </c>
    </row>
    <row r="204" ht="36" customHeight="1" spans="1:7">
      <c r="A204" s="455" t="s">
        <v>449</v>
      </c>
      <c r="B204" s="321" t="s">
        <v>450</v>
      </c>
      <c r="C204" s="360">
        <f>SUM(C205:C211)</f>
        <v>1307</v>
      </c>
      <c r="D204" s="360">
        <v>1462</v>
      </c>
      <c r="E204" s="323">
        <f t="shared" si="11"/>
        <v>0.119</v>
      </c>
      <c r="F204" s="297" t="str">
        <f t="shared" si="9"/>
        <v>是</v>
      </c>
      <c r="G204" s="172" t="str">
        <f t="shared" si="10"/>
        <v>款</v>
      </c>
    </row>
    <row r="205" ht="36" customHeight="1" spans="1:7">
      <c r="A205" s="456" t="s">
        <v>451</v>
      </c>
      <c r="B205" s="329" t="s">
        <v>139</v>
      </c>
      <c r="C205" s="364">
        <v>751</v>
      </c>
      <c r="D205" s="364">
        <v>658</v>
      </c>
      <c r="E205" s="328">
        <f t="shared" si="11"/>
        <v>-0.124</v>
      </c>
      <c r="F205" s="297" t="str">
        <f t="shared" si="9"/>
        <v>是</v>
      </c>
      <c r="G205" s="172" t="str">
        <f t="shared" si="10"/>
        <v>项</v>
      </c>
    </row>
    <row r="206" ht="36" customHeight="1" spans="1:7">
      <c r="A206" s="456" t="s">
        <v>452</v>
      </c>
      <c r="B206" s="329" t="s">
        <v>141</v>
      </c>
      <c r="C206" s="364">
        <v>106</v>
      </c>
      <c r="D206" s="364">
        <v>139</v>
      </c>
      <c r="E206" s="328">
        <f t="shared" si="11"/>
        <v>0.311</v>
      </c>
      <c r="F206" s="297" t="str">
        <f t="shared" si="9"/>
        <v>是</v>
      </c>
      <c r="G206" s="172" t="str">
        <f t="shared" si="10"/>
        <v>项</v>
      </c>
    </row>
    <row r="207" ht="36" hidden="1" customHeight="1" spans="1:7">
      <c r="A207" s="456" t="s">
        <v>453</v>
      </c>
      <c r="B207" s="329" t="s">
        <v>143</v>
      </c>
      <c r="C207" s="364">
        <v>0</v>
      </c>
      <c r="D207" s="364"/>
      <c r="E207" s="328" t="str">
        <f t="shared" si="11"/>
        <v/>
      </c>
      <c r="F207" s="297" t="str">
        <f t="shared" si="9"/>
        <v>否</v>
      </c>
      <c r="G207" s="172" t="str">
        <f t="shared" si="10"/>
        <v>项</v>
      </c>
    </row>
    <row r="208" ht="36" customHeight="1" spans="1:7">
      <c r="A208" s="456" t="s">
        <v>454</v>
      </c>
      <c r="B208" s="329" t="s">
        <v>455</v>
      </c>
      <c r="C208" s="364">
        <v>296</v>
      </c>
      <c r="D208" s="364">
        <v>385</v>
      </c>
      <c r="E208" s="328">
        <f t="shared" si="11"/>
        <v>0.301</v>
      </c>
      <c r="F208" s="297" t="str">
        <f t="shared" si="9"/>
        <v>是</v>
      </c>
      <c r="G208" s="172" t="str">
        <f t="shared" si="10"/>
        <v>项</v>
      </c>
    </row>
    <row r="209" ht="36" hidden="1" customHeight="1" spans="1:7">
      <c r="A209" s="456" t="s">
        <v>456</v>
      </c>
      <c r="B209" s="329" t="s">
        <v>457</v>
      </c>
      <c r="C209" s="364">
        <v>0</v>
      </c>
      <c r="D209" s="364"/>
      <c r="E209" s="328" t="str">
        <f t="shared" si="11"/>
        <v/>
      </c>
      <c r="F209" s="297" t="str">
        <f t="shared" si="9"/>
        <v>否</v>
      </c>
      <c r="G209" s="172" t="str">
        <f t="shared" si="10"/>
        <v>项</v>
      </c>
    </row>
    <row r="210" ht="36" customHeight="1" spans="1:7">
      <c r="A210" s="456" t="s">
        <v>458</v>
      </c>
      <c r="B210" s="329" t="s">
        <v>157</v>
      </c>
      <c r="C210" s="364">
        <v>154</v>
      </c>
      <c r="D210" s="364">
        <v>215</v>
      </c>
      <c r="E210" s="328">
        <f t="shared" si="11"/>
        <v>0.396</v>
      </c>
      <c r="F210" s="297" t="str">
        <f t="shared" si="9"/>
        <v>是</v>
      </c>
      <c r="G210" s="172" t="str">
        <f t="shared" si="10"/>
        <v>项</v>
      </c>
    </row>
    <row r="211" ht="36" customHeight="1" spans="1:7">
      <c r="A211" s="456" t="s">
        <v>459</v>
      </c>
      <c r="B211" s="329" t="s">
        <v>460</v>
      </c>
      <c r="C211" s="364">
        <v>0</v>
      </c>
      <c r="D211" s="364">
        <v>65</v>
      </c>
      <c r="E211" s="328"/>
      <c r="F211" s="297" t="str">
        <f t="shared" si="9"/>
        <v>是</v>
      </c>
      <c r="G211" s="172" t="str">
        <f t="shared" si="10"/>
        <v>项</v>
      </c>
    </row>
    <row r="212" ht="36" hidden="1" customHeight="1" spans="1:7">
      <c r="A212" s="455" t="s">
        <v>461</v>
      </c>
      <c r="B212" s="321" t="s">
        <v>462</v>
      </c>
      <c r="C212" s="360"/>
      <c r="D212" s="360"/>
      <c r="E212" s="323" t="str">
        <f t="shared" si="11"/>
        <v/>
      </c>
      <c r="F212" s="297" t="str">
        <f t="shared" si="9"/>
        <v>否</v>
      </c>
      <c r="G212" s="172" t="str">
        <f t="shared" si="10"/>
        <v>款</v>
      </c>
    </row>
    <row r="213" ht="36" hidden="1" customHeight="1" spans="1:7">
      <c r="A213" s="456" t="s">
        <v>463</v>
      </c>
      <c r="B213" s="329" t="s">
        <v>139</v>
      </c>
      <c r="C213" s="364"/>
      <c r="D213" s="364"/>
      <c r="E213" s="328" t="str">
        <f t="shared" si="11"/>
        <v/>
      </c>
      <c r="F213" s="297" t="str">
        <f t="shared" si="9"/>
        <v>否</v>
      </c>
      <c r="G213" s="172" t="str">
        <f t="shared" si="10"/>
        <v>项</v>
      </c>
    </row>
    <row r="214" ht="36" hidden="1" customHeight="1" spans="1:7">
      <c r="A214" s="456" t="s">
        <v>464</v>
      </c>
      <c r="B214" s="329" t="s">
        <v>141</v>
      </c>
      <c r="C214" s="364"/>
      <c r="D214" s="364"/>
      <c r="E214" s="328" t="str">
        <f t="shared" si="11"/>
        <v/>
      </c>
      <c r="F214" s="297" t="str">
        <f t="shared" si="9"/>
        <v>否</v>
      </c>
      <c r="G214" s="172" t="str">
        <f t="shared" si="10"/>
        <v>项</v>
      </c>
    </row>
    <row r="215" ht="36" hidden="1" customHeight="1" spans="1:7">
      <c r="A215" s="456" t="s">
        <v>465</v>
      </c>
      <c r="B215" s="329" t="s">
        <v>143</v>
      </c>
      <c r="C215" s="364"/>
      <c r="D215" s="364"/>
      <c r="E215" s="328" t="str">
        <f t="shared" si="11"/>
        <v/>
      </c>
      <c r="F215" s="297" t="str">
        <f t="shared" si="9"/>
        <v>否</v>
      </c>
      <c r="G215" s="172" t="str">
        <f t="shared" si="10"/>
        <v>项</v>
      </c>
    </row>
    <row r="216" ht="36" hidden="1" customHeight="1" spans="1:7">
      <c r="A216" s="456" t="s">
        <v>466</v>
      </c>
      <c r="B216" s="329" t="s">
        <v>157</v>
      </c>
      <c r="C216" s="364"/>
      <c r="D216" s="364"/>
      <c r="E216" s="328" t="str">
        <f t="shared" si="11"/>
        <v/>
      </c>
      <c r="F216" s="297" t="str">
        <f t="shared" si="9"/>
        <v>否</v>
      </c>
      <c r="G216" s="172" t="str">
        <f t="shared" si="10"/>
        <v>项</v>
      </c>
    </row>
    <row r="217" ht="36" hidden="1" customHeight="1" spans="1:7">
      <c r="A217" s="456" t="s">
        <v>467</v>
      </c>
      <c r="B217" s="329" t="s">
        <v>468</v>
      </c>
      <c r="C217" s="364"/>
      <c r="D217" s="364"/>
      <c r="E217" s="328" t="str">
        <f t="shared" si="11"/>
        <v/>
      </c>
      <c r="F217" s="297" t="str">
        <f t="shared" si="9"/>
        <v>否</v>
      </c>
      <c r="G217" s="172" t="str">
        <f t="shared" si="10"/>
        <v>项</v>
      </c>
    </row>
    <row r="218" ht="36" customHeight="1" spans="1:7">
      <c r="A218" s="455" t="s">
        <v>469</v>
      </c>
      <c r="B218" s="321" t="s">
        <v>470</v>
      </c>
      <c r="C218" s="360">
        <f>SUM(C219:C223)</f>
        <v>150</v>
      </c>
      <c r="D218" s="360">
        <v>122</v>
      </c>
      <c r="E218" s="323">
        <f t="shared" si="11"/>
        <v>-0.187</v>
      </c>
      <c r="F218" s="297" t="str">
        <f t="shared" si="9"/>
        <v>是</v>
      </c>
      <c r="G218" s="172" t="str">
        <f t="shared" si="10"/>
        <v>款</v>
      </c>
    </row>
    <row r="219" ht="36" hidden="1" customHeight="1" spans="1:7">
      <c r="A219" s="456" t="s">
        <v>471</v>
      </c>
      <c r="B219" s="329" t="s">
        <v>139</v>
      </c>
      <c r="C219" s="364">
        <v>0</v>
      </c>
      <c r="D219" s="364"/>
      <c r="E219" s="328" t="str">
        <f t="shared" si="11"/>
        <v/>
      </c>
      <c r="F219" s="297" t="str">
        <f t="shared" si="9"/>
        <v>否</v>
      </c>
      <c r="G219" s="172" t="str">
        <f t="shared" si="10"/>
        <v>项</v>
      </c>
    </row>
    <row r="220" ht="36" hidden="1" customHeight="1" spans="1:7">
      <c r="A220" s="456" t="s">
        <v>472</v>
      </c>
      <c r="B220" s="329" t="s">
        <v>141</v>
      </c>
      <c r="C220" s="364">
        <v>0</v>
      </c>
      <c r="D220" s="364"/>
      <c r="E220" s="328" t="str">
        <f t="shared" si="11"/>
        <v/>
      </c>
      <c r="F220" s="297" t="str">
        <f t="shared" si="9"/>
        <v>否</v>
      </c>
      <c r="G220" s="172" t="str">
        <f t="shared" si="10"/>
        <v>项</v>
      </c>
    </row>
    <row r="221" ht="36" hidden="1" customHeight="1" spans="1:7">
      <c r="A221" s="456" t="s">
        <v>473</v>
      </c>
      <c r="B221" s="329" t="s">
        <v>143</v>
      </c>
      <c r="C221" s="364">
        <v>0</v>
      </c>
      <c r="D221" s="364"/>
      <c r="E221" s="328" t="str">
        <f t="shared" si="11"/>
        <v/>
      </c>
      <c r="F221" s="297" t="str">
        <f t="shared" si="9"/>
        <v>否</v>
      </c>
      <c r="G221" s="172" t="str">
        <f t="shared" si="10"/>
        <v>项</v>
      </c>
    </row>
    <row r="222" ht="36" hidden="1" customHeight="1" spans="1:7">
      <c r="A222" s="456" t="s">
        <v>474</v>
      </c>
      <c r="B222" s="329" t="s">
        <v>157</v>
      </c>
      <c r="C222" s="364">
        <v>0</v>
      </c>
      <c r="D222" s="364"/>
      <c r="E222" s="328" t="str">
        <f t="shared" si="11"/>
        <v/>
      </c>
      <c r="F222" s="297" t="str">
        <f t="shared" si="9"/>
        <v>否</v>
      </c>
      <c r="G222" s="172" t="str">
        <f t="shared" si="10"/>
        <v>项</v>
      </c>
    </row>
    <row r="223" ht="36" customHeight="1" spans="1:7">
      <c r="A223" s="456" t="s">
        <v>475</v>
      </c>
      <c r="B223" s="329" t="s">
        <v>476</v>
      </c>
      <c r="C223" s="364">
        <v>150</v>
      </c>
      <c r="D223" s="364">
        <v>122</v>
      </c>
      <c r="E223" s="328">
        <f t="shared" si="11"/>
        <v>-0.187</v>
      </c>
      <c r="F223" s="297" t="str">
        <f t="shared" si="9"/>
        <v>是</v>
      </c>
      <c r="G223" s="172" t="str">
        <f t="shared" si="10"/>
        <v>项</v>
      </c>
    </row>
    <row r="224" ht="36" customHeight="1" spans="1:7">
      <c r="A224" s="455" t="s">
        <v>477</v>
      </c>
      <c r="B224" s="321" t="s">
        <v>478</v>
      </c>
      <c r="C224" s="360">
        <f>SUM(C225:C230)</f>
        <v>796</v>
      </c>
      <c r="D224" s="360">
        <v>682</v>
      </c>
      <c r="E224" s="323">
        <f t="shared" si="11"/>
        <v>-0.143</v>
      </c>
      <c r="F224" s="297" t="str">
        <f t="shared" si="9"/>
        <v>是</v>
      </c>
      <c r="G224" s="172" t="str">
        <f t="shared" si="10"/>
        <v>款</v>
      </c>
    </row>
    <row r="225" ht="36" customHeight="1" spans="1:7">
      <c r="A225" s="456" t="s">
        <v>479</v>
      </c>
      <c r="B225" s="329" t="s">
        <v>139</v>
      </c>
      <c r="C225" s="364">
        <v>270</v>
      </c>
      <c r="D225" s="364">
        <v>270</v>
      </c>
      <c r="E225" s="328">
        <f t="shared" si="11"/>
        <v>0</v>
      </c>
      <c r="F225" s="297" t="str">
        <f t="shared" si="9"/>
        <v>是</v>
      </c>
      <c r="G225" s="172" t="str">
        <f t="shared" si="10"/>
        <v>项</v>
      </c>
    </row>
    <row r="226" ht="36" customHeight="1" spans="1:7">
      <c r="A226" s="456" t="s">
        <v>480</v>
      </c>
      <c r="B226" s="329" t="s">
        <v>141</v>
      </c>
      <c r="C226" s="364">
        <v>66</v>
      </c>
      <c r="D226" s="364">
        <v>59</v>
      </c>
      <c r="E226" s="328">
        <f t="shared" si="11"/>
        <v>-0.106</v>
      </c>
      <c r="F226" s="297" t="str">
        <f t="shared" si="9"/>
        <v>是</v>
      </c>
      <c r="G226" s="172" t="str">
        <f t="shared" si="10"/>
        <v>项</v>
      </c>
    </row>
    <row r="227" ht="36" hidden="1" customHeight="1" spans="1:7">
      <c r="A227" s="456" t="s">
        <v>481</v>
      </c>
      <c r="B227" s="329" t="s">
        <v>143</v>
      </c>
      <c r="C227" s="364">
        <v>0</v>
      </c>
      <c r="D227" s="364"/>
      <c r="E227" s="328" t="str">
        <f t="shared" si="11"/>
        <v/>
      </c>
      <c r="F227" s="297" t="str">
        <f t="shared" si="9"/>
        <v>否</v>
      </c>
      <c r="G227" s="172" t="str">
        <f t="shared" si="10"/>
        <v>项</v>
      </c>
    </row>
    <row r="228" ht="36" hidden="1" customHeight="1" spans="1:7">
      <c r="A228" s="456" t="s">
        <v>482</v>
      </c>
      <c r="B228" s="329" t="s">
        <v>483</v>
      </c>
      <c r="C228" s="364">
        <v>0</v>
      </c>
      <c r="D228" s="364"/>
      <c r="E228" s="328" t="str">
        <f t="shared" si="11"/>
        <v/>
      </c>
      <c r="F228" s="297" t="str">
        <f t="shared" si="9"/>
        <v>否</v>
      </c>
      <c r="G228" s="172" t="str">
        <f t="shared" si="10"/>
        <v>项</v>
      </c>
    </row>
    <row r="229" ht="36" customHeight="1" spans="1:7">
      <c r="A229" s="456" t="s">
        <v>484</v>
      </c>
      <c r="B229" s="329" t="s">
        <v>157</v>
      </c>
      <c r="C229" s="364">
        <v>386</v>
      </c>
      <c r="D229" s="364">
        <v>353</v>
      </c>
      <c r="E229" s="328">
        <f t="shared" si="11"/>
        <v>-0.085</v>
      </c>
      <c r="F229" s="297" t="str">
        <f t="shared" si="9"/>
        <v>是</v>
      </c>
      <c r="G229" s="172" t="str">
        <f t="shared" si="10"/>
        <v>项</v>
      </c>
    </row>
    <row r="230" ht="36" customHeight="1" spans="1:7">
      <c r="A230" s="456" t="s">
        <v>485</v>
      </c>
      <c r="B230" s="329" t="s">
        <v>486</v>
      </c>
      <c r="C230" s="364">
        <v>74</v>
      </c>
      <c r="D230" s="364">
        <v>0</v>
      </c>
      <c r="E230" s="328" t="str">
        <f t="shared" si="11"/>
        <v/>
      </c>
      <c r="F230" s="297" t="str">
        <f t="shared" si="9"/>
        <v>是</v>
      </c>
      <c r="G230" s="172" t="str">
        <f t="shared" si="10"/>
        <v>项</v>
      </c>
    </row>
    <row r="231" ht="36" customHeight="1" spans="1:7">
      <c r="A231" s="455" t="s">
        <v>487</v>
      </c>
      <c r="B231" s="321" t="s">
        <v>488</v>
      </c>
      <c r="C231" s="360">
        <f>SUM(C232:C245)</f>
        <v>5694</v>
      </c>
      <c r="D231" s="360">
        <v>5507</v>
      </c>
      <c r="E231" s="323">
        <f t="shared" si="11"/>
        <v>-0.033</v>
      </c>
      <c r="F231" s="297" t="str">
        <f t="shared" si="9"/>
        <v>是</v>
      </c>
      <c r="G231" s="172" t="str">
        <f t="shared" si="10"/>
        <v>款</v>
      </c>
    </row>
    <row r="232" ht="36" customHeight="1" spans="1:7">
      <c r="A232" s="456" t="s">
        <v>489</v>
      </c>
      <c r="B232" s="329" t="s">
        <v>139</v>
      </c>
      <c r="C232" s="364">
        <v>2912</v>
      </c>
      <c r="D232" s="364">
        <v>2543</v>
      </c>
      <c r="E232" s="328">
        <f t="shared" si="11"/>
        <v>-0.127</v>
      </c>
      <c r="F232" s="297" t="str">
        <f t="shared" si="9"/>
        <v>是</v>
      </c>
      <c r="G232" s="172" t="str">
        <f t="shared" si="10"/>
        <v>项</v>
      </c>
    </row>
    <row r="233" ht="36" hidden="1" customHeight="1" spans="1:7">
      <c r="A233" s="456" t="s">
        <v>490</v>
      </c>
      <c r="B233" s="329" t="s">
        <v>141</v>
      </c>
      <c r="C233" s="364">
        <v>0</v>
      </c>
      <c r="D233" s="364">
        <v>0</v>
      </c>
      <c r="E233" s="328" t="str">
        <f t="shared" si="11"/>
        <v/>
      </c>
      <c r="F233" s="297" t="str">
        <f t="shared" si="9"/>
        <v>否</v>
      </c>
      <c r="G233" s="172" t="str">
        <f t="shared" si="10"/>
        <v>项</v>
      </c>
    </row>
    <row r="234" ht="36" hidden="1" customHeight="1" spans="1:7">
      <c r="A234" s="456" t="s">
        <v>491</v>
      </c>
      <c r="B234" s="329" t="s">
        <v>143</v>
      </c>
      <c r="C234" s="364">
        <v>0</v>
      </c>
      <c r="D234" s="364"/>
      <c r="E234" s="328" t="str">
        <f t="shared" si="11"/>
        <v/>
      </c>
      <c r="F234" s="297" t="str">
        <f t="shared" si="9"/>
        <v>否</v>
      </c>
      <c r="G234" s="172" t="str">
        <f t="shared" si="10"/>
        <v>项</v>
      </c>
    </row>
    <row r="235" ht="36" hidden="1" customHeight="1" spans="1:7">
      <c r="A235" s="456" t="s">
        <v>492</v>
      </c>
      <c r="B235" s="329" t="s">
        <v>493</v>
      </c>
      <c r="C235" s="364">
        <v>0</v>
      </c>
      <c r="D235" s="364"/>
      <c r="E235" s="328" t="str">
        <f t="shared" si="11"/>
        <v/>
      </c>
      <c r="F235" s="297" t="str">
        <f t="shared" si="9"/>
        <v>否</v>
      </c>
      <c r="G235" s="172" t="str">
        <f t="shared" si="10"/>
        <v>项</v>
      </c>
    </row>
    <row r="236" ht="36" customHeight="1" spans="1:7">
      <c r="A236" s="456" t="s">
        <v>494</v>
      </c>
      <c r="B236" s="329" t="s">
        <v>495</v>
      </c>
      <c r="C236" s="364">
        <v>75</v>
      </c>
      <c r="D236" s="364">
        <v>117</v>
      </c>
      <c r="E236" s="328">
        <f t="shared" si="11"/>
        <v>0.56</v>
      </c>
      <c r="F236" s="297" t="str">
        <f t="shared" si="9"/>
        <v>是</v>
      </c>
      <c r="G236" s="172" t="str">
        <f t="shared" si="10"/>
        <v>项</v>
      </c>
    </row>
    <row r="237" ht="36" hidden="1" customHeight="1" spans="1:7">
      <c r="A237" s="456" t="s">
        <v>496</v>
      </c>
      <c r="B237" s="329" t="s">
        <v>240</v>
      </c>
      <c r="C237" s="364">
        <v>0</v>
      </c>
      <c r="D237" s="364"/>
      <c r="E237" s="328" t="str">
        <f t="shared" si="11"/>
        <v/>
      </c>
      <c r="F237" s="297" t="str">
        <f t="shared" si="9"/>
        <v>否</v>
      </c>
      <c r="G237" s="172" t="str">
        <f t="shared" si="10"/>
        <v>项</v>
      </c>
    </row>
    <row r="238" ht="36" hidden="1" customHeight="1" spans="1:7">
      <c r="A238" s="456" t="s">
        <v>497</v>
      </c>
      <c r="B238" s="329" t="s">
        <v>498</v>
      </c>
      <c r="C238" s="364">
        <v>0</v>
      </c>
      <c r="D238" s="364"/>
      <c r="E238" s="328" t="str">
        <f t="shared" si="11"/>
        <v/>
      </c>
      <c r="F238" s="297" t="str">
        <f t="shared" si="9"/>
        <v>否</v>
      </c>
      <c r="G238" s="172" t="str">
        <f t="shared" si="10"/>
        <v>项</v>
      </c>
    </row>
    <row r="239" ht="36" customHeight="1" spans="1:7">
      <c r="A239" s="456" t="s">
        <v>499</v>
      </c>
      <c r="B239" s="329" t="s">
        <v>500</v>
      </c>
      <c r="C239" s="364">
        <v>52</v>
      </c>
      <c r="D239" s="364">
        <v>62</v>
      </c>
      <c r="E239" s="328">
        <f t="shared" si="11"/>
        <v>0.192</v>
      </c>
      <c r="F239" s="297" t="str">
        <f t="shared" si="9"/>
        <v>是</v>
      </c>
      <c r="G239" s="172" t="str">
        <f t="shared" si="10"/>
        <v>项</v>
      </c>
    </row>
    <row r="240" ht="36" hidden="1" customHeight="1" spans="1:7">
      <c r="A240" s="456" t="s">
        <v>501</v>
      </c>
      <c r="B240" s="329" t="s">
        <v>502</v>
      </c>
      <c r="C240" s="364">
        <v>0</v>
      </c>
      <c r="D240" s="364"/>
      <c r="E240" s="328" t="str">
        <f t="shared" si="11"/>
        <v/>
      </c>
      <c r="F240" s="297" t="str">
        <f t="shared" si="9"/>
        <v>否</v>
      </c>
      <c r="G240" s="172" t="str">
        <f t="shared" si="10"/>
        <v>项</v>
      </c>
    </row>
    <row r="241" ht="36" customHeight="1" spans="1:7">
      <c r="A241" s="456" t="s">
        <v>503</v>
      </c>
      <c r="B241" s="329" t="s">
        <v>504</v>
      </c>
      <c r="C241" s="364">
        <v>3</v>
      </c>
      <c r="D241" s="364">
        <v>3</v>
      </c>
      <c r="E241" s="328">
        <f t="shared" si="11"/>
        <v>0</v>
      </c>
      <c r="F241" s="297" t="str">
        <f t="shared" si="9"/>
        <v>是</v>
      </c>
      <c r="G241" s="172" t="str">
        <f t="shared" si="10"/>
        <v>项</v>
      </c>
    </row>
    <row r="242" ht="36" customHeight="1" spans="1:7">
      <c r="A242" s="456" t="s">
        <v>505</v>
      </c>
      <c r="B242" s="329" t="s">
        <v>506</v>
      </c>
      <c r="C242" s="364">
        <v>347</v>
      </c>
      <c r="D242" s="364">
        <v>493</v>
      </c>
      <c r="E242" s="328">
        <f t="shared" si="11"/>
        <v>0.421</v>
      </c>
      <c r="F242" s="297" t="str">
        <f t="shared" si="9"/>
        <v>是</v>
      </c>
      <c r="G242" s="172" t="str">
        <f t="shared" si="10"/>
        <v>项</v>
      </c>
    </row>
    <row r="243" ht="36" customHeight="1" spans="1:7">
      <c r="A243" s="456" t="s">
        <v>507</v>
      </c>
      <c r="B243" s="329" t="s">
        <v>508</v>
      </c>
      <c r="C243" s="364">
        <v>93</v>
      </c>
      <c r="D243" s="364">
        <v>266</v>
      </c>
      <c r="E243" s="328">
        <f t="shared" si="11"/>
        <v>1.86</v>
      </c>
      <c r="F243" s="297" t="str">
        <f t="shared" si="9"/>
        <v>是</v>
      </c>
      <c r="G243" s="172" t="str">
        <f t="shared" si="10"/>
        <v>项</v>
      </c>
    </row>
    <row r="244" ht="36" customHeight="1" spans="1:7">
      <c r="A244" s="456" t="s">
        <v>509</v>
      </c>
      <c r="B244" s="329" t="s">
        <v>157</v>
      </c>
      <c r="C244" s="364">
        <v>1955</v>
      </c>
      <c r="D244" s="364">
        <v>1888</v>
      </c>
      <c r="E244" s="328">
        <f t="shared" si="11"/>
        <v>-0.034</v>
      </c>
      <c r="F244" s="297" t="str">
        <f t="shared" si="9"/>
        <v>是</v>
      </c>
      <c r="G244" s="172" t="str">
        <f t="shared" si="10"/>
        <v>项</v>
      </c>
    </row>
    <row r="245" ht="36" customHeight="1" spans="1:7">
      <c r="A245" s="456" t="s">
        <v>510</v>
      </c>
      <c r="B245" s="329" t="s">
        <v>511</v>
      </c>
      <c r="C245" s="364">
        <v>257</v>
      </c>
      <c r="D245" s="364">
        <v>135</v>
      </c>
      <c r="E245" s="328">
        <f t="shared" si="11"/>
        <v>-0.475</v>
      </c>
      <c r="F245" s="297" t="str">
        <f t="shared" si="9"/>
        <v>是</v>
      </c>
      <c r="G245" s="172" t="str">
        <f t="shared" si="10"/>
        <v>项</v>
      </c>
    </row>
    <row r="246" ht="36" customHeight="1" spans="1:7">
      <c r="A246" s="455" t="s">
        <v>512</v>
      </c>
      <c r="B246" s="321" t="s">
        <v>513</v>
      </c>
      <c r="C246" s="360">
        <f>SUM(C247:C248)</f>
        <v>5375</v>
      </c>
      <c r="D246" s="360">
        <v>4053</v>
      </c>
      <c r="E246" s="323">
        <f t="shared" si="11"/>
        <v>-0.246</v>
      </c>
      <c r="F246" s="297" t="str">
        <f t="shared" si="9"/>
        <v>是</v>
      </c>
      <c r="G246" s="172" t="str">
        <f t="shared" si="10"/>
        <v>款</v>
      </c>
    </row>
    <row r="247" ht="36" hidden="1" customHeight="1" spans="1:7">
      <c r="A247" s="456" t="s">
        <v>514</v>
      </c>
      <c r="B247" s="329" t="s">
        <v>515</v>
      </c>
      <c r="C247" s="364">
        <v>0</v>
      </c>
      <c r="D247" s="364"/>
      <c r="E247" s="328" t="str">
        <f t="shared" si="11"/>
        <v/>
      </c>
      <c r="F247" s="297" t="str">
        <f t="shared" si="9"/>
        <v>否</v>
      </c>
      <c r="G247" s="172" t="str">
        <f t="shared" si="10"/>
        <v>项</v>
      </c>
    </row>
    <row r="248" ht="36" customHeight="1" spans="1:7">
      <c r="A248" s="456" t="s">
        <v>516</v>
      </c>
      <c r="B248" s="329" t="s">
        <v>517</v>
      </c>
      <c r="C248" s="364">
        <v>5375</v>
      </c>
      <c r="D248" s="364">
        <v>4053</v>
      </c>
      <c r="E248" s="328">
        <f t="shared" si="11"/>
        <v>-0.246</v>
      </c>
      <c r="F248" s="297" t="str">
        <f t="shared" si="9"/>
        <v>是</v>
      </c>
      <c r="G248" s="172" t="str">
        <f t="shared" si="10"/>
        <v>项</v>
      </c>
    </row>
    <row r="249" ht="36" hidden="1" customHeight="1" spans="1:7">
      <c r="A249" s="459" t="s">
        <v>518</v>
      </c>
      <c r="B249" s="460" t="s">
        <v>519</v>
      </c>
      <c r="C249" s="461"/>
      <c r="D249" s="461"/>
      <c r="E249" s="323" t="str">
        <f t="shared" si="11"/>
        <v/>
      </c>
      <c r="F249" s="297" t="str">
        <f t="shared" si="9"/>
        <v>否</v>
      </c>
      <c r="G249" s="172" t="str">
        <f t="shared" si="10"/>
        <v>项</v>
      </c>
    </row>
    <row r="250" ht="36" customHeight="1" spans="1:7">
      <c r="A250" s="455" t="s">
        <v>71</v>
      </c>
      <c r="B250" s="321" t="s">
        <v>72</v>
      </c>
      <c r="C250" s="360">
        <f>C251+C252</f>
        <v>0</v>
      </c>
      <c r="D250" s="360">
        <f>D251+D252</f>
        <v>0</v>
      </c>
      <c r="E250" s="323" t="str">
        <f t="shared" si="11"/>
        <v/>
      </c>
      <c r="F250" s="297" t="str">
        <f t="shared" si="9"/>
        <v>是</v>
      </c>
      <c r="G250" s="172" t="str">
        <f t="shared" si="10"/>
        <v>类</v>
      </c>
    </row>
    <row r="251" ht="36" hidden="1" customHeight="1" spans="1:7">
      <c r="A251" s="455" t="s">
        <v>520</v>
      </c>
      <c r="B251" s="321" t="s">
        <v>521</v>
      </c>
      <c r="C251" s="360"/>
      <c r="D251" s="360"/>
      <c r="E251" s="323" t="str">
        <f t="shared" si="11"/>
        <v/>
      </c>
      <c r="F251" s="297" t="str">
        <f t="shared" si="9"/>
        <v>否</v>
      </c>
      <c r="G251" s="172" t="str">
        <f t="shared" si="10"/>
        <v>款</v>
      </c>
    </row>
    <row r="252" ht="36" hidden="1" customHeight="1" spans="1:7">
      <c r="A252" s="455" t="s">
        <v>522</v>
      </c>
      <c r="B252" s="321" t="s">
        <v>523</v>
      </c>
      <c r="C252" s="360"/>
      <c r="D252" s="360"/>
      <c r="E252" s="323" t="str">
        <f t="shared" si="11"/>
        <v/>
      </c>
      <c r="F252" s="297" t="str">
        <f t="shared" si="9"/>
        <v>否</v>
      </c>
      <c r="G252" s="172" t="str">
        <f t="shared" si="10"/>
        <v>款</v>
      </c>
    </row>
    <row r="253" ht="36" customHeight="1" spans="1:7">
      <c r="A253" s="455" t="s">
        <v>73</v>
      </c>
      <c r="B253" s="321" t="s">
        <v>74</v>
      </c>
      <c r="C253" s="360">
        <f>C254+C256+C258+C260+C270</f>
        <v>1482</v>
      </c>
      <c r="D253" s="360">
        <f>D254+D256+D258+D260+D270</f>
        <v>818</v>
      </c>
      <c r="E253" s="323">
        <f t="shared" si="11"/>
        <v>-0.448</v>
      </c>
      <c r="F253" s="297" t="str">
        <f t="shared" si="9"/>
        <v>是</v>
      </c>
      <c r="G253" s="172" t="str">
        <f t="shared" si="10"/>
        <v>类</v>
      </c>
    </row>
    <row r="254" ht="36" hidden="1" customHeight="1" spans="1:7">
      <c r="A254" s="332" t="s">
        <v>524</v>
      </c>
      <c r="B254" s="321" t="s">
        <v>525</v>
      </c>
      <c r="C254" s="360">
        <f>C255</f>
        <v>0</v>
      </c>
      <c r="D254" s="360"/>
      <c r="E254" s="323" t="str">
        <f t="shared" si="11"/>
        <v/>
      </c>
      <c r="F254" s="297" t="str">
        <f t="shared" si="9"/>
        <v>否</v>
      </c>
      <c r="G254" s="172" t="str">
        <f t="shared" si="10"/>
        <v>款</v>
      </c>
    </row>
    <row r="255" ht="36" hidden="1" customHeight="1" spans="1:7">
      <c r="A255" s="326" t="s">
        <v>526</v>
      </c>
      <c r="B255" s="329" t="s">
        <v>527</v>
      </c>
      <c r="C255" s="364"/>
      <c r="D255" s="364"/>
      <c r="E255" s="328" t="str">
        <f t="shared" si="11"/>
        <v/>
      </c>
      <c r="F255" s="297" t="str">
        <f t="shared" si="9"/>
        <v>否</v>
      </c>
      <c r="G255" s="172" t="str">
        <f t="shared" si="10"/>
        <v>项</v>
      </c>
    </row>
    <row r="256" ht="36" hidden="1" customHeight="1" spans="1:7">
      <c r="A256" s="332" t="s">
        <v>528</v>
      </c>
      <c r="B256" s="321" t="s">
        <v>529</v>
      </c>
      <c r="C256" s="360">
        <f>C257</f>
        <v>0</v>
      </c>
      <c r="D256" s="360"/>
      <c r="E256" s="323" t="str">
        <f t="shared" si="11"/>
        <v/>
      </c>
      <c r="F256" s="297" t="str">
        <f t="shared" si="9"/>
        <v>否</v>
      </c>
      <c r="G256" s="172" t="str">
        <f t="shared" si="10"/>
        <v>款</v>
      </c>
    </row>
    <row r="257" ht="36" hidden="1" customHeight="1" spans="1:7">
      <c r="A257" s="326" t="s">
        <v>530</v>
      </c>
      <c r="B257" s="329" t="s">
        <v>531</v>
      </c>
      <c r="C257" s="364"/>
      <c r="D257" s="364"/>
      <c r="E257" s="328" t="str">
        <f t="shared" si="11"/>
        <v/>
      </c>
      <c r="F257" s="297" t="str">
        <f t="shared" si="9"/>
        <v>否</v>
      </c>
      <c r="G257" s="172" t="str">
        <f t="shared" si="10"/>
        <v>项</v>
      </c>
    </row>
    <row r="258" ht="36" customHeight="1" spans="1:7">
      <c r="A258" s="332" t="s">
        <v>532</v>
      </c>
      <c r="B258" s="321" t="s">
        <v>533</v>
      </c>
      <c r="C258" s="360">
        <f>C259</f>
        <v>5</v>
      </c>
      <c r="D258" s="360">
        <v>0</v>
      </c>
      <c r="E258" s="323" t="str">
        <f t="shared" si="11"/>
        <v/>
      </c>
      <c r="F258" s="297" t="str">
        <f t="shared" si="9"/>
        <v>是</v>
      </c>
      <c r="G258" s="172" t="str">
        <f t="shared" si="10"/>
        <v>款</v>
      </c>
    </row>
    <row r="259" ht="36" customHeight="1" spans="1:7">
      <c r="A259" s="326" t="s">
        <v>534</v>
      </c>
      <c r="B259" s="329" t="s">
        <v>535</v>
      </c>
      <c r="C259" s="364">
        <v>5</v>
      </c>
      <c r="D259" s="364">
        <v>0</v>
      </c>
      <c r="E259" s="328" t="str">
        <f t="shared" si="11"/>
        <v/>
      </c>
      <c r="F259" s="297" t="str">
        <f t="shared" si="9"/>
        <v>是</v>
      </c>
      <c r="G259" s="172" t="str">
        <f t="shared" si="10"/>
        <v>项</v>
      </c>
    </row>
    <row r="260" ht="36" customHeight="1" spans="1:7">
      <c r="A260" s="455" t="s">
        <v>536</v>
      </c>
      <c r="B260" s="321" t="s">
        <v>537</v>
      </c>
      <c r="C260" s="360">
        <f>SUM(C261:C269)</f>
        <v>1447</v>
      </c>
      <c r="D260" s="360">
        <v>818</v>
      </c>
      <c r="E260" s="323">
        <f t="shared" si="11"/>
        <v>-0.435</v>
      </c>
      <c r="F260" s="297" t="str">
        <f t="shared" ref="F260:F323" si="12">IF(LEN(A260)=3,"是",IF(B260&lt;&gt;"",IF(SUM(C260:D260)&lt;&gt;0,"是","否"),"是"))</f>
        <v>是</v>
      </c>
      <c r="G260" s="172" t="str">
        <f t="shared" ref="G260:G323" si="13">IF(LEN(A260)=3,"类",IF(LEN(A260)=5,"款","项"))</f>
        <v>款</v>
      </c>
    </row>
    <row r="261" ht="36" customHeight="1" spans="1:7">
      <c r="A261" s="456" t="s">
        <v>538</v>
      </c>
      <c r="B261" s="329" t="s">
        <v>539</v>
      </c>
      <c r="C261" s="364">
        <v>94</v>
      </c>
      <c r="D261" s="364">
        <v>60</v>
      </c>
      <c r="E261" s="328">
        <f t="shared" ref="E261:E324" si="14">IF(D261&gt;0,D261/C261-1,IF(C261&lt;0,-(D261/C261-1),""))</f>
        <v>-0.362</v>
      </c>
      <c r="F261" s="297" t="str">
        <f t="shared" si="12"/>
        <v>是</v>
      </c>
      <c r="G261" s="172" t="str">
        <f t="shared" si="13"/>
        <v>项</v>
      </c>
    </row>
    <row r="262" ht="36" hidden="1" customHeight="1" spans="1:7">
      <c r="A262" s="456" t="s">
        <v>540</v>
      </c>
      <c r="B262" s="329" t="s">
        <v>541</v>
      </c>
      <c r="C262" s="364">
        <v>0</v>
      </c>
      <c r="D262" s="364"/>
      <c r="E262" s="328" t="str">
        <f t="shared" si="14"/>
        <v/>
      </c>
      <c r="F262" s="297" t="str">
        <f t="shared" si="12"/>
        <v>否</v>
      </c>
      <c r="G262" s="172" t="str">
        <f t="shared" si="13"/>
        <v>项</v>
      </c>
    </row>
    <row r="263" ht="36" customHeight="1" spans="1:7">
      <c r="A263" s="456" t="s">
        <v>542</v>
      </c>
      <c r="B263" s="329" t="s">
        <v>543</v>
      </c>
      <c r="C263" s="364">
        <v>628</v>
      </c>
      <c r="D263" s="364">
        <v>315</v>
      </c>
      <c r="E263" s="328">
        <f t="shared" si="14"/>
        <v>-0.498</v>
      </c>
      <c r="F263" s="297" t="str">
        <f t="shared" si="12"/>
        <v>是</v>
      </c>
      <c r="G263" s="172" t="str">
        <f t="shared" si="13"/>
        <v>项</v>
      </c>
    </row>
    <row r="264" ht="36" hidden="1" customHeight="1" spans="1:7">
      <c r="A264" s="456" t="s">
        <v>544</v>
      </c>
      <c r="B264" s="329" t="s">
        <v>545</v>
      </c>
      <c r="C264" s="364">
        <v>0</v>
      </c>
      <c r="D264" s="364"/>
      <c r="E264" s="328" t="str">
        <f t="shared" si="14"/>
        <v/>
      </c>
      <c r="F264" s="297" t="str">
        <f t="shared" si="12"/>
        <v>否</v>
      </c>
      <c r="G264" s="172" t="str">
        <f t="shared" si="13"/>
        <v>项</v>
      </c>
    </row>
    <row r="265" ht="36" hidden="1" customHeight="1" spans="1:7">
      <c r="A265" s="456" t="s">
        <v>546</v>
      </c>
      <c r="B265" s="329" t="s">
        <v>547</v>
      </c>
      <c r="C265" s="364">
        <v>0</v>
      </c>
      <c r="D265" s="364"/>
      <c r="E265" s="328" t="str">
        <f t="shared" si="14"/>
        <v/>
      </c>
      <c r="F265" s="297" t="str">
        <f t="shared" si="12"/>
        <v>否</v>
      </c>
      <c r="G265" s="172" t="str">
        <f t="shared" si="13"/>
        <v>项</v>
      </c>
    </row>
    <row r="266" ht="36" hidden="1" customHeight="1" spans="1:7">
      <c r="A266" s="456" t="s">
        <v>548</v>
      </c>
      <c r="B266" s="329" t="s">
        <v>549</v>
      </c>
      <c r="C266" s="364">
        <v>0</v>
      </c>
      <c r="D266" s="364"/>
      <c r="E266" s="328" t="str">
        <f t="shared" si="14"/>
        <v/>
      </c>
      <c r="F266" s="297" t="str">
        <f t="shared" si="12"/>
        <v>否</v>
      </c>
      <c r="G266" s="172" t="str">
        <f t="shared" si="13"/>
        <v>项</v>
      </c>
    </row>
    <row r="267" ht="36" customHeight="1" spans="1:7">
      <c r="A267" s="456" t="s">
        <v>550</v>
      </c>
      <c r="B267" s="329" t="s">
        <v>551</v>
      </c>
      <c r="C267" s="364">
        <v>595</v>
      </c>
      <c r="D267" s="364">
        <v>377</v>
      </c>
      <c r="E267" s="328">
        <f t="shared" si="14"/>
        <v>-0.366</v>
      </c>
      <c r="F267" s="297" t="str">
        <f t="shared" si="12"/>
        <v>是</v>
      </c>
      <c r="G267" s="172" t="str">
        <f t="shared" si="13"/>
        <v>项</v>
      </c>
    </row>
    <row r="268" ht="36" hidden="1" customHeight="1" spans="1:7">
      <c r="A268" s="456" t="s">
        <v>552</v>
      </c>
      <c r="B268" s="329" t="s">
        <v>553</v>
      </c>
      <c r="C268" s="364">
        <v>0</v>
      </c>
      <c r="D268" s="364"/>
      <c r="E268" s="328" t="str">
        <f t="shared" si="14"/>
        <v/>
      </c>
      <c r="F268" s="297" t="str">
        <f t="shared" si="12"/>
        <v>否</v>
      </c>
      <c r="G268" s="172" t="str">
        <f t="shared" si="13"/>
        <v>项</v>
      </c>
    </row>
    <row r="269" ht="36" customHeight="1" spans="1:7">
      <c r="A269" s="456" t="s">
        <v>554</v>
      </c>
      <c r="B269" s="329" t="s">
        <v>555</v>
      </c>
      <c r="C269" s="364">
        <v>130</v>
      </c>
      <c r="D269" s="364">
        <v>66</v>
      </c>
      <c r="E269" s="328">
        <f t="shared" si="14"/>
        <v>-0.492</v>
      </c>
      <c r="F269" s="297" t="str">
        <f t="shared" si="12"/>
        <v>是</v>
      </c>
      <c r="G269" s="172" t="str">
        <f t="shared" si="13"/>
        <v>项</v>
      </c>
    </row>
    <row r="270" ht="36" customHeight="1" spans="1:7">
      <c r="A270" s="455" t="s">
        <v>556</v>
      </c>
      <c r="B270" s="321" t="s">
        <v>557</v>
      </c>
      <c r="C270" s="360">
        <f>C271</f>
        <v>30</v>
      </c>
      <c r="D270" s="360">
        <v>0</v>
      </c>
      <c r="E270" s="323" t="str">
        <f t="shared" si="14"/>
        <v/>
      </c>
      <c r="F270" s="297" t="str">
        <f t="shared" si="12"/>
        <v>是</v>
      </c>
      <c r="G270" s="172" t="str">
        <f t="shared" si="13"/>
        <v>款</v>
      </c>
    </row>
    <row r="271" ht="36" customHeight="1" spans="1:7">
      <c r="A271" s="326" t="s">
        <v>558</v>
      </c>
      <c r="B271" s="329" t="s">
        <v>559</v>
      </c>
      <c r="C271" s="364">
        <v>30</v>
      </c>
      <c r="D271" s="364">
        <v>0</v>
      </c>
      <c r="E271" s="328" t="str">
        <f t="shared" si="14"/>
        <v/>
      </c>
      <c r="F271" s="297" t="str">
        <f t="shared" si="12"/>
        <v>是</v>
      </c>
      <c r="G271" s="172" t="str">
        <f t="shared" si="13"/>
        <v>项</v>
      </c>
    </row>
    <row r="272" ht="36" hidden="1" customHeight="1" spans="1:7">
      <c r="A272" s="459" t="s">
        <v>560</v>
      </c>
      <c r="B272" s="460" t="s">
        <v>519</v>
      </c>
      <c r="C272" s="461"/>
      <c r="D272" s="461"/>
      <c r="E272" s="323" t="str">
        <f t="shared" si="14"/>
        <v/>
      </c>
      <c r="F272" s="297" t="str">
        <f t="shared" si="12"/>
        <v>否</v>
      </c>
      <c r="G272" s="172" t="str">
        <f t="shared" si="13"/>
        <v>项</v>
      </c>
    </row>
    <row r="273" ht="36" customHeight="1" spans="1:7">
      <c r="A273" s="455" t="s">
        <v>75</v>
      </c>
      <c r="B273" s="321" t="s">
        <v>76</v>
      </c>
      <c r="C273" s="360">
        <f>C274+C277+C288+C295+C303+C312+C328+C338+C348+C356+C362</f>
        <v>43317</v>
      </c>
      <c r="D273" s="360">
        <f>D274+D277+D288+D295+D303+D312+D328+D338+D348+D356+D362</f>
        <v>37620</v>
      </c>
      <c r="E273" s="323">
        <f t="shared" si="14"/>
        <v>-0.132</v>
      </c>
      <c r="F273" s="297" t="str">
        <f t="shared" si="12"/>
        <v>是</v>
      </c>
      <c r="G273" s="172" t="str">
        <f t="shared" si="13"/>
        <v>类</v>
      </c>
    </row>
    <row r="274" ht="36" hidden="1" customHeight="1" spans="1:7">
      <c r="A274" s="455" t="s">
        <v>561</v>
      </c>
      <c r="B274" s="321" t="s">
        <v>562</v>
      </c>
      <c r="C274" s="360"/>
      <c r="D274" s="360"/>
      <c r="E274" s="323" t="str">
        <f t="shared" si="14"/>
        <v/>
      </c>
      <c r="F274" s="297" t="str">
        <f t="shared" si="12"/>
        <v>否</v>
      </c>
      <c r="G274" s="172" t="str">
        <f t="shared" si="13"/>
        <v>款</v>
      </c>
    </row>
    <row r="275" ht="36" hidden="1" customHeight="1" spans="1:7">
      <c r="A275" s="456" t="s">
        <v>563</v>
      </c>
      <c r="B275" s="329" t="s">
        <v>564</v>
      </c>
      <c r="C275" s="364"/>
      <c r="D275" s="364"/>
      <c r="E275" s="328" t="str">
        <f t="shared" si="14"/>
        <v/>
      </c>
      <c r="F275" s="297" t="str">
        <f t="shared" si="12"/>
        <v>否</v>
      </c>
      <c r="G275" s="172" t="str">
        <f t="shared" si="13"/>
        <v>项</v>
      </c>
    </row>
    <row r="276" ht="36" hidden="1" customHeight="1" spans="1:7">
      <c r="A276" s="456" t="s">
        <v>565</v>
      </c>
      <c r="B276" s="329" t="s">
        <v>566</v>
      </c>
      <c r="C276" s="364"/>
      <c r="D276" s="364"/>
      <c r="E276" s="328" t="str">
        <f t="shared" si="14"/>
        <v/>
      </c>
      <c r="F276" s="297" t="str">
        <f t="shared" si="12"/>
        <v>否</v>
      </c>
      <c r="G276" s="172" t="str">
        <f t="shared" si="13"/>
        <v>项</v>
      </c>
    </row>
    <row r="277" ht="36" customHeight="1" spans="1:7">
      <c r="A277" s="455" t="s">
        <v>567</v>
      </c>
      <c r="B277" s="321" t="s">
        <v>568</v>
      </c>
      <c r="C277" s="360">
        <f>SUM(C278:C287)</f>
        <v>41261</v>
      </c>
      <c r="D277" s="360">
        <f>SUM(D278:D287)</f>
        <v>35765</v>
      </c>
      <c r="E277" s="323">
        <f t="shared" si="14"/>
        <v>-0.133</v>
      </c>
      <c r="F277" s="297" t="str">
        <f t="shared" si="12"/>
        <v>是</v>
      </c>
      <c r="G277" s="172" t="str">
        <f t="shared" si="13"/>
        <v>款</v>
      </c>
    </row>
    <row r="278" ht="36" customHeight="1" spans="1:7">
      <c r="A278" s="456" t="s">
        <v>569</v>
      </c>
      <c r="B278" s="329" t="s">
        <v>139</v>
      </c>
      <c r="C278" s="364">
        <v>20358</v>
      </c>
      <c r="D278" s="364">
        <v>20294</v>
      </c>
      <c r="E278" s="328">
        <f t="shared" si="14"/>
        <v>-0.003</v>
      </c>
      <c r="F278" s="297" t="str">
        <f t="shared" si="12"/>
        <v>是</v>
      </c>
      <c r="G278" s="172" t="str">
        <f t="shared" si="13"/>
        <v>项</v>
      </c>
    </row>
    <row r="279" ht="36" customHeight="1" spans="1:7">
      <c r="A279" s="456" t="s">
        <v>570</v>
      </c>
      <c r="B279" s="329" t="s">
        <v>141</v>
      </c>
      <c r="C279" s="364">
        <v>9221</v>
      </c>
      <c r="D279" s="364">
        <v>5392</v>
      </c>
      <c r="E279" s="328">
        <f t="shared" si="14"/>
        <v>-0.415</v>
      </c>
      <c r="F279" s="297" t="str">
        <f t="shared" si="12"/>
        <v>是</v>
      </c>
      <c r="G279" s="172" t="str">
        <f t="shared" si="13"/>
        <v>项</v>
      </c>
    </row>
    <row r="280" ht="36" hidden="1" customHeight="1" spans="1:7">
      <c r="A280" s="456" t="s">
        <v>571</v>
      </c>
      <c r="B280" s="329" t="s">
        <v>143</v>
      </c>
      <c r="C280" s="364">
        <v>0</v>
      </c>
      <c r="D280" s="364"/>
      <c r="E280" s="328" t="str">
        <f t="shared" si="14"/>
        <v/>
      </c>
      <c r="F280" s="297" t="str">
        <f t="shared" si="12"/>
        <v>否</v>
      </c>
      <c r="G280" s="172" t="str">
        <f t="shared" si="13"/>
        <v>项</v>
      </c>
    </row>
    <row r="281" ht="36" customHeight="1" spans="1:7">
      <c r="A281" s="456" t="s">
        <v>572</v>
      </c>
      <c r="B281" s="329" t="s">
        <v>240</v>
      </c>
      <c r="C281" s="364">
        <v>4781</v>
      </c>
      <c r="D281" s="364">
        <v>1878</v>
      </c>
      <c r="E281" s="328">
        <f t="shared" si="14"/>
        <v>-0.607</v>
      </c>
      <c r="F281" s="297" t="str">
        <f t="shared" si="12"/>
        <v>是</v>
      </c>
      <c r="G281" s="172" t="str">
        <f t="shared" si="13"/>
        <v>项</v>
      </c>
    </row>
    <row r="282" ht="36" customHeight="1" spans="1:7">
      <c r="A282" s="456" t="s">
        <v>573</v>
      </c>
      <c r="B282" s="329" t="s">
        <v>574</v>
      </c>
      <c r="C282" s="364">
        <v>5347</v>
      </c>
      <c r="D282" s="364">
        <v>3706</v>
      </c>
      <c r="E282" s="328">
        <f t="shared" si="14"/>
        <v>-0.307</v>
      </c>
      <c r="F282" s="297" t="str">
        <f t="shared" si="12"/>
        <v>是</v>
      </c>
      <c r="G282" s="172" t="str">
        <f t="shared" si="13"/>
        <v>项</v>
      </c>
    </row>
    <row r="283" ht="36" customHeight="1" spans="1:7">
      <c r="A283" s="456" t="s">
        <v>575</v>
      </c>
      <c r="B283" s="329" t="s">
        <v>576</v>
      </c>
      <c r="C283" s="364">
        <v>185</v>
      </c>
      <c r="D283" s="364">
        <v>276</v>
      </c>
      <c r="E283" s="328">
        <f t="shared" si="14"/>
        <v>0.492</v>
      </c>
      <c r="F283" s="297" t="str">
        <f t="shared" si="12"/>
        <v>是</v>
      </c>
      <c r="G283" s="172" t="str">
        <f t="shared" si="13"/>
        <v>项</v>
      </c>
    </row>
    <row r="284" ht="36" hidden="1" customHeight="1" spans="1:7">
      <c r="A284" s="456" t="s">
        <v>577</v>
      </c>
      <c r="B284" s="329" t="s">
        <v>578</v>
      </c>
      <c r="C284" s="364">
        <v>0</v>
      </c>
      <c r="D284" s="364"/>
      <c r="E284" s="328" t="str">
        <f t="shared" si="14"/>
        <v/>
      </c>
      <c r="F284" s="297" t="str">
        <f t="shared" si="12"/>
        <v>否</v>
      </c>
      <c r="G284" s="172" t="str">
        <f t="shared" si="13"/>
        <v>项</v>
      </c>
    </row>
    <row r="285" ht="36" customHeight="1" spans="1:7">
      <c r="A285" s="456" t="s">
        <v>579</v>
      </c>
      <c r="B285" s="329" t="s">
        <v>580</v>
      </c>
      <c r="C285" s="364">
        <v>0</v>
      </c>
      <c r="D285" s="364">
        <v>33</v>
      </c>
      <c r="E285" s="328"/>
      <c r="F285" s="297" t="str">
        <f t="shared" si="12"/>
        <v>是</v>
      </c>
      <c r="G285" s="172" t="str">
        <f t="shared" si="13"/>
        <v>项</v>
      </c>
    </row>
    <row r="286" ht="36" customHeight="1" spans="1:7">
      <c r="A286" s="456" t="s">
        <v>581</v>
      </c>
      <c r="B286" s="329" t="s">
        <v>157</v>
      </c>
      <c r="C286" s="364">
        <v>30</v>
      </c>
      <c r="D286" s="364">
        <v>30</v>
      </c>
      <c r="E286" s="328">
        <f t="shared" si="14"/>
        <v>0</v>
      </c>
      <c r="F286" s="297" t="str">
        <f t="shared" si="12"/>
        <v>是</v>
      </c>
      <c r="G286" s="172" t="str">
        <f t="shared" si="13"/>
        <v>项</v>
      </c>
    </row>
    <row r="287" ht="36" customHeight="1" spans="1:7">
      <c r="A287" s="456" t="s">
        <v>582</v>
      </c>
      <c r="B287" s="329" t="s">
        <v>583</v>
      </c>
      <c r="C287" s="364">
        <v>1339</v>
      </c>
      <c r="D287" s="364">
        <v>4156</v>
      </c>
      <c r="E287" s="328">
        <f t="shared" si="14"/>
        <v>2.104</v>
      </c>
      <c r="F287" s="297" t="str">
        <f t="shared" si="12"/>
        <v>是</v>
      </c>
      <c r="G287" s="172" t="str">
        <f t="shared" si="13"/>
        <v>项</v>
      </c>
    </row>
    <row r="288" ht="36" customHeight="1" spans="1:7">
      <c r="A288" s="455" t="s">
        <v>584</v>
      </c>
      <c r="B288" s="321" t="s">
        <v>585</v>
      </c>
      <c r="C288" s="360">
        <f>SUM(C289:C294)</f>
        <v>83</v>
      </c>
      <c r="D288" s="360">
        <f>SUM(D289:D294)</f>
        <v>60</v>
      </c>
      <c r="E288" s="323">
        <f t="shared" si="14"/>
        <v>-0.277</v>
      </c>
      <c r="F288" s="297" t="str">
        <f t="shared" si="12"/>
        <v>是</v>
      </c>
      <c r="G288" s="172" t="str">
        <f t="shared" si="13"/>
        <v>款</v>
      </c>
    </row>
    <row r="289" ht="36" hidden="1" customHeight="1" spans="1:7">
      <c r="A289" s="456" t="s">
        <v>586</v>
      </c>
      <c r="B289" s="329" t="s">
        <v>139</v>
      </c>
      <c r="C289" s="364">
        <v>0</v>
      </c>
      <c r="D289" s="364"/>
      <c r="E289" s="328" t="str">
        <f t="shared" si="14"/>
        <v/>
      </c>
      <c r="F289" s="297" t="str">
        <f t="shared" si="12"/>
        <v>否</v>
      </c>
      <c r="G289" s="172" t="str">
        <f t="shared" si="13"/>
        <v>项</v>
      </c>
    </row>
    <row r="290" ht="36" hidden="1" customHeight="1" spans="1:7">
      <c r="A290" s="456" t="s">
        <v>587</v>
      </c>
      <c r="B290" s="329" t="s">
        <v>141</v>
      </c>
      <c r="C290" s="364">
        <v>0</v>
      </c>
      <c r="D290" s="364"/>
      <c r="E290" s="328" t="str">
        <f t="shared" si="14"/>
        <v/>
      </c>
      <c r="F290" s="297" t="str">
        <f t="shared" si="12"/>
        <v>否</v>
      </c>
      <c r="G290" s="172" t="str">
        <f t="shared" si="13"/>
        <v>项</v>
      </c>
    </row>
    <row r="291" ht="36" hidden="1" customHeight="1" spans="1:7">
      <c r="A291" s="456" t="s">
        <v>588</v>
      </c>
      <c r="B291" s="329" t="s">
        <v>143</v>
      </c>
      <c r="C291" s="364">
        <v>0</v>
      </c>
      <c r="D291" s="364"/>
      <c r="E291" s="328" t="str">
        <f t="shared" si="14"/>
        <v/>
      </c>
      <c r="F291" s="297" t="str">
        <f t="shared" si="12"/>
        <v>否</v>
      </c>
      <c r="G291" s="172" t="str">
        <f t="shared" si="13"/>
        <v>项</v>
      </c>
    </row>
    <row r="292" ht="36" customHeight="1" spans="1:7">
      <c r="A292" s="456" t="s">
        <v>589</v>
      </c>
      <c r="B292" s="329" t="s">
        <v>590</v>
      </c>
      <c r="C292" s="364">
        <v>83</v>
      </c>
      <c r="D292" s="364">
        <v>60</v>
      </c>
      <c r="E292" s="328">
        <f t="shared" si="14"/>
        <v>-0.277</v>
      </c>
      <c r="F292" s="297" t="str">
        <f t="shared" si="12"/>
        <v>是</v>
      </c>
      <c r="G292" s="172" t="str">
        <f t="shared" si="13"/>
        <v>项</v>
      </c>
    </row>
    <row r="293" ht="36" hidden="1" customHeight="1" spans="1:7">
      <c r="A293" s="456" t="s">
        <v>591</v>
      </c>
      <c r="B293" s="329" t="s">
        <v>157</v>
      </c>
      <c r="C293" s="364">
        <v>0</v>
      </c>
      <c r="D293" s="364"/>
      <c r="E293" s="328" t="str">
        <f t="shared" si="14"/>
        <v/>
      </c>
      <c r="F293" s="297" t="str">
        <f t="shared" si="12"/>
        <v>否</v>
      </c>
      <c r="G293" s="172" t="str">
        <f t="shared" si="13"/>
        <v>项</v>
      </c>
    </row>
    <row r="294" ht="36" hidden="1" customHeight="1" spans="1:7">
      <c r="A294" s="456" t="s">
        <v>592</v>
      </c>
      <c r="B294" s="329" t="s">
        <v>593</v>
      </c>
      <c r="C294" s="364">
        <v>0</v>
      </c>
      <c r="D294" s="364"/>
      <c r="E294" s="328" t="str">
        <f t="shared" si="14"/>
        <v/>
      </c>
      <c r="F294" s="297" t="str">
        <f t="shared" si="12"/>
        <v>否</v>
      </c>
      <c r="G294" s="172" t="str">
        <f t="shared" si="13"/>
        <v>项</v>
      </c>
    </row>
    <row r="295" ht="36" customHeight="1" spans="1:7">
      <c r="A295" s="455" t="s">
        <v>594</v>
      </c>
      <c r="B295" s="321" t="s">
        <v>595</v>
      </c>
      <c r="C295" s="360">
        <f>SUM(C296:C302)</f>
        <v>90</v>
      </c>
      <c r="D295" s="360">
        <f>SUM(D296:D302)</f>
        <v>72</v>
      </c>
      <c r="E295" s="323">
        <f t="shared" si="14"/>
        <v>-0.2</v>
      </c>
      <c r="F295" s="297" t="str">
        <f t="shared" si="12"/>
        <v>是</v>
      </c>
      <c r="G295" s="172" t="str">
        <f t="shared" si="13"/>
        <v>款</v>
      </c>
    </row>
    <row r="296" ht="36" customHeight="1" spans="1:7">
      <c r="A296" s="456" t="s">
        <v>596</v>
      </c>
      <c r="B296" s="329" t="s">
        <v>139</v>
      </c>
      <c r="C296" s="364">
        <v>89</v>
      </c>
      <c r="D296" s="364">
        <v>59</v>
      </c>
      <c r="E296" s="328">
        <f t="shared" si="14"/>
        <v>-0.337</v>
      </c>
      <c r="F296" s="297" t="str">
        <f t="shared" si="12"/>
        <v>是</v>
      </c>
      <c r="G296" s="172" t="str">
        <f t="shared" si="13"/>
        <v>项</v>
      </c>
    </row>
    <row r="297" ht="36" hidden="1" customHeight="1" spans="1:7">
      <c r="A297" s="456" t="s">
        <v>597</v>
      </c>
      <c r="B297" s="329" t="s">
        <v>141</v>
      </c>
      <c r="C297" s="364">
        <v>0</v>
      </c>
      <c r="D297" s="364"/>
      <c r="E297" s="328" t="str">
        <f t="shared" si="14"/>
        <v/>
      </c>
      <c r="F297" s="297" t="str">
        <f t="shared" si="12"/>
        <v>否</v>
      </c>
      <c r="G297" s="172" t="str">
        <f t="shared" si="13"/>
        <v>项</v>
      </c>
    </row>
    <row r="298" ht="36" hidden="1" customHeight="1" spans="1:7">
      <c r="A298" s="456" t="s">
        <v>598</v>
      </c>
      <c r="B298" s="329" t="s">
        <v>143</v>
      </c>
      <c r="C298" s="364">
        <v>0</v>
      </c>
      <c r="D298" s="364"/>
      <c r="E298" s="328" t="str">
        <f t="shared" si="14"/>
        <v/>
      </c>
      <c r="F298" s="297" t="str">
        <f t="shared" si="12"/>
        <v>否</v>
      </c>
      <c r="G298" s="172" t="str">
        <f t="shared" si="13"/>
        <v>项</v>
      </c>
    </row>
    <row r="299" ht="36" hidden="1" customHeight="1" spans="1:7">
      <c r="A299" s="456" t="s">
        <v>599</v>
      </c>
      <c r="B299" s="329" t="s">
        <v>600</v>
      </c>
      <c r="C299" s="364">
        <v>0</v>
      </c>
      <c r="D299" s="364"/>
      <c r="E299" s="328" t="str">
        <f t="shared" si="14"/>
        <v/>
      </c>
      <c r="F299" s="297" t="str">
        <f t="shared" si="12"/>
        <v>否</v>
      </c>
      <c r="G299" s="172" t="str">
        <f t="shared" si="13"/>
        <v>项</v>
      </c>
    </row>
    <row r="300" ht="36" hidden="1" customHeight="1" spans="1:7">
      <c r="A300" s="456" t="s">
        <v>601</v>
      </c>
      <c r="B300" s="329" t="s">
        <v>602</v>
      </c>
      <c r="C300" s="364">
        <v>0</v>
      </c>
      <c r="D300" s="364"/>
      <c r="E300" s="328" t="str">
        <f t="shared" si="14"/>
        <v/>
      </c>
      <c r="F300" s="297" t="str">
        <f t="shared" si="12"/>
        <v>否</v>
      </c>
      <c r="G300" s="172" t="str">
        <f t="shared" si="13"/>
        <v>项</v>
      </c>
    </row>
    <row r="301" ht="36" customHeight="1" spans="1:7">
      <c r="A301" s="456" t="s">
        <v>603</v>
      </c>
      <c r="B301" s="329" t="s">
        <v>157</v>
      </c>
      <c r="C301" s="364">
        <v>1</v>
      </c>
      <c r="D301" s="364">
        <v>13</v>
      </c>
      <c r="E301" s="328">
        <f t="shared" si="14"/>
        <v>12</v>
      </c>
      <c r="F301" s="297" t="str">
        <f t="shared" si="12"/>
        <v>是</v>
      </c>
      <c r="G301" s="172" t="str">
        <f t="shared" si="13"/>
        <v>项</v>
      </c>
    </row>
    <row r="302" ht="36" hidden="1" customHeight="1" spans="1:7">
      <c r="A302" s="456" t="s">
        <v>604</v>
      </c>
      <c r="B302" s="329" t="s">
        <v>605</v>
      </c>
      <c r="C302" s="364">
        <v>0</v>
      </c>
      <c r="D302" s="364"/>
      <c r="E302" s="328" t="str">
        <f t="shared" si="14"/>
        <v/>
      </c>
      <c r="F302" s="297" t="str">
        <f t="shared" si="12"/>
        <v>否</v>
      </c>
      <c r="G302" s="172" t="str">
        <f t="shared" si="13"/>
        <v>项</v>
      </c>
    </row>
    <row r="303" ht="36" customHeight="1" spans="1:7">
      <c r="A303" s="455" t="s">
        <v>606</v>
      </c>
      <c r="B303" s="321" t="s">
        <v>607</v>
      </c>
      <c r="C303" s="360">
        <f>SUM(C304:C311)</f>
        <v>115</v>
      </c>
      <c r="D303" s="360">
        <f>SUM(D304:D311)</f>
        <v>59</v>
      </c>
      <c r="E303" s="323">
        <f t="shared" si="14"/>
        <v>-0.487</v>
      </c>
      <c r="F303" s="297" t="str">
        <f t="shared" si="12"/>
        <v>是</v>
      </c>
      <c r="G303" s="172" t="str">
        <f t="shared" si="13"/>
        <v>款</v>
      </c>
    </row>
    <row r="304" ht="36" customHeight="1" spans="1:7">
      <c r="A304" s="456" t="s">
        <v>608</v>
      </c>
      <c r="B304" s="329" t="s">
        <v>139</v>
      </c>
      <c r="C304" s="364">
        <v>114</v>
      </c>
      <c r="D304" s="364">
        <v>59</v>
      </c>
      <c r="E304" s="328">
        <f t="shared" si="14"/>
        <v>-0.482</v>
      </c>
      <c r="F304" s="297" t="str">
        <f t="shared" si="12"/>
        <v>是</v>
      </c>
      <c r="G304" s="172" t="str">
        <f t="shared" si="13"/>
        <v>项</v>
      </c>
    </row>
    <row r="305" ht="36" hidden="1" customHeight="1" spans="1:7">
      <c r="A305" s="456" t="s">
        <v>609</v>
      </c>
      <c r="B305" s="329" t="s">
        <v>141</v>
      </c>
      <c r="C305" s="364">
        <v>0</v>
      </c>
      <c r="D305" s="364"/>
      <c r="E305" s="328" t="str">
        <f t="shared" si="14"/>
        <v/>
      </c>
      <c r="F305" s="297" t="str">
        <f t="shared" si="12"/>
        <v>否</v>
      </c>
      <c r="G305" s="172" t="str">
        <f t="shared" si="13"/>
        <v>项</v>
      </c>
    </row>
    <row r="306" ht="36" hidden="1" customHeight="1" spans="1:7">
      <c r="A306" s="456" t="s">
        <v>610</v>
      </c>
      <c r="B306" s="329" t="s">
        <v>143</v>
      </c>
      <c r="C306" s="364">
        <v>0</v>
      </c>
      <c r="D306" s="364"/>
      <c r="E306" s="328" t="str">
        <f t="shared" si="14"/>
        <v/>
      </c>
      <c r="F306" s="297" t="str">
        <f t="shared" si="12"/>
        <v>否</v>
      </c>
      <c r="G306" s="172" t="str">
        <f t="shared" si="13"/>
        <v>项</v>
      </c>
    </row>
    <row r="307" ht="36" hidden="1" customHeight="1" spans="1:7">
      <c r="A307" s="456" t="s">
        <v>611</v>
      </c>
      <c r="B307" s="329" t="s">
        <v>612</v>
      </c>
      <c r="C307" s="364">
        <v>0</v>
      </c>
      <c r="D307" s="364"/>
      <c r="E307" s="328" t="str">
        <f t="shared" si="14"/>
        <v/>
      </c>
      <c r="F307" s="297" t="str">
        <f t="shared" si="12"/>
        <v>否</v>
      </c>
      <c r="G307" s="172" t="str">
        <f t="shared" si="13"/>
        <v>项</v>
      </c>
    </row>
    <row r="308" ht="36" hidden="1" customHeight="1" spans="1:7">
      <c r="A308" s="456" t="s">
        <v>613</v>
      </c>
      <c r="B308" s="329" t="s">
        <v>614</v>
      </c>
      <c r="C308" s="364">
        <v>0</v>
      </c>
      <c r="D308" s="364"/>
      <c r="E308" s="328" t="str">
        <f t="shared" si="14"/>
        <v/>
      </c>
      <c r="F308" s="297" t="str">
        <f t="shared" si="12"/>
        <v>否</v>
      </c>
      <c r="G308" s="172" t="str">
        <f t="shared" si="13"/>
        <v>项</v>
      </c>
    </row>
    <row r="309" ht="36" hidden="1" customHeight="1" spans="1:7">
      <c r="A309" s="456" t="s">
        <v>615</v>
      </c>
      <c r="B309" s="329" t="s">
        <v>616</v>
      </c>
      <c r="C309" s="364">
        <v>0</v>
      </c>
      <c r="D309" s="364"/>
      <c r="E309" s="328" t="str">
        <f t="shared" si="14"/>
        <v/>
      </c>
      <c r="F309" s="297" t="str">
        <f t="shared" si="12"/>
        <v>否</v>
      </c>
      <c r="G309" s="172" t="str">
        <f t="shared" si="13"/>
        <v>项</v>
      </c>
    </row>
    <row r="310" ht="36" customHeight="1" spans="1:7">
      <c r="A310" s="456" t="s">
        <v>617</v>
      </c>
      <c r="B310" s="329" t="s">
        <v>157</v>
      </c>
      <c r="C310" s="364">
        <v>1</v>
      </c>
      <c r="D310" s="364">
        <v>0</v>
      </c>
      <c r="E310" s="328" t="str">
        <f t="shared" si="14"/>
        <v/>
      </c>
      <c r="F310" s="297" t="str">
        <f t="shared" si="12"/>
        <v>是</v>
      </c>
      <c r="G310" s="172" t="str">
        <f t="shared" si="13"/>
        <v>项</v>
      </c>
    </row>
    <row r="311" ht="36" hidden="1" customHeight="1" spans="1:7">
      <c r="A311" s="456" t="s">
        <v>618</v>
      </c>
      <c r="B311" s="329" t="s">
        <v>619</v>
      </c>
      <c r="C311" s="364">
        <v>0</v>
      </c>
      <c r="D311" s="364"/>
      <c r="E311" s="328" t="str">
        <f t="shared" si="14"/>
        <v/>
      </c>
      <c r="F311" s="297" t="str">
        <f t="shared" si="12"/>
        <v>否</v>
      </c>
      <c r="G311" s="172" t="str">
        <f t="shared" si="13"/>
        <v>项</v>
      </c>
    </row>
    <row r="312" ht="36" customHeight="1" spans="1:7">
      <c r="A312" s="455" t="s">
        <v>620</v>
      </c>
      <c r="B312" s="321" t="s">
        <v>621</v>
      </c>
      <c r="C312" s="360">
        <f>SUM(C313:C327)</f>
        <v>1668</v>
      </c>
      <c r="D312" s="360">
        <f>SUM(D313:D327)</f>
        <v>1659</v>
      </c>
      <c r="E312" s="323">
        <f t="shared" si="14"/>
        <v>-0.005</v>
      </c>
      <c r="F312" s="297" t="str">
        <f t="shared" si="12"/>
        <v>是</v>
      </c>
      <c r="G312" s="172" t="str">
        <f t="shared" si="13"/>
        <v>款</v>
      </c>
    </row>
    <row r="313" ht="36" customHeight="1" spans="1:7">
      <c r="A313" s="456" t="s">
        <v>622</v>
      </c>
      <c r="B313" s="329" t="s">
        <v>139</v>
      </c>
      <c r="C313" s="364">
        <v>1147</v>
      </c>
      <c r="D313" s="364">
        <v>942</v>
      </c>
      <c r="E313" s="328">
        <f t="shared" si="14"/>
        <v>-0.179</v>
      </c>
      <c r="F313" s="297" t="str">
        <f t="shared" si="12"/>
        <v>是</v>
      </c>
      <c r="G313" s="172" t="str">
        <f t="shared" si="13"/>
        <v>项</v>
      </c>
    </row>
    <row r="314" ht="36" customHeight="1" spans="1:7">
      <c r="A314" s="456" t="s">
        <v>623</v>
      </c>
      <c r="B314" s="329" t="s">
        <v>141</v>
      </c>
      <c r="C314" s="364">
        <v>186</v>
      </c>
      <c r="D314" s="364">
        <v>150</v>
      </c>
      <c r="E314" s="328">
        <f t="shared" si="14"/>
        <v>-0.194</v>
      </c>
      <c r="F314" s="297" t="str">
        <f t="shared" si="12"/>
        <v>是</v>
      </c>
      <c r="G314" s="172" t="str">
        <f t="shared" si="13"/>
        <v>项</v>
      </c>
    </row>
    <row r="315" ht="36" hidden="1" customHeight="1" spans="1:7">
      <c r="A315" s="456" t="s">
        <v>624</v>
      </c>
      <c r="B315" s="329" t="s">
        <v>143</v>
      </c>
      <c r="C315" s="364">
        <v>0</v>
      </c>
      <c r="D315" s="364"/>
      <c r="E315" s="328" t="str">
        <f t="shared" si="14"/>
        <v/>
      </c>
      <c r="F315" s="297" t="str">
        <f t="shared" si="12"/>
        <v>否</v>
      </c>
      <c r="G315" s="172" t="str">
        <f t="shared" si="13"/>
        <v>项</v>
      </c>
    </row>
    <row r="316" ht="36" hidden="1" customHeight="1" spans="1:7">
      <c r="A316" s="456" t="s">
        <v>625</v>
      </c>
      <c r="B316" s="329" t="s">
        <v>626</v>
      </c>
      <c r="C316" s="364">
        <v>0</v>
      </c>
      <c r="D316" s="364"/>
      <c r="E316" s="328" t="str">
        <f t="shared" si="14"/>
        <v/>
      </c>
      <c r="F316" s="297" t="str">
        <f t="shared" si="12"/>
        <v>否</v>
      </c>
      <c r="G316" s="172" t="str">
        <f t="shared" si="13"/>
        <v>项</v>
      </c>
    </row>
    <row r="317" ht="36" customHeight="1" spans="1:7">
      <c r="A317" s="456" t="s">
        <v>627</v>
      </c>
      <c r="B317" s="329" t="s">
        <v>628</v>
      </c>
      <c r="C317" s="364">
        <v>79</v>
      </c>
      <c r="D317" s="364">
        <v>168</v>
      </c>
      <c r="E317" s="328">
        <f t="shared" si="14"/>
        <v>1.127</v>
      </c>
      <c r="F317" s="297" t="str">
        <f t="shared" si="12"/>
        <v>是</v>
      </c>
      <c r="G317" s="172" t="str">
        <f t="shared" si="13"/>
        <v>项</v>
      </c>
    </row>
    <row r="318" ht="36" hidden="1" customHeight="1" spans="1:7">
      <c r="A318" s="462" t="s">
        <v>629</v>
      </c>
      <c r="B318" s="329" t="s">
        <v>630</v>
      </c>
      <c r="C318" s="364">
        <v>0</v>
      </c>
      <c r="D318" s="364"/>
      <c r="E318" s="328" t="str">
        <f t="shared" si="14"/>
        <v/>
      </c>
      <c r="F318" s="297" t="str">
        <f t="shared" si="12"/>
        <v>否</v>
      </c>
      <c r="G318" s="172" t="str">
        <f t="shared" si="13"/>
        <v>项</v>
      </c>
    </row>
    <row r="319" ht="36" customHeight="1" spans="1:7">
      <c r="A319" s="462" t="s">
        <v>631</v>
      </c>
      <c r="B319" s="329" t="s">
        <v>632</v>
      </c>
      <c r="C319" s="364">
        <v>108</v>
      </c>
      <c r="D319" s="364">
        <v>185</v>
      </c>
      <c r="E319" s="328">
        <f t="shared" si="14"/>
        <v>0.713</v>
      </c>
      <c r="F319" s="297" t="str">
        <f t="shared" si="12"/>
        <v>是</v>
      </c>
      <c r="G319" s="172" t="str">
        <f t="shared" si="13"/>
        <v>项</v>
      </c>
    </row>
    <row r="320" ht="36" customHeight="1" spans="1:7">
      <c r="A320" s="456" t="s">
        <v>633</v>
      </c>
      <c r="B320" s="329" t="s">
        <v>634</v>
      </c>
      <c r="C320" s="364">
        <v>34</v>
      </c>
      <c r="D320" s="364">
        <v>47</v>
      </c>
      <c r="E320" s="328">
        <f t="shared" si="14"/>
        <v>0.382</v>
      </c>
      <c r="F320" s="297" t="str">
        <f t="shared" si="12"/>
        <v>是</v>
      </c>
      <c r="G320" s="172" t="str">
        <f t="shared" si="13"/>
        <v>项</v>
      </c>
    </row>
    <row r="321" ht="36" hidden="1" customHeight="1" spans="1:7">
      <c r="A321" s="456" t="s">
        <v>635</v>
      </c>
      <c r="B321" s="329" t="s">
        <v>636</v>
      </c>
      <c r="C321" s="364">
        <v>0</v>
      </c>
      <c r="D321" s="364"/>
      <c r="E321" s="328" t="str">
        <f t="shared" si="14"/>
        <v/>
      </c>
      <c r="F321" s="297" t="str">
        <f t="shared" si="12"/>
        <v>否</v>
      </c>
      <c r="G321" s="172" t="str">
        <f t="shared" si="13"/>
        <v>项</v>
      </c>
    </row>
    <row r="322" ht="36" customHeight="1" spans="1:7">
      <c r="A322" s="456" t="s">
        <v>637</v>
      </c>
      <c r="B322" s="329" t="s">
        <v>638</v>
      </c>
      <c r="C322" s="364">
        <v>0</v>
      </c>
      <c r="D322" s="364">
        <v>3</v>
      </c>
      <c r="E322" s="328"/>
      <c r="F322" s="297" t="str">
        <f t="shared" si="12"/>
        <v>是</v>
      </c>
      <c r="G322" s="172" t="str">
        <f t="shared" si="13"/>
        <v>项</v>
      </c>
    </row>
    <row r="323" ht="36" hidden="1" customHeight="1" spans="1:7">
      <c r="A323" s="456" t="s">
        <v>639</v>
      </c>
      <c r="B323" s="329" t="s">
        <v>640</v>
      </c>
      <c r="C323" s="364">
        <v>0</v>
      </c>
      <c r="D323" s="364"/>
      <c r="E323" s="328" t="str">
        <f t="shared" si="14"/>
        <v/>
      </c>
      <c r="F323" s="297" t="str">
        <f t="shared" si="12"/>
        <v>否</v>
      </c>
      <c r="G323" s="172" t="str">
        <f t="shared" si="13"/>
        <v>项</v>
      </c>
    </row>
    <row r="324" ht="36" customHeight="1" spans="1:7">
      <c r="A324" s="456" t="s">
        <v>641</v>
      </c>
      <c r="B324" s="329" t="s">
        <v>642</v>
      </c>
      <c r="C324" s="364">
        <v>76</v>
      </c>
      <c r="D324" s="364">
        <v>15</v>
      </c>
      <c r="E324" s="328">
        <f t="shared" si="14"/>
        <v>-0.803</v>
      </c>
      <c r="F324" s="297" t="str">
        <f t="shared" ref="F324:F387" si="15">IF(LEN(A324)=3,"是",IF(B324&lt;&gt;"",IF(SUM(C324:D324)&lt;&gt;0,"是","否"),"是"))</f>
        <v>是</v>
      </c>
      <c r="G324" s="172" t="str">
        <f t="shared" ref="G324:G387" si="16">IF(LEN(A324)=3,"类",IF(LEN(A324)=5,"款","项"))</f>
        <v>项</v>
      </c>
    </row>
    <row r="325" ht="36" hidden="1" customHeight="1" spans="1:7">
      <c r="A325" s="456" t="s">
        <v>643</v>
      </c>
      <c r="B325" s="329" t="s">
        <v>240</v>
      </c>
      <c r="C325" s="364">
        <v>0</v>
      </c>
      <c r="D325" s="364"/>
      <c r="E325" s="328" t="str">
        <f t="shared" ref="E325:E388" si="17">IF(D325&gt;0,D325/C325-1,IF(C325&lt;0,-(D325/C325-1),""))</f>
        <v/>
      </c>
      <c r="F325" s="297" t="str">
        <f t="shared" si="15"/>
        <v>否</v>
      </c>
      <c r="G325" s="172" t="str">
        <f t="shared" si="16"/>
        <v>项</v>
      </c>
    </row>
    <row r="326" ht="36" customHeight="1" spans="1:7">
      <c r="A326" s="456" t="s">
        <v>644</v>
      </c>
      <c r="B326" s="329" t="s">
        <v>157</v>
      </c>
      <c r="C326" s="364">
        <v>34</v>
      </c>
      <c r="D326" s="364">
        <v>41</v>
      </c>
      <c r="E326" s="328">
        <f t="shared" si="17"/>
        <v>0.206</v>
      </c>
      <c r="F326" s="297" t="str">
        <f t="shared" si="15"/>
        <v>是</v>
      </c>
      <c r="G326" s="172" t="str">
        <f t="shared" si="16"/>
        <v>项</v>
      </c>
    </row>
    <row r="327" ht="36" customHeight="1" spans="1:7">
      <c r="A327" s="456" t="s">
        <v>645</v>
      </c>
      <c r="B327" s="329" t="s">
        <v>646</v>
      </c>
      <c r="C327" s="364">
        <v>4</v>
      </c>
      <c r="D327" s="364">
        <v>108</v>
      </c>
      <c r="E327" s="328">
        <f t="shared" si="17"/>
        <v>26</v>
      </c>
      <c r="F327" s="297" t="str">
        <f t="shared" si="15"/>
        <v>是</v>
      </c>
      <c r="G327" s="172" t="str">
        <f t="shared" si="16"/>
        <v>项</v>
      </c>
    </row>
    <row r="328" ht="36" hidden="1" customHeight="1" spans="1:7">
      <c r="A328" s="455" t="s">
        <v>647</v>
      </c>
      <c r="B328" s="321" t="s">
        <v>648</v>
      </c>
      <c r="C328" s="360">
        <f>SUM(C329:C337)</f>
        <v>0</v>
      </c>
      <c r="D328" s="360">
        <f>SUM(D329:D337)</f>
        <v>0</v>
      </c>
      <c r="E328" s="323" t="str">
        <f t="shared" si="17"/>
        <v/>
      </c>
      <c r="F328" s="297" t="str">
        <f t="shared" si="15"/>
        <v>否</v>
      </c>
      <c r="G328" s="172" t="str">
        <f t="shared" si="16"/>
        <v>款</v>
      </c>
    </row>
    <row r="329" ht="36" hidden="1" customHeight="1" spans="1:7">
      <c r="A329" s="456" t="s">
        <v>649</v>
      </c>
      <c r="B329" s="329" t="s">
        <v>139</v>
      </c>
      <c r="C329" s="364"/>
      <c r="D329" s="364"/>
      <c r="E329" s="328" t="str">
        <f t="shared" si="17"/>
        <v/>
      </c>
      <c r="F329" s="297" t="str">
        <f t="shared" si="15"/>
        <v>否</v>
      </c>
      <c r="G329" s="172" t="str">
        <f t="shared" si="16"/>
        <v>项</v>
      </c>
    </row>
    <row r="330" ht="36" hidden="1" customHeight="1" spans="1:7">
      <c r="A330" s="456" t="s">
        <v>650</v>
      </c>
      <c r="B330" s="329" t="s">
        <v>141</v>
      </c>
      <c r="C330" s="364"/>
      <c r="D330" s="364"/>
      <c r="E330" s="328" t="str">
        <f t="shared" si="17"/>
        <v/>
      </c>
      <c r="F330" s="297" t="str">
        <f t="shared" si="15"/>
        <v>否</v>
      </c>
      <c r="G330" s="172" t="str">
        <f t="shared" si="16"/>
        <v>项</v>
      </c>
    </row>
    <row r="331" ht="36" hidden="1" customHeight="1" spans="1:7">
      <c r="A331" s="456" t="s">
        <v>651</v>
      </c>
      <c r="B331" s="329" t="s">
        <v>143</v>
      </c>
      <c r="C331" s="364"/>
      <c r="D331" s="364"/>
      <c r="E331" s="328" t="str">
        <f t="shared" si="17"/>
        <v/>
      </c>
      <c r="F331" s="297" t="str">
        <f t="shared" si="15"/>
        <v>否</v>
      </c>
      <c r="G331" s="172" t="str">
        <f t="shared" si="16"/>
        <v>项</v>
      </c>
    </row>
    <row r="332" ht="36" hidden="1" customHeight="1" spans="1:7">
      <c r="A332" s="456" t="s">
        <v>652</v>
      </c>
      <c r="B332" s="329" t="s">
        <v>653</v>
      </c>
      <c r="C332" s="364"/>
      <c r="D332" s="364"/>
      <c r="E332" s="328" t="str">
        <f t="shared" si="17"/>
        <v/>
      </c>
      <c r="F332" s="297" t="str">
        <f t="shared" si="15"/>
        <v>否</v>
      </c>
      <c r="G332" s="172" t="str">
        <f t="shared" si="16"/>
        <v>项</v>
      </c>
    </row>
    <row r="333" ht="36" hidden="1" customHeight="1" spans="1:7">
      <c r="A333" s="456" t="s">
        <v>654</v>
      </c>
      <c r="B333" s="329" t="s">
        <v>655</v>
      </c>
      <c r="C333" s="364"/>
      <c r="D333" s="364"/>
      <c r="E333" s="328" t="str">
        <f t="shared" si="17"/>
        <v/>
      </c>
      <c r="F333" s="297" t="str">
        <f t="shared" si="15"/>
        <v>否</v>
      </c>
      <c r="G333" s="172" t="str">
        <f t="shared" si="16"/>
        <v>项</v>
      </c>
    </row>
    <row r="334" ht="36" hidden="1" customHeight="1" spans="1:7">
      <c r="A334" s="456" t="s">
        <v>656</v>
      </c>
      <c r="B334" s="329" t="s">
        <v>657</v>
      </c>
      <c r="C334" s="364"/>
      <c r="D334" s="364"/>
      <c r="E334" s="328" t="str">
        <f t="shared" si="17"/>
        <v/>
      </c>
      <c r="F334" s="297" t="str">
        <f t="shared" si="15"/>
        <v>否</v>
      </c>
      <c r="G334" s="172" t="str">
        <f t="shared" si="16"/>
        <v>项</v>
      </c>
    </row>
    <row r="335" ht="36" hidden="1" customHeight="1" spans="1:7">
      <c r="A335" s="456" t="s">
        <v>658</v>
      </c>
      <c r="B335" s="329" t="s">
        <v>240</v>
      </c>
      <c r="C335" s="364"/>
      <c r="D335" s="364"/>
      <c r="E335" s="328" t="str">
        <f t="shared" si="17"/>
        <v/>
      </c>
      <c r="F335" s="297" t="str">
        <f t="shared" si="15"/>
        <v>否</v>
      </c>
      <c r="G335" s="172" t="str">
        <f t="shared" si="16"/>
        <v>项</v>
      </c>
    </row>
    <row r="336" ht="36" hidden="1" customHeight="1" spans="1:7">
      <c r="A336" s="456" t="s">
        <v>659</v>
      </c>
      <c r="B336" s="329" t="s">
        <v>157</v>
      </c>
      <c r="C336" s="364"/>
      <c r="D336" s="364"/>
      <c r="E336" s="328" t="str">
        <f t="shared" si="17"/>
        <v/>
      </c>
      <c r="F336" s="297" t="str">
        <f t="shared" si="15"/>
        <v>否</v>
      </c>
      <c r="G336" s="172" t="str">
        <f t="shared" si="16"/>
        <v>项</v>
      </c>
    </row>
    <row r="337" ht="36" hidden="1" customHeight="1" spans="1:7">
      <c r="A337" s="456" t="s">
        <v>660</v>
      </c>
      <c r="B337" s="329" t="s">
        <v>661</v>
      </c>
      <c r="C337" s="364"/>
      <c r="D337" s="364"/>
      <c r="E337" s="328" t="str">
        <f t="shared" si="17"/>
        <v/>
      </c>
      <c r="F337" s="297" t="str">
        <f t="shared" si="15"/>
        <v>否</v>
      </c>
      <c r="G337" s="172" t="str">
        <f t="shared" si="16"/>
        <v>项</v>
      </c>
    </row>
    <row r="338" ht="36" hidden="1" customHeight="1" spans="1:7">
      <c r="A338" s="455" t="s">
        <v>662</v>
      </c>
      <c r="B338" s="321" t="s">
        <v>663</v>
      </c>
      <c r="C338" s="360">
        <f>SUM(C339:C347)</f>
        <v>0</v>
      </c>
      <c r="D338" s="360">
        <f>SUM(D339:D347)</f>
        <v>0</v>
      </c>
      <c r="E338" s="323" t="str">
        <f t="shared" si="17"/>
        <v/>
      </c>
      <c r="F338" s="297" t="str">
        <f t="shared" si="15"/>
        <v>否</v>
      </c>
      <c r="G338" s="172" t="str">
        <f t="shared" si="16"/>
        <v>款</v>
      </c>
    </row>
    <row r="339" ht="36" hidden="1" customHeight="1" spans="1:7">
      <c r="A339" s="456" t="s">
        <v>664</v>
      </c>
      <c r="B339" s="329" t="s">
        <v>139</v>
      </c>
      <c r="C339" s="364"/>
      <c r="D339" s="364"/>
      <c r="E339" s="328" t="str">
        <f t="shared" si="17"/>
        <v/>
      </c>
      <c r="F339" s="297" t="str">
        <f t="shared" si="15"/>
        <v>否</v>
      </c>
      <c r="G339" s="172" t="str">
        <f t="shared" si="16"/>
        <v>项</v>
      </c>
    </row>
    <row r="340" ht="36" hidden="1" customHeight="1" spans="1:7">
      <c r="A340" s="456" t="s">
        <v>665</v>
      </c>
      <c r="B340" s="329" t="s">
        <v>141</v>
      </c>
      <c r="C340" s="364"/>
      <c r="D340" s="364"/>
      <c r="E340" s="328" t="str">
        <f t="shared" si="17"/>
        <v/>
      </c>
      <c r="F340" s="297" t="str">
        <f t="shared" si="15"/>
        <v>否</v>
      </c>
      <c r="G340" s="172" t="str">
        <f t="shared" si="16"/>
        <v>项</v>
      </c>
    </row>
    <row r="341" ht="36" hidden="1" customHeight="1" spans="1:7">
      <c r="A341" s="456" t="s">
        <v>666</v>
      </c>
      <c r="B341" s="329" t="s">
        <v>143</v>
      </c>
      <c r="C341" s="364"/>
      <c r="D341" s="364"/>
      <c r="E341" s="328" t="str">
        <f t="shared" si="17"/>
        <v/>
      </c>
      <c r="F341" s="297" t="str">
        <f t="shared" si="15"/>
        <v>否</v>
      </c>
      <c r="G341" s="172" t="str">
        <f t="shared" si="16"/>
        <v>项</v>
      </c>
    </row>
    <row r="342" ht="36" hidden="1" customHeight="1" spans="1:7">
      <c r="A342" s="456" t="s">
        <v>667</v>
      </c>
      <c r="B342" s="329" t="s">
        <v>668</v>
      </c>
      <c r="C342" s="364"/>
      <c r="D342" s="364"/>
      <c r="E342" s="328" t="str">
        <f t="shared" si="17"/>
        <v/>
      </c>
      <c r="F342" s="297" t="str">
        <f t="shared" si="15"/>
        <v>否</v>
      </c>
      <c r="G342" s="172" t="str">
        <f t="shared" si="16"/>
        <v>项</v>
      </c>
    </row>
    <row r="343" ht="36" hidden="1" customHeight="1" spans="1:7">
      <c r="A343" s="456" t="s">
        <v>669</v>
      </c>
      <c r="B343" s="329" t="s">
        <v>670</v>
      </c>
      <c r="C343" s="364"/>
      <c r="D343" s="364"/>
      <c r="E343" s="328" t="str">
        <f t="shared" si="17"/>
        <v/>
      </c>
      <c r="F343" s="297" t="str">
        <f t="shared" si="15"/>
        <v>否</v>
      </c>
      <c r="G343" s="172" t="str">
        <f t="shared" si="16"/>
        <v>项</v>
      </c>
    </row>
    <row r="344" ht="36" hidden="1" customHeight="1" spans="1:7">
      <c r="A344" s="456" t="s">
        <v>671</v>
      </c>
      <c r="B344" s="329" t="s">
        <v>672</v>
      </c>
      <c r="C344" s="364"/>
      <c r="D344" s="364"/>
      <c r="E344" s="328" t="str">
        <f t="shared" si="17"/>
        <v/>
      </c>
      <c r="F344" s="297" t="str">
        <f t="shared" si="15"/>
        <v>否</v>
      </c>
      <c r="G344" s="172" t="str">
        <f t="shared" si="16"/>
        <v>项</v>
      </c>
    </row>
    <row r="345" ht="36" hidden="1" customHeight="1" spans="1:7">
      <c r="A345" s="456" t="s">
        <v>673</v>
      </c>
      <c r="B345" s="329" t="s">
        <v>240</v>
      </c>
      <c r="C345" s="364"/>
      <c r="D345" s="364"/>
      <c r="E345" s="328" t="str">
        <f t="shared" si="17"/>
        <v/>
      </c>
      <c r="F345" s="297" t="str">
        <f t="shared" si="15"/>
        <v>否</v>
      </c>
      <c r="G345" s="172" t="str">
        <f t="shared" si="16"/>
        <v>项</v>
      </c>
    </row>
    <row r="346" ht="36" hidden="1" customHeight="1" spans="1:7">
      <c r="A346" s="456" t="s">
        <v>674</v>
      </c>
      <c r="B346" s="329" t="s">
        <v>157</v>
      </c>
      <c r="C346" s="364"/>
      <c r="D346" s="364"/>
      <c r="E346" s="328" t="str">
        <f t="shared" si="17"/>
        <v/>
      </c>
      <c r="F346" s="297" t="str">
        <f t="shared" si="15"/>
        <v>否</v>
      </c>
      <c r="G346" s="172" t="str">
        <f t="shared" si="16"/>
        <v>项</v>
      </c>
    </row>
    <row r="347" ht="36" hidden="1" customHeight="1" spans="1:7">
      <c r="A347" s="456" t="s">
        <v>675</v>
      </c>
      <c r="B347" s="329" t="s">
        <v>676</v>
      </c>
      <c r="C347" s="364"/>
      <c r="D347" s="364"/>
      <c r="E347" s="328" t="str">
        <f t="shared" si="17"/>
        <v/>
      </c>
      <c r="F347" s="297" t="str">
        <f t="shared" si="15"/>
        <v>否</v>
      </c>
      <c r="G347" s="172" t="str">
        <f t="shared" si="16"/>
        <v>项</v>
      </c>
    </row>
    <row r="348" ht="36" hidden="1" customHeight="1" spans="1:7">
      <c r="A348" s="455" t="s">
        <v>677</v>
      </c>
      <c r="B348" s="321" t="s">
        <v>678</v>
      </c>
      <c r="C348" s="360">
        <f>SUM(C349:C355)</f>
        <v>0</v>
      </c>
      <c r="D348" s="360">
        <f>SUM(D349:D355)</f>
        <v>0</v>
      </c>
      <c r="E348" s="323" t="str">
        <f t="shared" si="17"/>
        <v/>
      </c>
      <c r="F348" s="297" t="str">
        <f t="shared" si="15"/>
        <v>否</v>
      </c>
      <c r="G348" s="172" t="str">
        <f t="shared" si="16"/>
        <v>款</v>
      </c>
    </row>
    <row r="349" ht="36" hidden="1" customHeight="1" spans="1:7">
      <c r="A349" s="456" t="s">
        <v>679</v>
      </c>
      <c r="B349" s="329" t="s">
        <v>139</v>
      </c>
      <c r="C349" s="364"/>
      <c r="D349" s="364"/>
      <c r="E349" s="328" t="str">
        <f t="shared" si="17"/>
        <v/>
      </c>
      <c r="F349" s="297" t="str">
        <f t="shared" si="15"/>
        <v>否</v>
      </c>
      <c r="G349" s="172" t="str">
        <f t="shared" si="16"/>
        <v>项</v>
      </c>
    </row>
    <row r="350" ht="36" hidden="1" customHeight="1" spans="1:7">
      <c r="A350" s="456" t="s">
        <v>680</v>
      </c>
      <c r="B350" s="329" t="s">
        <v>141</v>
      </c>
      <c r="C350" s="364"/>
      <c r="D350" s="364"/>
      <c r="E350" s="328" t="str">
        <f t="shared" si="17"/>
        <v/>
      </c>
      <c r="F350" s="297" t="str">
        <f t="shared" si="15"/>
        <v>否</v>
      </c>
      <c r="G350" s="172" t="str">
        <f t="shared" si="16"/>
        <v>项</v>
      </c>
    </row>
    <row r="351" ht="36" hidden="1" customHeight="1" spans="1:7">
      <c r="A351" s="456" t="s">
        <v>681</v>
      </c>
      <c r="B351" s="329" t="s">
        <v>143</v>
      </c>
      <c r="C351" s="364"/>
      <c r="D351" s="364"/>
      <c r="E351" s="328" t="str">
        <f t="shared" si="17"/>
        <v/>
      </c>
      <c r="F351" s="297" t="str">
        <f t="shared" si="15"/>
        <v>否</v>
      </c>
      <c r="G351" s="172" t="str">
        <f t="shared" si="16"/>
        <v>项</v>
      </c>
    </row>
    <row r="352" ht="36" hidden="1" customHeight="1" spans="1:7">
      <c r="A352" s="456" t="s">
        <v>682</v>
      </c>
      <c r="B352" s="329" t="s">
        <v>683</v>
      </c>
      <c r="C352" s="364"/>
      <c r="D352" s="364"/>
      <c r="E352" s="328" t="str">
        <f t="shared" si="17"/>
        <v/>
      </c>
      <c r="F352" s="297" t="str">
        <f t="shared" si="15"/>
        <v>否</v>
      </c>
      <c r="G352" s="172" t="str">
        <f t="shared" si="16"/>
        <v>项</v>
      </c>
    </row>
    <row r="353" ht="36" hidden="1" customHeight="1" spans="1:7">
      <c r="A353" s="456" t="s">
        <v>684</v>
      </c>
      <c r="B353" s="329" t="s">
        <v>685</v>
      </c>
      <c r="C353" s="364"/>
      <c r="D353" s="364"/>
      <c r="E353" s="328" t="str">
        <f t="shared" si="17"/>
        <v/>
      </c>
      <c r="F353" s="297" t="str">
        <f t="shared" si="15"/>
        <v>否</v>
      </c>
      <c r="G353" s="172" t="str">
        <f t="shared" si="16"/>
        <v>项</v>
      </c>
    </row>
    <row r="354" ht="36" hidden="1" customHeight="1" spans="1:7">
      <c r="A354" s="456" t="s">
        <v>686</v>
      </c>
      <c r="B354" s="329" t="s">
        <v>157</v>
      </c>
      <c r="C354" s="364"/>
      <c r="D354" s="364"/>
      <c r="E354" s="328" t="str">
        <f t="shared" si="17"/>
        <v/>
      </c>
      <c r="F354" s="297" t="str">
        <f t="shared" si="15"/>
        <v>否</v>
      </c>
      <c r="G354" s="172" t="str">
        <f t="shared" si="16"/>
        <v>项</v>
      </c>
    </row>
    <row r="355" ht="36" hidden="1" customHeight="1" spans="1:7">
      <c r="A355" s="456" t="s">
        <v>687</v>
      </c>
      <c r="B355" s="329" t="s">
        <v>688</v>
      </c>
      <c r="C355" s="364"/>
      <c r="D355" s="364"/>
      <c r="E355" s="328" t="str">
        <f t="shared" si="17"/>
        <v/>
      </c>
      <c r="F355" s="297" t="str">
        <f t="shared" si="15"/>
        <v>否</v>
      </c>
      <c r="G355" s="172" t="str">
        <f t="shared" si="16"/>
        <v>项</v>
      </c>
    </row>
    <row r="356" ht="36" hidden="1" customHeight="1" spans="1:7">
      <c r="A356" s="455" t="s">
        <v>689</v>
      </c>
      <c r="B356" s="321" t="s">
        <v>690</v>
      </c>
      <c r="C356" s="360">
        <f>SUM(C357:C361)</f>
        <v>0</v>
      </c>
      <c r="D356" s="360">
        <f>SUM(D357:D361)</f>
        <v>0</v>
      </c>
      <c r="E356" s="323" t="str">
        <f t="shared" si="17"/>
        <v/>
      </c>
      <c r="F356" s="297" t="str">
        <f t="shared" si="15"/>
        <v>否</v>
      </c>
      <c r="G356" s="172" t="str">
        <f t="shared" si="16"/>
        <v>款</v>
      </c>
    </row>
    <row r="357" ht="36" hidden="1" customHeight="1" spans="1:7">
      <c r="A357" s="456" t="s">
        <v>691</v>
      </c>
      <c r="B357" s="329" t="s">
        <v>139</v>
      </c>
      <c r="C357" s="364"/>
      <c r="D357" s="364"/>
      <c r="E357" s="328" t="str">
        <f t="shared" si="17"/>
        <v/>
      </c>
      <c r="F357" s="297" t="str">
        <f t="shared" si="15"/>
        <v>否</v>
      </c>
      <c r="G357" s="172" t="str">
        <f t="shared" si="16"/>
        <v>项</v>
      </c>
    </row>
    <row r="358" ht="36" hidden="1" customHeight="1" spans="1:7">
      <c r="A358" s="456" t="s">
        <v>692</v>
      </c>
      <c r="B358" s="329" t="s">
        <v>141</v>
      </c>
      <c r="C358" s="364"/>
      <c r="D358" s="364"/>
      <c r="E358" s="328" t="str">
        <f t="shared" si="17"/>
        <v/>
      </c>
      <c r="F358" s="297" t="str">
        <f t="shared" si="15"/>
        <v>否</v>
      </c>
      <c r="G358" s="172" t="str">
        <f t="shared" si="16"/>
        <v>项</v>
      </c>
    </row>
    <row r="359" ht="36" hidden="1" customHeight="1" spans="1:7">
      <c r="A359" s="456" t="s">
        <v>693</v>
      </c>
      <c r="B359" s="329" t="s">
        <v>240</v>
      </c>
      <c r="C359" s="364"/>
      <c r="D359" s="364"/>
      <c r="E359" s="328" t="str">
        <f t="shared" si="17"/>
        <v/>
      </c>
      <c r="F359" s="297" t="str">
        <f t="shared" si="15"/>
        <v>否</v>
      </c>
      <c r="G359" s="172" t="str">
        <f t="shared" si="16"/>
        <v>项</v>
      </c>
    </row>
    <row r="360" ht="36" hidden="1" customHeight="1" spans="1:7">
      <c r="A360" s="456" t="s">
        <v>694</v>
      </c>
      <c r="B360" s="329" t="s">
        <v>695</v>
      </c>
      <c r="C360" s="364"/>
      <c r="D360" s="364"/>
      <c r="E360" s="328" t="str">
        <f t="shared" si="17"/>
        <v/>
      </c>
      <c r="F360" s="297" t="str">
        <f t="shared" si="15"/>
        <v>否</v>
      </c>
      <c r="G360" s="172" t="str">
        <f t="shared" si="16"/>
        <v>项</v>
      </c>
    </row>
    <row r="361" ht="36" hidden="1" customHeight="1" spans="1:7">
      <c r="A361" s="456" t="s">
        <v>696</v>
      </c>
      <c r="B361" s="329" t="s">
        <v>697</v>
      </c>
      <c r="C361" s="364"/>
      <c r="D361" s="364"/>
      <c r="E361" s="328" t="str">
        <f t="shared" si="17"/>
        <v/>
      </c>
      <c r="F361" s="297" t="str">
        <f t="shared" si="15"/>
        <v>否</v>
      </c>
      <c r="G361" s="172" t="str">
        <f t="shared" si="16"/>
        <v>项</v>
      </c>
    </row>
    <row r="362" ht="36" customHeight="1" spans="1:7">
      <c r="A362" s="455" t="s">
        <v>698</v>
      </c>
      <c r="B362" s="321" t="s">
        <v>699</v>
      </c>
      <c r="C362" s="360">
        <f>SUM(C363:C364)</f>
        <v>100</v>
      </c>
      <c r="D362" s="360">
        <f>SUM(D363:D364)</f>
        <v>5</v>
      </c>
      <c r="E362" s="323">
        <f t="shared" si="17"/>
        <v>-0.95</v>
      </c>
      <c r="F362" s="297" t="str">
        <f t="shared" si="15"/>
        <v>是</v>
      </c>
      <c r="G362" s="172" t="str">
        <f t="shared" si="16"/>
        <v>款</v>
      </c>
    </row>
    <row r="363" ht="36" hidden="1" customHeight="1" spans="1:7">
      <c r="A363" s="456">
        <v>2049902</v>
      </c>
      <c r="B363" s="329" t="s">
        <v>700</v>
      </c>
      <c r="C363" s="364">
        <v>0</v>
      </c>
      <c r="D363" s="364"/>
      <c r="E363" s="328" t="str">
        <f t="shared" si="17"/>
        <v/>
      </c>
      <c r="F363" s="297" t="str">
        <f t="shared" si="15"/>
        <v>否</v>
      </c>
      <c r="G363" s="172" t="str">
        <f t="shared" si="16"/>
        <v>项</v>
      </c>
    </row>
    <row r="364" ht="36" customHeight="1" spans="1:7">
      <c r="A364" s="463" t="s">
        <v>701</v>
      </c>
      <c r="B364" s="329" t="s">
        <v>702</v>
      </c>
      <c r="C364" s="364">
        <v>100</v>
      </c>
      <c r="D364" s="364">
        <v>5</v>
      </c>
      <c r="E364" s="328">
        <f t="shared" si="17"/>
        <v>-0.95</v>
      </c>
      <c r="F364" s="297" t="str">
        <f t="shared" si="15"/>
        <v>是</v>
      </c>
      <c r="G364" s="172" t="str">
        <f t="shared" si="16"/>
        <v>项</v>
      </c>
    </row>
    <row r="365" ht="36" hidden="1" customHeight="1" spans="1:7">
      <c r="A365" s="464" t="s">
        <v>703</v>
      </c>
      <c r="B365" s="460" t="s">
        <v>519</v>
      </c>
      <c r="C365" s="461"/>
      <c r="D365" s="461"/>
      <c r="E365" s="323" t="str">
        <f t="shared" si="17"/>
        <v/>
      </c>
      <c r="F365" s="297" t="str">
        <f t="shared" si="15"/>
        <v>否</v>
      </c>
      <c r="G365" s="172" t="str">
        <f t="shared" si="16"/>
        <v>项</v>
      </c>
    </row>
    <row r="366" ht="36" hidden="1" customHeight="1" spans="1:7">
      <c r="A366" s="464" t="s">
        <v>704</v>
      </c>
      <c r="B366" s="460" t="s">
        <v>705</v>
      </c>
      <c r="C366" s="461"/>
      <c r="D366" s="461"/>
      <c r="E366" s="323" t="str">
        <f t="shared" si="17"/>
        <v/>
      </c>
      <c r="F366" s="297" t="str">
        <f t="shared" si="15"/>
        <v>否</v>
      </c>
      <c r="G366" s="172" t="str">
        <f t="shared" si="16"/>
        <v>项</v>
      </c>
    </row>
    <row r="367" ht="36" customHeight="1" spans="1:7">
      <c r="A367" s="455" t="s">
        <v>77</v>
      </c>
      <c r="B367" s="321" t="s">
        <v>78</v>
      </c>
      <c r="C367" s="360">
        <f>C368+C373+C382+C388+C394+C398+C402+C406+C412+C419</f>
        <v>43823</v>
      </c>
      <c r="D367" s="360">
        <f>D368+D373+D382+D388+D394+D398+D402+D406+D412+D419</f>
        <v>53601</v>
      </c>
      <c r="E367" s="323">
        <f t="shared" si="17"/>
        <v>0.223</v>
      </c>
      <c r="F367" s="297" t="str">
        <f t="shared" si="15"/>
        <v>是</v>
      </c>
      <c r="G367" s="172" t="str">
        <f t="shared" si="16"/>
        <v>类</v>
      </c>
    </row>
    <row r="368" ht="36" customHeight="1" spans="1:7">
      <c r="A368" s="455" t="s">
        <v>706</v>
      </c>
      <c r="B368" s="321" t="s">
        <v>707</v>
      </c>
      <c r="C368" s="360">
        <f>SUM(C369:C372)</f>
        <v>2754</v>
      </c>
      <c r="D368" s="360">
        <f>SUM(D369:D372)</f>
        <v>2400</v>
      </c>
      <c r="E368" s="323">
        <f t="shared" si="17"/>
        <v>-0.129</v>
      </c>
      <c r="F368" s="297" t="str">
        <f t="shared" si="15"/>
        <v>是</v>
      </c>
      <c r="G368" s="172" t="str">
        <f t="shared" si="16"/>
        <v>款</v>
      </c>
    </row>
    <row r="369" ht="36" customHeight="1" spans="1:7">
      <c r="A369" s="456" t="s">
        <v>708</v>
      </c>
      <c r="B369" s="329" t="s">
        <v>139</v>
      </c>
      <c r="C369" s="364">
        <v>578</v>
      </c>
      <c r="D369" s="364">
        <v>669</v>
      </c>
      <c r="E369" s="328">
        <f t="shared" si="17"/>
        <v>0.157</v>
      </c>
      <c r="F369" s="297" t="str">
        <f t="shared" si="15"/>
        <v>是</v>
      </c>
      <c r="G369" s="172" t="str">
        <f t="shared" si="16"/>
        <v>项</v>
      </c>
    </row>
    <row r="370" ht="36" customHeight="1" spans="1:7">
      <c r="A370" s="456" t="s">
        <v>709</v>
      </c>
      <c r="B370" s="329" t="s">
        <v>141</v>
      </c>
      <c r="C370" s="364">
        <v>343</v>
      </c>
      <c r="D370" s="364">
        <v>249</v>
      </c>
      <c r="E370" s="328">
        <f t="shared" si="17"/>
        <v>-0.274</v>
      </c>
      <c r="F370" s="297" t="str">
        <f t="shared" si="15"/>
        <v>是</v>
      </c>
      <c r="G370" s="172" t="str">
        <f t="shared" si="16"/>
        <v>项</v>
      </c>
    </row>
    <row r="371" ht="36" hidden="1" customHeight="1" spans="1:7">
      <c r="A371" s="456" t="s">
        <v>710</v>
      </c>
      <c r="B371" s="329" t="s">
        <v>143</v>
      </c>
      <c r="C371" s="364">
        <v>0</v>
      </c>
      <c r="D371" s="364"/>
      <c r="E371" s="328" t="str">
        <f t="shared" si="17"/>
        <v/>
      </c>
      <c r="F371" s="297" t="str">
        <f t="shared" si="15"/>
        <v>否</v>
      </c>
      <c r="G371" s="172" t="str">
        <f t="shared" si="16"/>
        <v>项</v>
      </c>
    </row>
    <row r="372" ht="36" customHeight="1" spans="1:7">
      <c r="A372" s="456" t="s">
        <v>711</v>
      </c>
      <c r="B372" s="329" t="s">
        <v>712</v>
      </c>
      <c r="C372" s="364">
        <v>1833</v>
      </c>
      <c r="D372" s="364">
        <v>1482</v>
      </c>
      <c r="E372" s="328">
        <f t="shared" si="17"/>
        <v>-0.191</v>
      </c>
      <c r="F372" s="297" t="str">
        <f t="shared" si="15"/>
        <v>是</v>
      </c>
      <c r="G372" s="172" t="str">
        <f t="shared" si="16"/>
        <v>项</v>
      </c>
    </row>
    <row r="373" ht="36" customHeight="1" spans="1:7">
      <c r="A373" s="455" t="s">
        <v>713</v>
      </c>
      <c r="B373" s="321" t="s">
        <v>714</v>
      </c>
      <c r="C373" s="360">
        <f>SUM(C374:C381)</f>
        <v>16298</v>
      </c>
      <c r="D373" s="360">
        <f>SUM(D374:D381)</f>
        <v>17381</v>
      </c>
      <c r="E373" s="323">
        <f t="shared" si="17"/>
        <v>0.066</v>
      </c>
      <c r="F373" s="297" t="str">
        <f t="shared" si="15"/>
        <v>是</v>
      </c>
      <c r="G373" s="172" t="str">
        <f t="shared" si="16"/>
        <v>款</v>
      </c>
    </row>
    <row r="374" ht="36" customHeight="1" spans="1:7">
      <c r="A374" s="456" t="s">
        <v>715</v>
      </c>
      <c r="B374" s="329" t="s">
        <v>716</v>
      </c>
      <c r="C374" s="364">
        <v>4797</v>
      </c>
      <c r="D374" s="364">
        <v>4826</v>
      </c>
      <c r="E374" s="328">
        <f t="shared" si="17"/>
        <v>0.006</v>
      </c>
      <c r="F374" s="297" t="str">
        <f t="shared" si="15"/>
        <v>是</v>
      </c>
      <c r="G374" s="172" t="str">
        <f t="shared" si="16"/>
        <v>项</v>
      </c>
    </row>
    <row r="375" ht="36" customHeight="1" spans="1:7">
      <c r="A375" s="456" t="s">
        <v>717</v>
      </c>
      <c r="B375" s="329" t="s">
        <v>718</v>
      </c>
      <c r="C375" s="364">
        <v>510</v>
      </c>
      <c r="D375" s="364">
        <v>1091</v>
      </c>
      <c r="E375" s="328">
        <f t="shared" si="17"/>
        <v>1.139</v>
      </c>
      <c r="F375" s="297" t="str">
        <f t="shared" si="15"/>
        <v>是</v>
      </c>
      <c r="G375" s="172" t="str">
        <f t="shared" si="16"/>
        <v>项</v>
      </c>
    </row>
    <row r="376" ht="36" customHeight="1" spans="1:7">
      <c r="A376" s="456" t="s">
        <v>719</v>
      </c>
      <c r="B376" s="329" t="s">
        <v>720</v>
      </c>
      <c r="C376" s="364">
        <v>29</v>
      </c>
      <c r="D376" s="364">
        <v>55</v>
      </c>
      <c r="E376" s="328">
        <f t="shared" si="17"/>
        <v>0.897</v>
      </c>
      <c r="F376" s="297" t="str">
        <f t="shared" si="15"/>
        <v>是</v>
      </c>
      <c r="G376" s="172" t="str">
        <f t="shared" si="16"/>
        <v>项</v>
      </c>
    </row>
    <row r="377" ht="36" customHeight="1" spans="1:7">
      <c r="A377" s="456" t="s">
        <v>721</v>
      </c>
      <c r="B377" s="329" t="s">
        <v>722</v>
      </c>
      <c r="C377" s="364">
        <v>10878</v>
      </c>
      <c r="D377" s="364">
        <v>11322</v>
      </c>
      <c r="E377" s="328">
        <f t="shared" si="17"/>
        <v>0.041</v>
      </c>
      <c r="F377" s="297" t="str">
        <f t="shared" si="15"/>
        <v>是</v>
      </c>
      <c r="G377" s="172" t="str">
        <f t="shared" si="16"/>
        <v>项</v>
      </c>
    </row>
    <row r="378" ht="36" hidden="1" customHeight="1" spans="1:7">
      <c r="A378" s="456" t="s">
        <v>723</v>
      </c>
      <c r="B378" s="329" t="s">
        <v>724</v>
      </c>
      <c r="C378" s="364">
        <v>0</v>
      </c>
      <c r="D378" s="364">
        <v>0</v>
      </c>
      <c r="E378" s="328" t="str">
        <f t="shared" si="17"/>
        <v/>
      </c>
      <c r="F378" s="297" t="str">
        <f t="shared" si="15"/>
        <v>否</v>
      </c>
      <c r="G378" s="172" t="str">
        <f t="shared" si="16"/>
        <v>项</v>
      </c>
    </row>
    <row r="379" ht="36" hidden="1" customHeight="1" spans="1:7">
      <c r="A379" s="456" t="s">
        <v>725</v>
      </c>
      <c r="B379" s="329" t="s">
        <v>726</v>
      </c>
      <c r="C379" s="364">
        <v>0</v>
      </c>
      <c r="D379" s="364"/>
      <c r="E379" s="328" t="str">
        <f t="shared" si="17"/>
        <v/>
      </c>
      <c r="F379" s="297" t="str">
        <f t="shared" si="15"/>
        <v>否</v>
      </c>
      <c r="G379" s="172" t="str">
        <f t="shared" si="16"/>
        <v>项</v>
      </c>
    </row>
    <row r="380" ht="36" hidden="1" customHeight="1" spans="1:7">
      <c r="A380" s="456" t="s">
        <v>727</v>
      </c>
      <c r="B380" s="329" t="s">
        <v>728</v>
      </c>
      <c r="C380" s="364">
        <v>0</v>
      </c>
      <c r="D380" s="364"/>
      <c r="E380" s="328" t="str">
        <f t="shared" si="17"/>
        <v/>
      </c>
      <c r="F380" s="297" t="str">
        <f t="shared" si="15"/>
        <v>否</v>
      </c>
      <c r="G380" s="172" t="str">
        <f t="shared" si="16"/>
        <v>项</v>
      </c>
    </row>
    <row r="381" ht="36" customHeight="1" spans="1:7">
      <c r="A381" s="456" t="s">
        <v>729</v>
      </c>
      <c r="B381" s="329" t="s">
        <v>730</v>
      </c>
      <c r="C381" s="364">
        <v>84</v>
      </c>
      <c r="D381" s="364">
        <v>87</v>
      </c>
      <c r="E381" s="328">
        <f t="shared" si="17"/>
        <v>0.036</v>
      </c>
      <c r="F381" s="297" t="str">
        <f t="shared" si="15"/>
        <v>是</v>
      </c>
      <c r="G381" s="172" t="str">
        <f t="shared" si="16"/>
        <v>项</v>
      </c>
    </row>
    <row r="382" ht="36" customHeight="1" spans="1:7">
      <c r="A382" s="455" t="s">
        <v>731</v>
      </c>
      <c r="B382" s="321" t="s">
        <v>732</v>
      </c>
      <c r="C382" s="360">
        <f>SUM(C383:C387)</f>
        <v>19533</v>
      </c>
      <c r="D382" s="360">
        <f>SUM(D383:D387)</f>
        <v>28990</v>
      </c>
      <c r="E382" s="323">
        <f t="shared" si="17"/>
        <v>0.484</v>
      </c>
      <c r="F382" s="297" t="str">
        <f t="shared" si="15"/>
        <v>是</v>
      </c>
      <c r="G382" s="172" t="str">
        <f t="shared" si="16"/>
        <v>款</v>
      </c>
    </row>
    <row r="383" ht="36" hidden="1" customHeight="1" spans="1:7">
      <c r="A383" s="456" t="s">
        <v>733</v>
      </c>
      <c r="B383" s="329" t="s">
        <v>734</v>
      </c>
      <c r="C383" s="364">
        <v>0</v>
      </c>
      <c r="D383" s="364">
        <v>0</v>
      </c>
      <c r="E383" s="328" t="str">
        <f t="shared" si="17"/>
        <v/>
      </c>
      <c r="F383" s="297" t="str">
        <f t="shared" si="15"/>
        <v>否</v>
      </c>
      <c r="G383" s="172" t="str">
        <f t="shared" si="16"/>
        <v>项</v>
      </c>
    </row>
    <row r="384" ht="36" customHeight="1" spans="1:7">
      <c r="A384" s="456" t="s">
        <v>735</v>
      </c>
      <c r="B384" s="329" t="s">
        <v>736</v>
      </c>
      <c r="C384" s="364">
        <v>15596</v>
      </c>
      <c r="D384" s="364">
        <v>17018</v>
      </c>
      <c r="E384" s="328">
        <f t="shared" si="17"/>
        <v>0.091</v>
      </c>
      <c r="F384" s="297" t="str">
        <f t="shared" si="15"/>
        <v>是</v>
      </c>
      <c r="G384" s="172" t="str">
        <f t="shared" si="16"/>
        <v>项</v>
      </c>
    </row>
    <row r="385" ht="36" customHeight="1" spans="1:7">
      <c r="A385" s="456" t="s">
        <v>737</v>
      </c>
      <c r="B385" s="329" t="s">
        <v>738</v>
      </c>
      <c r="C385" s="364">
        <v>38</v>
      </c>
      <c r="D385" s="364">
        <v>331</v>
      </c>
      <c r="E385" s="328">
        <f t="shared" si="17"/>
        <v>7.711</v>
      </c>
      <c r="F385" s="297" t="str">
        <f t="shared" si="15"/>
        <v>是</v>
      </c>
      <c r="G385" s="172" t="str">
        <f t="shared" si="16"/>
        <v>项</v>
      </c>
    </row>
    <row r="386" ht="36" customHeight="1" spans="1:7">
      <c r="A386" s="456" t="s">
        <v>739</v>
      </c>
      <c r="B386" s="329" t="s">
        <v>740</v>
      </c>
      <c r="C386" s="364">
        <v>3899</v>
      </c>
      <c r="D386" s="364">
        <v>10551</v>
      </c>
      <c r="E386" s="328">
        <f t="shared" si="17"/>
        <v>1.706</v>
      </c>
      <c r="F386" s="297" t="str">
        <f t="shared" si="15"/>
        <v>是</v>
      </c>
      <c r="G386" s="172" t="str">
        <f t="shared" si="16"/>
        <v>项</v>
      </c>
    </row>
    <row r="387" ht="36" customHeight="1" spans="1:7">
      <c r="A387" s="456" t="s">
        <v>741</v>
      </c>
      <c r="B387" s="329" t="s">
        <v>742</v>
      </c>
      <c r="C387" s="364">
        <v>0</v>
      </c>
      <c r="D387" s="364">
        <v>1090</v>
      </c>
      <c r="E387" s="328"/>
      <c r="F387" s="297" t="str">
        <f t="shared" si="15"/>
        <v>是</v>
      </c>
      <c r="G387" s="172" t="str">
        <f t="shared" si="16"/>
        <v>项</v>
      </c>
    </row>
    <row r="388" ht="36" hidden="1" customHeight="1" spans="1:7">
      <c r="A388" s="455" t="s">
        <v>743</v>
      </c>
      <c r="B388" s="321" t="s">
        <v>744</v>
      </c>
      <c r="C388" s="360">
        <f>SUM(C389:C393)</f>
        <v>0</v>
      </c>
      <c r="D388" s="360">
        <f>SUM(D389:D393)</f>
        <v>0</v>
      </c>
      <c r="E388" s="323" t="str">
        <f t="shared" si="17"/>
        <v/>
      </c>
      <c r="F388" s="297" t="str">
        <f t="shared" ref="F388:F451" si="18">IF(LEN(A388)=3,"是",IF(B388&lt;&gt;"",IF(SUM(C388:D388)&lt;&gt;0,"是","否"),"是"))</f>
        <v>否</v>
      </c>
      <c r="G388" s="172" t="str">
        <f t="shared" ref="G388:G451" si="19">IF(LEN(A388)=3,"类",IF(LEN(A388)=5,"款","项"))</f>
        <v>款</v>
      </c>
    </row>
    <row r="389" ht="36" hidden="1" customHeight="1" spans="1:7">
      <c r="A389" s="456" t="s">
        <v>745</v>
      </c>
      <c r="B389" s="329" t="s">
        <v>746</v>
      </c>
      <c r="C389" s="364"/>
      <c r="D389" s="364"/>
      <c r="E389" s="328" t="str">
        <f t="shared" ref="E389:E452" si="20">IF(D389&gt;0,D389/C389-1,IF(C389&lt;0,-(D389/C389-1),""))</f>
        <v/>
      </c>
      <c r="F389" s="297" t="str">
        <f t="shared" si="18"/>
        <v>否</v>
      </c>
      <c r="G389" s="172" t="str">
        <f t="shared" si="19"/>
        <v>项</v>
      </c>
    </row>
    <row r="390" ht="36" hidden="1" customHeight="1" spans="1:7">
      <c r="A390" s="456" t="s">
        <v>747</v>
      </c>
      <c r="B390" s="329" t="s">
        <v>748</v>
      </c>
      <c r="C390" s="364"/>
      <c r="D390" s="364"/>
      <c r="E390" s="328" t="str">
        <f t="shared" si="20"/>
        <v/>
      </c>
      <c r="F390" s="297" t="str">
        <f t="shared" si="18"/>
        <v>否</v>
      </c>
      <c r="G390" s="172" t="str">
        <f t="shared" si="19"/>
        <v>项</v>
      </c>
    </row>
    <row r="391" ht="36" hidden="1" customHeight="1" spans="1:7">
      <c r="A391" s="456" t="s">
        <v>749</v>
      </c>
      <c r="B391" s="329" t="s">
        <v>750</v>
      </c>
      <c r="C391" s="364"/>
      <c r="D391" s="364"/>
      <c r="E391" s="328" t="str">
        <f t="shared" si="20"/>
        <v/>
      </c>
      <c r="F391" s="297" t="str">
        <f t="shared" si="18"/>
        <v>否</v>
      </c>
      <c r="G391" s="172" t="str">
        <f t="shared" si="19"/>
        <v>项</v>
      </c>
    </row>
    <row r="392" ht="36" hidden="1" customHeight="1" spans="1:7">
      <c r="A392" s="456" t="s">
        <v>751</v>
      </c>
      <c r="B392" s="329" t="s">
        <v>752</v>
      </c>
      <c r="C392" s="364"/>
      <c r="D392" s="364"/>
      <c r="E392" s="328" t="str">
        <f t="shared" si="20"/>
        <v/>
      </c>
      <c r="F392" s="297" t="str">
        <f t="shared" si="18"/>
        <v>否</v>
      </c>
      <c r="G392" s="172" t="str">
        <f t="shared" si="19"/>
        <v>项</v>
      </c>
    </row>
    <row r="393" ht="36" hidden="1" customHeight="1" spans="1:7">
      <c r="A393" s="456" t="s">
        <v>753</v>
      </c>
      <c r="B393" s="329" t="s">
        <v>754</v>
      </c>
      <c r="C393" s="364"/>
      <c r="D393" s="364"/>
      <c r="E393" s="328" t="str">
        <f t="shared" si="20"/>
        <v/>
      </c>
      <c r="F393" s="297" t="str">
        <f t="shared" si="18"/>
        <v>否</v>
      </c>
      <c r="G393" s="172" t="str">
        <f t="shared" si="19"/>
        <v>项</v>
      </c>
    </row>
    <row r="394" ht="36" hidden="1" customHeight="1" spans="1:7">
      <c r="A394" s="455" t="s">
        <v>755</v>
      </c>
      <c r="B394" s="321" t="s">
        <v>756</v>
      </c>
      <c r="C394" s="360">
        <f>SUM(C395:C397)</f>
        <v>0</v>
      </c>
      <c r="D394" s="360"/>
      <c r="E394" s="323" t="str">
        <f t="shared" si="20"/>
        <v/>
      </c>
      <c r="F394" s="297" t="str">
        <f t="shared" si="18"/>
        <v>否</v>
      </c>
      <c r="G394" s="172" t="str">
        <f t="shared" si="19"/>
        <v>款</v>
      </c>
    </row>
    <row r="395" ht="36" hidden="1" customHeight="1" spans="1:7">
      <c r="A395" s="456" t="s">
        <v>757</v>
      </c>
      <c r="B395" s="329" t="s">
        <v>758</v>
      </c>
      <c r="C395" s="364"/>
      <c r="D395" s="364"/>
      <c r="E395" s="328" t="str">
        <f t="shared" si="20"/>
        <v/>
      </c>
      <c r="F395" s="297" t="str">
        <f t="shared" si="18"/>
        <v>否</v>
      </c>
      <c r="G395" s="172" t="str">
        <f t="shared" si="19"/>
        <v>项</v>
      </c>
    </row>
    <row r="396" ht="36" hidden="1" customHeight="1" spans="1:7">
      <c r="A396" s="456" t="s">
        <v>759</v>
      </c>
      <c r="B396" s="329" t="s">
        <v>760</v>
      </c>
      <c r="C396" s="364"/>
      <c r="D396" s="364"/>
      <c r="E396" s="328" t="str">
        <f t="shared" si="20"/>
        <v/>
      </c>
      <c r="F396" s="297" t="str">
        <f t="shared" si="18"/>
        <v>否</v>
      </c>
      <c r="G396" s="172" t="str">
        <f t="shared" si="19"/>
        <v>项</v>
      </c>
    </row>
    <row r="397" ht="36" hidden="1" customHeight="1" spans="1:7">
      <c r="A397" s="456" t="s">
        <v>761</v>
      </c>
      <c r="B397" s="329" t="s">
        <v>762</v>
      </c>
      <c r="C397" s="364"/>
      <c r="D397" s="364"/>
      <c r="E397" s="328" t="str">
        <f t="shared" si="20"/>
        <v/>
      </c>
      <c r="F397" s="297" t="str">
        <f t="shared" si="18"/>
        <v>否</v>
      </c>
      <c r="G397" s="172" t="str">
        <f t="shared" si="19"/>
        <v>项</v>
      </c>
    </row>
    <row r="398" ht="36" hidden="1" customHeight="1" spans="1:7">
      <c r="A398" s="455" t="s">
        <v>763</v>
      </c>
      <c r="B398" s="321" t="s">
        <v>764</v>
      </c>
      <c r="C398" s="360">
        <f>SUM(C399:C401)</f>
        <v>0</v>
      </c>
      <c r="D398" s="360">
        <f>SUM(D399:D401)</f>
        <v>0</v>
      </c>
      <c r="E398" s="323" t="str">
        <f t="shared" si="20"/>
        <v/>
      </c>
      <c r="F398" s="297" t="str">
        <f t="shared" si="18"/>
        <v>否</v>
      </c>
      <c r="G398" s="172" t="str">
        <f t="shared" si="19"/>
        <v>款</v>
      </c>
    </row>
    <row r="399" ht="36" hidden="1" customHeight="1" spans="1:7">
      <c r="A399" s="456" t="s">
        <v>765</v>
      </c>
      <c r="B399" s="329" t="s">
        <v>766</v>
      </c>
      <c r="C399" s="364"/>
      <c r="D399" s="364"/>
      <c r="E399" s="328" t="str">
        <f t="shared" si="20"/>
        <v/>
      </c>
      <c r="F399" s="297" t="str">
        <f t="shared" si="18"/>
        <v>否</v>
      </c>
      <c r="G399" s="172" t="str">
        <f t="shared" si="19"/>
        <v>项</v>
      </c>
    </row>
    <row r="400" ht="36" hidden="1" customHeight="1" spans="1:7">
      <c r="A400" s="456" t="s">
        <v>767</v>
      </c>
      <c r="B400" s="329" t="s">
        <v>768</v>
      </c>
      <c r="C400" s="364"/>
      <c r="D400" s="364"/>
      <c r="E400" s="328" t="str">
        <f t="shared" si="20"/>
        <v/>
      </c>
      <c r="F400" s="297" t="str">
        <f t="shared" si="18"/>
        <v>否</v>
      </c>
      <c r="G400" s="172" t="str">
        <f t="shared" si="19"/>
        <v>项</v>
      </c>
    </row>
    <row r="401" ht="36" hidden="1" customHeight="1" spans="1:7">
      <c r="A401" s="456" t="s">
        <v>769</v>
      </c>
      <c r="B401" s="329" t="s">
        <v>770</v>
      </c>
      <c r="C401" s="364"/>
      <c r="D401" s="364"/>
      <c r="E401" s="328" t="str">
        <f t="shared" si="20"/>
        <v/>
      </c>
      <c r="F401" s="297" t="str">
        <f t="shared" si="18"/>
        <v>否</v>
      </c>
      <c r="G401" s="172" t="str">
        <f t="shared" si="19"/>
        <v>项</v>
      </c>
    </row>
    <row r="402" ht="36" customHeight="1" spans="1:7">
      <c r="A402" s="455" t="s">
        <v>771</v>
      </c>
      <c r="B402" s="321" t="s">
        <v>772</v>
      </c>
      <c r="C402" s="360">
        <f>SUM(C403:C405)</f>
        <v>2311</v>
      </c>
      <c r="D402" s="360">
        <f>SUM(D403:D405)</f>
        <v>2105</v>
      </c>
      <c r="E402" s="323">
        <f t="shared" si="20"/>
        <v>-0.089</v>
      </c>
      <c r="F402" s="297" t="str">
        <f t="shared" si="18"/>
        <v>是</v>
      </c>
      <c r="G402" s="172" t="str">
        <f t="shared" si="19"/>
        <v>款</v>
      </c>
    </row>
    <row r="403" ht="36" customHeight="1" spans="1:7">
      <c r="A403" s="456" t="s">
        <v>773</v>
      </c>
      <c r="B403" s="329" t="s">
        <v>774</v>
      </c>
      <c r="C403" s="364">
        <v>2311</v>
      </c>
      <c r="D403" s="364">
        <v>2105</v>
      </c>
      <c r="E403" s="328">
        <f t="shared" si="20"/>
        <v>-0.089</v>
      </c>
      <c r="F403" s="297" t="str">
        <f t="shared" si="18"/>
        <v>是</v>
      </c>
      <c r="G403" s="172" t="str">
        <f t="shared" si="19"/>
        <v>项</v>
      </c>
    </row>
    <row r="404" ht="36" hidden="1" customHeight="1" spans="1:7">
      <c r="A404" s="456" t="s">
        <v>775</v>
      </c>
      <c r="B404" s="329" t="s">
        <v>776</v>
      </c>
      <c r="C404" s="364">
        <v>0</v>
      </c>
      <c r="D404" s="364"/>
      <c r="E404" s="328" t="str">
        <f t="shared" si="20"/>
        <v/>
      </c>
      <c r="F404" s="297" t="str">
        <f t="shared" si="18"/>
        <v>否</v>
      </c>
      <c r="G404" s="172" t="str">
        <f t="shared" si="19"/>
        <v>项</v>
      </c>
    </row>
    <row r="405" ht="36" hidden="1" customHeight="1" spans="1:7">
      <c r="A405" s="456" t="s">
        <v>777</v>
      </c>
      <c r="B405" s="329" t="s">
        <v>778</v>
      </c>
      <c r="C405" s="364">
        <v>0</v>
      </c>
      <c r="D405" s="364"/>
      <c r="E405" s="328" t="str">
        <f t="shared" si="20"/>
        <v/>
      </c>
      <c r="F405" s="297" t="str">
        <f t="shared" si="18"/>
        <v>否</v>
      </c>
      <c r="G405" s="172" t="str">
        <f t="shared" si="19"/>
        <v>项</v>
      </c>
    </row>
    <row r="406" ht="36" customHeight="1" spans="1:7">
      <c r="A406" s="455" t="s">
        <v>779</v>
      </c>
      <c r="B406" s="321" t="s">
        <v>780</v>
      </c>
      <c r="C406" s="360">
        <f>SUM(C407:C411)</f>
        <v>1879</v>
      </c>
      <c r="D406" s="360">
        <f>SUM(D407:D411)</f>
        <v>1833</v>
      </c>
      <c r="E406" s="323">
        <f t="shared" si="20"/>
        <v>-0.024</v>
      </c>
      <c r="F406" s="297" t="str">
        <f t="shared" si="18"/>
        <v>是</v>
      </c>
      <c r="G406" s="172" t="str">
        <f t="shared" si="19"/>
        <v>款</v>
      </c>
    </row>
    <row r="407" ht="36" hidden="1" customHeight="1" spans="1:7">
      <c r="A407" s="456" t="s">
        <v>781</v>
      </c>
      <c r="B407" s="329" t="s">
        <v>782</v>
      </c>
      <c r="C407" s="364">
        <v>0</v>
      </c>
      <c r="D407" s="364"/>
      <c r="E407" s="328" t="str">
        <f t="shared" si="20"/>
        <v/>
      </c>
      <c r="F407" s="297" t="str">
        <f t="shared" si="18"/>
        <v>否</v>
      </c>
      <c r="G407" s="172" t="str">
        <f t="shared" si="19"/>
        <v>项</v>
      </c>
    </row>
    <row r="408" ht="36" customHeight="1" spans="1:7">
      <c r="A408" s="456" t="s">
        <v>783</v>
      </c>
      <c r="B408" s="329" t="s">
        <v>784</v>
      </c>
      <c r="C408" s="364">
        <v>1879</v>
      </c>
      <c r="D408" s="364">
        <v>1833</v>
      </c>
      <c r="E408" s="328">
        <f t="shared" si="20"/>
        <v>-0.024</v>
      </c>
      <c r="F408" s="297" t="str">
        <f t="shared" si="18"/>
        <v>是</v>
      </c>
      <c r="G408" s="172" t="str">
        <f t="shared" si="19"/>
        <v>项</v>
      </c>
    </row>
    <row r="409" ht="36" hidden="1" customHeight="1" spans="1:7">
      <c r="A409" s="456" t="s">
        <v>785</v>
      </c>
      <c r="B409" s="329" t="s">
        <v>786</v>
      </c>
      <c r="C409" s="364">
        <v>0</v>
      </c>
      <c r="D409" s="364"/>
      <c r="E409" s="328" t="str">
        <f t="shared" si="20"/>
        <v/>
      </c>
      <c r="F409" s="297" t="str">
        <f t="shared" si="18"/>
        <v>否</v>
      </c>
      <c r="G409" s="172" t="str">
        <f t="shared" si="19"/>
        <v>项</v>
      </c>
    </row>
    <row r="410" ht="36" hidden="1" customHeight="1" spans="1:7">
      <c r="A410" s="456" t="s">
        <v>787</v>
      </c>
      <c r="B410" s="329" t="s">
        <v>788</v>
      </c>
      <c r="C410" s="364">
        <v>0</v>
      </c>
      <c r="D410" s="364"/>
      <c r="E410" s="328" t="str">
        <f t="shared" si="20"/>
        <v/>
      </c>
      <c r="F410" s="297" t="str">
        <f t="shared" si="18"/>
        <v>否</v>
      </c>
      <c r="G410" s="172" t="str">
        <f t="shared" si="19"/>
        <v>项</v>
      </c>
    </row>
    <row r="411" ht="36" hidden="1" customHeight="1" spans="1:7">
      <c r="A411" s="456" t="s">
        <v>789</v>
      </c>
      <c r="B411" s="329" t="s">
        <v>790</v>
      </c>
      <c r="C411" s="364">
        <v>0</v>
      </c>
      <c r="D411" s="364"/>
      <c r="E411" s="328" t="str">
        <f t="shared" si="20"/>
        <v/>
      </c>
      <c r="F411" s="297" t="str">
        <f t="shared" si="18"/>
        <v>否</v>
      </c>
      <c r="G411" s="172" t="str">
        <f t="shared" si="19"/>
        <v>项</v>
      </c>
    </row>
    <row r="412" ht="36" customHeight="1" spans="1:7">
      <c r="A412" s="455" t="s">
        <v>791</v>
      </c>
      <c r="B412" s="321" t="s">
        <v>792</v>
      </c>
      <c r="C412" s="360">
        <f>SUM(C413:C418)</f>
        <v>617</v>
      </c>
      <c r="D412" s="360">
        <v>0</v>
      </c>
      <c r="E412" s="323" t="str">
        <f t="shared" si="20"/>
        <v/>
      </c>
      <c r="F412" s="297" t="str">
        <f t="shared" si="18"/>
        <v>是</v>
      </c>
      <c r="G412" s="172" t="str">
        <f t="shared" si="19"/>
        <v>款</v>
      </c>
    </row>
    <row r="413" s="446" customFormat="1" ht="36" hidden="1" customHeight="1" spans="1:7">
      <c r="A413" s="456" t="s">
        <v>793</v>
      </c>
      <c r="B413" s="329" t="s">
        <v>794</v>
      </c>
      <c r="C413" s="364">
        <v>0</v>
      </c>
      <c r="D413" s="364"/>
      <c r="E413" s="328" t="str">
        <f t="shared" si="20"/>
        <v/>
      </c>
      <c r="F413" s="297" t="str">
        <f t="shared" si="18"/>
        <v>否</v>
      </c>
      <c r="G413" s="172" t="str">
        <f t="shared" si="19"/>
        <v>项</v>
      </c>
    </row>
    <row r="414" ht="36" hidden="1" customHeight="1" spans="1:7">
      <c r="A414" s="456" t="s">
        <v>795</v>
      </c>
      <c r="B414" s="329" t="s">
        <v>796</v>
      </c>
      <c r="C414" s="364">
        <v>0</v>
      </c>
      <c r="D414" s="364"/>
      <c r="E414" s="328" t="str">
        <f t="shared" si="20"/>
        <v/>
      </c>
      <c r="F414" s="297" t="str">
        <f t="shared" si="18"/>
        <v>否</v>
      </c>
      <c r="G414" s="172" t="str">
        <f t="shared" si="19"/>
        <v>项</v>
      </c>
    </row>
    <row r="415" ht="36" hidden="1" customHeight="1" spans="1:7">
      <c r="A415" s="456" t="s">
        <v>797</v>
      </c>
      <c r="B415" s="329" t="s">
        <v>798</v>
      </c>
      <c r="C415" s="364">
        <v>0</v>
      </c>
      <c r="D415" s="364"/>
      <c r="E415" s="328" t="str">
        <f t="shared" si="20"/>
        <v/>
      </c>
      <c r="F415" s="297" t="str">
        <f t="shared" si="18"/>
        <v>否</v>
      </c>
      <c r="G415" s="172" t="str">
        <f t="shared" si="19"/>
        <v>项</v>
      </c>
    </row>
    <row r="416" s="446" customFormat="1" ht="36" hidden="1" customHeight="1" spans="1:7">
      <c r="A416" s="456" t="s">
        <v>799</v>
      </c>
      <c r="B416" s="329" t="s">
        <v>800</v>
      </c>
      <c r="C416" s="364">
        <v>0</v>
      </c>
      <c r="D416" s="364"/>
      <c r="E416" s="328" t="str">
        <f t="shared" si="20"/>
        <v/>
      </c>
      <c r="F416" s="297" t="str">
        <f t="shared" si="18"/>
        <v>否</v>
      </c>
      <c r="G416" s="172" t="str">
        <f t="shared" si="19"/>
        <v>项</v>
      </c>
    </row>
    <row r="417" ht="36" hidden="1" customHeight="1" spans="1:7">
      <c r="A417" s="456" t="s">
        <v>801</v>
      </c>
      <c r="B417" s="329" t="s">
        <v>802</v>
      </c>
      <c r="C417" s="364">
        <v>0</v>
      </c>
      <c r="D417" s="364"/>
      <c r="E417" s="328" t="str">
        <f t="shared" si="20"/>
        <v/>
      </c>
      <c r="F417" s="297" t="str">
        <f t="shared" si="18"/>
        <v>否</v>
      </c>
      <c r="G417" s="172" t="str">
        <f t="shared" si="19"/>
        <v>项</v>
      </c>
    </row>
    <row r="418" ht="36" customHeight="1" spans="1:7">
      <c r="A418" s="456" t="s">
        <v>803</v>
      </c>
      <c r="B418" s="329" t="s">
        <v>804</v>
      </c>
      <c r="C418" s="364">
        <v>617</v>
      </c>
      <c r="D418" s="364">
        <v>0</v>
      </c>
      <c r="E418" s="328" t="str">
        <f t="shared" si="20"/>
        <v/>
      </c>
      <c r="F418" s="297" t="str">
        <f t="shared" si="18"/>
        <v>是</v>
      </c>
      <c r="G418" s="172" t="str">
        <f t="shared" si="19"/>
        <v>项</v>
      </c>
    </row>
    <row r="419" ht="36" customHeight="1" spans="1:7">
      <c r="A419" s="455" t="s">
        <v>805</v>
      </c>
      <c r="B419" s="321" t="s">
        <v>806</v>
      </c>
      <c r="C419" s="360">
        <f>C420</f>
        <v>431</v>
      </c>
      <c r="D419" s="360">
        <f>D420</f>
        <v>892</v>
      </c>
      <c r="E419" s="323">
        <f t="shared" si="20"/>
        <v>1.07</v>
      </c>
      <c r="F419" s="297" t="str">
        <f t="shared" si="18"/>
        <v>是</v>
      </c>
      <c r="G419" s="172" t="str">
        <f t="shared" si="19"/>
        <v>款</v>
      </c>
    </row>
    <row r="420" ht="36" customHeight="1" spans="1:7">
      <c r="A420" s="326">
        <v>2059999</v>
      </c>
      <c r="B420" s="329" t="s">
        <v>807</v>
      </c>
      <c r="C420" s="364">
        <v>431</v>
      </c>
      <c r="D420" s="364">
        <v>892</v>
      </c>
      <c r="E420" s="328">
        <f t="shared" si="20"/>
        <v>1.07</v>
      </c>
      <c r="F420" s="297" t="str">
        <f t="shared" si="18"/>
        <v>是</v>
      </c>
      <c r="G420" s="172" t="str">
        <f t="shared" si="19"/>
        <v>项</v>
      </c>
    </row>
    <row r="421" ht="36" hidden="1" customHeight="1" spans="1:7">
      <c r="A421" s="459" t="s">
        <v>808</v>
      </c>
      <c r="B421" s="460" t="s">
        <v>519</v>
      </c>
      <c r="C421" s="461"/>
      <c r="D421" s="461"/>
      <c r="E421" s="323" t="str">
        <f t="shared" si="20"/>
        <v/>
      </c>
      <c r="F421" s="297" t="str">
        <f t="shared" si="18"/>
        <v>否</v>
      </c>
      <c r="G421" s="172" t="str">
        <f t="shared" si="19"/>
        <v>项</v>
      </c>
    </row>
    <row r="422" ht="36" hidden="1" customHeight="1" spans="1:7">
      <c r="A422" s="459" t="s">
        <v>809</v>
      </c>
      <c r="B422" s="460" t="s">
        <v>810</v>
      </c>
      <c r="C422" s="461"/>
      <c r="D422" s="461"/>
      <c r="E422" s="323" t="str">
        <f t="shared" si="20"/>
        <v/>
      </c>
      <c r="F422" s="297" t="str">
        <f t="shared" si="18"/>
        <v>否</v>
      </c>
      <c r="G422" s="172" t="str">
        <f t="shared" si="19"/>
        <v>项</v>
      </c>
    </row>
    <row r="423" ht="36" customHeight="1" spans="1:7">
      <c r="A423" s="455" t="s">
        <v>79</v>
      </c>
      <c r="B423" s="321" t="s">
        <v>80</v>
      </c>
      <c r="C423" s="360">
        <f>C424+C429+C438+C444+C449+C454+C459+C466+C470+C474</f>
        <v>3442</v>
      </c>
      <c r="D423" s="360">
        <f>D424+D429+D438+D444+D449+D454+D459+D466+D470+D474</f>
        <v>2273</v>
      </c>
      <c r="E423" s="323">
        <f t="shared" si="20"/>
        <v>-0.34</v>
      </c>
      <c r="F423" s="297" t="str">
        <f t="shared" si="18"/>
        <v>是</v>
      </c>
      <c r="G423" s="172" t="str">
        <f t="shared" si="19"/>
        <v>类</v>
      </c>
    </row>
    <row r="424" ht="36" customHeight="1" spans="1:7">
      <c r="A424" s="455" t="s">
        <v>811</v>
      </c>
      <c r="B424" s="321" t="s">
        <v>812</v>
      </c>
      <c r="C424" s="360">
        <f>SUM(C425:C428)</f>
        <v>847</v>
      </c>
      <c r="D424" s="360">
        <f>SUM(D425:D428)</f>
        <v>649</v>
      </c>
      <c r="E424" s="323">
        <f t="shared" si="20"/>
        <v>-0.234</v>
      </c>
      <c r="F424" s="297" t="str">
        <f t="shared" si="18"/>
        <v>是</v>
      </c>
      <c r="G424" s="172" t="str">
        <f t="shared" si="19"/>
        <v>款</v>
      </c>
    </row>
    <row r="425" ht="36" customHeight="1" spans="1:7">
      <c r="A425" s="456" t="s">
        <v>813</v>
      </c>
      <c r="B425" s="329" t="s">
        <v>139</v>
      </c>
      <c r="C425" s="364">
        <v>675</v>
      </c>
      <c r="D425" s="364">
        <v>536</v>
      </c>
      <c r="E425" s="328">
        <f t="shared" si="20"/>
        <v>-0.206</v>
      </c>
      <c r="F425" s="297" t="str">
        <f t="shared" si="18"/>
        <v>是</v>
      </c>
      <c r="G425" s="172" t="str">
        <f t="shared" si="19"/>
        <v>项</v>
      </c>
    </row>
    <row r="426" ht="36" customHeight="1" spans="1:7">
      <c r="A426" s="456" t="s">
        <v>814</v>
      </c>
      <c r="B426" s="329" t="s">
        <v>141</v>
      </c>
      <c r="C426" s="364">
        <v>172</v>
      </c>
      <c r="D426" s="364">
        <v>113</v>
      </c>
      <c r="E426" s="328">
        <f t="shared" si="20"/>
        <v>-0.343</v>
      </c>
      <c r="F426" s="297" t="str">
        <f t="shared" si="18"/>
        <v>是</v>
      </c>
      <c r="G426" s="172" t="str">
        <f t="shared" si="19"/>
        <v>项</v>
      </c>
    </row>
    <row r="427" ht="36" hidden="1" customHeight="1" spans="1:7">
      <c r="A427" s="456" t="s">
        <v>815</v>
      </c>
      <c r="B427" s="329" t="s">
        <v>143</v>
      </c>
      <c r="C427" s="364">
        <v>0</v>
      </c>
      <c r="D427" s="364"/>
      <c r="E427" s="328" t="str">
        <f t="shared" si="20"/>
        <v/>
      </c>
      <c r="F427" s="297" t="str">
        <f t="shared" si="18"/>
        <v>否</v>
      </c>
      <c r="G427" s="172" t="str">
        <f t="shared" si="19"/>
        <v>项</v>
      </c>
    </row>
    <row r="428" ht="36" hidden="1" customHeight="1" spans="1:7">
      <c r="A428" s="456" t="s">
        <v>816</v>
      </c>
      <c r="B428" s="329" t="s">
        <v>817</v>
      </c>
      <c r="C428" s="364">
        <v>0</v>
      </c>
      <c r="D428" s="364"/>
      <c r="E428" s="328" t="str">
        <f t="shared" si="20"/>
        <v/>
      </c>
      <c r="F428" s="297" t="str">
        <f t="shared" si="18"/>
        <v>否</v>
      </c>
      <c r="G428" s="172" t="str">
        <f t="shared" si="19"/>
        <v>项</v>
      </c>
    </row>
    <row r="429" ht="36" customHeight="1" spans="1:7">
      <c r="A429" s="455" t="s">
        <v>818</v>
      </c>
      <c r="B429" s="321" t="s">
        <v>819</v>
      </c>
      <c r="C429" s="360">
        <f>SUM(C430:C437)</f>
        <v>49</v>
      </c>
      <c r="D429" s="360">
        <f>SUM(D430:D437)</f>
        <v>0</v>
      </c>
      <c r="E429" s="323" t="str">
        <f t="shared" si="20"/>
        <v/>
      </c>
      <c r="F429" s="297" t="str">
        <f t="shared" si="18"/>
        <v>是</v>
      </c>
      <c r="G429" s="172" t="str">
        <f t="shared" si="19"/>
        <v>款</v>
      </c>
    </row>
    <row r="430" ht="36" hidden="1" customHeight="1" spans="1:7">
      <c r="A430" s="456" t="s">
        <v>820</v>
      </c>
      <c r="B430" s="329" t="s">
        <v>821</v>
      </c>
      <c r="C430" s="364">
        <v>0</v>
      </c>
      <c r="D430" s="364"/>
      <c r="E430" s="328" t="str">
        <f t="shared" si="20"/>
        <v/>
      </c>
      <c r="F430" s="297" t="str">
        <f t="shared" si="18"/>
        <v>否</v>
      </c>
      <c r="G430" s="172" t="str">
        <f t="shared" si="19"/>
        <v>项</v>
      </c>
    </row>
    <row r="431" ht="36" hidden="1" customHeight="1" spans="1:7">
      <c r="A431" s="456" t="s">
        <v>822</v>
      </c>
      <c r="B431" s="329" t="s">
        <v>823</v>
      </c>
      <c r="C431" s="364">
        <v>0</v>
      </c>
      <c r="D431" s="364"/>
      <c r="E431" s="328" t="str">
        <f t="shared" si="20"/>
        <v/>
      </c>
      <c r="F431" s="297" t="str">
        <f t="shared" si="18"/>
        <v>否</v>
      </c>
      <c r="G431" s="172" t="str">
        <f t="shared" si="19"/>
        <v>项</v>
      </c>
    </row>
    <row r="432" ht="36" hidden="1" customHeight="1" spans="1:7">
      <c r="A432" s="456" t="s">
        <v>824</v>
      </c>
      <c r="B432" s="329" t="s">
        <v>825</v>
      </c>
      <c r="C432" s="364">
        <v>0</v>
      </c>
      <c r="D432" s="364"/>
      <c r="E432" s="328" t="str">
        <f t="shared" si="20"/>
        <v/>
      </c>
      <c r="F432" s="297" t="str">
        <f t="shared" si="18"/>
        <v>否</v>
      </c>
      <c r="G432" s="172" t="str">
        <f t="shared" si="19"/>
        <v>项</v>
      </c>
    </row>
    <row r="433" ht="36" hidden="1" customHeight="1" spans="1:7">
      <c r="A433" s="456" t="s">
        <v>826</v>
      </c>
      <c r="B433" s="329" t="s">
        <v>827</v>
      </c>
      <c r="C433" s="364">
        <v>0</v>
      </c>
      <c r="D433" s="364"/>
      <c r="E433" s="328" t="str">
        <f t="shared" si="20"/>
        <v/>
      </c>
      <c r="F433" s="297" t="str">
        <f t="shared" si="18"/>
        <v>否</v>
      </c>
      <c r="G433" s="172" t="str">
        <f t="shared" si="19"/>
        <v>项</v>
      </c>
    </row>
    <row r="434" ht="36" hidden="1" customHeight="1" spans="1:7">
      <c r="A434" s="456" t="s">
        <v>828</v>
      </c>
      <c r="B434" s="329" t="s">
        <v>829</v>
      </c>
      <c r="C434" s="364">
        <v>0</v>
      </c>
      <c r="D434" s="364"/>
      <c r="E434" s="328" t="str">
        <f t="shared" si="20"/>
        <v/>
      </c>
      <c r="F434" s="297" t="str">
        <f t="shared" si="18"/>
        <v>否</v>
      </c>
      <c r="G434" s="172" t="str">
        <f t="shared" si="19"/>
        <v>项</v>
      </c>
    </row>
    <row r="435" ht="36" hidden="1" customHeight="1" spans="1:7">
      <c r="A435" s="456" t="s">
        <v>830</v>
      </c>
      <c r="B435" s="329" t="s">
        <v>831</v>
      </c>
      <c r="C435" s="364">
        <v>0</v>
      </c>
      <c r="D435" s="364"/>
      <c r="E435" s="328" t="str">
        <f t="shared" si="20"/>
        <v/>
      </c>
      <c r="F435" s="297" t="str">
        <f t="shared" si="18"/>
        <v>否</v>
      </c>
      <c r="G435" s="172" t="str">
        <f t="shared" si="19"/>
        <v>项</v>
      </c>
    </row>
    <row r="436" ht="36" customHeight="1" spans="1:7">
      <c r="A436" s="458">
        <v>2060208</v>
      </c>
      <c r="B436" s="465" t="s">
        <v>832</v>
      </c>
      <c r="C436" s="364">
        <v>49</v>
      </c>
      <c r="D436" s="364">
        <v>0</v>
      </c>
      <c r="E436" s="328" t="str">
        <f t="shared" si="20"/>
        <v/>
      </c>
      <c r="F436" s="297" t="str">
        <f t="shared" si="18"/>
        <v>是</v>
      </c>
      <c r="G436" s="172" t="str">
        <f t="shared" si="19"/>
        <v>项</v>
      </c>
    </row>
    <row r="437" ht="36" hidden="1" customHeight="1" spans="1:7">
      <c r="A437" s="456" t="s">
        <v>833</v>
      </c>
      <c r="B437" s="329" t="s">
        <v>834</v>
      </c>
      <c r="C437" s="364">
        <v>0</v>
      </c>
      <c r="D437" s="364"/>
      <c r="E437" s="328" t="str">
        <f t="shared" si="20"/>
        <v/>
      </c>
      <c r="F437" s="297" t="str">
        <f t="shared" si="18"/>
        <v>否</v>
      </c>
      <c r="G437" s="172" t="str">
        <f t="shared" si="19"/>
        <v>项</v>
      </c>
    </row>
    <row r="438" ht="36" customHeight="1" spans="1:7">
      <c r="A438" s="455" t="s">
        <v>835</v>
      </c>
      <c r="B438" s="321" t="s">
        <v>836</v>
      </c>
      <c r="C438" s="360">
        <f>SUM(C439:C443)</f>
        <v>927</v>
      </c>
      <c r="D438" s="360">
        <f>SUM(D439:D443)</f>
        <v>912</v>
      </c>
      <c r="E438" s="323">
        <f t="shared" si="20"/>
        <v>-0.016</v>
      </c>
      <c r="F438" s="297" t="str">
        <f t="shared" si="18"/>
        <v>是</v>
      </c>
      <c r="G438" s="172" t="str">
        <f t="shared" si="19"/>
        <v>款</v>
      </c>
    </row>
    <row r="439" ht="36" customHeight="1" spans="1:7">
      <c r="A439" s="456" t="s">
        <v>837</v>
      </c>
      <c r="B439" s="329" t="s">
        <v>821</v>
      </c>
      <c r="C439" s="364">
        <v>133</v>
      </c>
      <c r="D439" s="364">
        <v>159</v>
      </c>
      <c r="E439" s="328">
        <f t="shared" si="20"/>
        <v>0.195</v>
      </c>
      <c r="F439" s="297" t="str">
        <f t="shared" si="18"/>
        <v>是</v>
      </c>
      <c r="G439" s="172" t="str">
        <f t="shared" si="19"/>
        <v>项</v>
      </c>
    </row>
    <row r="440" ht="36" customHeight="1" spans="1:7">
      <c r="A440" s="456" t="s">
        <v>838</v>
      </c>
      <c r="B440" s="329" t="s">
        <v>839</v>
      </c>
      <c r="C440" s="364">
        <v>794</v>
      </c>
      <c r="D440" s="364">
        <v>753</v>
      </c>
      <c r="E440" s="328">
        <f t="shared" si="20"/>
        <v>-0.052</v>
      </c>
      <c r="F440" s="297" t="str">
        <f t="shared" si="18"/>
        <v>是</v>
      </c>
      <c r="G440" s="172" t="str">
        <f t="shared" si="19"/>
        <v>项</v>
      </c>
    </row>
    <row r="441" ht="36" hidden="1" customHeight="1" spans="1:7">
      <c r="A441" s="456" t="s">
        <v>840</v>
      </c>
      <c r="B441" s="329" t="s">
        <v>841</v>
      </c>
      <c r="C441" s="364">
        <v>0</v>
      </c>
      <c r="D441" s="364"/>
      <c r="E441" s="328" t="str">
        <f t="shared" si="20"/>
        <v/>
      </c>
      <c r="F441" s="297" t="str">
        <f t="shared" si="18"/>
        <v>否</v>
      </c>
      <c r="G441" s="172" t="str">
        <f t="shared" si="19"/>
        <v>项</v>
      </c>
    </row>
    <row r="442" ht="36" hidden="1" customHeight="1" spans="1:7">
      <c r="A442" s="456" t="s">
        <v>842</v>
      </c>
      <c r="B442" s="329" t="s">
        <v>843</v>
      </c>
      <c r="C442" s="364">
        <v>0</v>
      </c>
      <c r="D442" s="364"/>
      <c r="E442" s="328" t="str">
        <f t="shared" si="20"/>
        <v/>
      </c>
      <c r="F442" s="297" t="str">
        <f t="shared" si="18"/>
        <v>否</v>
      </c>
      <c r="G442" s="172" t="str">
        <f t="shared" si="19"/>
        <v>项</v>
      </c>
    </row>
    <row r="443" ht="36" hidden="1" customHeight="1" spans="1:7">
      <c r="A443" s="456" t="s">
        <v>844</v>
      </c>
      <c r="B443" s="329" t="s">
        <v>845</v>
      </c>
      <c r="C443" s="364">
        <v>0</v>
      </c>
      <c r="D443" s="364"/>
      <c r="E443" s="328" t="str">
        <f t="shared" si="20"/>
        <v/>
      </c>
      <c r="F443" s="297" t="str">
        <f t="shared" si="18"/>
        <v>否</v>
      </c>
      <c r="G443" s="172" t="str">
        <f t="shared" si="19"/>
        <v>项</v>
      </c>
    </row>
    <row r="444" ht="36" customHeight="1" spans="1:7">
      <c r="A444" s="455" t="s">
        <v>846</v>
      </c>
      <c r="B444" s="321" t="s">
        <v>847</v>
      </c>
      <c r="C444" s="360">
        <f>SUM(C445:C448)</f>
        <v>413</v>
      </c>
      <c r="D444" s="360">
        <f>SUM(D445:D448)</f>
        <v>188</v>
      </c>
      <c r="E444" s="323">
        <f t="shared" si="20"/>
        <v>-0.545</v>
      </c>
      <c r="F444" s="297" t="str">
        <f t="shared" si="18"/>
        <v>是</v>
      </c>
      <c r="G444" s="172" t="str">
        <f t="shared" si="19"/>
        <v>款</v>
      </c>
    </row>
    <row r="445" ht="36" customHeight="1" spans="1:7">
      <c r="A445" s="456" t="s">
        <v>848</v>
      </c>
      <c r="B445" s="329" t="s">
        <v>821</v>
      </c>
      <c r="C445" s="364">
        <v>173</v>
      </c>
      <c r="D445" s="364">
        <v>169</v>
      </c>
      <c r="E445" s="328">
        <f t="shared" si="20"/>
        <v>-0.023</v>
      </c>
      <c r="F445" s="297" t="str">
        <f t="shared" si="18"/>
        <v>是</v>
      </c>
      <c r="G445" s="172" t="str">
        <f t="shared" si="19"/>
        <v>项</v>
      </c>
    </row>
    <row r="446" ht="36" hidden="1" customHeight="1" spans="1:7">
      <c r="A446" s="456" t="s">
        <v>849</v>
      </c>
      <c r="B446" s="329" t="s">
        <v>850</v>
      </c>
      <c r="C446" s="364">
        <v>0</v>
      </c>
      <c r="D446" s="364"/>
      <c r="E446" s="328" t="str">
        <f t="shared" si="20"/>
        <v/>
      </c>
      <c r="F446" s="297" t="str">
        <f t="shared" si="18"/>
        <v>否</v>
      </c>
      <c r="G446" s="172" t="str">
        <f t="shared" si="19"/>
        <v>项</v>
      </c>
    </row>
    <row r="447" ht="36" hidden="1" customHeight="1" spans="1:7">
      <c r="A447" s="466">
        <v>2060405</v>
      </c>
      <c r="B447" s="329" t="s">
        <v>851</v>
      </c>
      <c r="C447" s="364">
        <v>0</v>
      </c>
      <c r="D447" s="364"/>
      <c r="E447" s="328" t="str">
        <f t="shared" si="20"/>
        <v/>
      </c>
      <c r="F447" s="297" t="str">
        <f t="shared" si="18"/>
        <v>否</v>
      </c>
      <c r="G447" s="172" t="str">
        <f t="shared" si="19"/>
        <v>项</v>
      </c>
    </row>
    <row r="448" ht="36" customHeight="1" spans="1:7">
      <c r="A448" s="456" t="s">
        <v>852</v>
      </c>
      <c r="B448" s="329" t="s">
        <v>853</v>
      </c>
      <c r="C448" s="364">
        <v>240</v>
      </c>
      <c r="D448" s="364">
        <v>19</v>
      </c>
      <c r="E448" s="328">
        <f t="shared" si="20"/>
        <v>-0.921</v>
      </c>
      <c r="F448" s="297" t="str">
        <f t="shared" si="18"/>
        <v>是</v>
      </c>
      <c r="G448" s="172" t="str">
        <f t="shared" si="19"/>
        <v>项</v>
      </c>
    </row>
    <row r="449" ht="36" hidden="1" customHeight="1" spans="1:7">
      <c r="A449" s="455" t="s">
        <v>854</v>
      </c>
      <c r="B449" s="321" t="s">
        <v>855</v>
      </c>
      <c r="C449" s="360">
        <f>SUM(C450:C453)</f>
        <v>0</v>
      </c>
      <c r="D449" s="360">
        <f>SUM(D450:D453)</f>
        <v>0</v>
      </c>
      <c r="E449" s="323" t="str">
        <f t="shared" si="20"/>
        <v/>
      </c>
      <c r="F449" s="297" t="str">
        <f t="shared" si="18"/>
        <v>否</v>
      </c>
      <c r="G449" s="172" t="str">
        <f t="shared" si="19"/>
        <v>款</v>
      </c>
    </row>
    <row r="450" ht="36" hidden="1" customHeight="1" spans="1:7">
      <c r="A450" s="456" t="s">
        <v>856</v>
      </c>
      <c r="B450" s="329" t="s">
        <v>821</v>
      </c>
      <c r="C450" s="364"/>
      <c r="D450" s="364"/>
      <c r="E450" s="328" t="str">
        <f t="shared" si="20"/>
        <v/>
      </c>
      <c r="F450" s="297" t="str">
        <f t="shared" si="18"/>
        <v>否</v>
      </c>
      <c r="G450" s="172" t="str">
        <f t="shared" si="19"/>
        <v>项</v>
      </c>
    </row>
    <row r="451" ht="36" hidden="1" customHeight="1" spans="1:7">
      <c r="A451" s="456" t="s">
        <v>857</v>
      </c>
      <c r="B451" s="329" t="s">
        <v>858</v>
      </c>
      <c r="C451" s="364"/>
      <c r="D451" s="364"/>
      <c r="E451" s="328" t="str">
        <f t="shared" si="20"/>
        <v/>
      </c>
      <c r="F451" s="297" t="str">
        <f t="shared" si="18"/>
        <v>否</v>
      </c>
      <c r="G451" s="172" t="str">
        <f t="shared" si="19"/>
        <v>项</v>
      </c>
    </row>
    <row r="452" ht="36" hidden="1" customHeight="1" spans="1:7">
      <c r="A452" s="456" t="s">
        <v>859</v>
      </c>
      <c r="B452" s="329" t="s">
        <v>860</v>
      </c>
      <c r="C452" s="364"/>
      <c r="D452" s="364"/>
      <c r="E452" s="328" t="str">
        <f t="shared" si="20"/>
        <v/>
      </c>
      <c r="F452" s="297" t="str">
        <f t="shared" ref="F452:F515" si="21">IF(LEN(A452)=3,"是",IF(B452&lt;&gt;"",IF(SUM(C452:D452)&lt;&gt;0,"是","否"),"是"))</f>
        <v>否</v>
      </c>
      <c r="G452" s="172" t="str">
        <f t="shared" ref="G452:G515" si="22">IF(LEN(A452)=3,"类",IF(LEN(A452)=5,"款","项"))</f>
        <v>项</v>
      </c>
    </row>
    <row r="453" ht="36" hidden="1" customHeight="1" spans="1:7">
      <c r="A453" s="456" t="s">
        <v>861</v>
      </c>
      <c r="B453" s="329" t="s">
        <v>862</v>
      </c>
      <c r="C453" s="364"/>
      <c r="D453" s="364"/>
      <c r="E453" s="328" t="str">
        <f t="shared" ref="E453:E516" si="23">IF(D453&gt;0,D453/C453-1,IF(C453&lt;0,-(D453/C453-1),""))</f>
        <v/>
      </c>
      <c r="F453" s="297" t="str">
        <f t="shared" si="21"/>
        <v>否</v>
      </c>
      <c r="G453" s="172" t="str">
        <f t="shared" si="22"/>
        <v>项</v>
      </c>
    </row>
    <row r="454" ht="36" customHeight="1" spans="1:7">
      <c r="A454" s="455" t="s">
        <v>863</v>
      </c>
      <c r="B454" s="321" t="s">
        <v>864</v>
      </c>
      <c r="C454" s="360">
        <f>SUM(C455:C458)</f>
        <v>250</v>
      </c>
      <c r="D454" s="360">
        <f>SUM(D455:D458)</f>
        <v>255</v>
      </c>
      <c r="E454" s="323">
        <f t="shared" si="23"/>
        <v>0.02</v>
      </c>
      <c r="F454" s="297" t="str">
        <f t="shared" si="21"/>
        <v>是</v>
      </c>
      <c r="G454" s="172" t="str">
        <f t="shared" si="22"/>
        <v>款</v>
      </c>
    </row>
    <row r="455" ht="36" customHeight="1" spans="1:7">
      <c r="A455" s="456" t="s">
        <v>865</v>
      </c>
      <c r="B455" s="329" t="s">
        <v>866</v>
      </c>
      <c r="C455" s="364">
        <v>242</v>
      </c>
      <c r="D455" s="364">
        <v>236</v>
      </c>
      <c r="E455" s="328">
        <f t="shared" si="23"/>
        <v>-0.025</v>
      </c>
      <c r="F455" s="297" t="str">
        <f t="shared" si="21"/>
        <v>是</v>
      </c>
      <c r="G455" s="172" t="str">
        <f t="shared" si="22"/>
        <v>项</v>
      </c>
    </row>
    <row r="456" ht="36" customHeight="1" spans="1:7">
      <c r="A456" s="456" t="s">
        <v>867</v>
      </c>
      <c r="B456" s="329" t="s">
        <v>868</v>
      </c>
      <c r="C456" s="364">
        <v>8</v>
      </c>
      <c r="D456" s="364">
        <v>10</v>
      </c>
      <c r="E456" s="328">
        <f t="shared" si="23"/>
        <v>0.25</v>
      </c>
      <c r="F456" s="297" t="str">
        <f t="shared" si="21"/>
        <v>是</v>
      </c>
      <c r="G456" s="172" t="str">
        <f t="shared" si="22"/>
        <v>项</v>
      </c>
    </row>
    <row r="457" ht="36" hidden="1" customHeight="1" spans="1:7">
      <c r="A457" s="456" t="s">
        <v>869</v>
      </c>
      <c r="B457" s="329" t="s">
        <v>870</v>
      </c>
      <c r="C457" s="364">
        <v>0</v>
      </c>
      <c r="D457" s="364"/>
      <c r="E457" s="328" t="str">
        <f t="shared" si="23"/>
        <v/>
      </c>
      <c r="F457" s="297" t="str">
        <f t="shared" si="21"/>
        <v>否</v>
      </c>
      <c r="G457" s="172" t="str">
        <f t="shared" si="22"/>
        <v>项</v>
      </c>
    </row>
    <row r="458" ht="36" customHeight="1" spans="1:7">
      <c r="A458" s="456" t="s">
        <v>871</v>
      </c>
      <c r="B458" s="329" t="s">
        <v>872</v>
      </c>
      <c r="C458" s="364">
        <v>0</v>
      </c>
      <c r="D458" s="364">
        <v>9</v>
      </c>
      <c r="E458" s="328"/>
      <c r="F458" s="297" t="str">
        <f t="shared" si="21"/>
        <v>是</v>
      </c>
      <c r="G458" s="172" t="str">
        <f t="shared" si="22"/>
        <v>项</v>
      </c>
    </row>
    <row r="459" ht="36" customHeight="1" spans="1:7">
      <c r="A459" s="455" t="s">
        <v>873</v>
      </c>
      <c r="B459" s="321" t="s">
        <v>874</v>
      </c>
      <c r="C459" s="360">
        <f>SUM(C460:C465)</f>
        <v>83</v>
      </c>
      <c r="D459" s="360">
        <f>SUM(D460:D465)</f>
        <v>268</v>
      </c>
      <c r="E459" s="323">
        <f t="shared" si="23"/>
        <v>2.229</v>
      </c>
      <c r="F459" s="297" t="str">
        <f t="shared" si="21"/>
        <v>是</v>
      </c>
      <c r="G459" s="172" t="str">
        <f t="shared" si="22"/>
        <v>款</v>
      </c>
    </row>
    <row r="460" ht="36" hidden="1" customHeight="1" spans="1:7">
      <c r="A460" s="456" t="s">
        <v>875</v>
      </c>
      <c r="B460" s="329" t="s">
        <v>821</v>
      </c>
      <c r="C460" s="364">
        <v>0</v>
      </c>
      <c r="D460" s="364"/>
      <c r="E460" s="328" t="str">
        <f t="shared" si="23"/>
        <v/>
      </c>
      <c r="F460" s="297" t="str">
        <f t="shared" si="21"/>
        <v>否</v>
      </c>
      <c r="G460" s="172" t="str">
        <f t="shared" si="22"/>
        <v>项</v>
      </c>
    </row>
    <row r="461" ht="36" customHeight="1" spans="1:7">
      <c r="A461" s="456" t="s">
        <v>876</v>
      </c>
      <c r="B461" s="329" t="s">
        <v>877</v>
      </c>
      <c r="C461" s="364">
        <v>24</v>
      </c>
      <c r="D461" s="364">
        <v>219</v>
      </c>
      <c r="E461" s="328">
        <f t="shared" si="23"/>
        <v>8.125</v>
      </c>
      <c r="F461" s="297" t="str">
        <f t="shared" si="21"/>
        <v>是</v>
      </c>
      <c r="G461" s="172" t="str">
        <f t="shared" si="22"/>
        <v>项</v>
      </c>
    </row>
    <row r="462" ht="36" hidden="1" customHeight="1" spans="1:7">
      <c r="A462" s="456" t="s">
        <v>878</v>
      </c>
      <c r="B462" s="329" t="s">
        <v>879</v>
      </c>
      <c r="C462" s="364">
        <v>0</v>
      </c>
      <c r="D462" s="364">
        <v>0</v>
      </c>
      <c r="E462" s="328" t="str">
        <f t="shared" si="23"/>
        <v/>
      </c>
      <c r="F462" s="297" t="str">
        <f t="shared" si="21"/>
        <v>否</v>
      </c>
      <c r="G462" s="172" t="str">
        <f t="shared" si="22"/>
        <v>项</v>
      </c>
    </row>
    <row r="463" ht="36" customHeight="1" spans="1:7">
      <c r="A463" s="456" t="s">
        <v>880</v>
      </c>
      <c r="B463" s="329" t="s">
        <v>881</v>
      </c>
      <c r="C463" s="364">
        <v>9</v>
      </c>
      <c r="D463" s="364">
        <v>1</v>
      </c>
      <c r="E463" s="328">
        <f t="shared" si="23"/>
        <v>-0.889</v>
      </c>
      <c r="F463" s="297" t="str">
        <f t="shared" si="21"/>
        <v>是</v>
      </c>
      <c r="G463" s="172" t="str">
        <f t="shared" si="22"/>
        <v>项</v>
      </c>
    </row>
    <row r="464" ht="36" hidden="1" customHeight="1" spans="1:7">
      <c r="A464" s="456" t="s">
        <v>882</v>
      </c>
      <c r="B464" s="329" t="s">
        <v>883</v>
      </c>
      <c r="C464" s="364">
        <v>0</v>
      </c>
      <c r="D464" s="364"/>
      <c r="E464" s="328" t="str">
        <f t="shared" si="23"/>
        <v/>
      </c>
      <c r="F464" s="297" t="str">
        <f t="shared" si="21"/>
        <v>否</v>
      </c>
      <c r="G464" s="172" t="str">
        <f t="shared" si="22"/>
        <v>项</v>
      </c>
    </row>
    <row r="465" ht="36" customHeight="1" spans="1:7">
      <c r="A465" s="456" t="s">
        <v>884</v>
      </c>
      <c r="B465" s="329" t="s">
        <v>885</v>
      </c>
      <c r="C465" s="364">
        <v>50</v>
      </c>
      <c r="D465" s="364">
        <v>48</v>
      </c>
      <c r="E465" s="328">
        <f t="shared" si="23"/>
        <v>-0.04</v>
      </c>
      <c r="F465" s="297" t="str">
        <f t="shared" si="21"/>
        <v>是</v>
      </c>
      <c r="G465" s="172" t="str">
        <f t="shared" si="22"/>
        <v>项</v>
      </c>
    </row>
    <row r="466" ht="36" hidden="1" customHeight="1" spans="1:7">
      <c r="A466" s="455" t="s">
        <v>886</v>
      </c>
      <c r="B466" s="321" t="s">
        <v>887</v>
      </c>
      <c r="C466" s="360">
        <f>SUM(C467:C469)</f>
        <v>0</v>
      </c>
      <c r="D466" s="360">
        <f>SUM(D467:D469)</f>
        <v>0</v>
      </c>
      <c r="E466" s="323" t="str">
        <f t="shared" si="23"/>
        <v/>
      </c>
      <c r="F466" s="297" t="str">
        <f t="shared" si="21"/>
        <v>否</v>
      </c>
      <c r="G466" s="172" t="str">
        <f t="shared" si="22"/>
        <v>款</v>
      </c>
    </row>
    <row r="467" ht="36" hidden="1" customHeight="1" spans="1:7">
      <c r="A467" s="456" t="s">
        <v>888</v>
      </c>
      <c r="B467" s="329" t="s">
        <v>889</v>
      </c>
      <c r="C467" s="364"/>
      <c r="D467" s="364"/>
      <c r="E467" s="328" t="str">
        <f t="shared" si="23"/>
        <v/>
      </c>
      <c r="F467" s="297" t="str">
        <f t="shared" si="21"/>
        <v>否</v>
      </c>
      <c r="G467" s="172" t="str">
        <f t="shared" si="22"/>
        <v>项</v>
      </c>
    </row>
    <row r="468" ht="36" hidden="1" customHeight="1" spans="1:7">
      <c r="A468" s="456" t="s">
        <v>890</v>
      </c>
      <c r="B468" s="329" t="s">
        <v>891</v>
      </c>
      <c r="C468" s="364"/>
      <c r="D468" s="364"/>
      <c r="E468" s="328" t="str">
        <f t="shared" si="23"/>
        <v/>
      </c>
      <c r="F468" s="297" t="str">
        <f t="shared" si="21"/>
        <v>否</v>
      </c>
      <c r="G468" s="172" t="str">
        <f t="shared" si="22"/>
        <v>项</v>
      </c>
    </row>
    <row r="469" ht="36" hidden="1" customHeight="1" spans="1:7">
      <c r="A469" s="456" t="s">
        <v>892</v>
      </c>
      <c r="B469" s="329" t="s">
        <v>893</v>
      </c>
      <c r="C469" s="364"/>
      <c r="D469" s="364"/>
      <c r="E469" s="328" t="str">
        <f t="shared" si="23"/>
        <v/>
      </c>
      <c r="F469" s="297" t="str">
        <f t="shared" si="21"/>
        <v>否</v>
      </c>
      <c r="G469" s="172" t="str">
        <f t="shared" si="22"/>
        <v>项</v>
      </c>
    </row>
    <row r="470" ht="36" hidden="1" customHeight="1" spans="1:7">
      <c r="A470" s="455" t="s">
        <v>894</v>
      </c>
      <c r="B470" s="321" t="s">
        <v>895</v>
      </c>
      <c r="C470" s="360">
        <f>SUM(C471:C473)</f>
        <v>0</v>
      </c>
      <c r="D470" s="360">
        <f>SUM(D471:D473)</f>
        <v>0</v>
      </c>
      <c r="E470" s="323" t="str">
        <f t="shared" si="23"/>
        <v/>
      </c>
      <c r="F470" s="297" t="str">
        <f t="shared" si="21"/>
        <v>否</v>
      </c>
      <c r="G470" s="172" t="str">
        <f t="shared" si="22"/>
        <v>款</v>
      </c>
    </row>
    <row r="471" ht="36" hidden="1" customHeight="1" spans="1:7">
      <c r="A471" s="456" t="s">
        <v>896</v>
      </c>
      <c r="B471" s="329" t="s">
        <v>897</v>
      </c>
      <c r="C471" s="364"/>
      <c r="D471" s="364"/>
      <c r="E471" s="328" t="str">
        <f t="shared" si="23"/>
        <v/>
      </c>
      <c r="F471" s="297" t="str">
        <f t="shared" si="21"/>
        <v>否</v>
      </c>
      <c r="G471" s="172" t="str">
        <f t="shared" si="22"/>
        <v>项</v>
      </c>
    </row>
    <row r="472" ht="36" hidden="1" customHeight="1" spans="1:7">
      <c r="A472" s="456" t="s">
        <v>898</v>
      </c>
      <c r="B472" s="329" t="s">
        <v>899</v>
      </c>
      <c r="C472" s="364"/>
      <c r="D472" s="364"/>
      <c r="E472" s="328" t="str">
        <f t="shared" si="23"/>
        <v/>
      </c>
      <c r="F472" s="297" t="str">
        <f t="shared" si="21"/>
        <v>否</v>
      </c>
      <c r="G472" s="172" t="str">
        <f t="shared" si="22"/>
        <v>项</v>
      </c>
    </row>
    <row r="473" ht="36" hidden="1" customHeight="1" spans="1:7">
      <c r="A473" s="456" t="s">
        <v>900</v>
      </c>
      <c r="B473" s="329" t="s">
        <v>901</v>
      </c>
      <c r="C473" s="364"/>
      <c r="D473" s="364"/>
      <c r="E473" s="328" t="str">
        <f t="shared" si="23"/>
        <v/>
      </c>
      <c r="F473" s="297" t="str">
        <f t="shared" si="21"/>
        <v>否</v>
      </c>
      <c r="G473" s="172" t="str">
        <f t="shared" si="22"/>
        <v>项</v>
      </c>
    </row>
    <row r="474" ht="36" customHeight="1" spans="1:7">
      <c r="A474" s="455" t="s">
        <v>902</v>
      </c>
      <c r="B474" s="321" t="s">
        <v>903</v>
      </c>
      <c r="C474" s="360">
        <f>SUM(C475:C478)</f>
        <v>873</v>
      </c>
      <c r="D474" s="360">
        <f>SUM(D475:D478)</f>
        <v>1</v>
      </c>
      <c r="E474" s="323">
        <f t="shared" si="23"/>
        <v>-0.999</v>
      </c>
      <c r="F474" s="297" t="str">
        <f t="shared" si="21"/>
        <v>是</v>
      </c>
      <c r="G474" s="172" t="str">
        <f t="shared" si="22"/>
        <v>款</v>
      </c>
    </row>
    <row r="475" ht="36" hidden="1" customHeight="1" spans="1:7">
      <c r="A475" s="456" t="s">
        <v>904</v>
      </c>
      <c r="B475" s="329" t="s">
        <v>905</v>
      </c>
      <c r="C475" s="364">
        <v>0</v>
      </c>
      <c r="D475" s="364"/>
      <c r="E475" s="328" t="str">
        <f t="shared" si="23"/>
        <v/>
      </c>
      <c r="F475" s="297" t="str">
        <f t="shared" si="21"/>
        <v>否</v>
      </c>
      <c r="G475" s="172" t="str">
        <f t="shared" si="22"/>
        <v>项</v>
      </c>
    </row>
    <row r="476" ht="36" hidden="1" customHeight="1" spans="1:7">
      <c r="A476" s="456" t="s">
        <v>906</v>
      </c>
      <c r="B476" s="329" t="s">
        <v>907</v>
      </c>
      <c r="C476" s="364">
        <v>0</v>
      </c>
      <c r="D476" s="364"/>
      <c r="E476" s="328" t="str">
        <f t="shared" si="23"/>
        <v/>
      </c>
      <c r="F476" s="297" t="str">
        <f t="shared" si="21"/>
        <v>否</v>
      </c>
      <c r="G476" s="172" t="str">
        <f t="shared" si="22"/>
        <v>项</v>
      </c>
    </row>
    <row r="477" ht="36" hidden="1" customHeight="1" spans="1:7">
      <c r="A477" s="456" t="s">
        <v>908</v>
      </c>
      <c r="B477" s="329" t="s">
        <v>909</v>
      </c>
      <c r="C477" s="364">
        <v>0</v>
      </c>
      <c r="D477" s="364"/>
      <c r="E477" s="328" t="str">
        <f t="shared" si="23"/>
        <v/>
      </c>
      <c r="F477" s="297" t="str">
        <f t="shared" si="21"/>
        <v>否</v>
      </c>
      <c r="G477" s="172" t="str">
        <f t="shared" si="22"/>
        <v>项</v>
      </c>
    </row>
    <row r="478" ht="36" customHeight="1" spans="1:7">
      <c r="A478" s="456" t="s">
        <v>910</v>
      </c>
      <c r="B478" s="329" t="s">
        <v>911</v>
      </c>
      <c r="C478" s="364">
        <v>873</v>
      </c>
      <c r="D478" s="364">
        <v>1</v>
      </c>
      <c r="E478" s="328">
        <f t="shared" si="23"/>
        <v>-0.999</v>
      </c>
      <c r="F478" s="297" t="str">
        <f t="shared" si="21"/>
        <v>是</v>
      </c>
      <c r="G478" s="172" t="str">
        <f t="shared" si="22"/>
        <v>项</v>
      </c>
    </row>
    <row r="479" ht="36" hidden="1" customHeight="1" spans="1:7">
      <c r="A479" s="455" t="s">
        <v>912</v>
      </c>
      <c r="B479" s="460" t="s">
        <v>519</v>
      </c>
      <c r="C479" s="461"/>
      <c r="D479" s="461"/>
      <c r="E479" s="323" t="str">
        <f t="shared" si="23"/>
        <v/>
      </c>
      <c r="F479" s="297" t="str">
        <f t="shared" si="21"/>
        <v>否</v>
      </c>
      <c r="G479" s="172" t="str">
        <f t="shared" si="22"/>
        <v>项</v>
      </c>
    </row>
    <row r="480" ht="36" customHeight="1" spans="1:7">
      <c r="A480" s="455" t="s">
        <v>81</v>
      </c>
      <c r="B480" s="321" t="s">
        <v>82</v>
      </c>
      <c r="C480" s="360">
        <f>C481+C497+C505+C516+C525+C535</f>
        <v>14519</v>
      </c>
      <c r="D480" s="360">
        <f>D481+D497+D505+D516+D525+D535</f>
        <v>14052</v>
      </c>
      <c r="E480" s="323">
        <f t="shared" si="23"/>
        <v>-0.032</v>
      </c>
      <c r="F480" s="297" t="str">
        <f t="shared" si="21"/>
        <v>是</v>
      </c>
      <c r="G480" s="172" t="str">
        <f t="shared" si="22"/>
        <v>类</v>
      </c>
    </row>
    <row r="481" ht="36" customHeight="1" spans="1:7">
      <c r="A481" s="455" t="s">
        <v>913</v>
      </c>
      <c r="B481" s="321" t="s">
        <v>914</v>
      </c>
      <c r="C481" s="360">
        <f>SUM(C482:C496)</f>
        <v>6378</v>
      </c>
      <c r="D481" s="360">
        <f>SUM(D482:D496)</f>
        <v>6194</v>
      </c>
      <c r="E481" s="323">
        <f t="shared" si="23"/>
        <v>-0.029</v>
      </c>
      <c r="F481" s="297" t="str">
        <f t="shared" si="21"/>
        <v>是</v>
      </c>
      <c r="G481" s="172" t="str">
        <f t="shared" si="22"/>
        <v>款</v>
      </c>
    </row>
    <row r="482" ht="36" customHeight="1" spans="1:7">
      <c r="A482" s="456" t="s">
        <v>915</v>
      </c>
      <c r="B482" s="329" t="s">
        <v>139</v>
      </c>
      <c r="C482" s="364">
        <v>843</v>
      </c>
      <c r="D482" s="364">
        <v>897</v>
      </c>
      <c r="E482" s="328">
        <f t="shared" si="23"/>
        <v>0.064</v>
      </c>
      <c r="F482" s="297" t="str">
        <f t="shared" si="21"/>
        <v>是</v>
      </c>
      <c r="G482" s="172" t="str">
        <f t="shared" si="22"/>
        <v>项</v>
      </c>
    </row>
    <row r="483" ht="36" customHeight="1" spans="1:7">
      <c r="A483" s="456" t="s">
        <v>916</v>
      </c>
      <c r="B483" s="329" t="s">
        <v>141</v>
      </c>
      <c r="C483" s="364">
        <v>280</v>
      </c>
      <c r="D483" s="364">
        <v>203</v>
      </c>
      <c r="E483" s="328">
        <f t="shared" si="23"/>
        <v>-0.275</v>
      </c>
      <c r="F483" s="297" t="str">
        <f t="shared" si="21"/>
        <v>是</v>
      </c>
      <c r="G483" s="172" t="str">
        <f t="shared" si="22"/>
        <v>项</v>
      </c>
    </row>
    <row r="484" ht="36" hidden="1" customHeight="1" spans="1:7">
      <c r="A484" s="456" t="s">
        <v>917</v>
      </c>
      <c r="B484" s="329" t="s">
        <v>143</v>
      </c>
      <c r="C484" s="364">
        <v>0</v>
      </c>
      <c r="D484" s="364"/>
      <c r="E484" s="328" t="str">
        <f t="shared" si="23"/>
        <v/>
      </c>
      <c r="F484" s="297" t="str">
        <f t="shared" si="21"/>
        <v>否</v>
      </c>
      <c r="G484" s="172" t="str">
        <f t="shared" si="22"/>
        <v>项</v>
      </c>
    </row>
    <row r="485" ht="36" customHeight="1" spans="1:7">
      <c r="A485" s="456" t="s">
        <v>918</v>
      </c>
      <c r="B485" s="329" t="s">
        <v>919</v>
      </c>
      <c r="C485" s="364">
        <v>640</v>
      </c>
      <c r="D485" s="364">
        <v>587</v>
      </c>
      <c r="E485" s="328">
        <f t="shared" si="23"/>
        <v>-0.083</v>
      </c>
      <c r="F485" s="297" t="str">
        <f t="shared" si="21"/>
        <v>是</v>
      </c>
      <c r="G485" s="172" t="str">
        <f t="shared" si="22"/>
        <v>项</v>
      </c>
    </row>
    <row r="486" ht="36" hidden="1" customHeight="1" spans="1:7">
      <c r="A486" s="456" t="s">
        <v>920</v>
      </c>
      <c r="B486" s="329" t="s">
        <v>921</v>
      </c>
      <c r="C486" s="364">
        <v>0</v>
      </c>
      <c r="D486" s="364"/>
      <c r="E486" s="328" t="str">
        <f t="shared" si="23"/>
        <v/>
      </c>
      <c r="F486" s="297" t="str">
        <f t="shared" si="21"/>
        <v>否</v>
      </c>
      <c r="G486" s="172" t="str">
        <f t="shared" si="22"/>
        <v>项</v>
      </c>
    </row>
    <row r="487" ht="36" hidden="1" customHeight="1" spans="1:7">
      <c r="A487" s="456" t="s">
        <v>922</v>
      </c>
      <c r="B487" s="329" t="s">
        <v>923</v>
      </c>
      <c r="C487" s="364">
        <v>0</v>
      </c>
      <c r="D487" s="364"/>
      <c r="E487" s="328" t="str">
        <f t="shared" si="23"/>
        <v/>
      </c>
      <c r="F487" s="297" t="str">
        <f t="shared" si="21"/>
        <v>否</v>
      </c>
      <c r="G487" s="172" t="str">
        <f t="shared" si="22"/>
        <v>项</v>
      </c>
    </row>
    <row r="488" ht="36" customHeight="1" spans="1:7">
      <c r="A488" s="456" t="s">
        <v>924</v>
      </c>
      <c r="B488" s="329" t="s">
        <v>925</v>
      </c>
      <c r="C488" s="364">
        <v>2514</v>
      </c>
      <c r="D488" s="364">
        <v>2243</v>
      </c>
      <c r="E488" s="328">
        <f t="shared" si="23"/>
        <v>-0.108</v>
      </c>
      <c r="F488" s="297" t="str">
        <f t="shared" si="21"/>
        <v>是</v>
      </c>
      <c r="G488" s="172" t="str">
        <f t="shared" si="22"/>
        <v>项</v>
      </c>
    </row>
    <row r="489" ht="36" customHeight="1" spans="1:7">
      <c r="A489" s="456" t="s">
        <v>926</v>
      </c>
      <c r="B489" s="329" t="s">
        <v>927</v>
      </c>
      <c r="C489" s="364">
        <v>0</v>
      </c>
      <c r="D489" s="364">
        <v>408</v>
      </c>
      <c r="E489" s="328"/>
      <c r="F489" s="297" t="str">
        <f t="shared" si="21"/>
        <v>是</v>
      </c>
      <c r="G489" s="172" t="str">
        <f t="shared" si="22"/>
        <v>项</v>
      </c>
    </row>
    <row r="490" ht="36" customHeight="1" spans="1:7">
      <c r="A490" s="456" t="s">
        <v>928</v>
      </c>
      <c r="B490" s="329" t="s">
        <v>929</v>
      </c>
      <c r="C490" s="364">
        <v>610</v>
      </c>
      <c r="D490" s="364">
        <v>557</v>
      </c>
      <c r="E490" s="328">
        <f t="shared" si="23"/>
        <v>-0.087</v>
      </c>
      <c r="F490" s="297" t="str">
        <f t="shared" si="21"/>
        <v>是</v>
      </c>
      <c r="G490" s="172" t="str">
        <f t="shared" si="22"/>
        <v>项</v>
      </c>
    </row>
    <row r="491" ht="36" customHeight="1" spans="1:7">
      <c r="A491" s="456" t="s">
        <v>930</v>
      </c>
      <c r="B491" s="329" t="s">
        <v>931</v>
      </c>
      <c r="C491" s="364">
        <v>7</v>
      </c>
      <c r="D491" s="364">
        <v>0</v>
      </c>
      <c r="E491" s="328" t="str">
        <f t="shared" si="23"/>
        <v/>
      </c>
      <c r="F491" s="297" t="str">
        <f t="shared" si="21"/>
        <v>是</v>
      </c>
      <c r="G491" s="172" t="str">
        <f t="shared" si="22"/>
        <v>项</v>
      </c>
    </row>
    <row r="492" ht="36" customHeight="1" spans="1:7">
      <c r="A492" s="456" t="s">
        <v>932</v>
      </c>
      <c r="B492" s="329" t="s">
        <v>933</v>
      </c>
      <c r="C492" s="364">
        <v>235</v>
      </c>
      <c r="D492" s="364">
        <v>32</v>
      </c>
      <c r="E492" s="328">
        <f t="shared" si="23"/>
        <v>-0.864</v>
      </c>
      <c r="F492" s="297" t="str">
        <f t="shared" si="21"/>
        <v>是</v>
      </c>
      <c r="G492" s="172" t="str">
        <f t="shared" si="22"/>
        <v>项</v>
      </c>
    </row>
    <row r="493" ht="36" customHeight="1" spans="1:7">
      <c r="A493" s="456" t="s">
        <v>934</v>
      </c>
      <c r="B493" s="329" t="s">
        <v>935</v>
      </c>
      <c r="C493" s="364">
        <v>10</v>
      </c>
      <c r="D493" s="364">
        <v>10</v>
      </c>
      <c r="E493" s="328">
        <f t="shared" si="23"/>
        <v>0</v>
      </c>
      <c r="F493" s="297" t="str">
        <f t="shared" si="21"/>
        <v>是</v>
      </c>
      <c r="G493" s="172" t="str">
        <f t="shared" si="22"/>
        <v>项</v>
      </c>
    </row>
    <row r="494" ht="36" customHeight="1" spans="1:7">
      <c r="A494" s="456" t="s">
        <v>936</v>
      </c>
      <c r="B494" s="329" t="s">
        <v>937</v>
      </c>
      <c r="C494" s="364">
        <v>0</v>
      </c>
      <c r="D494" s="364">
        <v>60</v>
      </c>
      <c r="E494" s="328"/>
      <c r="F494" s="297" t="str">
        <f t="shared" si="21"/>
        <v>是</v>
      </c>
      <c r="G494" s="172" t="str">
        <f t="shared" si="22"/>
        <v>项</v>
      </c>
    </row>
    <row r="495" ht="36" hidden="1" customHeight="1" spans="1:7">
      <c r="A495" s="456" t="s">
        <v>938</v>
      </c>
      <c r="B495" s="329" t="s">
        <v>939</v>
      </c>
      <c r="C495" s="364">
        <v>0</v>
      </c>
      <c r="D495" s="364"/>
      <c r="E495" s="328" t="str">
        <f t="shared" si="23"/>
        <v/>
      </c>
      <c r="F495" s="297" t="str">
        <f t="shared" si="21"/>
        <v>否</v>
      </c>
      <c r="G495" s="172" t="str">
        <f t="shared" si="22"/>
        <v>项</v>
      </c>
    </row>
    <row r="496" ht="36" customHeight="1" spans="1:7">
      <c r="A496" s="456" t="s">
        <v>940</v>
      </c>
      <c r="B496" s="329" t="s">
        <v>941</v>
      </c>
      <c r="C496" s="364">
        <v>1239</v>
      </c>
      <c r="D496" s="364">
        <v>1197</v>
      </c>
      <c r="E496" s="328">
        <f t="shared" si="23"/>
        <v>-0.034</v>
      </c>
      <c r="F496" s="297" t="str">
        <f t="shared" si="21"/>
        <v>是</v>
      </c>
      <c r="G496" s="172" t="str">
        <f t="shared" si="22"/>
        <v>项</v>
      </c>
    </row>
    <row r="497" ht="36" customHeight="1" spans="1:7">
      <c r="A497" s="455" t="s">
        <v>942</v>
      </c>
      <c r="B497" s="321" t="s">
        <v>943</v>
      </c>
      <c r="C497" s="360">
        <f>SUM(C498:C504)</f>
        <v>1332</v>
      </c>
      <c r="D497" s="360">
        <f>SUM(D498:D504)</f>
        <v>1380</v>
      </c>
      <c r="E497" s="323">
        <f t="shared" si="23"/>
        <v>0.036</v>
      </c>
      <c r="F497" s="297" t="str">
        <f t="shared" si="21"/>
        <v>是</v>
      </c>
      <c r="G497" s="172" t="str">
        <f t="shared" si="22"/>
        <v>款</v>
      </c>
    </row>
    <row r="498" ht="36" hidden="1" customHeight="1" spans="1:7">
      <c r="A498" s="456" t="s">
        <v>944</v>
      </c>
      <c r="B498" s="329" t="s">
        <v>139</v>
      </c>
      <c r="C498" s="364">
        <v>0</v>
      </c>
      <c r="D498" s="364"/>
      <c r="E498" s="328" t="str">
        <f t="shared" si="23"/>
        <v/>
      </c>
      <c r="F498" s="297" t="str">
        <f t="shared" si="21"/>
        <v>否</v>
      </c>
      <c r="G498" s="172" t="str">
        <f t="shared" si="22"/>
        <v>项</v>
      </c>
    </row>
    <row r="499" ht="36" hidden="1" customHeight="1" spans="1:7">
      <c r="A499" s="456" t="s">
        <v>945</v>
      </c>
      <c r="B499" s="329" t="s">
        <v>141</v>
      </c>
      <c r="C499" s="364">
        <v>0</v>
      </c>
      <c r="D499" s="364"/>
      <c r="E499" s="328" t="str">
        <f t="shared" si="23"/>
        <v/>
      </c>
      <c r="F499" s="297" t="str">
        <f t="shared" si="21"/>
        <v>否</v>
      </c>
      <c r="G499" s="172" t="str">
        <f t="shared" si="22"/>
        <v>项</v>
      </c>
    </row>
    <row r="500" ht="36" hidden="1" customHeight="1" spans="1:7">
      <c r="A500" s="456" t="s">
        <v>946</v>
      </c>
      <c r="B500" s="329" t="s">
        <v>143</v>
      </c>
      <c r="C500" s="364">
        <v>0</v>
      </c>
      <c r="D500" s="364"/>
      <c r="E500" s="328" t="str">
        <f t="shared" si="23"/>
        <v/>
      </c>
      <c r="F500" s="297" t="str">
        <f t="shared" si="21"/>
        <v>否</v>
      </c>
      <c r="G500" s="172" t="str">
        <f t="shared" si="22"/>
        <v>项</v>
      </c>
    </row>
    <row r="501" ht="36" customHeight="1" spans="1:7">
      <c r="A501" s="456" t="s">
        <v>947</v>
      </c>
      <c r="B501" s="329" t="s">
        <v>948</v>
      </c>
      <c r="C501" s="364">
        <v>0</v>
      </c>
      <c r="D501" s="364">
        <v>15</v>
      </c>
      <c r="E501" s="328"/>
      <c r="F501" s="297" t="str">
        <f t="shared" si="21"/>
        <v>是</v>
      </c>
      <c r="G501" s="172" t="str">
        <f t="shared" si="22"/>
        <v>项</v>
      </c>
    </row>
    <row r="502" ht="36" customHeight="1" spans="1:7">
      <c r="A502" s="456" t="s">
        <v>949</v>
      </c>
      <c r="B502" s="329" t="s">
        <v>950</v>
      </c>
      <c r="C502" s="364">
        <v>1087</v>
      </c>
      <c r="D502" s="364">
        <v>1137</v>
      </c>
      <c r="E502" s="328">
        <f t="shared" si="23"/>
        <v>0.046</v>
      </c>
      <c r="F502" s="297" t="str">
        <f t="shared" si="21"/>
        <v>是</v>
      </c>
      <c r="G502" s="172" t="str">
        <f t="shared" si="22"/>
        <v>项</v>
      </c>
    </row>
    <row r="503" ht="36" hidden="1" customHeight="1" spans="1:7">
      <c r="A503" s="456" t="s">
        <v>951</v>
      </c>
      <c r="B503" s="329" t="s">
        <v>952</v>
      </c>
      <c r="C503" s="364">
        <v>0</v>
      </c>
      <c r="D503" s="364"/>
      <c r="E503" s="328" t="str">
        <f t="shared" si="23"/>
        <v/>
      </c>
      <c r="F503" s="297" t="str">
        <f t="shared" si="21"/>
        <v>否</v>
      </c>
      <c r="G503" s="172" t="str">
        <f t="shared" si="22"/>
        <v>项</v>
      </c>
    </row>
    <row r="504" ht="36" customHeight="1" spans="1:7">
      <c r="A504" s="456" t="s">
        <v>953</v>
      </c>
      <c r="B504" s="329" t="s">
        <v>954</v>
      </c>
      <c r="C504" s="364">
        <v>245</v>
      </c>
      <c r="D504" s="364">
        <v>228</v>
      </c>
      <c r="E504" s="328">
        <f t="shared" si="23"/>
        <v>-0.069</v>
      </c>
      <c r="F504" s="297" t="str">
        <f t="shared" si="21"/>
        <v>是</v>
      </c>
      <c r="G504" s="172" t="str">
        <f t="shared" si="22"/>
        <v>项</v>
      </c>
    </row>
    <row r="505" ht="36" customHeight="1" spans="1:7">
      <c r="A505" s="455" t="s">
        <v>955</v>
      </c>
      <c r="B505" s="321" t="s">
        <v>956</v>
      </c>
      <c r="C505" s="360">
        <f>SUM(C506:C515)</f>
        <v>717</v>
      </c>
      <c r="D505" s="360">
        <f>SUM(D506:D515)</f>
        <v>744</v>
      </c>
      <c r="E505" s="323">
        <f t="shared" si="23"/>
        <v>0.038</v>
      </c>
      <c r="F505" s="297" t="str">
        <f t="shared" si="21"/>
        <v>是</v>
      </c>
      <c r="G505" s="172" t="str">
        <f t="shared" si="22"/>
        <v>款</v>
      </c>
    </row>
    <row r="506" ht="36" customHeight="1" spans="1:7">
      <c r="A506" s="456" t="s">
        <v>957</v>
      </c>
      <c r="B506" s="329" t="s">
        <v>139</v>
      </c>
      <c r="C506" s="364">
        <v>245</v>
      </c>
      <c r="D506" s="364">
        <v>223</v>
      </c>
      <c r="E506" s="328">
        <f t="shared" si="23"/>
        <v>-0.09</v>
      </c>
      <c r="F506" s="297" t="str">
        <f t="shared" si="21"/>
        <v>是</v>
      </c>
      <c r="G506" s="172" t="str">
        <f t="shared" si="22"/>
        <v>项</v>
      </c>
    </row>
    <row r="507" ht="36" hidden="1" customHeight="1" spans="1:7">
      <c r="A507" s="456" t="s">
        <v>958</v>
      </c>
      <c r="B507" s="329" t="s">
        <v>141</v>
      </c>
      <c r="C507" s="364">
        <v>0</v>
      </c>
      <c r="D507" s="364"/>
      <c r="E507" s="328" t="str">
        <f t="shared" si="23"/>
        <v/>
      </c>
      <c r="F507" s="297" t="str">
        <f t="shared" si="21"/>
        <v>否</v>
      </c>
      <c r="G507" s="172" t="str">
        <f t="shared" si="22"/>
        <v>项</v>
      </c>
    </row>
    <row r="508" ht="36" hidden="1" customHeight="1" spans="1:7">
      <c r="A508" s="456" t="s">
        <v>959</v>
      </c>
      <c r="B508" s="329" t="s">
        <v>143</v>
      </c>
      <c r="C508" s="364">
        <v>0</v>
      </c>
      <c r="D508" s="364"/>
      <c r="E508" s="328" t="str">
        <f t="shared" si="23"/>
        <v/>
      </c>
      <c r="F508" s="297" t="str">
        <f t="shared" si="21"/>
        <v>否</v>
      </c>
      <c r="G508" s="172" t="str">
        <f t="shared" si="22"/>
        <v>项</v>
      </c>
    </row>
    <row r="509" ht="36" hidden="1" customHeight="1" spans="1:7">
      <c r="A509" s="456" t="s">
        <v>960</v>
      </c>
      <c r="B509" s="329" t="s">
        <v>961</v>
      </c>
      <c r="C509" s="364">
        <v>0</v>
      </c>
      <c r="D509" s="364"/>
      <c r="E509" s="328" t="str">
        <f t="shared" si="23"/>
        <v/>
      </c>
      <c r="F509" s="297" t="str">
        <f t="shared" si="21"/>
        <v>否</v>
      </c>
      <c r="G509" s="172" t="str">
        <f t="shared" si="22"/>
        <v>项</v>
      </c>
    </row>
    <row r="510" ht="36" hidden="1" customHeight="1" spans="1:7">
      <c r="A510" s="456" t="s">
        <v>962</v>
      </c>
      <c r="B510" s="329" t="s">
        <v>963</v>
      </c>
      <c r="C510" s="364">
        <v>0</v>
      </c>
      <c r="D510" s="364"/>
      <c r="E510" s="328" t="str">
        <f t="shared" si="23"/>
        <v/>
      </c>
      <c r="F510" s="297" t="str">
        <f t="shared" si="21"/>
        <v>否</v>
      </c>
      <c r="G510" s="172" t="str">
        <f t="shared" si="22"/>
        <v>项</v>
      </c>
    </row>
    <row r="511" ht="36" hidden="1" customHeight="1" spans="1:7">
      <c r="A511" s="456" t="s">
        <v>964</v>
      </c>
      <c r="B511" s="329" t="s">
        <v>965</v>
      </c>
      <c r="C511" s="364">
        <v>0</v>
      </c>
      <c r="D511" s="364"/>
      <c r="E511" s="328" t="str">
        <f t="shared" si="23"/>
        <v/>
      </c>
      <c r="F511" s="297" t="str">
        <f t="shared" si="21"/>
        <v>否</v>
      </c>
      <c r="G511" s="172" t="str">
        <f t="shared" si="22"/>
        <v>项</v>
      </c>
    </row>
    <row r="512" ht="36" customHeight="1" spans="1:7">
      <c r="A512" s="456" t="s">
        <v>966</v>
      </c>
      <c r="B512" s="329" t="s">
        <v>967</v>
      </c>
      <c r="C512" s="364">
        <v>354</v>
      </c>
      <c r="D512" s="364">
        <v>420</v>
      </c>
      <c r="E512" s="328">
        <f t="shared" si="23"/>
        <v>0.186</v>
      </c>
      <c r="F512" s="297" t="str">
        <f t="shared" si="21"/>
        <v>是</v>
      </c>
      <c r="G512" s="172" t="str">
        <f t="shared" si="22"/>
        <v>项</v>
      </c>
    </row>
    <row r="513" ht="36" customHeight="1" spans="1:7">
      <c r="A513" s="456" t="s">
        <v>968</v>
      </c>
      <c r="B513" s="329" t="s">
        <v>969</v>
      </c>
      <c r="C513" s="364">
        <v>118</v>
      </c>
      <c r="D513" s="364">
        <v>99</v>
      </c>
      <c r="E513" s="328">
        <f t="shared" si="23"/>
        <v>-0.161</v>
      </c>
      <c r="F513" s="297" t="str">
        <f t="shared" si="21"/>
        <v>是</v>
      </c>
      <c r="G513" s="172" t="str">
        <f t="shared" si="22"/>
        <v>项</v>
      </c>
    </row>
    <row r="514" ht="36" hidden="1" customHeight="1" spans="1:7">
      <c r="A514" s="456" t="s">
        <v>970</v>
      </c>
      <c r="B514" s="329" t="s">
        <v>971</v>
      </c>
      <c r="C514" s="364">
        <v>0</v>
      </c>
      <c r="D514" s="364">
        <v>0</v>
      </c>
      <c r="E514" s="328" t="str">
        <f t="shared" si="23"/>
        <v/>
      </c>
      <c r="F514" s="297" t="str">
        <f t="shared" si="21"/>
        <v>否</v>
      </c>
      <c r="G514" s="172" t="str">
        <f t="shared" si="22"/>
        <v>项</v>
      </c>
    </row>
    <row r="515" ht="36" customHeight="1" spans="1:7">
      <c r="A515" s="456" t="s">
        <v>972</v>
      </c>
      <c r="B515" s="329" t="s">
        <v>973</v>
      </c>
      <c r="C515" s="364">
        <v>0</v>
      </c>
      <c r="D515" s="364">
        <v>2</v>
      </c>
      <c r="E515" s="328"/>
      <c r="F515" s="297" t="str">
        <f t="shared" si="21"/>
        <v>是</v>
      </c>
      <c r="G515" s="172" t="str">
        <f t="shared" si="22"/>
        <v>项</v>
      </c>
    </row>
    <row r="516" ht="36" customHeight="1" spans="1:7">
      <c r="A516" s="455" t="s">
        <v>974</v>
      </c>
      <c r="B516" s="321" t="s">
        <v>975</v>
      </c>
      <c r="C516" s="360">
        <f>SUM(C517:C524)</f>
        <v>2186</v>
      </c>
      <c r="D516" s="360">
        <f>SUM(D517:D524)</f>
        <v>1812</v>
      </c>
      <c r="E516" s="323">
        <f t="shared" si="23"/>
        <v>-0.171</v>
      </c>
      <c r="F516" s="297" t="str">
        <f t="shared" ref="F516:F579" si="24">IF(LEN(A516)=3,"是",IF(B516&lt;&gt;"",IF(SUM(C516:D516)&lt;&gt;0,"是","否"),"是"))</f>
        <v>是</v>
      </c>
      <c r="G516" s="172" t="str">
        <f t="shared" ref="G516:G579" si="25">IF(LEN(A516)=3,"类",IF(LEN(A516)=5,"款","项"))</f>
        <v>款</v>
      </c>
    </row>
    <row r="517" ht="36" hidden="1" customHeight="1" spans="1:7">
      <c r="A517" s="456" t="s">
        <v>976</v>
      </c>
      <c r="B517" s="329" t="s">
        <v>139</v>
      </c>
      <c r="C517" s="364">
        <v>0</v>
      </c>
      <c r="D517" s="364"/>
      <c r="E517" s="328" t="str">
        <f t="shared" ref="E517:E580" si="26">IF(D517&gt;0,D517/C517-1,IF(C517&lt;0,-(D517/C517-1),""))</f>
        <v/>
      </c>
      <c r="F517" s="297" t="str">
        <f t="shared" si="24"/>
        <v>否</v>
      </c>
      <c r="G517" s="172" t="str">
        <f t="shared" si="25"/>
        <v>项</v>
      </c>
    </row>
    <row r="518" ht="36" hidden="1" customHeight="1" spans="1:7">
      <c r="A518" s="456" t="s">
        <v>977</v>
      </c>
      <c r="B518" s="329" t="s">
        <v>141</v>
      </c>
      <c r="C518" s="364">
        <v>0</v>
      </c>
      <c r="D518" s="364"/>
      <c r="E518" s="328" t="str">
        <f t="shared" si="26"/>
        <v/>
      </c>
      <c r="F518" s="297" t="str">
        <f t="shared" si="24"/>
        <v>否</v>
      </c>
      <c r="G518" s="172" t="str">
        <f t="shared" si="25"/>
        <v>项</v>
      </c>
    </row>
    <row r="519" ht="36" hidden="1" customHeight="1" spans="1:7">
      <c r="A519" s="456" t="s">
        <v>978</v>
      </c>
      <c r="B519" s="329" t="s">
        <v>143</v>
      </c>
      <c r="C519" s="364">
        <v>0</v>
      </c>
      <c r="D519" s="364"/>
      <c r="E519" s="328" t="str">
        <f t="shared" si="26"/>
        <v/>
      </c>
      <c r="F519" s="297" t="str">
        <f t="shared" si="24"/>
        <v>否</v>
      </c>
      <c r="G519" s="172" t="str">
        <f t="shared" si="25"/>
        <v>项</v>
      </c>
    </row>
    <row r="520" ht="36" hidden="1" customHeight="1" spans="1:7">
      <c r="A520" s="456" t="s">
        <v>979</v>
      </c>
      <c r="B520" s="329" t="s">
        <v>980</v>
      </c>
      <c r="C520" s="364">
        <v>0</v>
      </c>
      <c r="D520" s="364"/>
      <c r="E520" s="328" t="str">
        <f t="shared" si="26"/>
        <v/>
      </c>
      <c r="F520" s="297" t="str">
        <f t="shared" si="24"/>
        <v>否</v>
      </c>
      <c r="G520" s="172" t="str">
        <f t="shared" si="25"/>
        <v>项</v>
      </c>
    </row>
    <row r="521" ht="36" customHeight="1" spans="1:7">
      <c r="A521" s="456" t="s">
        <v>981</v>
      </c>
      <c r="B521" s="329" t="s">
        <v>982</v>
      </c>
      <c r="C521" s="364">
        <v>2186</v>
      </c>
      <c r="D521" s="364">
        <v>1812</v>
      </c>
      <c r="E521" s="328">
        <f t="shared" si="26"/>
        <v>-0.171</v>
      </c>
      <c r="F521" s="297" t="str">
        <f t="shared" si="24"/>
        <v>是</v>
      </c>
      <c r="G521" s="172" t="str">
        <f t="shared" si="25"/>
        <v>项</v>
      </c>
    </row>
    <row r="522" ht="36" hidden="1" customHeight="1" spans="1:7">
      <c r="A522" s="456" t="s">
        <v>983</v>
      </c>
      <c r="B522" s="329" t="s">
        <v>984</v>
      </c>
      <c r="C522" s="364">
        <v>0</v>
      </c>
      <c r="D522" s="364"/>
      <c r="E522" s="328" t="str">
        <f t="shared" si="26"/>
        <v/>
      </c>
      <c r="F522" s="297" t="str">
        <f t="shared" si="24"/>
        <v>否</v>
      </c>
      <c r="G522" s="172" t="str">
        <f t="shared" si="25"/>
        <v>项</v>
      </c>
    </row>
    <row r="523" ht="36" hidden="1" customHeight="1" spans="1:7">
      <c r="A523" s="456" t="s">
        <v>985</v>
      </c>
      <c r="B523" s="329" t="s">
        <v>986</v>
      </c>
      <c r="C523" s="364">
        <v>0</v>
      </c>
      <c r="D523" s="364"/>
      <c r="E523" s="328" t="str">
        <f t="shared" si="26"/>
        <v/>
      </c>
      <c r="F523" s="297" t="str">
        <f t="shared" si="24"/>
        <v>否</v>
      </c>
      <c r="G523" s="172" t="str">
        <f t="shared" si="25"/>
        <v>项</v>
      </c>
    </row>
    <row r="524" ht="36" hidden="1" customHeight="1" spans="1:7">
      <c r="A524" s="456" t="s">
        <v>987</v>
      </c>
      <c r="B524" s="329" t="s">
        <v>988</v>
      </c>
      <c r="C524" s="364">
        <v>0</v>
      </c>
      <c r="D524" s="364"/>
      <c r="E524" s="328" t="str">
        <f t="shared" si="26"/>
        <v/>
      </c>
      <c r="F524" s="297" t="str">
        <f t="shared" si="24"/>
        <v>否</v>
      </c>
      <c r="G524" s="172" t="str">
        <f t="shared" si="25"/>
        <v>项</v>
      </c>
    </row>
    <row r="525" ht="36" customHeight="1" spans="1:7">
      <c r="A525" s="455" t="s">
        <v>989</v>
      </c>
      <c r="B525" s="321" t="s">
        <v>990</v>
      </c>
      <c r="C525" s="360">
        <f>SUM(C526:C534)</f>
        <v>3469</v>
      </c>
      <c r="D525" s="360">
        <v>3316</v>
      </c>
      <c r="E525" s="323">
        <f t="shared" si="26"/>
        <v>-0.044</v>
      </c>
      <c r="F525" s="297" t="str">
        <f t="shared" si="24"/>
        <v>是</v>
      </c>
      <c r="G525" s="172" t="str">
        <f t="shared" si="25"/>
        <v>款</v>
      </c>
    </row>
    <row r="526" ht="36" customHeight="1" spans="1:7">
      <c r="A526" s="456" t="s">
        <v>991</v>
      </c>
      <c r="B526" s="329" t="s">
        <v>139</v>
      </c>
      <c r="C526" s="364">
        <v>203</v>
      </c>
      <c r="D526" s="364">
        <v>221</v>
      </c>
      <c r="E526" s="328">
        <f t="shared" si="26"/>
        <v>0.089</v>
      </c>
      <c r="F526" s="297" t="str">
        <f t="shared" si="24"/>
        <v>是</v>
      </c>
      <c r="G526" s="172" t="str">
        <f t="shared" si="25"/>
        <v>项</v>
      </c>
    </row>
    <row r="527" ht="36" customHeight="1" spans="1:7">
      <c r="A527" s="456" t="s">
        <v>992</v>
      </c>
      <c r="B527" s="329" t="s">
        <v>141</v>
      </c>
      <c r="C527" s="364">
        <v>25</v>
      </c>
      <c r="D527" s="364">
        <v>25</v>
      </c>
      <c r="E527" s="328">
        <f t="shared" si="26"/>
        <v>0</v>
      </c>
      <c r="F527" s="297" t="str">
        <f t="shared" si="24"/>
        <v>是</v>
      </c>
      <c r="G527" s="172" t="str">
        <f t="shared" si="25"/>
        <v>项</v>
      </c>
    </row>
    <row r="528" ht="36" hidden="1" customHeight="1" spans="1:7">
      <c r="A528" s="456" t="s">
        <v>993</v>
      </c>
      <c r="B528" s="329" t="s">
        <v>143</v>
      </c>
      <c r="C528" s="364">
        <v>0</v>
      </c>
      <c r="D528" s="364"/>
      <c r="E528" s="328" t="str">
        <f t="shared" si="26"/>
        <v/>
      </c>
      <c r="F528" s="297" t="str">
        <f t="shared" si="24"/>
        <v>否</v>
      </c>
      <c r="G528" s="172" t="str">
        <f t="shared" si="25"/>
        <v>项</v>
      </c>
    </row>
    <row r="529" ht="36" hidden="1" customHeight="1" spans="1:7">
      <c r="A529" s="456" t="s">
        <v>994</v>
      </c>
      <c r="B529" s="329" t="s">
        <v>995</v>
      </c>
      <c r="C529" s="364">
        <v>0</v>
      </c>
      <c r="D529" s="364"/>
      <c r="E529" s="328" t="str">
        <f t="shared" si="26"/>
        <v/>
      </c>
      <c r="F529" s="297" t="str">
        <f t="shared" si="24"/>
        <v>否</v>
      </c>
      <c r="G529" s="172" t="str">
        <f t="shared" si="25"/>
        <v>项</v>
      </c>
    </row>
    <row r="530" ht="36" hidden="1" customHeight="1" spans="1:7">
      <c r="A530" s="456" t="s">
        <v>996</v>
      </c>
      <c r="B530" s="329" t="s">
        <v>997</v>
      </c>
      <c r="C530" s="364">
        <v>0</v>
      </c>
      <c r="D530" s="364"/>
      <c r="E530" s="328" t="str">
        <f t="shared" si="26"/>
        <v/>
      </c>
      <c r="F530" s="297" t="str">
        <f t="shared" si="24"/>
        <v>否</v>
      </c>
      <c r="G530" s="172" t="str">
        <f t="shared" si="25"/>
        <v>项</v>
      </c>
    </row>
    <row r="531" ht="36" hidden="1" customHeight="1" spans="1:7">
      <c r="A531" s="456" t="s">
        <v>998</v>
      </c>
      <c r="B531" s="329" t="s">
        <v>999</v>
      </c>
      <c r="C531" s="364">
        <v>0</v>
      </c>
      <c r="D531" s="364"/>
      <c r="E531" s="328" t="str">
        <f t="shared" si="26"/>
        <v/>
      </c>
      <c r="F531" s="297" t="str">
        <f t="shared" si="24"/>
        <v>否</v>
      </c>
      <c r="G531" s="172" t="str">
        <f t="shared" si="25"/>
        <v>项</v>
      </c>
    </row>
    <row r="532" ht="36" hidden="1" customHeight="1" spans="1:7">
      <c r="A532" s="466" t="s">
        <v>1000</v>
      </c>
      <c r="B532" s="329" t="s">
        <v>1001</v>
      </c>
      <c r="C532" s="364">
        <v>0</v>
      </c>
      <c r="D532" s="364"/>
      <c r="E532" s="328" t="str">
        <f t="shared" si="26"/>
        <v/>
      </c>
      <c r="F532" s="297" t="str">
        <f t="shared" si="24"/>
        <v>否</v>
      </c>
      <c r="G532" s="172" t="str">
        <f t="shared" si="25"/>
        <v>项</v>
      </c>
    </row>
    <row r="533" ht="36" customHeight="1" spans="1:7">
      <c r="A533" s="466" t="s">
        <v>1002</v>
      </c>
      <c r="B533" s="329" t="s">
        <v>1003</v>
      </c>
      <c r="C533" s="364">
        <v>3068</v>
      </c>
      <c r="D533" s="364">
        <v>2795</v>
      </c>
      <c r="E533" s="328">
        <f t="shared" si="26"/>
        <v>-0.089</v>
      </c>
      <c r="F533" s="297" t="str">
        <f t="shared" si="24"/>
        <v>是</v>
      </c>
      <c r="G533" s="172" t="str">
        <f t="shared" si="25"/>
        <v>项</v>
      </c>
    </row>
    <row r="534" ht="36" customHeight="1" spans="1:7">
      <c r="A534" s="456" t="s">
        <v>1004</v>
      </c>
      <c r="B534" s="329" t="s">
        <v>1005</v>
      </c>
      <c r="C534" s="364">
        <v>173</v>
      </c>
      <c r="D534" s="364">
        <v>275</v>
      </c>
      <c r="E534" s="328">
        <f t="shared" si="26"/>
        <v>0.59</v>
      </c>
      <c r="F534" s="297" t="str">
        <f t="shared" si="24"/>
        <v>是</v>
      </c>
      <c r="G534" s="172" t="str">
        <f t="shared" si="25"/>
        <v>项</v>
      </c>
    </row>
    <row r="535" ht="36" customHeight="1" spans="1:7">
      <c r="A535" s="455" t="s">
        <v>1006</v>
      </c>
      <c r="B535" s="321" t="s">
        <v>1007</v>
      </c>
      <c r="C535" s="360">
        <f>SUM(C536:C538)</f>
        <v>437</v>
      </c>
      <c r="D535" s="360">
        <f>SUM(D536:D538)</f>
        <v>606</v>
      </c>
      <c r="E535" s="323">
        <f t="shared" si="26"/>
        <v>0.387</v>
      </c>
      <c r="F535" s="297" t="str">
        <f t="shared" si="24"/>
        <v>是</v>
      </c>
      <c r="G535" s="172" t="str">
        <f t="shared" si="25"/>
        <v>款</v>
      </c>
    </row>
    <row r="536" ht="36" customHeight="1" spans="1:7">
      <c r="A536" s="456" t="s">
        <v>1008</v>
      </c>
      <c r="B536" s="329" t="s">
        <v>1009</v>
      </c>
      <c r="C536" s="364">
        <v>0</v>
      </c>
      <c r="D536" s="364">
        <v>277</v>
      </c>
      <c r="E536" s="328"/>
      <c r="F536" s="297" t="str">
        <f t="shared" si="24"/>
        <v>是</v>
      </c>
      <c r="G536" s="172" t="str">
        <f t="shared" si="25"/>
        <v>项</v>
      </c>
    </row>
    <row r="537" ht="36" hidden="1" customHeight="1" spans="1:7">
      <c r="A537" s="456" t="s">
        <v>1010</v>
      </c>
      <c r="B537" s="329" t="s">
        <v>1011</v>
      </c>
      <c r="C537" s="364">
        <v>0</v>
      </c>
      <c r="D537" s="364"/>
      <c r="E537" s="328" t="str">
        <f t="shared" si="26"/>
        <v/>
      </c>
      <c r="F537" s="297" t="str">
        <f t="shared" si="24"/>
        <v>否</v>
      </c>
      <c r="G537" s="172" t="str">
        <f t="shared" si="25"/>
        <v>项</v>
      </c>
    </row>
    <row r="538" ht="36" customHeight="1" spans="1:7">
      <c r="A538" s="456" t="s">
        <v>1012</v>
      </c>
      <c r="B538" s="329" t="s">
        <v>1013</v>
      </c>
      <c r="C538" s="364">
        <v>437</v>
      </c>
      <c r="D538" s="364">
        <v>329</v>
      </c>
      <c r="E538" s="328">
        <f t="shared" si="26"/>
        <v>-0.247</v>
      </c>
      <c r="F538" s="297" t="str">
        <f t="shared" si="24"/>
        <v>是</v>
      </c>
      <c r="G538" s="172" t="str">
        <f t="shared" si="25"/>
        <v>项</v>
      </c>
    </row>
    <row r="539" ht="36" hidden="1" customHeight="1" spans="1:7">
      <c r="A539" s="459" t="s">
        <v>1014</v>
      </c>
      <c r="B539" s="460" t="s">
        <v>519</v>
      </c>
      <c r="C539" s="461"/>
      <c r="D539" s="461"/>
      <c r="E539" s="323" t="str">
        <f t="shared" si="26"/>
        <v/>
      </c>
      <c r="F539" s="297" t="str">
        <f t="shared" si="24"/>
        <v>否</v>
      </c>
      <c r="G539" s="172" t="str">
        <f t="shared" si="25"/>
        <v>项</v>
      </c>
    </row>
    <row r="540" ht="36" customHeight="1" spans="1:7">
      <c r="A540" s="455" t="s">
        <v>83</v>
      </c>
      <c r="B540" s="321" t="s">
        <v>84</v>
      </c>
      <c r="C540" s="360">
        <f>C541+C560+C568+C570+C579+C583+C593+C601+C608+C616+C625+C630+C633+C636+C639+C642+C645+C649+C654+C662+C665</f>
        <v>72094</v>
      </c>
      <c r="D540" s="360">
        <f>D541+D560+D568+D570+D579+D583+D593+D601+D608+D616+D625+D630+D633+D636+D639+D642+D645+D649+D654+D662+D665</f>
        <v>120470</v>
      </c>
      <c r="E540" s="323">
        <f t="shared" si="26"/>
        <v>0.671</v>
      </c>
      <c r="F540" s="297" t="str">
        <f t="shared" si="24"/>
        <v>是</v>
      </c>
      <c r="G540" s="172" t="str">
        <f t="shared" si="25"/>
        <v>类</v>
      </c>
    </row>
    <row r="541" ht="36" customHeight="1" spans="1:7">
      <c r="A541" s="455" t="s">
        <v>1015</v>
      </c>
      <c r="B541" s="321" t="s">
        <v>1016</v>
      </c>
      <c r="C541" s="360">
        <f>SUM(C542:C559)</f>
        <v>3992</v>
      </c>
      <c r="D541" s="360">
        <f>SUM(D542:D559)</f>
        <v>4086</v>
      </c>
      <c r="E541" s="323">
        <f t="shared" si="26"/>
        <v>0.024</v>
      </c>
      <c r="F541" s="297" t="str">
        <f t="shared" si="24"/>
        <v>是</v>
      </c>
      <c r="G541" s="172" t="str">
        <f t="shared" si="25"/>
        <v>款</v>
      </c>
    </row>
    <row r="542" ht="36" customHeight="1" spans="1:7">
      <c r="A542" s="456" t="s">
        <v>1017</v>
      </c>
      <c r="B542" s="329" t="s">
        <v>139</v>
      </c>
      <c r="C542" s="364">
        <v>2238</v>
      </c>
      <c r="D542" s="364">
        <v>2065</v>
      </c>
      <c r="E542" s="328">
        <f t="shared" si="26"/>
        <v>-0.077</v>
      </c>
      <c r="F542" s="297" t="str">
        <f t="shared" si="24"/>
        <v>是</v>
      </c>
      <c r="G542" s="172" t="str">
        <f t="shared" si="25"/>
        <v>项</v>
      </c>
    </row>
    <row r="543" ht="36" customHeight="1" spans="1:7">
      <c r="A543" s="456" t="s">
        <v>1018</v>
      </c>
      <c r="B543" s="329" t="s">
        <v>141</v>
      </c>
      <c r="C543" s="364">
        <v>103</v>
      </c>
      <c r="D543" s="364">
        <v>75</v>
      </c>
      <c r="E543" s="328">
        <f t="shared" si="26"/>
        <v>-0.272</v>
      </c>
      <c r="F543" s="297" t="str">
        <f t="shared" si="24"/>
        <v>是</v>
      </c>
      <c r="G543" s="172" t="str">
        <f t="shared" si="25"/>
        <v>项</v>
      </c>
    </row>
    <row r="544" ht="36" hidden="1" customHeight="1" spans="1:7">
      <c r="A544" s="456" t="s">
        <v>1019</v>
      </c>
      <c r="B544" s="329" t="s">
        <v>143</v>
      </c>
      <c r="C544" s="364">
        <v>0</v>
      </c>
      <c r="D544" s="364"/>
      <c r="E544" s="328" t="str">
        <f t="shared" si="26"/>
        <v/>
      </c>
      <c r="F544" s="297" t="str">
        <f t="shared" si="24"/>
        <v>否</v>
      </c>
      <c r="G544" s="172" t="str">
        <f t="shared" si="25"/>
        <v>项</v>
      </c>
    </row>
    <row r="545" ht="36" hidden="1" customHeight="1" spans="1:7">
      <c r="A545" s="456" t="s">
        <v>1020</v>
      </c>
      <c r="B545" s="329" t="s">
        <v>1021</v>
      </c>
      <c r="C545" s="364">
        <v>0</v>
      </c>
      <c r="D545" s="364"/>
      <c r="E545" s="328" t="str">
        <f t="shared" si="26"/>
        <v/>
      </c>
      <c r="F545" s="297" t="str">
        <f t="shared" si="24"/>
        <v>否</v>
      </c>
      <c r="G545" s="172" t="str">
        <f t="shared" si="25"/>
        <v>项</v>
      </c>
    </row>
    <row r="546" ht="36" hidden="1" customHeight="1" spans="1:7">
      <c r="A546" s="456" t="s">
        <v>1022</v>
      </c>
      <c r="B546" s="329" t="s">
        <v>1023</v>
      </c>
      <c r="C546" s="364">
        <v>0</v>
      </c>
      <c r="D546" s="364"/>
      <c r="E546" s="328" t="str">
        <f t="shared" si="26"/>
        <v/>
      </c>
      <c r="F546" s="297" t="str">
        <f t="shared" si="24"/>
        <v>否</v>
      </c>
      <c r="G546" s="172" t="str">
        <f t="shared" si="25"/>
        <v>项</v>
      </c>
    </row>
    <row r="547" ht="36" customHeight="1" spans="1:7">
      <c r="A547" s="456" t="s">
        <v>1024</v>
      </c>
      <c r="B547" s="329" t="s">
        <v>1025</v>
      </c>
      <c r="C547" s="364">
        <v>5</v>
      </c>
      <c r="D547" s="364">
        <v>16</v>
      </c>
      <c r="E547" s="328">
        <f t="shared" si="26"/>
        <v>2.2</v>
      </c>
      <c r="F547" s="297" t="str">
        <f t="shared" si="24"/>
        <v>是</v>
      </c>
      <c r="G547" s="172" t="str">
        <f t="shared" si="25"/>
        <v>项</v>
      </c>
    </row>
    <row r="548" ht="36" hidden="1" customHeight="1" spans="1:7">
      <c r="A548" s="456" t="s">
        <v>1026</v>
      </c>
      <c r="B548" s="329" t="s">
        <v>1027</v>
      </c>
      <c r="C548" s="364">
        <v>0</v>
      </c>
      <c r="D548" s="364"/>
      <c r="E548" s="328" t="str">
        <f t="shared" si="26"/>
        <v/>
      </c>
      <c r="F548" s="297" t="str">
        <f t="shared" si="24"/>
        <v>否</v>
      </c>
      <c r="G548" s="172" t="str">
        <f t="shared" si="25"/>
        <v>项</v>
      </c>
    </row>
    <row r="549" ht="36" hidden="1" customHeight="1" spans="1:7">
      <c r="A549" s="456" t="s">
        <v>1028</v>
      </c>
      <c r="B549" s="329" t="s">
        <v>240</v>
      </c>
      <c r="C549" s="364">
        <v>0</v>
      </c>
      <c r="D549" s="364"/>
      <c r="E549" s="328" t="str">
        <f t="shared" si="26"/>
        <v/>
      </c>
      <c r="F549" s="297" t="str">
        <f t="shared" si="24"/>
        <v>否</v>
      </c>
      <c r="G549" s="172" t="str">
        <f t="shared" si="25"/>
        <v>项</v>
      </c>
    </row>
    <row r="550" ht="36" customHeight="1" spans="1:7">
      <c r="A550" s="456" t="s">
        <v>1029</v>
      </c>
      <c r="B550" s="329" t="s">
        <v>1030</v>
      </c>
      <c r="C550" s="364">
        <v>47</v>
      </c>
      <c r="D550" s="364">
        <v>34</v>
      </c>
      <c r="E550" s="328">
        <f t="shared" si="26"/>
        <v>-0.277</v>
      </c>
      <c r="F550" s="297" t="str">
        <f t="shared" si="24"/>
        <v>是</v>
      </c>
      <c r="G550" s="172" t="str">
        <f t="shared" si="25"/>
        <v>项</v>
      </c>
    </row>
    <row r="551" ht="36" hidden="1" customHeight="1" spans="1:7">
      <c r="A551" s="456" t="s">
        <v>1031</v>
      </c>
      <c r="B551" s="329" t="s">
        <v>1032</v>
      </c>
      <c r="C551" s="364">
        <v>0</v>
      </c>
      <c r="D551" s="364"/>
      <c r="E551" s="328" t="str">
        <f t="shared" si="26"/>
        <v/>
      </c>
      <c r="F551" s="297" t="str">
        <f t="shared" si="24"/>
        <v>否</v>
      </c>
      <c r="G551" s="172" t="str">
        <f t="shared" si="25"/>
        <v>项</v>
      </c>
    </row>
    <row r="552" ht="36" customHeight="1" spans="1:7">
      <c r="A552" s="456" t="s">
        <v>1033</v>
      </c>
      <c r="B552" s="329" t="s">
        <v>1034</v>
      </c>
      <c r="C552" s="364">
        <v>0</v>
      </c>
      <c r="D552" s="364">
        <v>15</v>
      </c>
      <c r="E552" s="328"/>
      <c r="F552" s="297" t="str">
        <f t="shared" si="24"/>
        <v>是</v>
      </c>
      <c r="G552" s="172" t="str">
        <f t="shared" si="25"/>
        <v>项</v>
      </c>
    </row>
    <row r="553" ht="36" hidden="1" customHeight="1" spans="1:7">
      <c r="A553" s="456" t="s">
        <v>1035</v>
      </c>
      <c r="B553" s="329" t="s">
        <v>1036</v>
      </c>
      <c r="C553" s="364">
        <v>0</v>
      </c>
      <c r="D553" s="364"/>
      <c r="E553" s="328" t="str">
        <f t="shared" si="26"/>
        <v/>
      </c>
      <c r="F553" s="297" t="str">
        <f t="shared" si="24"/>
        <v>否</v>
      </c>
      <c r="G553" s="172" t="str">
        <f t="shared" si="25"/>
        <v>项</v>
      </c>
    </row>
    <row r="554" ht="36" hidden="1" customHeight="1" spans="1:7">
      <c r="A554" s="458">
        <v>2080113</v>
      </c>
      <c r="B554" s="465" t="s">
        <v>306</v>
      </c>
      <c r="C554" s="364">
        <v>0</v>
      </c>
      <c r="D554" s="364"/>
      <c r="E554" s="328" t="str">
        <f t="shared" si="26"/>
        <v/>
      </c>
      <c r="F554" s="297" t="str">
        <f t="shared" si="24"/>
        <v>否</v>
      </c>
      <c r="G554" s="172" t="str">
        <f t="shared" si="25"/>
        <v>项</v>
      </c>
    </row>
    <row r="555" ht="36" hidden="1" customHeight="1" spans="1:7">
      <c r="A555" s="458">
        <v>2080114</v>
      </c>
      <c r="B555" s="465" t="s">
        <v>308</v>
      </c>
      <c r="C555" s="364">
        <v>0</v>
      </c>
      <c r="D555" s="364"/>
      <c r="E555" s="328" t="str">
        <f t="shared" si="26"/>
        <v/>
      </c>
      <c r="F555" s="297" t="str">
        <f t="shared" si="24"/>
        <v>否</v>
      </c>
      <c r="G555" s="172" t="str">
        <f t="shared" si="25"/>
        <v>项</v>
      </c>
    </row>
    <row r="556" ht="36" hidden="1" customHeight="1" spans="1:7">
      <c r="A556" s="458">
        <v>2080115</v>
      </c>
      <c r="B556" s="465" t="s">
        <v>310</v>
      </c>
      <c r="C556" s="364">
        <v>0</v>
      </c>
      <c r="D556" s="364"/>
      <c r="E556" s="328" t="str">
        <f t="shared" si="26"/>
        <v/>
      </c>
      <c r="F556" s="297" t="str">
        <f t="shared" si="24"/>
        <v>否</v>
      </c>
      <c r="G556" s="172" t="str">
        <f t="shared" si="25"/>
        <v>项</v>
      </c>
    </row>
    <row r="557" ht="36" hidden="1" customHeight="1" spans="1:7">
      <c r="A557" s="458">
        <v>2080116</v>
      </c>
      <c r="B557" s="465" t="s">
        <v>312</v>
      </c>
      <c r="C557" s="364">
        <v>0</v>
      </c>
      <c r="D557" s="364"/>
      <c r="E557" s="328" t="str">
        <f t="shared" si="26"/>
        <v/>
      </c>
      <c r="F557" s="297" t="str">
        <f t="shared" si="24"/>
        <v>否</v>
      </c>
      <c r="G557" s="172" t="str">
        <f t="shared" si="25"/>
        <v>项</v>
      </c>
    </row>
    <row r="558" ht="36" customHeight="1" spans="1:7">
      <c r="A558" s="458">
        <v>2080150</v>
      </c>
      <c r="B558" s="465" t="s">
        <v>157</v>
      </c>
      <c r="C558" s="364">
        <v>952</v>
      </c>
      <c r="D558" s="364">
        <v>1091</v>
      </c>
      <c r="E558" s="328">
        <f t="shared" si="26"/>
        <v>0.146</v>
      </c>
      <c r="F558" s="297" t="str">
        <f t="shared" si="24"/>
        <v>是</v>
      </c>
      <c r="G558" s="172" t="str">
        <f t="shared" si="25"/>
        <v>项</v>
      </c>
    </row>
    <row r="559" ht="36" customHeight="1" spans="1:7">
      <c r="A559" s="456" t="s">
        <v>1037</v>
      </c>
      <c r="B559" s="329" t="s">
        <v>1038</v>
      </c>
      <c r="C559" s="364">
        <v>647</v>
      </c>
      <c r="D559" s="364">
        <v>790</v>
      </c>
      <c r="E559" s="328">
        <f t="shared" si="26"/>
        <v>0.221</v>
      </c>
      <c r="F559" s="297" t="str">
        <f t="shared" si="24"/>
        <v>是</v>
      </c>
      <c r="G559" s="172" t="str">
        <f t="shared" si="25"/>
        <v>项</v>
      </c>
    </row>
    <row r="560" ht="36" customHeight="1" spans="1:7">
      <c r="A560" s="455" t="s">
        <v>1039</v>
      </c>
      <c r="B560" s="321" t="s">
        <v>1040</v>
      </c>
      <c r="C560" s="360">
        <f>SUM(C561:C567)</f>
        <v>798</v>
      </c>
      <c r="D560" s="360">
        <f>SUM(D561:D567)</f>
        <v>828</v>
      </c>
      <c r="E560" s="323">
        <f t="shared" si="26"/>
        <v>0.038</v>
      </c>
      <c r="F560" s="297" t="str">
        <f t="shared" si="24"/>
        <v>是</v>
      </c>
      <c r="G560" s="172" t="str">
        <f t="shared" si="25"/>
        <v>款</v>
      </c>
    </row>
    <row r="561" ht="36" customHeight="1" spans="1:7">
      <c r="A561" s="456" t="s">
        <v>1041</v>
      </c>
      <c r="B561" s="329" t="s">
        <v>139</v>
      </c>
      <c r="C561" s="364">
        <v>470</v>
      </c>
      <c r="D561" s="364">
        <v>473</v>
      </c>
      <c r="E561" s="328">
        <f t="shared" si="26"/>
        <v>0.006</v>
      </c>
      <c r="F561" s="297" t="str">
        <f t="shared" si="24"/>
        <v>是</v>
      </c>
      <c r="G561" s="172" t="str">
        <f t="shared" si="25"/>
        <v>项</v>
      </c>
    </row>
    <row r="562" ht="36" customHeight="1" spans="1:7">
      <c r="A562" s="456" t="s">
        <v>1042</v>
      </c>
      <c r="B562" s="329" t="s">
        <v>141</v>
      </c>
      <c r="C562" s="364">
        <v>76</v>
      </c>
      <c r="D562" s="364">
        <v>54</v>
      </c>
      <c r="E562" s="328">
        <f t="shared" si="26"/>
        <v>-0.289</v>
      </c>
      <c r="F562" s="297" t="str">
        <f t="shared" si="24"/>
        <v>是</v>
      </c>
      <c r="G562" s="172" t="str">
        <f t="shared" si="25"/>
        <v>项</v>
      </c>
    </row>
    <row r="563" ht="36" hidden="1" customHeight="1" spans="1:7">
      <c r="A563" s="456" t="s">
        <v>1043</v>
      </c>
      <c r="B563" s="329" t="s">
        <v>143</v>
      </c>
      <c r="C563" s="364">
        <v>0</v>
      </c>
      <c r="D563" s="364"/>
      <c r="E563" s="328" t="str">
        <f t="shared" si="26"/>
        <v/>
      </c>
      <c r="F563" s="297" t="str">
        <f t="shared" si="24"/>
        <v>否</v>
      </c>
      <c r="G563" s="172" t="str">
        <f t="shared" si="25"/>
        <v>项</v>
      </c>
    </row>
    <row r="564" ht="36" customHeight="1" spans="1:7">
      <c r="A564" s="456" t="s">
        <v>1044</v>
      </c>
      <c r="B564" s="329" t="s">
        <v>1045</v>
      </c>
      <c r="C564" s="364">
        <v>141</v>
      </c>
      <c r="D564" s="364">
        <v>132</v>
      </c>
      <c r="E564" s="328">
        <f t="shared" si="26"/>
        <v>-0.064</v>
      </c>
      <c r="F564" s="297" t="str">
        <f t="shared" si="24"/>
        <v>是</v>
      </c>
      <c r="G564" s="172" t="str">
        <f t="shared" si="25"/>
        <v>项</v>
      </c>
    </row>
    <row r="565" ht="36" hidden="1" customHeight="1" spans="1:7">
      <c r="A565" s="456" t="s">
        <v>1046</v>
      </c>
      <c r="B565" s="329" t="s">
        <v>1047</v>
      </c>
      <c r="C565" s="364">
        <v>0</v>
      </c>
      <c r="D565" s="364"/>
      <c r="E565" s="328" t="str">
        <f t="shared" si="26"/>
        <v/>
      </c>
      <c r="F565" s="297" t="str">
        <f t="shared" si="24"/>
        <v>否</v>
      </c>
      <c r="G565" s="172" t="str">
        <f t="shared" si="25"/>
        <v>项</v>
      </c>
    </row>
    <row r="566" ht="36" hidden="1" customHeight="1" spans="1:7">
      <c r="A566" s="456" t="s">
        <v>1048</v>
      </c>
      <c r="B566" s="329" t="s">
        <v>1049</v>
      </c>
      <c r="C566" s="364">
        <v>0</v>
      </c>
      <c r="D566" s="364"/>
      <c r="E566" s="328" t="str">
        <f t="shared" si="26"/>
        <v/>
      </c>
      <c r="F566" s="297" t="str">
        <f t="shared" si="24"/>
        <v>否</v>
      </c>
      <c r="G566" s="172" t="str">
        <f t="shared" si="25"/>
        <v>项</v>
      </c>
    </row>
    <row r="567" ht="36" customHeight="1" spans="1:7">
      <c r="A567" s="456" t="s">
        <v>1050</v>
      </c>
      <c r="B567" s="329" t="s">
        <v>1051</v>
      </c>
      <c r="C567" s="364">
        <v>111</v>
      </c>
      <c r="D567" s="364">
        <v>169</v>
      </c>
      <c r="E567" s="328">
        <f t="shared" si="26"/>
        <v>0.523</v>
      </c>
      <c r="F567" s="297" t="str">
        <f t="shared" si="24"/>
        <v>是</v>
      </c>
      <c r="G567" s="172" t="str">
        <f t="shared" si="25"/>
        <v>项</v>
      </c>
    </row>
    <row r="568" ht="36" hidden="1" customHeight="1" spans="1:7">
      <c r="A568" s="455" t="s">
        <v>1052</v>
      </c>
      <c r="B568" s="321" t="s">
        <v>1053</v>
      </c>
      <c r="C568" s="360"/>
      <c r="D568" s="360"/>
      <c r="E568" s="323" t="str">
        <f t="shared" si="26"/>
        <v/>
      </c>
      <c r="F568" s="297" t="str">
        <f t="shared" si="24"/>
        <v>否</v>
      </c>
      <c r="G568" s="172" t="str">
        <f t="shared" si="25"/>
        <v>款</v>
      </c>
    </row>
    <row r="569" ht="36" hidden="1" customHeight="1" spans="1:7">
      <c r="A569" s="456" t="s">
        <v>1054</v>
      </c>
      <c r="B569" s="329" t="s">
        <v>1055</v>
      </c>
      <c r="C569" s="364"/>
      <c r="D569" s="364"/>
      <c r="E569" s="328" t="str">
        <f t="shared" si="26"/>
        <v/>
      </c>
      <c r="F569" s="297" t="str">
        <f t="shared" si="24"/>
        <v>否</v>
      </c>
      <c r="G569" s="172" t="str">
        <f t="shared" si="25"/>
        <v>项</v>
      </c>
    </row>
    <row r="570" ht="36" customHeight="1" spans="1:7">
      <c r="A570" s="455" t="s">
        <v>1056</v>
      </c>
      <c r="B570" s="321" t="s">
        <v>1057</v>
      </c>
      <c r="C570" s="360">
        <f>SUM(C571:C578)</f>
        <v>60197</v>
      </c>
      <c r="D570" s="360">
        <f>SUM(D571:D578)</f>
        <v>63109</v>
      </c>
      <c r="E570" s="323">
        <f t="shared" si="26"/>
        <v>0.048</v>
      </c>
      <c r="F570" s="297" t="str">
        <f t="shared" si="24"/>
        <v>是</v>
      </c>
      <c r="G570" s="172" t="str">
        <f t="shared" si="25"/>
        <v>款</v>
      </c>
    </row>
    <row r="571" ht="36" customHeight="1" spans="1:7">
      <c r="A571" s="456" t="s">
        <v>1058</v>
      </c>
      <c r="B571" s="329" t="s">
        <v>1059</v>
      </c>
      <c r="C571" s="364">
        <v>9941</v>
      </c>
      <c r="D571" s="364">
        <v>10244</v>
      </c>
      <c r="E571" s="328">
        <f t="shared" si="26"/>
        <v>0.03</v>
      </c>
      <c r="F571" s="297" t="str">
        <f t="shared" si="24"/>
        <v>是</v>
      </c>
      <c r="G571" s="172" t="str">
        <f t="shared" si="25"/>
        <v>项</v>
      </c>
    </row>
    <row r="572" ht="36" customHeight="1" spans="1:7">
      <c r="A572" s="456" t="s">
        <v>1060</v>
      </c>
      <c r="B572" s="329" t="s">
        <v>1061</v>
      </c>
      <c r="C572" s="364">
        <v>13356</v>
      </c>
      <c r="D572" s="364">
        <v>14150</v>
      </c>
      <c r="E572" s="328">
        <f t="shared" si="26"/>
        <v>0.059</v>
      </c>
      <c r="F572" s="297" t="str">
        <f t="shared" si="24"/>
        <v>是</v>
      </c>
      <c r="G572" s="172" t="str">
        <f t="shared" si="25"/>
        <v>项</v>
      </c>
    </row>
    <row r="573" ht="36" customHeight="1" spans="1:7">
      <c r="A573" s="456" t="s">
        <v>1062</v>
      </c>
      <c r="B573" s="329" t="s">
        <v>1063</v>
      </c>
      <c r="C573" s="364">
        <v>1747</v>
      </c>
      <c r="D573" s="364">
        <v>1587</v>
      </c>
      <c r="E573" s="328">
        <f t="shared" si="26"/>
        <v>-0.092</v>
      </c>
      <c r="F573" s="297" t="str">
        <f t="shared" si="24"/>
        <v>是</v>
      </c>
      <c r="G573" s="172" t="str">
        <f t="shared" si="25"/>
        <v>项</v>
      </c>
    </row>
    <row r="574" ht="36" customHeight="1" spans="1:7">
      <c r="A574" s="456" t="s">
        <v>1064</v>
      </c>
      <c r="B574" s="329" t="s">
        <v>1065</v>
      </c>
      <c r="C574" s="364">
        <v>20486</v>
      </c>
      <c r="D574" s="364">
        <v>16991</v>
      </c>
      <c r="E574" s="328">
        <f t="shared" si="26"/>
        <v>-0.171</v>
      </c>
      <c r="F574" s="297" t="str">
        <f t="shared" si="24"/>
        <v>是</v>
      </c>
      <c r="G574" s="172" t="str">
        <f t="shared" si="25"/>
        <v>项</v>
      </c>
    </row>
    <row r="575" ht="36" customHeight="1" spans="1:7">
      <c r="A575" s="456" t="s">
        <v>1066</v>
      </c>
      <c r="B575" s="329" t="s">
        <v>1067</v>
      </c>
      <c r="C575" s="364">
        <v>5177</v>
      </c>
      <c r="D575" s="364">
        <v>3474</v>
      </c>
      <c r="E575" s="328">
        <f t="shared" si="26"/>
        <v>-0.329</v>
      </c>
      <c r="F575" s="297" t="str">
        <f t="shared" si="24"/>
        <v>是</v>
      </c>
      <c r="G575" s="172" t="str">
        <f t="shared" si="25"/>
        <v>项</v>
      </c>
    </row>
    <row r="576" ht="36" customHeight="1" spans="1:7">
      <c r="A576" s="456" t="s">
        <v>1068</v>
      </c>
      <c r="B576" s="329" t="s">
        <v>1069</v>
      </c>
      <c r="C576" s="364">
        <v>9319</v>
      </c>
      <c r="D576" s="364">
        <v>16488</v>
      </c>
      <c r="E576" s="328">
        <f t="shared" si="26"/>
        <v>0.769</v>
      </c>
      <c r="F576" s="297" t="str">
        <f t="shared" si="24"/>
        <v>是</v>
      </c>
      <c r="G576" s="172" t="str">
        <f t="shared" si="25"/>
        <v>项</v>
      </c>
    </row>
    <row r="577" ht="36" hidden="1" customHeight="1" spans="1:7">
      <c r="A577" s="458">
        <v>2080508</v>
      </c>
      <c r="B577" s="465" t="s">
        <v>1070</v>
      </c>
      <c r="C577" s="364">
        <v>0</v>
      </c>
      <c r="D577" s="364"/>
      <c r="E577" s="328" t="str">
        <f t="shared" si="26"/>
        <v/>
      </c>
      <c r="F577" s="297" t="str">
        <f t="shared" si="24"/>
        <v>否</v>
      </c>
      <c r="G577" s="172" t="str">
        <f t="shared" si="25"/>
        <v>项</v>
      </c>
    </row>
    <row r="578" ht="36" customHeight="1" spans="1:7">
      <c r="A578" s="456" t="s">
        <v>1071</v>
      </c>
      <c r="B578" s="329" t="s">
        <v>1072</v>
      </c>
      <c r="C578" s="364">
        <v>171</v>
      </c>
      <c r="D578" s="364">
        <v>175</v>
      </c>
      <c r="E578" s="328">
        <f t="shared" si="26"/>
        <v>0.023</v>
      </c>
      <c r="F578" s="297" t="str">
        <f t="shared" si="24"/>
        <v>是</v>
      </c>
      <c r="G578" s="172" t="str">
        <f t="shared" si="25"/>
        <v>项</v>
      </c>
    </row>
    <row r="579" ht="36" hidden="1" customHeight="1" spans="1:7">
      <c r="A579" s="455" t="s">
        <v>1073</v>
      </c>
      <c r="B579" s="321" t="s">
        <v>1074</v>
      </c>
      <c r="C579" s="360">
        <f>SUM(C580:C582)</f>
        <v>0</v>
      </c>
      <c r="D579" s="360">
        <f>SUM(D580:D582)</f>
        <v>0</v>
      </c>
      <c r="E579" s="323" t="str">
        <f t="shared" si="26"/>
        <v/>
      </c>
      <c r="F579" s="297" t="str">
        <f t="shared" si="24"/>
        <v>否</v>
      </c>
      <c r="G579" s="172" t="str">
        <f t="shared" si="25"/>
        <v>款</v>
      </c>
    </row>
    <row r="580" ht="36" hidden="1" customHeight="1" spans="1:7">
      <c r="A580" s="456" t="s">
        <v>1075</v>
      </c>
      <c r="B580" s="329" t="s">
        <v>1076</v>
      </c>
      <c r="C580" s="364"/>
      <c r="D580" s="364"/>
      <c r="E580" s="328" t="str">
        <f t="shared" si="26"/>
        <v/>
      </c>
      <c r="F580" s="297" t="str">
        <f t="shared" ref="F580:F643" si="27">IF(LEN(A580)=3,"是",IF(B580&lt;&gt;"",IF(SUM(C580:D580)&lt;&gt;0,"是","否"),"是"))</f>
        <v>否</v>
      </c>
      <c r="G580" s="172" t="str">
        <f t="shared" ref="G580:G643" si="28">IF(LEN(A580)=3,"类",IF(LEN(A580)=5,"款","项"))</f>
        <v>项</v>
      </c>
    </row>
    <row r="581" ht="36" hidden="1" customHeight="1" spans="1:7">
      <c r="A581" s="456" t="s">
        <v>1077</v>
      </c>
      <c r="B581" s="329" t="s">
        <v>1078</v>
      </c>
      <c r="C581" s="364"/>
      <c r="D581" s="364"/>
      <c r="E581" s="328" t="str">
        <f t="shared" ref="E581:E644" si="29">IF(D581&gt;0,D581/C581-1,IF(C581&lt;0,-(D581/C581-1),""))</f>
        <v/>
      </c>
      <c r="F581" s="297" t="str">
        <f t="shared" si="27"/>
        <v>否</v>
      </c>
      <c r="G581" s="172" t="str">
        <f t="shared" si="28"/>
        <v>项</v>
      </c>
    </row>
    <row r="582" ht="36" hidden="1" customHeight="1" spans="1:7">
      <c r="A582" s="456" t="s">
        <v>1079</v>
      </c>
      <c r="B582" s="329" t="s">
        <v>1080</v>
      </c>
      <c r="C582" s="364"/>
      <c r="D582" s="364"/>
      <c r="E582" s="328" t="str">
        <f t="shared" si="29"/>
        <v/>
      </c>
      <c r="F582" s="297" t="str">
        <f t="shared" si="27"/>
        <v>否</v>
      </c>
      <c r="G582" s="172" t="str">
        <f t="shared" si="28"/>
        <v>项</v>
      </c>
    </row>
    <row r="583" ht="36" customHeight="1" spans="1:7">
      <c r="A583" s="455" t="s">
        <v>1081</v>
      </c>
      <c r="B583" s="321" t="s">
        <v>1082</v>
      </c>
      <c r="C583" s="360">
        <f>SUM(C584:C592)</f>
        <v>811</v>
      </c>
      <c r="D583" s="360">
        <f>SUM(D584:D592)</f>
        <v>107</v>
      </c>
      <c r="E583" s="323">
        <f t="shared" si="29"/>
        <v>-0.868</v>
      </c>
      <c r="F583" s="297" t="str">
        <f t="shared" si="27"/>
        <v>是</v>
      </c>
      <c r="G583" s="172" t="str">
        <f t="shared" si="28"/>
        <v>款</v>
      </c>
    </row>
    <row r="584" ht="36" hidden="1" customHeight="1" spans="1:7">
      <c r="A584" s="456" t="s">
        <v>1083</v>
      </c>
      <c r="B584" s="329" t="s">
        <v>1084</v>
      </c>
      <c r="C584" s="364">
        <v>0</v>
      </c>
      <c r="D584" s="364"/>
      <c r="E584" s="328" t="str">
        <f t="shared" si="29"/>
        <v/>
      </c>
      <c r="F584" s="297" t="str">
        <f t="shared" si="27"/>
        <v>否</v>
      </c>
      <c r="G584" s="172" t="str">
        <f t="shared" si="28"/>
        <v>项</v>
      </c>
    </row>
    <row r="585" ht="36" hidden="1" customHeight="1" spans="1:7">
      <c r="A585" s="456" t="s">
        <v>1085</v>
      </c>
      <c r="B585" s="329" t="s">
        <v>1086</v>
      </c>
      <c r="C585" s="364">
        <v>0</v>
      </c>
      <c r="D585" s="364"/>
      <c r="E585" s="328" t="str">
        <f t="shared" si="29"/>
        <v/>
      </c>
      <c r="F585" s="297" t="str">
        <f t="shared" si="27"/>
        <v>否</v>
      </c>
      <c r="G585" s="172" t="str">
        <f t="shared" si="28"/>
        <v>项</v>
      </c>
    </row>
    <row r="586" ht="36" hidden="1" customHeight="1" spans="1:7">
      <c r="A586" s="456" t="s">
        <v>1087</v>
      </c>
      <c r="B586" s="329" t="s">
        <v>1088</v>
      </c>
      <c r="C586" s="364">
        <v>0</v>
      </c>
      <c r="D586" s="364"/>
      <c r="E586" s="328" t="str">
        <f t="shared" si="29"/>
        <v/>
      </c>
      <c r="F586" s="297" t="str">
        <f t="shared" si="27"/>
        <v>否</v>
      </c>
      <c r="G586" s="172" t="str">
        <f t="shared" si="28"/>
        <v>项</v>
      </c>
    </row>
    <row r="587" ht="36" hidden="1" customHeight="1" spans="1:7">
      <c r="A587" s="456" t="s">
        <v>1089</v>
      </c>
      <c r="B587" s="329" t="s">
        <v>1090</v>
      </c>
      <c r="C587" s="364">
        <v>0</v>
      </c>
      <c r="D587" s="364"/>
      <c r="E587" s="328" t="str">
        <f t="shared" si="29"/>
        <v/>
      </c>
      <c r="F587" s="297" t="str">
        <f t="shared" si="27"/>
        <v>否</v>
      </c>
      <c r="G587" s="172" t="str">
        <f t="shared" si="28"/>
        <v>项</v>
      </c>
    </row>
    <row r="588" ht="36" hidden="1" customHeight="1" spans="1:7">
      <c r="A588" s="456" t="s">
        <v>1091</v>
      </c>
      <c r="B588" s="329" t="s">
        <v>1092</v>
      </c>
      <c r="C588" s="364">
        <v>0</v>
      </c>
      <c r="D588" s="364"/>
      <c r="E588" s="328" t="str">
        <f t="shared" si="29"/>
        <v/>
      </c>
      <c r="F588" s="297" t="str">
        <f t="shared" si="27"/>
        <v>否</v>
      </c>
      <c r="G588" s="172" t="str">
        <f t="shared" si="28"/>
        <v>项</v>
      </c>
    </row>
    <row r="589" ht="36" hidden="1" customHeight="1" spans="1:7">
      <c r="A589" s="456" t="s">
        <v>1093</v>
      </c>
      <c r="B589" s="329" t="s">
        <v>1094</v>
      </c>
      <c r="C589" s="364">
        <v>0</v>
      </c>
      <c r="D589" s="364"/>
      <c r="E589" s="328" t="str">
        <f t="shared" si="29"/>
        <v/>
      </c>
      <c r="F589" s="297" t="str">
        <f t="shared" si="27"/>
        <v>否</v>
      </c>
      <c r="G589" s="172" t="str">
        <f t="shared" si="28"/>
        <v>项</v>
      </c>
    </row>
    <row r="590" ht="36" hidden="1" customHeight="1" spans="1:7">
      <c r="A590" s="456" t="s">
        <v>1095</v>
      </c>
      <c r="B590" s="329" t="s">
        <v>1096</v>
      </c>
      <c r="C590" s="364">
        <v>0</v>
      </c>
      <c r="D590" s="364">
        <v>0</v>
      </c>
      <c r="E590" s="328" t="str">
        <f t="shared" si="29"/>
        <v/>
      </c>
      <c r="F590" s="297" t="str">
        <f t="shared" si="27"/>
        <v>否</v>
      </c>
      <c r="G590" s="172" t="str">
        <f t="shared" si="28"/>
        <v>项</v>
      </c>
    </row>
    <row r="591" ht="36" hidden="1" customHeight="1" spans="1:7">
      <c r="A591" s="456" t="s">
        <v>1097</v>
      </c>
      <c r="B591" s="329" t="s">
        <v>1098</v>
      </c>
      <c r="C591" s="364">
        <v>0</v>
      </c>
      <c r="D591" s="364"/>
      <c r="E591" s="328" t="str">
        <f t="shared" si="29"/>
        <v/>
      </c>
      <c r="F591" s="297" t="str">
        <f t="shared" si="27"/>
        <v>否</v>
      </c>
      <c r="G591" s="172" t="str">
        <f t="shared" si="28"/>
        <v>项</v>
      </c>
    </row>
    <row r="592" ht="36" customHeight="1" spans="1:7">
      <c r="A592" s="456" t="s">
        <v>1099</v>
      </c>
      <c r="B592" s="329" t="s">
        <v>1100</v>
      </c>
      <c r="C592" s="364">
        <v>811</v>
      </c>
      <c r="D592" s="364">
        <v>107</v>
      </c>
      <c r="E592" s="328">
        <f t="shared" si="29"/>
        <v>-0.868</v>
      </c>
      <c r="F592" s="297" t="str">
        <f t="shared" si="27"/>
        <v>是</v>
      </c>
      <c r="G592" s="172" t="str">
        <f t="shared" si="28"/>
        <v>项</v>
      </c>
    </row>
    <row r="593" ht="36" customHeight="1" spans="1:7">
      <c r="A593" s="455" t="s">
        <v>1101</v>
      </c>
      <c r="B593" s="321" t="s">
        <v>1102</v>
      </c>
      <c r="C593" s="360">
        <v>150</v>
      </c>
      <c r="D593" s="360">
        <v>238</v>
      </c>
      <c r="E593" s="323">
        <f t="shared" si="29"/>
        <v>0.587</v>
      </c>
      <c r="F593" s="297" t="str">
        <f t="shared" si="27"/>
        <v>是</v>
      </c>
      <c r="G593" s="172" t="str">
        <f t="shared" si="28"/>
        <v>款</v>
      </c>
    </row>
    <row r="594" ht="36" customHeight="1" spans="1:7">
      <c r="A594" s="456" t="s">
        <v>1103</v>
      </c>
      <c r="B594" s="329" t="s">
        <v>1104</v>
      </c>
      <c r="C594" s="364">
        <v>84</v>
      </c>
      <c r="D594" s="364">
        <v>87</v>
      </c>
      <c r="E594" s="328">
        <f t="shared" si="29"/>
        <v>0.036</v>
      </c>
      <c r="F594" s="297" t="str">
        <f t="shared" si="27"/>
        <v>是</v>
      </c>
      <c r="G594" s="172" t="str">
        <f t="shared" si="28"/>
        <v>项</v>
      </c>
    </row>
    <row r="595" ht="36" hidden="1" customHeight="1" spans="1:7">
      <c r="A595" s="456" t="s">
        <v>1105</v>
      </c>
      <c r="B595" s="329" t="s">
        <v>1106</v>
      </c>
      <c r="C595" s="364">
        <v>0</v>
      </c>
      <c r="D595" s="364">
        <v>0</v>
      </c>
      <c r="E595" s="328" t="str">
        <f t="shared" si="29"/>
        <v/>
      </c>
      <c r="F595" s="297" t="str">
        <f t="shared" si="27"/>
        <v>否</v>
      </c>
      <c r="G595" s="172" t="str">
        <f t="shared" si="28"/>
        <v>项</v>
      </c>
    </row>
    <row r="596" ht="36" hidden="1" customHeight="1" spans="1:7">
      <c r="A596" s="456" t="s">
        <v>1107</v>
      </c>
      <c r="B596" s="329" t="s">
        <v>1108</v>
      </c>
      <c r="C596" s="364">
        <v>0</v>
      </c>
      <c r="D596" s="364"/>
      <c r="E596" s="328" t="str">
        <f t="shared" si="29"/>
        <v/>
      </c>
      <c r="F596" s="297" t="str">
        <f t="shared" si="27"/>
        <v>否</v>
      </c>
      <c r="G596" s="172" t="str">
        <f t="shared" si="28"/>
        <v>项</v>
      </c>
    </row>
    <row r="597" s="417" customFormat="1" ht="36" hidden="1" customHeight="1" spans="1:7">
      <c r="A597" s="456" t="s">
        <v>1109</v>
      </c>
      <c r="B597" s="329" t="s">
        <v>1110</v>
      </c>
      <c r="C597" s="364">
        <v>0</v>
      </c>
      <c r="D597" s="364"/>
      <c r="E597" s="328" t="str">
        <f t="shared" si="29"/>
        <v/>
      </c>
      <c r="F597" s="297" t="str">
        <f t="shared" si="27"/>
        <v>否</v>
      </c>
      <c r="G597" s="172" t="str">
        <f t="shared" si="28"/>
        <v>项</v>
      </c>
    </row>
    <row r="598" ht="36" hidden="1" customHeight="1" spans="1:7">
      <c r="A598" s="456" t="s">
        <v>1111</v>
      </c>
      <c r="B598" s="329" t="s">
        <v>1112</v>
      </c>
      <c r="C598" s="364">
        <v>0</v>
      </c>
      <c r="D598" s="364"/>
      <c r="E598" s="328" t="str">
        <f t="shared" si="29"/>
        <v/>
      </c>
      <c r="F598" s="297" t="str">
        <f t="shared" si="27"/>
        <v>否</v>
      </c>
      <c r="G598" s="172" t="str">
        <f t="shared" si="28"/>
        <v>项</v>
      </c>
    </row>
    <row r="599" ht="36" hidden="1" customHeight="1" spans="1:7">
      <c r="A599" s="456" t="s">
        <v>1113</v>
      </c>
      <c r="B599" s="329" t="s">
        <v>1114</v>
      </c>
      <c r="C599" s="364">
        <v>0</v>
      </c>
      <c r="D599" s="364"/>
      <c r="E599" s="328" t="str">
        <f t="shared" si="29"/>
        <v/>
      </c>
      <c r="F599" s="297" t="str">
        <f t="shared" si="27"/>
        <v>否</v>
      </c>
      <c r="G599" s="172" t="str">
        <f t="shared" si="28"/>
        <v>项</v>
      </c>
    </row>
    <row r="600" ht="36" customHeight="1" spans="1:7">
      <c r="A600" s="456" t="s">
        <v>1115</v>
      </c>
      <c r="B600" s="329" t="s">
        <v>1116</v>
      </c>
      <c r="C600" s="364">
        <v>30</v>
      </c>
      <c r="D600" s="364">
        <v>111</v>
      </c>
      <c r="E600" s="328">
        <f t="shared" si="29"/>
        <v>2.7</v>
      </c>
      <c r="F600" s="297" t="str">
        <f t="shared" si="27"/>
        <v>是</v>
      </c>
      <c r="G600" s="172" t="str">
        <f t="shared" si="28"/>
        <v>项</v>
      </c>
    </row>
    <row r="601" ht="36" customHeight="1" spans="1:7">
      <c r="A601" s="455" t="s">
        <v>1117</v>
      </c>
      <c r="B601" s="321" t="s">
        <v>1118</v>
      </c>
      <c r="C601" s="360">
        <f>SUM(C602:C607)</f>
        <v>1491</v>
      </c>
      <c r="D601" s="360">
        <f>SUM(D602:D607)</f>
        <v>444</v>
      </c>
      <c r="E601" s="323">
        <f t="shared" si="29"/>
        <v>-0.702</v>
      </c>
      <c r="F601" s="297" t="str">
        <f t="shared" si="27"/>
        <v>是</v>
      </c>
      <c r="G601" s="172" t="str">
        <f t="shared" si="28"/>
        <v>款</v>
      </c>
    </row>
    <row r="602" s="417" customFormat="1" ht="36" hidden="1" customHeight="1" spans="1:7">
      <c r="A602" s="456" t="s">
        <v>1119</v>
      </c>
      <c r="B602" s="329" t="s">
        <v>1120</v>
      </c>
      <c r="C602" s="364">
        <v>0</v>
      </c>
      <c r="D602" s="364"/>
      <c r="E602" s="328" t="str">
        <f t="shared" si="29"/>
        <v/>
      </c>
      <c r="F602" s="297" t="str">
        <f t="shared" si="27"/>
        <v>否</v>
      </c>
      <c r="G602" s="172" t="str">
        <f t="shared" si="28"/>
        <v>项</v>
      </c>
    </row>
    <row r="603" ht="36" customHeight="1" spans="1:7">
      <c r="A603" s="456" t="s">
        <v>1121</v>
      </c>
      <c r="B603" s="329" t="s">
        <v>1122</v>
      </c>
      <c r="C603" s="364">
        <v>1173</v>
      </c>
      <c r="D603" s="364">
        <v>258</v>
      </c>
      <c r="E603" s="328">
        <f t="shared" si="29"/>
        <v>-0.78</v>
      </c>
      <c r="F603" s="297" t="str">
        <f t="shared" si="27"/>
        <v>是</v>
      </c>
      <c r="G603" s="172" t="str">
        <f t="shared" si="28"/>
        <v>项</v>
      </c>
    </row>
    <row r="604" ht="36" customHeight="1" spans="1:7">
      <c r="A604" s="456" t="s">
        <v>1123</v>
      </c>
      <c r="B604" s="329" t="s">
        <v>1124</v>
      </c>
      <c r="C604" s="364">
        <v>293</v>
      </c>
      <c r="D604" s="364">
        <v>181</v>
      </c>
      <c r="E604" s="328">
        <f t="shared" si="29"/>
        <v>-0.382</v>
      </c>
      <c r="F604" s="297" t="str">
        <f t="shared" si="27"/>
        <v>是</v>
      </c>
      <c r="G604" s="172" t="str">
        <f t="shared" si="28"/>
        <v>项</v>
      </c>
    </row>
    <row r="605" ht="36" hidden="1" customHeight="1" spans="1:7">
      <c r="A605" s="456" t="s">
        <v>1125</v>
      </c>
      <c r="B605" s="329" t="s">
        <v>1126</v>
      </c>
      <c r="C605" s="364">
        <v>0</v>
      </c>
      <c r="D605" s="364"/>
      <c r="E605" s="328" t="str">
        <f t="shared" si="29"/>
        <v/>
      </c>
      <c r="F605" s="297" t="str">
        <f t="shared" si="27"/>
        <v>否</v>
      </c>
      <c r="G605" s="172" t="str">
        <f t="shared" si="28"/>
        <v>项</v>
      </c>
    </row>
    <row r="606" ht="36" customHeight="1" spans="1:7">
      <c r="A606" s="456" t="s">
        <v>1127</v>
      </c>
      <c r="B606" s="329" t="s">
        <v>1128</v>
      </c>
      <c r="C606" s="364">
        <v>25</v>
      </c>
      <c r="D606" s="364">
        <v>0</v>
      </c>
      <c r="E606" s="328" t="str">
        <f t="shared" si="29"/>
        <v/>
      </c>
      <c r="F606" s="297" t="str">
        <f t="shared" si="27"/>
        <v>是</v>
      </c>
      <c r="G606" s="172" t="str">
        <f t="shared" si="28"/>
        <v>项</v>
      </c>
    </row>
    <row r="607" ht="36" customHeight="1" spans="1:7">
      <c r="A607" s="456" t="s">
        <v>1129</v>
      </c>
      <c r="B607" s="329" t="s">
        <v>1130</v>
      </c>
      <c r="C607" s="364">
        <v>0</v>
      </c>
      <c r="D607" s="364">
        <v>5</v>
      </c>
      <c r="E607" s="328"/>
      <c r="F607" s="297" t="str">
        <f t="shared" si="27"/>
        <v>是</v>
      </c>
      <c r="G607" s="172" t="str">
        <f t="shared" si="28"/>
        <v>项</v>
      </c>
    </row>
    <row r="608" ht="36" customHeight="1" spans="1:7">
      <c r="A608" s="455" t="s">
        <v>1131</v>
      </c>
      <c r="B608" s="321" t="s">
        <v>1132</v>
      </c>
      <c r="C608" s="360">
        <f>SUM(C609:C615)</f>
        <v>1753</v>
      </c>
      <c r="D608" s="360">
        <f>SUM(D609:D615)</f>
        <v>1615</v>
      </c>
      <c r="E608" s="323">
        <f t="shared" si="29"/>
        <v>-0.079</v>
      </c>
      <c r="F608" s="297" t="str">
        <f t="shared" si="27"/>
        <v>是</v>
      </c>
      <c r="G608" s="172" t="str">
        <f t="shared" si="28"/>
        <v>款</v>
      </c>
    </row>
    <row r="609" ht="36" customHeight="1" spans="1:7">
      <c r="A609" s="456" t="s">
        <v>1133</v>
      </c>
      <c r="B609" s="329" t="s">
        <v>1134</v>
      </c>
      <c r="C609" s="364">
        <v>62</v>
      </c>
      <c r="D609" s="364">
        <v>67</v>
      </c>
      <c r="E609" s="328">
        <f t="shared" si="29"/>
        <v>0.081</v>
      </c>
      <c r="F609" s="297" t="str">
        <f t="shared" si="27"/>
        <v>是</v>
      </c>
      <c r="G609" s="172" t="str">
        <f t="shared" si="28"/>
        <v>项</v>
      </c>
    </row>
    <row r="610" ht="36" customHeight="1" spans="1:7">
      <c r="A610" s="456" t="s">
        <v>1135</v>
      </c>
      <c r="B610" s="329" t="s">
        <v>1136</v>
      </c>
      <c r="C610" s="364">
        <v>780</v>
      </c>
      <c r="D610" s="364">
        <v>750</v>
      </c>
      <c r="E610" s="328">
        <f t="shared" si="29"/>
        <v>-0.038</v>
      </c>
      <c r="F610" s="297" t="str">
        <f t="shared" si="27"/>
        <v>是</v>
      </c>
      <c r="G610" s="172" t="str">
        <f t="shared" si="28"/>
        <v>项</v>
      </c>
    </row>
    <row r="611" ht="36" hidden="1" customHeight="1" spans="1:7">
      <c r="A611" s="456" t="s">
        <v>1137</v>
      </c>
      <c r="B611" s="329" t="s">
        <v>1138</v>
      </c>
      <c r="C611" s="364">
        <v>0</v>
      </c>
      <c r="D611" s="364"/>
      <c r="E611" s="328" t="str">
        <f t="shared" si="29"/>
        <v/>
      </c>
      <c r="F611" s="297" t="str">
        <f t="shared" si="27"/>
        <v>否</v>
      </c>
      <c r="G611" s="172" t="str">
        <f t="shared" si="28"/>
        <v>项</v>
      </c>
    </row>
    <row r="612" ht="36" hidden="1" customHeight="1" spans="1:7">
      <c r="A612" s="456" t="s">
        <v>1139</v>
      </c>
      <c r="B612" s="329" t="s">
        <v>1140</v>
      </c>
      <c r="C612" s="364">
        <v>0</v>
      </c>
      <c r="D612" s="364"/>
      <c r="E612" s="328" t="str">
        <f t="shared" si="29"/>
        <v/>
      </c>
      <c r="F612" s="297" t="str">
        <f t="shared" si="27"/>
        <v>否</v>
      </c>
      <c r="G612" s="172" t="str">
        <f t="shared" si="28"/>
        <v>项</v>
      </c>
    </row>
    <row r="613" ht="36" customHeight="1" spans="1:7">
      <c r="A613" s="456" t="s">
        <v>1141</v>
      </c>
      <c r="B613" s="329" t="s">
        <v>1142</v>
      </c>
      <c r="C613" s="364">
        <v>860</v>
      </c>
      <c r="D613" s="364">
        <v>794</v>
      </c>
      <c r="E613" s="328">
        <f t="shared" si="29"/>
        <v>-0.077</v>
      </c>
      <c r="F613" s="297" t="str">
        <f t="shared" si="27"/>
        <v>是</v>
      </c>
      <c r="G613" s="172" t="str">
        <f t="shared" si="28"/>
        <v>项</v>
      </c>
    </row>
    <row r="614" ht="36" customHeight="1" spans="1:7">
      <c r="A614" s="456" t="s">
        <v>1143</v>
      </c>
      <c r="B614" s="329" t="s">
        <v>1144</v>
      </c>
      <c r="C614" s="364">
        <v>51</v>
      </c>
      <c r="D614" s="364">
        <v>4</v>
      </c>
      <c r="E614" s="328">
        <f t="shared" si="29"/>
        <v>-0.922</v>
      </c>
      <c r="F614" s="297" t="str">
        <f t="shared" si="27"/>
        <v>是</v>
      </c>
      <c r="G614" s="172" t="str">
        <f t="shared" si="28"/>
        <v>项</v>
      </c>
    </row>
    <row r="615" ht="36" hidden="1" customHeight="1" spans="1:7">
      <c r="A615" s="456" t="s">
        <v>1145</v>
      </c>
      <c r="B615" s="329" t="s">
        <v>1146</v>
      </c>
      <c r="C615" s="364">
        <v>0</v>
      </c>
      <c r="D615" s="364"/>
      <c r="E615" s="328" t="str">
        <f t="shared" si="29"/>
        <v/>
      </c>
      <c r="F615" s="297" t="str">
        <f t="shared" si="27"/>
        <v>否</v>
      </c>
      <c r="G615" s="172" t="str">
        <f t="shared" si="28"/>
        <v>项</v>
      </c>
    </row>
    <row r="616" ht="36" customHeight="1" spans="1:7">
      <c r="A616" s="455" t="s">
        <v>1147</v>
      </c>
      <c r="B616" s="321" t="s">
        <v>1148</v>
      </c>
      <c r="C616" s="360">
        <f>SUM(C617:C624)</f>
        <v>1261</v>
      </c>
      <c r="D616" s="360">
        <f>SUM(D617:D624)</f>
        <v>991</v>
      </c>
      <c r="E616" s="323">
        <f t="shared" si="29"/>
        <v>-0.214</v>
      </c>
      <c r="F616" s="297" t="str">
        <f t="shared" si="27"/>
        <v>是</v>
      </c>
      <c r="G616" s="172" t="str">
        <f t="shared" si="28"/>
        <v>款</v>
      </c>
    </row>
    <row r="617" ht="36" customHeight="1" spans="1:7">
      <c r="A617" s="456" t="s">
        <v>1149</v>
      </c>
      <c r="B617" s="329" t="s">
        <v>139</v>
      </c>
      <c r="C617" s="364">
        <v>325</v>
      </c>
      <c r="D617" s="364">
        <v>271</v>
      </c>
      <c r="E617" s="328">
        <f t="shared" si="29"/>
        <v>-0.166</v>
      </c>
      <c r="F617" s="297" t="str">
        <f t="shared" si="27"/>
        <v>是</v>
      </c>
      <c r="G617" s="172" t="str">
        <f t="shared" si="28"/>
        <v>项</v>
      </c>
    </row>
    <row r="618" ht="36" hidden="1" customHeight="1" spans="1:7">
      <c r="A618" s="456" t="s">
        <v>1150</v>
      </c>
      <c r="B618" s="329" t="s">
        <v>141</v>
      </c>
      <c r="C618" s="364">
        <v>0</v>
      </c>
      <c r="D618" s="364"/>
      <c r="E618" s="328" t="str">
        <f t="shared" si="29"/>
        <v/>
      </c>
      <c r="F618" s="297" t="str">
        <f t="shared" si="27"/>
        <v>否</v>
      </c>
      <c r="G618" s="172" t="str">
        <f t="shared" si="28"/>
        <v>项</v>
      </c>
    </row>
    <row r="619" ht="36" hidden="1" customHeight="1" spans="1:7">
      <c r="A619" s="456" t="s">
        <v>1151</v>
      </c>
      <c r="B619" s="329" t="s">
        <v>143</v>
      </c>
      <c r="C619" s="364">
        <v>0</v>
      </c>
      <c r="D619" s="364"/>
      <c r="E619" s="328" t="str">
        <f t="shared" si="29"/>
        <v/>
      </c>
      <c r="F619" s="297" t="str">
        <f t="shared" si="27"/>
        <v>否</v>
      </c>
      <c r="G619" s="172" t="str">
        <f t="shared" si="28"/>
        <v>项</v>
      </c>
    </row>
    <row r="620" ht="36" customHeight="1" spans="1:7">
      <c r="A620" s="456" t="s">
        <v>1152</v>
      </c>
      <c r="B620" s="329" t="s">
        <v>1153</v>
      </c>
      <c r="C620" s="364">
        <v>800</v>
      </c>
      <c r="D620" s="364">
        <v>522</v>
      </c>
      <c r="E620" s="328">
        <f t="shared" si="29"/>
        <v>-0.348</v>
      </c>
      <c r="F620" s="297" t="str">
        <f t="shared" si="27"/>
        <v>是</v>
      </c>
      <c r="G620" s="172" t="str">
        <f t="shared" si="28"/>
        <v>项</v>
      </c>
    </row>
    <row r="621" ht="36" customHeight="1" spans="1:7">
      <c r="A621" s="456" t="s">
        <v>1154</v>
      </c>
      <c r="B621" s="329" t="s">
        <v>1155</v>
      </c>
      <c r="C621" s="364">
        <v>22</v>
      </c>
      <c r="D621" s="364">
        <v>114</v>
      </c>
      <c r="E621" s="328">
        <f t="shared" si="29"/>
        <v>4.182</v>
      </c>
      <c r="F621" s="297" t="str">
        <f t="shared" si="27"/>
        <v>是</v>
      </c>
      <c r="G621" s="172" t="str">
        <f t="shared" si="28"/>
        <v>项</v>
      </c>
    </row>
    <row r="622" ht="36" customHeight="1" spans="1:7">
      <c r="A622" s="456" t="s">
        <v>1156</v>
      </c>
      <c r="B622" s="329" t="s">
        <v>1157</v>
      </c>
      <c r="C622" s="364">
        <v>17</v>
      </c>
      <c r="D622" s="364">
        <v>0</v>
      </c>
      <c r="E622" s="328" t="str">
        <f t="shared" si="29"/>
        <v/>
      </c>
      <c r="F622" s="297" t="str">
        <f t="shared" si="27"/>
        <v>是</v>
      </c>
      <c r="G622" s="172" t="str">
        <f t="shared" si="28"/>
        <v>项</v>
      </c>
    </row>
    <row r="623" ht="36" hidden="1" customHeight="1" spans="1:7">
      <c r="A623" s="456" t="s">
        <v>1158</v>
      </c>
      <c r="B623" s="329" t="s">
        <v>1159</v>
      </c>
      <c r="C623" s="364">
        <v>0</v>
      </c>
      <c r="D623" s="364"/>
      <c r="E623" s="328" t="str">
        <f t="shared" si="29"/>
        <v/>
      </c>
      <c r="F623" s="297" t="str">
        <f t="shared" si="27"/>
        <v>否</v>
      </c>
      <c r="G623" s="172" t="str">
        <f t="shared" si="28"/>
        <v>项</v>
      </c>
    </row>
    <row r="624" ht="36" customHeight="1" spans="1:7">
      <c r="A624" s="456" t="s">
        <v>1160</v>
      </c>
      <c r="B624" s="329" t="s">
        <v>1161</v>
      </c>
      <c r="C624" s="364">
        <v>97</v>
      </c>
      <c r="D624" s="364">
        <v>84</v>
      </c>
      <c r="E624" s="328">
        <f t="shared" si="29"/>
        <v>-0.134</v>
      </c>
      <c r="F624" s="297" t="str">
        <f t="shared" si="27"/>
        <v>是</v>
      </c>
      <c r="G624" s="172" t="str">
        <f t="shared" si="28"/>
        <v>项</v>
      </c>
    </row>
    <row r="625" ht="36" customHeight="1" spans="1:7">
      <c r="A625" s="455" t="s">
        <v>1162</v>
      </c>
      <c r="B625" s="321" t="s">
        <v>1163</v>
      </c>
      <c r="C625" s="360">
        <f>SUM(C626:C629)</f>
        <v>282</v>
      </c>
      <c r="D625" s="360">
        <f>SUM(D626:D629)</f>
        <v>310</v>
      </c>
      <c r="E625" s="323">
        <f t="shared" si="29"/>
        <v>0.099</v>
      </c>
      <c r="F625" s="297" t="str">
        <f t="shared" si="27"/>
        <v>是</v>
      </c>
      <c r="G625" s="172" t="str">
        <f t="shared" si="28"/>
        <v>款</v>
      </c>
    </row>
    <row r="626" ht="36" customHeight="1" spans="1:7">
      <c r="A626" s="456" t="s">
        <v>1164</v>
      </c>
      <c r="B626" s="329" t="s">
        <v>139</v>
      </c>
      <c r="C626" s="364">
        <v>217</v>
      </c>
      <c r="D626" s="364">
        <v>266</v>
      </c>
      <c r="E626" s="328">
        <f t="shared" si="29"/>
        <v>0.226</v>
      </c>
      <c r="F626" s="297" t="str">
        <f t="shared" si="27"/>
        <v>是</v>
      </c>
      <c r="G626" s="172" t="str">
        <f t="shared" si="28"/>
        <v>项</v>
      </c>
    </row>
    <row r="627" ht="36" customHeight="1" spans="1:7">
      <c r="A627" s="456" t="s">
        <v>1165</v>
      </c>
      <c r="B627" s="329" t="s">
        <v>141</v>
      </c>
      <c r="C627" s="364">
        <v>8</v>
      </c>
      <c r="D627" s="364">
        <v>17</v>
      </c>
      <c r="E627" s="328">
        <f t="shared" si="29"/>
        <v>1.125</v>
      </c>
      <c r="F627" s="297" t="str">
        <f t="shared" si="27"/>
        <v>是</v>
      </c>
      <c r="G627" s="172" t="str">
        <f t="shared" si="28"/>
        <v>项</v>
      </c>
    </row>
    <row r="628" ht="36" hidden="1" customHeight="1" spans="1:7">
      <c r="A628" s="456" t="s">
        <v>1166</v>
      </c>
      <c r="B628" s="329" t="s">
        <v>143</v>
      </c>
      <c r="C628" s="364">
        <v>0</v>
      </c>
      <c r="D628" s="364"/>
      <c r="E628" s="328" t="str">
        <f t="shared" si="29"/>
        <v/>
      </c>
      <c r="F628" s="297" t="str">
        <f t="shared" si="27"/>
        <v>否</v>
      </c>
      <c r="G628" s="172" t="str">
        <f t="shared" si="28"/>
        <v>项</v>
      </c>
    </row>
    <row r="629" ht="36" customHeight="1" spans="1:7">
      <c r="A629" s="456" t="s">
        <v>1167</v>
      </c>
      <c r="B629" s="329" t="s">
        <v>1168</v>
      </c>
      <c r="C629" s="364">
        <v>57</v>
      </c>
      <c r="D629" s="364">
        <v>27</v>
      </c>
      <c r="E629" s="328">
        <f t="shared" si="29"/>
        <v>-0.526</v>
      </c>
      <c r="F629" s="297" t="str">
        <f t="shared" si="27"/>
        <v>是</v>
      </c>
      <c r="G629" s="172" t="str">
        <f t="shared" si="28"/>
        <v>项</v>
      </c>
    </row>
    <row r="630" ht="36" hidden="1" customHeight="1" spans="1:7">
      <c r="A630" s="455" t="s">
        <v>1169</v>
      </c>
      <c r="B630" s="321" t="s">
        <v>1170</v>
      </c>
      <c r="C630" s="360"/>
      <c r="D630" s="360"/>
      <c r="E630" s="323" t="str">
        <f t="shared" si="29"/>
        <v/>
      </c>
      <c r="F630" s="297" t="str">
        <f t="shared" si="27"/>
        <v>否</v>
      </c>
      <c r="G630" s="172" t="str">
        <f t="shared" si="28"/>
        <v>款</v>
      </c>
    </row>
    <row r="631" ht="36" hidden="1" customHeight="1" spans="1:7">
      <c r="A631" s="456" t="s">
        <v>1171</v>
      </c>
      <c r="B631" s="329" t="s">
        <v>1172</v>
      </c>
      <c r="C631" s="364"/>
      <c r="D631" s="364"/>
      <c r="E631" s="328" t="str">
        <f t="shared" si="29"/>
        <v/>
      </c>
      <c r="F631" s="297" t="str">
        <f t="shared" si="27"/>
        <v>否</v>
      </c>
      <c r="G631" s="172" t="str">
        <f t="shared" si="28"/>
        <v>项</v>
      </c>
    </row>
    <row r="632" ht="36" hidden="1" customHeight="1" spans="1:7">
      <c r="A632" s="456" t="s">
        <v>1173</v>
      </c>
      <c r="B632" s="329" t="s">
        <v>1174</v>
      </c>
      <c r="C632" s="364"/>
      <c r="D632" s="364"/>
      <c r="E632" s="328" t="str">
        <f t="shared" si="29"/>
        <v/>
      </c>
      <c r="F632" s="297" t="str">
        <f t="shared" si="27"/>
        <v>否</v>
      </c>
      <c r="G632" s="172" t="str">
        <f t="shared" si="28"/>
        <v>项</v>
      </c>
    </row>
    <row r="633" ht="36" customHeight="1" spans="1:7">
      <c r="A633" s="455" t="s">
        <v>1175</v>
      </c>
      <c r="B633" s="321" t="s">
        <v>1176</v>
      </c>
      <c r="C633" s="360">
        <f>SUM(C634:C635)</f>
        <v>500</v>
      </c>
      <c r="D633" s="360">
        <f>SUM(D634:D635)</f>
        <v>165</v>
      </c>
      <c r="E633" s="323">
        <f t="shared" si="29"/>
        <v>-0.67</v>
      </c>
      <c r="F633" s="297" t="str">
        <f t="shared" si="27"/>
        <v>是</v>
      </c>
      <c r="G633" s="172" t="str">
        <f t="shared" si="28"/>
        <v>款</v>
      </c>
    </row>
    <row r="634" ht="36" customHeight="1" spans="1:7">
      <c r="A634" s="456" t="s">
        <v>1177</v>
      </c>
      <c r="B634" s="329" t="s">
        <v>1178</v>
      </c>
      <c r="C634" s="364">
        <v>335</v>
      </c>
      <c r="D634" s="364">
        <v>0</v>
      </c>
      <c r="E634" s="328" t="str">
        <f t="shared" si="29"/>
        <v/>
      </c>
      <c r="F634" s="297" t="str">
        <f t="shared" si="27"/>
        <v>是</v>
      </c>
      <c r="G634" s="172" t="str">
        <f t="shared" si="28"/>
        <v>项</v>
      </c>
    </row>
    <row r="635" ht="36" customHeight="1" spans="1:7">
      <c r="A635" s="456" t="s">
        <v>1179</v>
      </c>
      <c r="B635" s="329" t="s">
        <v>1180</v>
      </c>
      <c r="C635" s="364">
        <v>165</v>
      </c>
      <c r="D635" s="364">
        <v>165</v>
      </c>
      <c r="E635" s="328">
        <f t="shared" si="29"/>
        <v>0</v>
      </c>
      <c r="F635" s="297" t="str">
        <f t="shared" si="27"/>
        <v>是</v>
      </c>
      <c r="G635" s="172" t="str">
        <f t="shared" si="28"/>
        <v>项</v>
      </c>
    </row>
    <row r="636" ht="36" hidden="1" customHeight="1" spans="1:7">
      <c r="A636" s="455" t="s">
        <v>1181</v>
      </c>
      <c r="B636" s="321" t="s">
        <v>1182</v>
      </c>
      <c r="C636" s="360">
        <f>SUM(C637:C638)</f>
        <v>0</v>
      </c>
      <c r="D636" s="360">
        <f>SUM(D637:D638)</f>
        <v>0</v>
      </c>
      <c r="E636" s="323" t="str">
        <f t="shared" si="29"/>
        <v/>
      </c>
      <c r="F636" s="297" t="str">
        <f t="shared" si="27"/>
        <v>否</v>
      </c>
      <c r="G636" s="172" t="str">
        <f t="shared" si="28"/>
        <v>款</v>
      </c>
    </row>
    <row r="637" ht="36" hidden="1" customHeight="1" spans="1:7">
      <c r="A637" s="456" t="s">
        <v>1183</v>
      </c>
      <c r="B637" s="329" t="s">
        <v>1184</v>
      </c>
      <c r="C637" s="364"/>
      <c r="D637" s="364"/>
      <c r="E637" s="328" t="str">
        <f t="shared" si="29"/>
        <v/>
      </c>
      <c r="F637" s="297" t="str">
        <f t="shared" si="27"/>
        <v>否</v>
      </c>
      <c r="G637" s="172" t="str">
        <f t="shared" si="28"/>
        <v>项</v>
      </c>
    </row>
    <row r="638" ht="36" hidden="1" customHeight="1" spans="1:7">
      <c r="A638" s="456" t="s">
        <v>1185</v>
      </c>
      <c r="B638" s="329" t="s">
        <v>1186</v>
      </c>
      <c r="C638" s="364"/>
      <c r="D638" s="364"/>
      <c r="E638" s="328" t="str">
        <f t="shared" si="29"/>
        <v/>
      </c>
      <c r="F638" s="297" t="str">
        <f t="shared" si="27"/>
        <v>否</v>
      </c>
      <c r="G638" s="172" t="str">
        <f t="shared" si="28"/>
        <v>项</v>
      </c>
    </row>
    <row r="639" ht="36" hidden="1" customHeight="1" spans="1:7">
      <c r="A639" s="455" t="s">
        <v>1187</v>
      </c>
      <c r="B639" s="321" t="s">
        <v>1188</v>
      </c>
      <c r="C639" s="360">
        <f>SUM(C640:C641)</f>
        <v>0</v>
      </c>
      <c r="D639" s="360">
        <f>SUM(D640:D641)</f>
        <v>0</v>
      </c>
      <c r="E639" s="323" t="str">
        <f t="shared" si="29"/>
        <v/>
      </c>
      <c r="F639" s="297" t="str">
        <f t="shared" si="27"/>
        <v>否</v>
      </c>
      <c r="G639" s="172" t="str">
        <f t="shared" si="28"/>
        <v>款</v>
      </c>
    </row>
    <row r="640" ht="36" hidden="1" customHeight="1" spans="1:7">
      <c r="A640" s="456" t="s">
        <v>1189</v>
      </c>
      <c r="B640" s="329" t="s">
        <v>1190</v>
      </c>
      <c r="C640" s="364"/>
      <c r="D640" s="364"/>
      <c r="E640" s="328" t="str">
        <f t="shared" si="29"/>
        <v/>
      </c>
      <c r="F640" s="297" t="str">
        <f t="shared" si="27"/>
        <v>否</v>
      </c>
      <c r="G640" s="172" t="str">
        <f t="shared" si="28"/>
        <v>项</v>
      </c>
    </row>
    <row r="641" ht="36" hidden="1" customHeight="1" spans="1:7">
      <c r="A641" s="456" t="s">
        <v>1191</v>
      </c>
      <c r="B641" s="329" t="s">
        <v>1192</v>
      </c>
      <c r="C641" s="364"/>
      <c r="D641" s="364"/>
      <c r="E641" s="328" t="str">
        <f t="shared" si="29"/>
        <v/>
      </c>
      <c r="F641" s="297" t="str">
        <f t="shared" si="27"/>
        <v>否</v>
      </c>
      <c r="G641" s="172" t="str">
        <f t="shared" si="28"/>
        <v>项</v>
      </c>
    </row>
    <row r="642" ht="36" customHeight="1" spans="1:7">
      <c r="A642" s="455" t="s">
        <v>1193</v>
      </c>
      <c r="B642" s="321" t="s">
        <v>1194</v>
      </c>
      <c r="C642" s="360">
        <f>SUM(C643:C644)</f>
        <v>1</v>
      </c>
      <c r="D642" s="360">
        <f>SUM(D643:D644)</f>
        <v>1</v>
      </c>
      <c r="E642" s="323">
        <f t="shared" si="29"/>
        <v>0</v>
      </c>
      <c r="F642" s="297" t="str">
        <f t="shared" si="27"/>
        <v>是</v>
      </c>
      <c r="G642" s="172" t="str">
        <f t="shared" si="28"/>
        <v>款</v>
      </c>
    </row>
    <row r="643" ht="36" hidden="1" customHeight="1" spans="1:7">
      <c r="A643" s="456" t="s">
        <v>1195</v>
      </c>
      <c r="B643" s="329" t="s">
        <v>1196</v>
      </c>
      <c r="C643" s="364"/>
      <c r="D643" s="364"/>
      <c r="E643" s="328" t="str">
        <f t="shared" si="29"/>
        <v/>
      </c>
      <c r="F643" s="297" t="str">
        <f t="shared" si="27"/>
        <v>否</v>
      </c>
      <c r="G643" s="172" t="str">
        <f t="shared" si="28"/>
        <v>项</v>
      </c>
    </row>
    <row r="644" ht="36" customHeight="1" spans="1:7">
      <c r="A644" s="456" t="s">
        <v>1197</v>
      </c>
      <c r="B644" s="329" t="s">
        <v>1198</v>
      </c>
      <c r="C644" s="364">
        <v>1</v>
      </c>
      <c r="D644" s="364">
        <v>1</v>
      </c>
      <c r="E644" s="328">
        <f t="shared" si="29"/>
        <v>0</v>
      </c>
      <c r="F644" s="297" t="str">
        <f t="shared" ref="F644:F707" si="30">IF(LEN(A644)=3,"是",IF(B644&lt;&gt;"",IF(SUM(C644:D644)&lt;&gt;0,"是","否"),"是"))</f>
        <v>是</v>
      </c>
      <c r="G644" s="172" t="str">
        <f t="shared" ref="G644:G707" si="31">IF(LEN(A644)=3,"类",IF(LEN(A644)=5,"款","项"))</f>
        <v>项</v>
      </c>
    </row>
    <row r="645" ht="36" customHeight="1" spans="1:7">
      <c r="A645" s="455" t="s">
        <v>1199</v>
      </c>
      <c r="B645" s="321" t="s">
        <v>1200</v>
      </c>
      <c r="C645" s="360">
        <f>SUM(C646:C648)</f>
        <v>0</v>
      </c>
      <c r="D645" s="360">
        <f>SUM(D646:D648)</f>
        <v>47464</v>
      </c>
      <c r="E645" s="323"/>
      <c r="F645" s="297" t="str">
        <f t="shared" si="30"/>
        <v>是</v>
      </c>
      <c r="G645" s="172" t="str">
        <f t="shared" si="31"/>
        <v>款</v>
      </c>
    </row>
    <row r="646" ht="36" hidden="1" customHeight="1" spans="1:7">
      <c r="A646" s="456" t="s">
        <v>1201</v>
      </c>
      <c r="B646" s="329" t="s">
        <v>1202</v>
      </c>
      <c r="C646" s="364">
        <v>0</v>
      </c>
      <c r="D646" s="364"/>
      <c r="E646" s="328" t="str">
        <f t="shared" ref="E646:E708" si="32">IF(D646&gt;0,D646/C646-1,IF(C646&lt;0,-(D646/C646-1),""))</f>
        <v/>
      </c>
      <c r="F646" s="297" t="str">
        <f t="shared" si="30"/>
        <v>否</v>
      </c>
      <c r="G646" s="172" t="str">
        <f t="shared" si="31"/>
        <v>项</v>
      </c>
    </row>
    <row r="647" ht="36" customHeight="1" spans="1:7">
      <c r="A647" s="456" t="s">
        <v>1203</v>
      </c>
      <c r="B647" s="329" t="s">
        <v>1204</v>
      </c>
      <c r="C647" s="364">
        <v>0</v>
      </c>
      <c r="D647" s="364">
        <v>47464</v>
      </c>
      <c r="E647" s="328"/>
      <c r="F647" s="297" t="str">
        <f t="shared" si="30"/>
        <v>是</v>
      </c>
      <c r="G647" s="172" t="str">
        <f t="shared" si="31"/>
        <v>项</v>
      </c>
    </row>
    <row r="648" ht="36" hidden="1" customHeight="1" spans="1:7">
      <c r="A648" s="456" t="s">
        <v>1205</v>
      </c>
      <c r="B648" s="329" t="s">
        <v>1206</v>
      </c>
      <c r="C648" s="364">
        <v>0</v>
      </c>
      <c r="D648" s="364"/>
      <c r="E648" s="328" t="str">
        <f t="shared" si="32"/>
        <v/>
      </c>
      <c r="F648" s="297" t="str">
        <f t="shared" si="30"/>
        <v>否</v>
      </c>
      <c r="G648" s="172" t="str">
        <f t="shared" si="31"/>
        <v>项</v>
      </c>
    </row>
    <row r="649" ht="36" hidden="1" customHeight="1" spans="1:7">
      <c r="A649" s="455" t="s">
        <v>1207</v>
      </c>
      <c r="B649" s="321" t="s">
        <v>1208</v>
      </c>
      <c r="C649" s="360">
        <f>SUM(C650:C653)</f>
        <v>0</v>
      </c>
      <c r="D649" s="360">
        <f>SUM(D650:D653)</f>
        <v>0</v>
      </c>
      <c r="E649" s="323" t="str">
        <f t="shared" si="32"/>
        <v/>
      </c>
      <c r="F649" s="297" t="str">
        <f t="shared" si="30"/>
        <v>否</v>
      </c>
      <c r="G649" s="172" t="str">
        <f t="shared" si="31"/>
        <v>款</v>
      </c>
    </row>
    <row r="650" ht="36" hidden="1" customHeight="1" spans="1:7">
      <c r="A650" s="456" t="s">
        <v>1209</v>
      </c>
      <c r="B650" s="329" t="s">
        <v>1210</v>
      </c>
      <c r="C650" s="364"/>
      <c r="D650" s="364"/>
      <c r="E650" s="328" t="str">
        <f t="shared" si="32"/>
        <v/>
      </c>
      <c r="F650" s="297" t="str">
        <f t="shared" si="30"/>
        <v>否</v>
      </c>
      <c r="G650" s="172" t="str">
        <f t="shared" si="31"/>
        <v>项</v>
      </c>
    </row>
    <row r="651" ht="36" hidden="1" customHeight="1" spans="1:7">
      <c r="A651" s="456" t="s">
        <v>1211</v>
      </c>
      <c r="B651" s="329" t="s">
        <v>1212</v>
      </c>
      <c r="C651" s="364"/>
      <c r="D651" s="364"/>
      <c r="E651" s="328" t="str">
        <f t="shared" si="32"/>
        <v/>
      </c>
      <c r="F651" s="297" t="str">
        <f t="shared" si="30"/>
        <v>否</v>
      </c>
      <c r="G651" s="172" t="str">
        <f t="shared" si="31"/>
        <v>项</v>
      </c>
    </row>
    <row r="652" ht="36" hidden="1" customHeight="1" spans="1:7">
      <c r="A652" s="456" t="s">
        <v>1213</v>
      </c>
      <c r="B652" s="329" t="s">
        <v>1214</v>
      </c>
      <c r="C652" s="364"/>
      <c r="D652" s="364"/>
      <c r="E652" s="328" t="str">
        <f t="shared" si="32"/>
        <v/>
      </c>
      <c r="F652" s="297" t="str">
        <f t="shared" si="30"/>
        <v>否</v>
      </c>
      <c r="G652" s="172" t="str">
        <f t="shared" si="31"/>
        <v>项</v>
      </c>
    </row>
    <row r="653" ht="36" hidden="1" customHeight="1" spans="1:7">
      <c r="A653" s="456" t="s">
        <v>1215</v>
      </c>
      <c r="B653" s="329" t="s">
        <v>1216</v>
      </c>
      <c r="C653" s="364"/>
      <c r="D653" s="364"/>
      <c r="E653" s="328" t="str">
        <f t="shared" si="32"/>
        <v/>
      </c>
      <c r="F653" s="297" t="str">
        <f t="shared" si="30"/>
        <v>否</v>
      </c>
      <c r="G653" s="172" t="str">
        <f t="shared" si="31"/>
        <v>项</v>
      </c>
    </row>
    <row r="654" ht="36" customHeight="1" spans="1:7">
      <c r="A654" s="455" t="s">
        <v>1217</v>
      </c>
      <c r="B654" s="321" t="s">
        <v>1218</v>
      </c>
      <c r="C654" s="360">
        <f>SUM(C655:C661)</f>
        <v>843</v>
      </c>
      <c r="D654" s="360">
        <f>SUM(D655:D661)</f>
        <v>949</v>
      </c>
      <c r="E654" s="323">
        <f t="shared" si="32"/>
        <v>0.126</v>
      </c>
      <c r="F654" s="297" t="str">
        <f t="shared" si="30"/>
        <v>是</v>
      </c>
      <c r="G654" s="172" t="str">
        <f t="shared" si="31"/>
        <v>款</v>
      </c>
    </row>
    <row r="655" ht="36" customHeight="1" spans="1:7">
      <c r="A655" s="456" t="s">
        <v>1219</v>
      </c>
      <c r="B655" s="329" t="s">
        <v>139</v>
      </c>
      <c r="C655" s="364">
        <v>490</v>
      </c>
      <c r="D655" s="364">
        <v>454</v>
      </c>
      <c r="E655" s="328">
        <f t="shared" si="32"/>
        <v>-0.073</v>
      </c>
      <c r="F655" s="297" t="str">
        <f t="shared" si="30"/>
        <v>是</v>
      </c>
      <c r="G655" s="172" t="str">
        <f t="shared" si="31"/>
        <v>项</v>
      </c>
    </row>
    <row r="656" ht="36" customHeight="1" spans="1:7">
      <c r="A656" s="456" t="s">
        <v>1220</v>
      </c>
      <c r="B656" s="329" t="s">
        <v>141</v>
      </c>
      <c r="C656" s="364">
        <v>13</v>
      </c>
      <c r="D656" s="364">
        <v>13</v>
      </c>
      <c r="E656" s="328">
        <f t="shared" si="32"/>
        <v>0</v>
      </c>
      <c r="F656" s="297" t="str">
        <f t="shared" si="30"/>
        <v>是</v>
      </c>
      <c r="G656" s="172" t="str">
        <f t="shared" si="31"/>
        <v>项</v>
      </c>
    </row>
    <row r="657" ht="36" hidden="1" customHeight="1" spans="1:7">
      <c r="A657" s="456" t="s">
        <v>1221</v>
      </c>
      <c r="B657" s="329" t="s">
        <v>143</v>
      </c>
      <c r="C657" s="364">
        <v>0</v>
      </c>
      <c r="D657" s="364"/>
      <c r="E657" s="328" t="str">
        <f t="shared" si="32"/>
        <v/>
      </c>
      <c r="F657" s="297" t="str">
        <f t="shared" si="30"/>
        <v>否</v>
      </c>
      <c r="G657" s="172" t="str">
        <f t="shared" si="31"/>
        <v>项</v>
      </c>
    </row>
    <row r="658" ht="36" customHeight="1" spans="1:7">
      <c r="A658" s="456" t="s">
        <v>1222</v>
      </c>
      <c r="B658" s="329" t="s">
        <v>1223</v>
      </c>
      <c r="C658" s="364">
        <v>145</v>
      </c>
      <c r="D658" s="364">
        <v>257</v>
      </c>
      <c r="E658" s="328">
        <f t="shared" si="32"/>
        <v>0.772</v>
      </c>
      <c r="F658" s="297" t="str">
        <f t="shared" si="30"/>
        <v>是</v>
      </c>
      <c r="G658" s="172" t="str">
        <f t="shared" si="31"/>
        <v>项</v>
      </c>
    </row>
    <row r="659" ht="36" hidden="1" customHeight="1" spans="1:7">
      <c r="A659" s="456" t="s">
        <v>1224</v>
      </c>
      <c r="B659" s="329" t="s">
        <v>1225</v>
      </c>
      <c r="C659" s="364">
        <v>0</v>
      </c>
      <c r="D659" s="364"/>
      <c r="E659" s="328" t="str">
        <f t="shared" si="32"/>
        <v/>
      </c>
      <c r="F659" s="297" t="str">
        <f t="shared" si="30"/>
        <v>否</v>
      </c>
      <c r="G659" s="172" t="str">
        <f t="shared" si="31"/>
        <v>项</v>
      </c>
    </row>
    <row r="660" ht="36" customHeight="1" spans="1:7">
      <c r="A660" s="456" t="s">
        <v>1226</v>
      </c>
      <c r="B660" s="329" t="s">
        <v>157</v>
      </c>
      <c r="C660" s="364">
        <v>169</v>
      </c>
      <c r="D660" s="364">
        <v>186</v>
      </c>
      <c r="E660" s="328">
        <f t="shared" si="32"/>
        <v>0.101</v>
      </c>
      <c r="F660" s="297" t="str">
        <f t="shared" si="30"/>
        <v>是</v>
      </c>
      <c r="G660" s="172" t="str">
        <f t="shared" si="31"/>
        <v>项</v>
      </c>
    </row>
    <row r="661" ht="36" customHeight="1" spans="1:7">
      <c r="A661" s="456" t="s">
        <v>1227</v>
      </c>
      <c r="B661" s="329" t="s">
        <v>1228</v>
      </c>
      <c r="C661" s="364">
        <v>26</v>
      </c>
      <c r="D661" s="364">
        <v>39</v>
      </c>
      <c r="E661" s="328">
        <f t="shared" si="32"/>
        <v>0.5</v>
      </c>
      <c r="F661" s="297" t="str">
        <f t="shared" si="30"/>
        <v>是</v>
      </c>
      <c r="G661" s="172" t="str">
        <f t="shared" si="31"/>
        <v>项</v>
      </c>
    </row>
    <row r="662" ht="36" hidden="1" customHeight="1" spans="1:7">
      <c r="A662" s="455" t="s">
        <v>1229</v>
      </c>
      <c r="B662" s="321" t="s">
        <v>1230</v>
      </c>
      <c r="C662" s="360">
        <f>SUM(C663:C664)</f>
        <v>0</v>
      </c>
      <c r="D662" s="360">
        <f>SUM(D663:D664)</f>
        <v>0</v>
      </c>
      <c r="E662" s="323" t="str">
        <f t="shared" si="32"/>
        <v/>
      </c>
      <c r="F662" s="297" t="str">
        <f t="shared" si="30"/>
        <v>否</v>
      </c>
      <c r="G662" s="172" t="str">
        <f t="shared" si="31"/>
        <v>款</v>
      </c>
    </row>
    <row r="663" ht="36" hidden="1" customHeight="1" spans="1:7">
      <c r="A663" s="456" t="s">
        <v>1231</v>
      </c>
      <c r="B663" s="329" t="s">
        <v>1232</v>
      </c>
      <c r="C663" s="364"/>
      <c r="D663" s="364"/>
      <c r="E663" s="328" t="str">
        <f t="shared" si="32"/>
        <v/>
      </c>
      <c r="F663" s="297" t="str">
        <f t="shared" si="30"/>
        <v>否</v>
      </c>
      <c r="G663" s="172" t="str">
        <f t="shared" si="31"/>
        <v>项</v>
      </c>
    </row>
    <row r="664" ht="36" hidden="1" customHeight="1" spans="1:7">
      <c r="A664" s="456" t="s">
        <v>1233</v>
      </c>
      <c r="B664" s="329" t="s">
        <v>1234</v>
      </c>
      <c r="C664" s="364"/>
      <c r="D664" s="364"/>
      <c r="E664" s="328" t="str">
        <f t="shared" si="32"/>
        <v/>
      </c>
      <c r="F664" s="297" t="str">
        <f t="shared" si="30"/>
        <v>否</v>
      </c>
      <c r="G664" s="172" t="str">
        <f t="shared" si="31"/>
        <v>项</v>
      </c>
    </row>
    <row r="665" ht="36" customHeight="1" spans="1:7">
      <c r="A665" s="455" t="s">
        <v>1235</v>
      </c>
      <c r="B665" s="321" t="s">
        <v>1236</v>
      </c>
      <c r="C665" s="360">
        <f>C666</f>
        <v>15</v>
      </c>
      <c r="D665" s="360">
        <v>163</v>
      </c>
      <c r="E665" s="323">
        <f t="shared" si="32"/>
        <v>9.867</v>
      </c>
      <c r="F665" s="297" t="str">
        <f t="shared" si="30"/>
        <v>是</v>
      </c>
      <c r="G665" s="172" t="str">
        <f t="shared" si="31"/>
        <v>款</v>
      </c>
    </row>
    <row r="666" ht="36" customHeight="1" spans="1:7">
      <c r="A666" s="326">
        <v>2089999</v>
      </c>
      <c r="B666" s="329" t="s">
        <v>1237</v>
      </c>
      <c r="C666" s="364">
        <v>15</v>
      </c>
      <c r="D666" s="364">
        <v>163</v>
      </c>
      <c r="E666" s="328">
        <f t="shared" si="32"/>
        <v>9.867</v>
      </c>
      <c r="F666" s="297" t="str">
        <f t="shared" si="30"/>
        <v>是</v>
      </c>
      <c r="G666" s="172" t="str">
        <f t="shared" si="31"/>
        <v>项</v>
      </c>
    </row>
    <row r="667" ht="36" hidden="1" customHeight="1" spans="1:7">
      <c r="A667" s="332" t="s">
        <v>1238</v>
      </c>
      <c r="B667" s="460" t="s">
        <v>519</v>
      </c>
      <c r="C667" s="461"/>
      <c r="D667" s="461"/>
      <c r="E667" s="323" t="str">
        <f t="shared" si="32"/>
        <v/>
      </c>
      <c r="F667" s="297" t="str">
        <f t="shared" si="30"/>
        <v>否</v>
      </c>
      <c r="G667" s="172" t="str">
        <f t="shared" si="31"/>
        <v>项</v>
      </c>
    </row>
    <row r="668" ht="36" hidden="1" customHeight="1" spans="1:7">
      <c r="A668" s="332" t="s">
        <v>1239</v>
      </c>
      <c r="B668" s="460" t="s">
        <v>1240</v>
      </c>
      <c r="C668" s="461"/>
      <c r="D668" s="461"/>
      <c r="E668" s="323" t="str">
        <f t="shared" si="32"/>
        <v/>
      </c>
      <c r="F668" s="297" t="str">
        <f t="shared" si="30"/>
        <v>否</v>
      </c>
      <c r="G668" s="172" t="str">
        <f t="shared" si="31"/>
        <v>项</v>
      </c>
    </row>
    <row r="669" ht="36" customHeight="1" spans="1:7">
      <c r="A669" s="455" t="s">
        <v>85</v>
      </c>
      <c r="B669" s="321" t="s">
        <v>86</v>
      </c>
      <c r="C669" s="360">
        <f>C670+C675+C689+C693+C705+C708+C712+C717+C721+C725+C728+C737+C739</f>
        <v>92791</v>
      </c>
      <c r="D669" s="360">
        <f>D670+D675+D689+D693+D705+D708+D712+D717+D721+D725+D728+D737+D739</f>
        <v>151789</v>
      </c>
      <c r="E669" s="323">
        <f t="shared" si="32"/>
        <v>0.636</v>
      </c>
      <c r="F669" s="297" t="str">
        <f t="shared" si="30"/>
        <v>是</v>
      </c>
      <c r="G669" s="172" t="str">
        <f t="shared" si="31"/>
        <v>类</v>
      </c>
    </row>
    <row r="670" ht="36" customHeight="1" spans="1:7">
      <c r="A670" s="455" t="s">
        <v>1241</v>
      </c>
      <c r="B670" s="321" t="s">
        <v>1242</v>
      </c>
      <c r="C670" s="360">
        <f>SUM(C671:C674)</f>
        <v>1375</v>
      </c>
      <c r="D670" s="360">
        <f>SUM(D671:D674)</f>
        <v>979</v>
      </c>
      <c r="E670" s="323">
        <f t="shared" si="32"/>
        <v>-0.288</v>
      </c>
      <c r="F670" s="297" t="str">
        <f t="shared" si="30"/>
        <v>是</v>
      </c>
      <c r="G670" s="172" t="str">
        <f t="shared" si="31"/>
        <v>款</v>
      </c>
    </row>
    <row r="671" ht="36" customHeight="1" spans="1:7">
      <c r="A671" s="456" t="s">
        <v>1243</v>
      </c>
      <c r="B671" s="329" t="s">
        <v>139</v>
      </c>
      <c r="C671" s="364">
        <v>1054</v>
      </c>
      <c r="D671" s="364">
        <v>740</v>
      </c>
      <c r="E671" s="328">
        <f t="shared" si="32"/>
        <v>-0.298</v>
      </c>
      <c r="F671" s="297" t="str">
        <f t="shared" si="30"/>
        <v>是</v>
      </c>
      <c r="G671" s="172" t="str">
        <f t="shared" si="31"/>
        <v>项</v>
      </c>
    </row>
    <row r="672" ht="36" customHeight="1" spans="1:7">
      <c r="A672" s="456" t="s">
        <v>1244</v>
      </c>
      <c r="B672" s="329" t="s">
        <v>141</v>
      </c>
      <c r="C672" s="364">
        <v>195</v>
      </c>
      <c r="D672" s="364">
        <v>135</v>
      </c>
      <c r="E672" s="328">
        <f t="shared" si="32"/>
        <v>-0.308</v>
      </c>
      <c r="F672" s="297" t="str">
        <f t="shared" si="30"/>
        <v>是</v>
      </c>
      <c r="G672" s="172" t="str">
        <f t="shared" si="31"/>
        <v>项</v>
      </c>
    </row>
    <row r="673" ht="36" customHeight="1" spans="1:7">
      <c r="A673" s="456" t="s">
        <v>1245</v>
      </c>
      <c r="B673" s="329" t="s">
        <v>143</v>
      </c>
      <c r="C673" s="364">
        <v>102</v>
      </c>
      <c r="D673" s="364">
        <v>99</v>
      </c>
      <c r="E673" s="328">
        <f t="shared" si="32"/>
        <v>-0.029</v>
      </c>
      <c r="F673" s="297" t="str">
        <f t="shared" si="30"/>
        <v>是</v>
      </c>
      <c r="G673" s="172" t="str">
        <f t="shared" si="31"/>
        <v>项</v>
      </c>
    </row>
    <row r="674" ht="36" customHeight="1" spans="1:7">
      <c r="A674" s="456" t="s">
        <v>1246</v>
      </c>
      <c r="B674" s="329" t="s">
        <v>1247</v>
      </c>
      <c r="C674" s="364">
        <v>24</v>
      </c>
      <c r="D674" s="364">
        <v>5</v>
      </c>
      <c r="E674" s="328">
        <f t="shared" si="32"/>
        <v>-0.792</v>
      </c>
      <c r="F674" s="297" t="str">
        <f t="shared" si="30"/>
        <v>是</v>
      </c>
      <c r="G674" s="172" t="str">
        <f t="shared" si="31"/>
        <v>项</v>
      </c>
    </row>
    <row r="675" ht="36" customHeight="1" spans="1:7">
      <c r="A675" s="455" t="s">
        <v>1248</v>
      </c>
      <c r="B675" s="321" t="s">
        <v>1249</v>
      </c>
      <c r="C675" s="360">
        <f>SUM(C676:C688)</f>
        <v>2806</v>
      </c>
      <c r="D675" s="360">
        <f>SUM(D676:D688)</f>
        <v>16116</v>
      </c>
      <c r="E675" s="323">
        <f t="shared" si="32"/>
        <v>4.743</v>
      </c>
      <c r="F675" s="297" t="str">
        <f t="shared" si="30"/>
        <v>是</v>
      </c>
      <c r="G675" s="172" t="str">
        <f t="shared" si="31"/>
        <v>款</v>
      </c>
    </row>
    <row r="676" ht="36" customHeight="1" spans="1:7">
      <c r="A676" s="456" t="s">
        <v>1250</v>
      </c>
      <c r="B676" s="329" t="s">
        <v>1251</v>
      </c>
      <c r="C676" s="364">
        <v>917</v>
      </c>
      <c r="D676" s="364">
        <v>1823</v>
      </c>
      <c r="E676" s="328">
        <f t="shared" si="32"/>
        <v>0.988</v>
      </c>
      <c r="F676" s="297" t="str">
        <f t="shared" si="30"/>
        <v>是</v>
      </c>
      <c r="G676" s="172" t="str">
        <f t="shared" si="31"/>
        <v>项</v>
      </c>
    </row>
    <row r="677" ht="36" customHeight="1" spans="1:7">
      <c r="A677" s="456" t="s">
        <v>1252</v>
      </c>
      <c r="B677" s="329" t="s">
        <v>1253</v>
      </c>
      <c r="C677" s="364">
        <v>768</v>
      </c>
      <c r="D677" s="364">
        <v>9</v>
      </c>
      <c r="E677" s="328">
        <f t="shared" si="32"/>
        <v>-0.988</v>
      </c>
      <c r="F677" s="297" t="str">
        <f t="shared" si="30"/>
        <v>是</v>
      </c>
      <c r="G677" s="172" t="str">
        <f t="shared" si="31"/>
        <v>项</v>
      </c>
    </row>
    <row r="678" ht="36" hidden="1" customHeight="1" spans="1:7">
      <c r="A678" s="456" t="s">
        <v>1254</v>
      </c>
      <c r="B678" s="329" t="s">
        <v>1255</v>
      </c>
      <c r="C678" s="364">
        <v>0</v>
      </c>
      <c r="D678" s="364"/>
      <c r="E678" s="328" t="str">
        <f t="shared" si="32"/>
        <v/>
      </c>
      <c r="F678" s="297" t="str">
        <f t="shared" si="30"/>
        <v>否</v>
      </c>
      <c r="G678" s="172" t="str">
        <f t="shared" si="31"/>
        <v>项</v>
      </c>
    </row>
    <row r="679" ht="36" hidden="1" customHeight="1" spans="1:7">
      <c r="A679" s="456" t="s">
        <v>1256</v>
      </c>
      <c r="B679" s="329" t="s">
        <v>1257</v>
      </c>
      <c r="C679" s="364">
        <v>0</v>
      </c>
      <c r="D679" s="364"/>
      <c r="E679" s="328" t="str">
        <f t="shared" si="32"/>
        <v/>
      </c>
      <c r="F679" s="297" t="str">
        <f t="shared" si="30"/>
        <v>否</v>
      </c>
      <c r="G679" s="172" t="str">
        <f t="shared" si="31"/>
        <v>项</v>
      </c>
    </row>
    <row r="680" ht="36" customHeight="1" spans="1:7">
      <c r="A680" s="456" t="s">
        <v>1258</v>
      </c>
      <c r="B680" s="329" t="s">
        <v>1259</v>
      </c>
      <c r="C680" s="364">
        <v>383</v>
      </c>
      <c r="D680" s="364">
        <v>378</v>
      </c>
      <c r="E680" s="328">
        <f t="shared" si="32"/>
        <v>-0.013</v>
      </c>
      <c r="F680" s="297" t="str">
        <f t="shared" si="30"/>
        <v>是</v>
      </c>
      <c r="G680" s="172" t="str">
        <f t="shared" si="31"/>
        <v>项</v>
      </c>
    </row>
    <row r="681" ht="36" hidden="1" customHeight="1" spans="1:7">
      <c r="A681" s="456" t="s">
        <v>1260</v>
      </c>
      <c r="B681" s="329" t="s">
        <v>1261</v>
      </c>
      <c r="C681" s="364">
        <v>0</v>
      </c>
      <c r="D681" s="364">
        <v>0</v>
      </c>
      <c r="E681" s="328" t="str">
        <f t="shared" si="32"/>
        <v/>
      </c>
      <c r="F681" s="297" t="str">
        <f t="shared" si="30"/>
        <v>否</v>
      </c>
      <c r="G681" s="172" t="str">
        <f t="shared" si="31"/>
        <v>项</v>
      </c>
    </row>
    <row r="682" ht="36" customHeight="1" spans="1:7">
      <c r="A682" s="456" t="s">
        <v>1262</v>
      </c>
      <c r="B682" s="329" t="s">
        <v>1263</v>
      </c>
      <c r="C682" s="364">
        <v>50</v>
      </c>
      <c r="D682" s="364">
        <v>0</v>
      </c>
      <c r="E682" s="328" t="str">
        <f t="shared" si="32"/>
        <v/>
      </c>
      <c r="F682" s="297" t="str">
        <f t="shared" si="30"/>
        <v>是</v>
      </c>
      <c r="G682" s="172" t="str">
        <f t="shared" si="31"/>
        <v>项</v>
      </c>
    </row>
    <row r="683" ht="36" hidden="1" customHeight="1" spans="1:7">
      <c r="A683" s="456" t="s">
        <v>1264</v>
      </c>
      <c r="B683" s="329" t="s">
        <v>1265</v>
      </c>
      <c r="C683" s="364">
        <v>0</v>
      </c>
      <c r="D683" s="364"/>
      <c r="E683" s="328" t="str">
        <f t="shared" si="32"/>
        <v/>
      </c>
      <c r="F683" s="297" t="str">
        <f t="shared" si="30"/>
        <v>否</v>
      </c>
      <c r="G683" s="172" t="str">
        <f t="shared" si="31"/>
        <v>项</v>
      </c>
    </row>
    <row r="684" ht="36" hidden="1" customHeight="1" spans="1:7">
      <c r="A684" s="456" t="s">
        <v>1266</v>
      </c>
      <c r="B684" s="329" t="s">
        <v>1267</v>
      </c>
      <c r="C684" s="364">
        <v>0</v>
      </c>
      <c r="D684" s="364"/>
      <c r="E684" s="328" t="str">
        <f t="shared" si="32"/>
        <v/>
      </c>
      <c r="F684" s="297" t="str">
        <f t="shared" si="30"/>
        <v>否</v>
      </c>
      <c r="G684" s="172" t="str">
        <f t="shared" si="31"/>
        <v>项</v>
      </c>
    </row>
    <row r="685" ht="36" hidden="1" customHeight="1" spans="1:7">
      <c r="A685" s="456" t="s">
        <v>1268</v>
      </c>
      <c r="B685" s="329" t="s">
        <v>1269</v>
      </c>
      <c r="C685" s="364">
        <v>0</v>
      </c>
      <c r="D685" s="364"/>
      <c r="E685" s="328" t="str">
        <f t="shared" si="32"/>
        <v/>
      </c>
      <c r="F685" s="297" t="str">
        <f t="shared" si="30"/>
        <v>否</v>
      </c>
      <c r="G685" s="172" t="str">
        <f t="shared" si="31"/>
        <v>项</v>
      </c>
    </row>
    <row r="686" ht="36" hidden="1" customHeight="1" spans="1:7">
      <c r="A686" s="456" t="s">
        <v>1270</v>
      </c>
      <c r="B686" s="329" t="s">
        <v>1271</v>
      </c>
      <c r="C686" s="364">
        <v>0</v>
      </c>
      <c r="D686" s="364"/>
      <c r="E686" s="328" t="str">
        <f t="shared" si="32"/>
        <v/>
      </c>
      <c r="F686" s="297" t="str">
        <f t="shared" si="30"/>
        <v>否</v>
      </c>
      <c r="G686" s="172" t="str">
        <f t="shared" si="31"/>
        <v>项</v>
      </c>
    </row>
    <row r="687" ht="36" hidden="1" customHeight="1" spans="1:7">
      <c r="A687" s="456" t="s">
        <v>1272</v>
      </c>
      <c r="B687" s="329" t="s">
        <v>1273</v>
      </c>
      <c r="C687" s="364">
        <v>0</v>
      </c>
      <c r="D687" s="364"/>
      <c r="E687" s="328" t="str">
        <f t="shared" si="32"/>
        <v/>
      </c>
      <c r="F687" s="297" t="str">
        <f t="shared" si="30"/>
        <v>否</v>
      </c>
      <c r="G687" s="172" t="str">
        <f t="shared" si="31"/>
        <v>项</v>
      </c>
    </row>
    <row r="688" ht="36" customHeight="1" spans="1:7">
      <c r="A688" s="456" t="s">
        <v>1274</v>
      </c>
      <c r="B688" s="329" t="s">
        <v>1275</v>
      </c>
      <c r="C688" s="364">
        <v>688</v>
      </c>
      <c r="D688" s="364">
        <v>13906</v>
      </c>
      <c r="E688" s="328">
        <f t="shared" si="32"/>
        <v>19.212</v>
      </c>
      <c r="F688" s="297" t="str">
        <f t="shared" si="30"/>
        <v>是</v>
      </c>
      <c r="G688" s="172" t="str">
        <f t="shared" si="31"/>
        <v>项</v>
      </c>
    </row>
    <row r="689" ht="36" hidden="1" customHeight="1" spans="1:7">
      <c r="A689" s="455" t="s">
        <v>1276</v>
      </c>
      <c r="B689" s="321" t="s">
        <v>1277</v>
      </c>
      <c r="C689" s="360">
        <f>SUM(C690:C692)</f>
        <v>0</v>
      </c>
      <c r="D689" s="360">
        <f>SUM(D690:D692)</f>
        <v>0</v>
      </c>
      <c r="E689" s="323" t="str">
        <f t="shared" si="32"/>
        <v/>
      </c>
      <c r="F689" s="297" t="str">
        <f t="shared" si="30"/>
        <v>否</v>
      </c>
      <c r="G689" s="172" t="str">
        <f t="shared" si="31"/>
        <v>款</v>
      </c>
    </row>
    <row r="690" ht="36" hidden="1" customHeight="1" spans="1:7">
      <c r="A690" s="456" t="s">
        <v>1278</v>
      </c>
      <c r="B690" s="329" t="s">
        <v>1279</v>
      </c>
      <c r="C690" s="364"/>
      <c r="D690" s="364"/>
      <c r="E690" s="328" t="str">
        <f t="shared" si="32"/>
        <v/>
      </c>
      <c r="F690" s="297" t="str">
        <f t="shared" si="30"/>
        <v>否</v>
      </c>
      <c r="G690" s="172" t="str">
        <f t="shared" si="31"/>
        <v>项</v>
      </c>
    </row>
    <row r="691" ht="36" hidden="1" customHeight="1" spans="1:7">
      <c r="A691" s="456" t="s">
        <v>1280</v>
      </c>
      <c r="B691" s="329" t="s">
        <v>1281</v>
      </c>
      <c r="C691" s="364"/>
      <c r="D691" s="364"/>
      <c r="E691" s="328" t="str">
        <f t="shared" si="32"/>
        <v/>
      </c>
      <c r="F691" s="297" t="str">
        <f t="shared" si="30"/>
        <v>否</v>
      </c>
      <c r="G691" s="172" t="str">
        <f t="shared" si="31"/>
        <v>项</v>
      </c>
    </row>
    <row r="692" ht="36" hidden="1" customHeight="1" spans="1:7">
      <c r="A692" s="456" t="s">
        <v>1282</v>
      </c>
      <c r="B692" s="329" t="s">
        <v>1283</v>
      </c>
      <c r="C692" s="364"/>
      <c r="D692" s="364"/>
      <c r="E692" s="328" t="str">
        <f t="shared" si="32"/>
        <v/>
      </c>
      <c r="F692" s="297" t="str">
        <f t="shared" si="30"/>
        <v>否</v>
      </c>
      <c r="G692" s="172" t="str">
        <f t="shared" si="31"/>
        <v>项</v>
      </c>
    </row>
    <row r="693" ht="36" customHeight="1" spans="1:7">
      <c r="A693" s="455" t="s">
        <v>1284</v>
      </c>
      <c r="B693" s="321" t="s">
        <v>1285</v>
      </c>
      <c r="C693" s="360">
        <f>SUM(C694:C704)</f>
        <v>8941</v>
      </c>
      <c r="D693" s="360">
        <v>6830</v>
      </c>
      <c r="E693" s="323">
        <f t="shared" si="32"/>
        <v>-0.236</v>
      </c>
      <c r="F693" s="297" t="str">
        <f t="shared" si="30"/>
        <v>是</v>
      </c>
      <c r="G693" s="172" t="str">
        <f t="shared" si="31"/>
        <v>款</v>
      </c>
    </row>
    <row r="694" ht="36" customHeight="1" spans="1:7">
      <c r="A694" s="456" t="s">
        <v>1286</v>
      </c>
      <c r="B694" s="329" t="s">
        <v>1287</v>
      </c>
      <c r="C694" s="364">
        <v>1900</v>
      </c>
      <c r="D694" s="364">
        <v>1756</v>
      </c>
      <c r="E694" s="328">
        <f t="shared" si="32"/>
        <v>-0.076</v>
      </c>
      <c r="F694" s="297" t="str">
        <f t="shared" si="30"/>
        <v>是</v>
      </c>
      <c r="G694" s="172" t="str">
        <f t="shared" si="31"/>
        <v>项</v>
      </c>
    </row>
    <row r="695" ht="36" customHeight="1" spans="1:7">
      <c r="A695" s="456" t="s">
        <v>1288</v>
      </c>
      <c r="B695" s="329" t="s">
        <v>1289</v>
      </c>
      <c r="C695" s="364">
        <v>505</v>
      </c>
      <c r="D695" s="364">
        <v>615</v>
      </c>
      <c r="E695" s="328">
        <f t="shared" si="32"/>
        <v>0.218</v>
      </c>
      <c r="F695" s="297" t="str">
        <f t="shared" si="30"/>
        <v>是</v>
      </c>
      <c r="G695" s="172" t="str">
        <f t="shared" si="31"/>
        <v>项</v>
      </c>
    </row>
    <row r="696" ht="36" customHeight="1" spans="1:7">
      <c r="A696" s="456" t="s">
        <v>1290</v>
      </c>
      <c r="B696" s="329" t="s">
        <v>1291</v>
      </c>
      <c r="C696" s="364">
        <v>1841</v>
      </c>
      <c r="D696" s="364">
        <v>1718</v>
      </c>
      <c r="E696" s="328">
        <f t="shared" si="32"/>
        <v>-0.067</v>
      </c>
      <c r="F696" s="297" t="str">
        <f t="shared" si="30"/>
        <v>是</v>
      </c>
      <c r="G696" s="172" t="str">
        <f t="shared" si="31"/>
        <v>项</v>
      </c>
    </row>
    <row r="697" ht="36" hidden="1" customHeight="1" spans="1:7">
      <c r="A697" s="456" t="s">
        <v>1292</v>
      </c>
      <c r="B697" s="329" t="s">
        <v>1293</v>
      </c>
      <c r="C697" s="364">
        <v>0</v>
      </c>
      <c r="D697" s="364"/>
      <c r="E697" s="328" t="str">
        <f t="shared" si="32"/>
        <v/>
      </c>
      <c r="F697" s="297" t="str">
        <f t="shared" si="30"/>
        <v>否</v>
      </c>
      <c r="G697" s="172" t="str">
        <f t="shared" si="31"/>
        <v>项</v>
      </c>
    </row>
    <row r="698" ht="36" customHeight="1" spans="1:7">
      <c r="A698" s="456" t="s">
        <v>1294</v>
      </c>
      <c r="B698" s="329" t="s">
        <v>1295</v>
      </c>
      <c r="C698" s="364">
        <v>870</v>
      </c>
      <c r="D698" s="364">
        <v>870</v>
      </c>
      <c r="E698" s="328">
        <f t="shared" si="32"/>
        <v>0</v>
      </c>
      <c r="F698" s="297" t="str">
        <f t="shared" si="30"/>
        <v>是</v>
      </c>
      <c r="G698" s="172" t="str">
        <f t="shared" si="31"/>
        <v>项</v>
      </c>
    </row>
    <row r="699" ht="36" customHeight="1" spans="1:7">
      <c r="A699" s="456" t="s">
        <v>1296</v>
      </c>
      <c r="B699" s="329" t="s">
        <v>1297</v>
      </c>
      <c r="C699" s="364">
        <v>683</v>
      </c>
      <c r="D699" s="364">
        <v>709</v>
      </c>
      <c r="E699" s="328">
        <f t="shared" si="32"/>
        <v>0.038</v>
      </c>
      <c r="F699" s="297" t="str">
        <f t="shared" si="30"/>
        <v>是</v>
      </c>
      <c r="G699" s="172" t="str">
        <f t="shared" si="31"/>
        <v>项</v>
      </c>
    </row>
    <row r="700" ht="36" hidden="1" customHeight="1" spans="1:7">
      <c r="A700" s="456" t="s">
        <v>1298</v>
      </c>
      <c r="B700" s="329" t="s">
        <v>1299</v>
      </c>
      <c r="C700" s="364">
        <v>0</v>
      </c>
      <c r="D700" s="364"/>
      <c r="E700" s="328" t="str">
        <f t="shared" si="32"/>
        <v/>
      </c>
      <c r="F700" s="297" t="str">
        <f t="shared" si="30"/>
        <v>否</v>
      </c>
      <c r="G700" s="172" t="str">
        <f t="shared" si="31"/>
        <v>项</v>
      </c>
    </row>
    <row r="701" ht="36" customHeight="1" spans="1:7">
      <c r="A701" s="456" t="s">
        <v>1300</v>
      </c>
      <c r="B701" s="329" t="s">
        <v>1301</v>
      </c>
      <c r="C701" s="364">
        <v>296</v>
      </c>
      <c r="D701" s="364">
        <v>85</v>
      </c>
      <c r="E701" s="328">
        <f t="shared" si="32"/>
        <v>-0.713</v>
      </c>
      <c r="F701" s="297" t="str">
        <f t="shared" si="30"/>
        <v>是</v>
      </c>
      <c r="G701" s="172" t="str">
        <f t="shared" si="31"/>
        <v>项</v>
      </c>
    </row>
    <row r="702" ht="36" customHeight="1" spans="1:7">
      <c r="A702" s="456" t="s">
        <v>1302</v>
      </c>
      <c r="B702" s="329" t="s">
        <v>1303</v>
      </c>
      <c r="C702" s="364">
        <v>171</v>
      </c>
      <c r="D702" s="364">
        <v>1076</v>
      </c>
      <c r="E702" s="328">
        <f t="shared" si="32"/>
        <v>5.292</v>
      </c>
      <c r="F702" s="297" t="str">
        <f t="shared" si="30"/>
        <v>是</v>
      </c>
      <c r="G702" s="172" t="str">
        <f t="shared" si="31"/>
        <v>项</v>
      </c>
    </row>
    <row r="703" ht="36" customHeight="1" spans="1:7">
      <c r="A703" s="456" t="s">
        <v>1304</v>
      </c>
      <c r="B703" s="329" t="s">
        <v>1305</v>
      </c>
      <c r="C703" s="364">
        <v>2675</v>
      </c>
      <c r="D703" s="364">
        <v>1</v>
      </c>
      <c r="E703" s="328"/>
      <c r="F703" s="297" t="str">
        <f t="shared" si="30"/>
        <v>是</v>
      </c>
      <c r="G703" s="172" t="str">
        <f t="shared" si="31"/>
        <v>项</v>
      </c>
    </row>
    <row r="704" ht="36" hidden="1" customHeight="1" spans="1:7">
      <c r="A704" s="456" t="s">
        <v>1306</v>
      </c>
      <c r="B704" s="329" t="s">
        <v>1307</v>
      </c>
      <c r="C704" s="364">
        <v>0</v>
      </c>
      <c r="D704" s="364"/>
      <c r="E704" s="328" t="str">
        <f t="shared" si="32"/>
        <v/>
      </c>
      <c r="F704" s="297" t="str">
        <f t="shared" si="30"/>
        <v>否</v>
      </c>
      <c r="G704" s="172" t="str">
        <f t="shared" si="31"/>
        <v>项</v>
      </c>
    </row>
    <row r="705" ht="36" customHeight="1" spans="1:7">
      <c r="A705" s="455" t="s">
        <v>1308</v>
      </c>
      <c r="B705" s="321" t="s">
        <v>1309</v>
      </c>
      <c r="C705" s="360">
        <f>SUM(C706:C707)</f>
        <v>321</v>
      </c>
      <c r="D705" s="360">
        <v>613</v>
      </c>
      <c r="E705" s="323">
        <f t="shared" si="32"/>
        <v>0.91</v>
      </c>
      <c r="F705" s="297" t="str">
        <f t="shared" si="30"/>
        <v>是</v>
      </c>
      <c r="G705" s="172" t="str">
        <f t="shared" si="31"/>
        <v>款</v>
      </c>
    </row>
    <row r="706" ht="36" customHeight="1" spans="1:7">
      <c r="A706" s="456" t="s">
        <v>1310</v>
      </c>
      <c r="B706" s="329" t="s">
        <v>1311</v>
      </c>
      <c r="C706" s="364">
        <v>321</v>
      </c>
      <c r="D706" s="364">
        <v>613</v>
      </c>
      <c r="E706" s="328">
        <f t="shared" si="32"/>
        <v>0.91</v>
      </c>
      <c r="F706" s="297" t="str">
        <f t="shared" si="30"/>
        <v>是</v>
      </c>
      <c r="G706" s="172" t="str">
        <f t="shared" si="31"/>
        <v>项</v>
      </c>
    </row>
    <row r="707" ht="36" hidden="1" customHeight="1" spans="1:7">
      <c r="A707" s="456" t="s">
        <v>1312</v>
      </c>
      <c r="B707" s="329" t="s">
        <v>1313</v>
      </c>
      <c r="C707" s="364">
        <v>0</v>
      </c>
      <c r="D707" s="364"/>
      <c r="E707" s="328" t="str">
        <f t="shared" si="32"/>
        <v/>
      </c>
      <c r="F707" s="297" t="str">
        <f t="shared" si="30"/>
        <v>否</v>
      </c>
      <c r="G707" s="172" t="str">
        <f t="shared" si="31"/>
        <v>项</v>
      </c>
    </row>
    <row r="708" ht="36" customHeight="1" spans="1:7">
      <c r="A708" s="455" t="s">
        <v>1314</v>
      </c>
      <c r="B708" s="321" t="s">
        <v>1315</v>
      </c>
      <c r="C708" s="360">
        <f>SUM(C709:C711)</f>
        <v>10</v>
      </c>
      <c r="D708" s="360">
        <f>SUM(D709:D711)</f>
        <v>118</v>
      </c>
      <c r="E708" s="323">
        <f t="shared" si="32"/>
        <v>10.8</v>
      </c>
      <c r="F708" s="297" t="str">
        <f t="shared" ref="F708:F771" si="33">IF(LEN(A708)=3,"是",IF(B708&lt;&gt;"",IF(SUM(C708:D708)&lt;&gt;0,"是","否"),"是"))</f>
        <v>是</v>
      </c>
      <c r="G708" s="172" t="str">
        <f t="shared" ref="G708:G771" si="34">IF(LEN(A708)=3,"类",IF(LEN(A708)=5,"款","项"))</f>
        <v>款</v>
      </c>
    </row>
    <row r="709" ht="36" customHeight="1" spans="1:7">
      <c r="A709" s="456" t="s">
        <v>1316</v>
      </c>
      <c r="B709" s="329" t="s">
        <v>1317</v>
      </c>
      <c r="C709" s="364">
        <v>0</v>
      </c>
      <c r="D709" s="364">
        <v>13</v>
      </c>
      <c r="E709" s="328"/>
      <c r="F709" s="297" t="str">
        <f t="shared" si="33"/>
        <v>是</v>
      </c>
      <c r="G709" s="172" t="str">
        <f t="shared" si="34"/>
        <v>项</v>
      </c>
    </row>
    <row r="710" ht="36" customHeight="1" spans="1:7">
      <c r="A710" s="456" t="s">
        <v>1318</v>
      </c>
      <c r="B710" s="329" t="s">
        <v>1319</v>
      </c>
      <c r="C710" s="364">
        <v>6</v>
      </c>
      <c r="D710" s="364">
        <v>100</v>
      </c>
      <c r="E710" s="328">
        <f t="shared" ref="E710:E771" si="35">IF(D710&gt;0,D710/C710-1,IF(C710&lt;0,-(D710/C710-1),""))</f>
        <v>15.667</v>
      </c>
      <c r="F710" s="297" t="str">
        <f t="shared" si="33"/>
        <v>是</v>
      </c>
      <c r="G710" s="172" t="str">
        <f t="shared" si="34"/>
        <v>项</v>
      </c>
    </row>
    <row r="711" ht="36" customHeight="1" spans="1:7">
      <c r="A711" s="456" t="s">
        <v>1320</v>
      </c>
      <c r="B711" s="329" t="s">
        <v>1321</v>
      </c>
      <c r="C711" s="364">
        <v>4</v>
      </c>
      <c r="D711" s="364">
        <v>5</v>
      </c>
      <c r="E711" s="328">
        <f t="shared" si="35"/>
        <v>0.25</v>
      </c>
      <c r="F711" s="297" t="str">
        <f t="shared" si="33"/>
        <v>是</v>
      </c>
      <c r="G711" s="172" t="str">
        <f t="shared" si="34"/>
        <v>项</v>
      </c>
    </row>
    <row r="712" ht="36" customHeight="1" spans="1:7">
      <c r="A712" s="455" t="s">
        <v>1322</v>
      </c>
      <c r="B712" s="321" t="s">
        <v>1323</v>
      </c>
      <c r="C712" s="360">
        <f>SUM(C713:C716)</f>
        <v>22213</v>
      </c>
      <c r="D712" s="360">
        <f>SUM(D713:D716)</f>
        <v>16283</v>
      </c>
      <c r="E712" s="323">
        <f t="shared" si="35"/>
        <v>-0.267</v>
      </c>
      <c r="F712" s="297" t="str">
        <f t="shared" si="33"/>
        <v>是</v>
      </c>
      <c r="G712" s="172" t="str">
        <f t="shared" si="34"/>
        <v>款</v>
      </c>
    </row>
    <row r="713" ht="36" customHeight="1" spans="1:7">
      <c r="A713" s="456" t="s">
        <v>1324</v>
      </c>
      <c r="B713" s="329" t="s">
        <v>1325</v>
      </c>
      <c r="C713" s="364">
        <v>4180</v>
      </c>
      <c r="D713" s="364">
        <v>4688</v>
      </c>
      <c r="E713" s="328">
        <f t="shared" si="35"/>
        <v>0.122</v>
      </c>
      <c r="F713" s="297" t="str">
        <f t="shared" si="33"/>
        <v>是</v>
      </c>
      <c r="G713" s="172" t="str">
        <f t="shared" si="34"/>
        <v>项</v>
      </c>
    </row>
    <row r="714" ht="36" customHeight="1" spans="1:7">
      <c r="A714" s="456" t="s">
        <v>1326</v>
      </c>
      <c r="B714" s="329" t="s">
        <v>1327</v>
      </c>
      <c r="C714" s="364">
        <v>7700</v>
      </c>
      <c r="D714" s="364">
        <v>4179</v>
      </c>
      <c r="E714" s="328">
        <f t="shared" si="35"/>
        <v>-0.457</v>
      </c>
      <c r="F714" s="297" t="str">
        <f t="shared" si="33"/>
        <v>是</v>
      </c>
      <c r="G714" s="172" t="str">
        <f t="shared" si="34"/>
        <v>项</v>
      </c>
    </row>
    <row r="715" ht="36" customHeight="1" spans="1:7">
      <c r="A715" s="456" t="s">
        <v>1328</v>
      </c>
      <c r="B715" s="329" t="s">
        <v>1329</v>
      </c>
      <c r="C715" s="364">
        <v>9446</v>
      </c>
      <c r="D715" s="364">
        <v>6564</v>
      </c>
      <c r="E715" s="328">
        <f t="shared" si="35"/>
        <v>-0.305</v>
      </c>
      <c r="F715" s="297" t="str">
        <f t="shared" si="33"/>
        <v>是</v>
      </c>
      <c r="G715" s="172" t="str">
        <f t="shared" si="34"/>
        <v>项</v>
      </c>
    </row>
    <row r="716" ht="36" customHeight="1" spans="1:7">
      <c r="A716" s="456" t="s">
        <v>1330</v>
      </c>
      <c r="B716" s="329" t="s">
        <v>1331</v>
      </c>
      <c r="C716" s="364">
        <v>887</v>
      </c>
      <c r="D716" s="364">
        <v>852</v>
      </c>
      <c r="E716" s="328">
        <f t="shared" si="35"/>
        <v>-0.039</v>
      </c>
      <c r="F716" s="297" t="str">
        <f t="shared" si="33"/>
        <v>是</v>
      </c>
      <c r="G716" s="172" t="str">
        <f t="shared" si="34"/>
        <v>项</v>
      </c>
    </row>
    <row r="717" ht="36" customHeight="1" spans="1:7">
      <c r="A717" s="455" t="s">
        <v>1332</v>
      </c>
      <c r="B717" s="321" t="s">
        <v>1333</v>
      </c>
      <c r="C717" s="360">
        <f>SUM(C718:C720)</f>
        <v>52546</v>
      </c>
      <c r="D717" s="360">
        <v>102340</v>
      </c>
      <c r="E717" s="323">
        <f t="shared" si="35"/>
        <v>0.948</v>
      </c>
      <c r="F717" s="297" t="str">
        <f t="shared" si="33"/>
        <v>是</v>
      </c>
      <c r="G717" s="172" t="str">
        <f t="shared" si="34"/>
        <v>款</v>
      </c>
    </row>
    <row r="718" ht="36" customHeight="1" spans="1:7">
      <c r="A718" s="456" t="s">
        <v>1334</v>
      </c>
      <c r="B718" s="329" t="s">
        <v>1335</v>
      </c>
      <c r="C718" s="364">
        <v>0</v>
      </c>
      <c r="D718" s="364">
        <v>902</v>
      </c>
      <c r="E718" s="328"/>
      <c r="F718" s="297" t="str">
        <f t="shared" si="33"/>
        <v>是</v>
      </c>
      <c r="G718" s="172" t="str">
        <f t="shared" si="34"/>
        <v>项</v>
      </c>
    </row>
    <row r="719" ht="36" customHeight="1" spans="1:7">
      <c r="A719" s="456" t="s">
        <v>1336</v>
      </c>
      <c r="B719" s="329" t="s">
        <v>1337</v>
      </c>
      <c r="C719" s="364">
        <v>52546</v>
      </c>
      <c r="D719" s="364">
        <v>101438</v>
      </c>
      <c r="E719" s="328">
        <f t="shared" si="35"/>
        <v>0.93</v>
      </c>
      <c r="F719" s="297" t="str">
        <f t="shared" si="33"/>
        <v>是</v>
      </c>
      <c r="G719" s="172" t="str">
        <f t="shared" si="34"/>
        <v>项</v>
      </c>
    </row>
    <row r="720" ht="36" hidden="1" customHeight="1" spans="1:7">
      <c r="A720" s="456" t="s">
        <v>1338</v>
      </c>
      <c r="B720" s="329" t="s">
        <v>1339</v>
      </c>
      <c r="C720" s="364">
        <v>0</v>
      </c>
      <c r="D720" s="364"/>
      <c r="E720" s="328" t="str">
        <f t="shared" si="35"/>
        <v/>
      </c>
      <c r="F720" s="297" t="str">
        <f t="shared" si="33"/>
        <v>否</v>
      </c>
      <c r="G720" s="172" t="str">
        <f t="shared" si="34"/>
        <v>项</v>
      </c>
    </row>
    <row r="721" ht="36" customHeight="1" spans="1:7">
      <c r="A721" s="455" t="s">
        <v>1340</v>
      </c>
      <c r="B721" s="321" t="s">
        <v>1341</v>
      </c>
      <c r="C721" s="360">
        <f>SUM(C722:C724)</f>
        <v>946</v>
      </c>
      <c r="D721" s="360">
        <v>5453</v>
      </c>
      <c r="E721" s="323">
        <f t="shared" si="35"/>
        <v>4.764</v>
      </c>
      <c r="F721" s="297" t="str">
        <f t="shared" si="33"/>
        <v>是</v>
      </c>
      <c r="G721" s="172" t="str">
        <f t="shared" si="34"/>
        <v>款</v>
      </c>
    </row>
    <row r="722" ht="36" customHeight="1" spans="1:7">
      <c r="A722" s="456" t="s">
        <v>1342</v>
      </c>
      <c r="B722" s="329" t="s">
        <v>1343</v>
      </c>
      <c r="C722" s="364">
        <v>857</v>
      </c>
      <c r="D722" s="364">
        <v>5453</v>
      </c>
      <c r="E722" s="328">
        <f t="shared" si="35"/>
        <v>5.363</v>
      </c>
      <c r="F722" s="297" t="str">
        <f t="shared" si="33"/>
        <v>是</v>
      </c>
      <c r="G722" s="172" t="str">
        <f t="shared" si="34"/>
        <v>项</v>
      </c>
    </row>
    <row r="723" ht="36" customHeight="1" spans="1:7">
      <c r="A723" s="456" t="s">
        <v>1344</v>
      </c>
      <c r="B723" s="329" t="s">
        <v>1345</v>
      </c>
      <c r="C723" s="364">
        <v>89</v>
      </c>
      <c r="D723" s="364">
        <v>0</v>
      </c>
      <c r="E723" s="328" t="str">
        <f t="shared" si="35"/>
        <v/>
      </c>
      <c r="F723" s="297" t="str">
        <f t="shared" si="33"/>
        <v>是</v>
      </c>
      <c r="G723" s="172" t="str">
        <f t="shared" si="34"/>
        <v>项</v>
      </c>
    </row>
    <row r="724" ht="36" hidden="1" customHeight="1" spans="1:7">
      <c r="A724" s="456" t="s">
        <v>1346</v>
      </c>
      <c r="B724" s="329" t="s">
        <v>1347</v>
      </c>
      <c r="C724" s="364">
        <v>0</v>
      </c>
      <c r="D724" s="364"/>
      <c r="E724" s="328" t="str">
        <f t="shared" si="35"/>
        <v/>
      </c>
      <c r="F724" s="297" t="str">
        <f t="shared" si="33"/>
        <v>否</v>
      </c>
      <c r="G724" s="172" t="str">
        <f t="shared" si="34"/>
        <v>项</v>
      </c>
    </row>
    <row r="725" ht="36" hidden="1" customHeight="1" spans="1:7">
      <c r="A725" s="455" t="s">
        <v>1348</v>
      </c>
      <c r="B725" s="321" t="s">
        <v>1349</v>
      </c>
      <c r="C725" s="360">
        <f>SUM(C726:C727)</f>
        <v>0</v>
      </c>
      <c r="D725" s="360">
        <f>SUM(D726:D727)</f>
        <v>0</v>
      </c>
      <c r="E725" s="323" t="str">
        <f t="shared" si="35"/>
        <v/>
      </c>
      <c r="F725" s="297" t="str">
        <f t="shared" si="33"/>
        <v>否</v>
      </c>
      <c r="G725" s="172" t="str">
        <f t="shared" si="34"/>
        <v>款</v>
      </c>
    </row>
    <row r="726" ht="36" hidden="1" customHeight="1" spans="1:7">
      <c r="A726" s="456" t="s">
        <v>1350</v>
      </c>
      <c r="B726" s="329" t="s">
        <v>1351</v>
      </c>
      <c r="C726" s="364"/>
      <c r="D726" s="364"/>
      <c r="E726" s="328" t="str">
        <f t="shared" si="35"/>
        <v/>
      </c>
      <c r="F726" s="297" t="str">
        <f t="shared" si="33"/>
        <v>否</v>
      </c>
      <c r="G726" s="172" t="str">
        <f t="shared" si="34"/>
        <v>项</v>
      </c>
    </row>
    <row r="727" ht="36" hidden="1" customHeight="1" spans="1:7">
      <c r="A727" s="456" t="s">
        <v>1352</v>
      </c>
      <c r="B727" s="329" t="s">
        <v>1353</v>
      </c>
      <c r="C727" s="364"/>
      <c r="D727" s="364"/>
      <c r="E727" s="328" t="str">
        <f t="shared" si="35"/>
        <v/>
      </c>
      <c r="F727" s="297" t="str">
        <f t="shared" si="33"/>
        <v>否</v>
      </c>
      <c r="G727" s="172" t="str">
        <f t="shared" si="34"/>
        <v>项</v>
      </c>
    </row>
    <row r="728" ht="36" customHeight="1" spans="1:7">
      <c r="A728" s="455" t="s">
        <v>1354</v>
      </c>
      <c r="B728" s="321" t="s">
        <v>1355</v>
      </c>
      <c r="C728" s="360">
        <f>SUM(C729:C736)</f>
        <v>1408</v>
      </c>
      <c r="D728" s="360">
        <f>SUM(D729:D736)</f>
        <v>1296</v>
      </c>
      <c r="E728" s="323">
        <f t="shared" si="35"/>
        <v>-0.08</v>
      </c>
      <c r="F728" s="297" t="str">
        <f t="shared" si="33"/>
        <v>是</v>
      </c>
      <c r="G728" s="172" t="str">
        <f t="shared" si="34"/>
        <v>款</v>
      </c>
    </row>
    <row r="729" ht="36" customHeight="1" spans="1:7">
      <c r="A729" s="456" t="s">
        <v>1356</v>
      </c>
      <c r="B729" s="329" t="s">
        <v>139</v>
      </c>
      <c r="C729" s="364">
        <v>1029</v>
      </c>
      <c r="D729" s="364">
        <v>978</v>
      </c>
      <c r="E729" s="328">
        <f t="shared" si="35"/>
        <v>-0.05</v>
      </c>
      <c r="F729" s="297" t="str">
        <f t="shared" si="33"/>
        <v>是</v>
      </c>
      <c r="G729" s="172" t="str">
        <f t="shared" si="34"/>
        <v>项</v>
      </c>
    </row>
    <row r="730" ht="36" hidden="1" customHeight="1" spans="1:7">
      <c r="A730" s="456" t="s">
        <v>1357</v>
      </c>
      <c r="B730" s="329" t="s">
        <v>141</v>
      </c>
      <c r="C730" s="364">
        <v>0</v>
      </c>
      <c r="D730" s="364"/>
      <c r="E730" s="328" t="str">
        <f t="shared" si="35"/>
        <v/>
      </c>
      <c r="F730" s="297" t="str">
        <f t="shared" si="33"/>
        <v>否</v>
      </c>
      <c r="G730" s="172" t="str">
        <f t="shared" si="34"/>
        <v>项</v>
      </c>
    </row>
    <row r="731" ht="36" hidden="1" customHeight="1" spans="1:7">
      <c r="A731" s="456" t="s">
        <v>1358</v>
      </c>
      <c r="B731" s="329" t="s">
        <v>143</v>
      </c>
      <c r="C731" s="364">
        <v>0</v>
      </c>
      <c r="D731" s="364"/>
      <c r="E731" s="328" t="str">
        <f t="shared" si="35"/>
        <v/>
      </c>
      <c r="F731" s="297" t="str">
        <f t="shared" si="33"/>
        <v>否</v>
      </c>
      <c r="G731" s="172" t="str">
        <f t="shared" si="34"/>
        <v>项</v>
      </c>
    </row>
    <row r="732" ht="36" customHeight="1" spans="1:7">
      <c r="A732" s="456" t="s">
        <v>1359</v>
      </c>
      <c r="B732" s="329" t="s">
        <v>240</v>
      </c>
      <c r="C732" s="364">
        <v>190</v>
      </c>
      <c r="D732" s="364">
        <v>0</v>
      </c>
      <c r="E732" s="328" t="str">
        <f t="shared" si="35"/>
        <v/>
      </c>
      <c r="F732" s="297" t="str">
        <f t="shared" si="33"/>
        <v>是</v>
      </c>
      <c r="G732" s="172" t="str">
        <f t="shared" si="34"/>
        <v>项</v>
      </c>
    </row>
    <row r="733" ht="36" customHeight="1" spans="1:7">
      <c r="A733" s="456" t="s">
        <v>1360</v>
      </c>
      <c r="B733" s="329" t="s">
        <v>1361</v>
      </c>
      <c r="C733" s="364">
        <v>114</v>
      </c>
      <c r="D733" s="364">
        <v>246</v>
      </c>
      <c r="E733" s="328">
        <f t="shared" si="35"/>
        <v>1.158</v>
      </c>
      <c r="F733" s="297" t="str">
        <f t="shared" si="33"/>
        <v>是</v>
      </c>
      <c r="G733" s="172" t="str">
        <f t="shared" si="34"/>
        <v>项</v>
      </c>
    </row>
    <row r="734" ht="36" hidden="1" customHeight="1" spans="1:7">
      <c r="A734" s="456" t="s">
        <v>1362</v>
      </c>
      <c r="B734" s="329" t="s">
        <v>1363</v>
      </c>
      <c r="C734" s="364">
        <v>0</v>
      </c>
      <c r="D734" s="364"/>
      <c r="E734" s="328" t="str">
        <f t="shared" si="35"/>
        <v/>
      </c>
      <c r="F734" s="297" t="str">
        <f t="shared" si="33"/>
        <v>否</v>
      </c>
      <c r="G734" s="172" t="str">
        <f t="shared" si="34"/>
        <v>项</v>
      </c>
    </row>
    <row r="735" ht="36" customHeight="1" spans="1:7">
      <c r="A735" s="456" t="s">
        <v>1364</v>
      </c>
      <c r="B735" s="329" t="s">
        <v>157</v>
      </c>
      <c r="C735" s="364">
        <v>72</v>
      </c>
      <c r="D735" s="364">
        <v>68</v>
      </c>
      <c r="E735" s="328">
        <f t="shared" si="35"/>
        <v>-0.056</v>
      </c>
      <c r="F735" s="297" t="str">
        <f t="shared" si="33"/>
        <v>是</v>
      </c>
      <c r="G735" s="172" t="str">
        <f t="shared" si="34"/>
        <v>项</v>
      </c>
    </row>
    <row r="736" ht="36" customHeight="1" spans="1:7">
      <c r="A736" s="456" t="s">
        <v>1365</v>
      </c>
      <c r="B736" s="329" t="s">
        <v>1366</v>
      </c>
      <c r="C736" s="364">
        <v>3</v>
      </c>
      <c r="D736" s="364">
        <v>4</v>
      </c>
      <c r="E736" s="328">
        <f t="shared" si="35"/>
        <v>0.333</v>
      </c>
      <c r="F736" s="297" t="str">
        <f t="shared" si="33"/>
        <v>是</v>
      </c>
      <c r="G736" s="172" t="str">
        <f t="shared" si="34"/>
        <v>项</v>
      </c>
    </row>
    <row r="737" ht="36" customHeight="1" spans="1:7">
      <c r="A737" s="455" t="s">
        <v>1367</v>
      </c>
      <c r="B737" s="321" t="s">
        <v>1368</v>
      </c>
      <c r="C737" s="360">
        <f>C738</f>
        <v>20</v>
      </c>
      <c r="D737" s="360">
        <v>20</v>
      </c>
      <c r="E737" s="323">
        <f t="shared" si="35"/>
        <v>0</v>
      </c>
      <c r="F737" s="297" t="str">
        <f t="shared" si="33"/>
        <v>是</v>
      </c>
      <c r="G737" s="172" t="str">
        <f t="shared" si="34"/>
        <v>款</v>
      </c>
    </row>
    <row r="738" ht="36" customHeight="1" spans="1:7">
      <c r="A738" s="456" t="s">
        <v>1369</v>
      </c>
      <c r="B738" s="329" t="s">
        <v>1370</v>
      </c>
      <c r="C738" s="364">
        <v>20</v>
      </c>
      <c r="D738" s="364">
        <v>20</v>
      </c>
      <c r="E738" s="328">
        <f t="shared" si="35"/>
        <v>0</v>
      </c>
      <c r="F738" s="297" t="str">
        <f t="shared" si="33"/>
        <v>是</v>
      </c>
      <c r="G738" s="172" t="str">
        <f t="shared" si="34"/>
        <v>项</v>
      </c>
    </row>
    <row r="739" ht="36" customHeight="1" spans="1:7">
      <c r="A739" s="455" t="s">
        <v>1371</v>
      </c>
      <c r="B739" s="321" t="s">
        <v>1372</v>
      </c>
      <c r="C739" s="360">
        <f>C740</f>
        <v>2205</v>
      </c>
      <c r="D739" s="360">
        <v>1741</v>
      </c>
      <c r="E739" s="323">
        <f t="shared" si="35"/>
        <v>-0.21</v>
      </c>
      <c r="F739" s="297" t="str">
        <f t="shared" si="33"/>
        <v>是</v>
      </c>
      <c r="G739" s="172" t="str">
        <f t="shared" si="34"/>
        <v>款</v>
      </c>
    </row>
    <row r="740" ht="36" customHeight="1" spans="1:7">
      <c r="A740" s="456">
        <v>2109999</v>
      </c>
      <c r="B740" s="329" t="s">
        <v>1373</v>
      </c>
      <c r="C740" s="364">
        <v>2205</v>
      </c>
      <c r="D740" s="364">
        <v>1741</v>
      </c>
      <c r="E740" s="328">
        <f t="shared" si="35"/>
        <v>-0.21</v>
      </c>
      <c r="F740" s="297" t="str">
        <f t="shared" si="33"/>
        <v>是</v>
      </c>
      <c r="G740" s="172" t="str">
        <f t="shared" si="34"/>
        <v>项</v>
      </c>
    </row>
    <row r="741" ht="36" hidden="1" customHeight="1" spans="1:7">
      <c r="A741" s="459" t="s">
        <v>1374</v>
      </c>
      <c r="B741" s="460" t="s">
        <v>519</v>
      </c>
      <c r="C741" s="461"/>
      <c r="D741" s="461"/>
      <c r="E741" s="323" t="str">
        <f t="shared" si="35"/>
        <v/>
      </c>
      <c r="F741" s="297" t="str">
        <f t="shared" si="33"/>
        <v>否</v>
      </c>
      <c r="G741" s="172" t="str">
        <f t="shared" si="34"/>
        <v>项</v>
      </c>
    </row>
    <row r="742" ht="36" hidden="1" customHeight="1" spans="1:7">
      <c r="A742" s="459" t="s">
        <v>1375</v>
      </c>
      <c r="B742" s="460" t="s">
        <v>705</v>
      </c>
      <c r="C742" s="461"/>
      <c r="D742" s="461"/>
      <c r="E742" s="323" t="str">
        <f t="shared" si="35"/>
        <v/>
      </c>
      <c r="F742" s="297" t="str">
        <f t="shared" si="33"/>
        <v>否</v>
      </c>
      <c r="G742" s="172" t="str">
        <f t="shared" si="34"/>
        <v>项</v>
      </c>
    </row>
    <row r="743" ht="36" customHeight="1" spans="1:7">
      <c r="A743" s="455" t="s">
        <v>87</v>
      </c>
      <c r="B743" s="321" t="s">
        <v>88</v>
      </c>
      <c r="C743" s="360">
        <f>C744+C754+C758+C767+C772+C779+C785+C788+C791+C793+C795+C801+C803+C805+C820</f>
        <v>13660</v>
      </c>
      <c r="D743" s="360">
        <f>D744+D754+D758+D767+D772+D779+D785+D788+D791+D793+D795+D801+D803+D805+D820</f>
        <v>26098</v>
      </c>
      <c r="E743" s="323">
        <f t="shared" si="35"/>
        <v>0.911</v>
      </c>
      <c r="F743" s="297" t="str">
        <f t="shared" si="33"/>
        <v>是</v>
      </c>
      <c r="G743" s="172" t="str">
        <f t="shared" si="34"/>
        <v>类</v>
      </c>
    </row>
    <row r="744" ht="36" customHeight="1" spans="1:7">
      <c r="A744" s="455" t="s">
        <v>1376</v>
      </c>
      <c r="B744" s="321" t="s">
        <v>1377</v>
      </c>
      <c r="C744" s="360">
        <f>SUM(C745:C753)</f>
        <v>8891</v>
      </c>
      <c r="D744" s="360">
        <v>8478</v>
      </c>
      <c r="E744" s="323">
        <f t="shared" si="35"/>
        <v>-0.046</v>
      </c>
      <c r="F744" s="297" t="str">
        <f t="shared" si="33"/>
        <v>是</v>
      </c>
      <c r="G744" s="172" t="str">
        <f t="shared" si="34"/>
        <v>款</v>
      </c>
    </row>
    <row r="745" ht="36" customHeight="1" spans="1:7">
      <c r="A745" s="456" t="s">
        <v>1378</v>
      </c>
      <c r="B745" s="329" t="s">
        <v>139</v>
      </c>
      <c r="C745" s="364">
        <v>6411</v>
      </c>
      <c r="D745" s="364">
        <v>6239</v>
      </c>
      <c r="E745" s="328">
        <f t="shared" si="35"/>
        <v>-0.027</v>
      </c>
      <c r="F745" s="297" t="str">
        <f t="shared" si="33"/>
        <v>是</v>
      </c>
      <c r="G745" s="172" t="str">
        <f t="shared" si="34"/>
        <v>项</v>
      </c>
    </row>
    <row r="746" ht="36" customHeight="1" spans="1:7">
      <c r="A746" s="456" t="s">
        <v>1379</v>
      </c>
      <c r="B746" s="329" t="s">
        <v>141</v>
      </c>
      <c r="C746" s="364">
        <v>1354</v>
      </c>
      <c r="D746" s="364">
        <v>1100</v>
      </c>
      <c r="E746" s="328">
        <f t="shared" si="35"/>
        <v>-0.188</v>
      </c>
      <c r="F746" s="297" t="str">
        <f t="shared" si="33"/>
        <v>是</v>
      </c>
      <c r="G746" s="172" t="str">
        <f t="shared" si="34"/>
        <v>项</v>
      </c>
    </row>
    <row r="747" ht="36" customHeight="1" spans="1:7">
      <c r="A747" s="456" t="s">
        <v>1380</v>
      </c>
      <c r="B747" s="329" t="s">
        <v>143</v>
      </c>
      <c r="C747" s="364">
        <v>191</v>
      </c>
      <c r="D747" s="364">
        <v>177</v>
      </c>
      <c r="E747" s="328">
        <f t="shared" si="35"/>
        <v>-0.073</v>
      </c>
      <c r="F747" s="297" t="str">
        <f t="shared" si="33"/>
        <v>是</v>
      </c>
      <c r="G747" s="172" t="str">
        <f t="shared" si="34"/>
        <v>项</v>
      </c>
    </row>
    <row r="748" ht="36" customHeight="1" spans="1:7">
      <c r="A748" s="456" t="s">
        <v>1381</v>
      </c>
      <c r="B748" s="329" t="s">
        <v>1382</v>
      </c>
      <c r="C748" s="364">
        <v>14</v>
      </c>
      <c r="D748" s="364">
        <v>14</v>
      </c>
      <c r="E748" s="328">
        <f t="shared" si="35"/>
        <v>0</v>
      </c>
      <c r="F748" s="297" t="str">
        <f t="shared" si="33"/>
        <v>是</v>
      </c>
      <c r="G748" s="172" t="str">
        <f t="shared" si="34"/>
        <v>项</v>
      </c>
    </row>
    <row r="749" ht="36" hidden="1" customHeight="1" spans="1:7">
      <c r="A749" s="456" t="s">
        <v>1383</v>
      </c>
      <c r="B749" s="329" t="s">
        <v>1384</v>
      </c>
      <c r="C749" s="364">
        <v>0</v>
      </c>
      <c r="D749" s="364"/>
      <c r="E749" s="328" t="str">
        <f t="shared" si="35"/>
        <v/>
      </c>
      <c r="F749" s="297" t="str">
        <f t="shared" si="33"/>
        <v>否</v>
      </c>
      <c r="G749" s="172" t="str">
        <f t="shared" si="34"/>
        <v>项</v>
      </c>
    </row>
    <row r="750" ht="36" hidden="1" customHeight="1" spans="1:7">
      <c r="A750" s="456" t="s">
        <v>1385</v>
      </c>
      <c r="B750" s="329" t="s">
        <v>1386</v>
      </c>
      <c r="C750" s="364">
        <v>0</v>
      </c>
      <c r="D750" s="364"/>
      <c r="E750" s="328" t="str">
        <f t="shared" si="35"/>
        <v/>
      </c>
      <c r="F750" s="297" t="str">
        <f t="shared" si="33"/>
        <v>否</v>
      </c>
      <c r="G750" s="172" t="str">
        <f t="shared" si="34"/>
        <v>项</v>
      </c>
    </row>
    <row r="751" ht="36" customHeight="1" spans="1:7">
      <c r="A751" s="456" t="s">
        <v>1387</v>
      </c>
      <c r="B751" s="329" t="s">
        <v>1388</v>
      </c>
      <c r="C751" s="364">
        <v>30</v>
      </c>
      <c r="D751" s="364">
        <v>60</v>
      </c>
      <c r="E751" s="328">
        <f t="shared" si="35"/>
        <v>1</v>
      </c>
      <c r="F751" s="297" t="str">
        <f t="shared" si="33"/>
        <v>是</v>
      </c>
      <c r="G751" s="172" t="str">
        <f t="shared" si="34"/>
        <v>项</v>
      </c>
    </row>
    <row r="752" ht="36" hidden="1" customHeight="1" spans="1:7">
      <c r="A752" s="456" t="s">
        <v>1389</v>
      </c>
      <c r="B752" s="329" t="s">
        <v>1390</v>
      </c>
      <c r="C752" s="364">
        <v>0</v>
      </c>
      <c r="D752" s="364">
        <v>0</v>
      </c>
      <c r="E752" s="328" t="str">
        <f t="shared" si="35"/>
        <v/>
      </c>
      <c r="F752" s="297" t="str">
        <f t="shared" si="33"/>
        <v>否</v>
      </c>
      <c r="G752" s="172" t="str">
        <f t="shared" si="34"/>
        <v>项</v>
      </c>
    </row>
    <row r="753" ht="36" customHeight="1" spans="1:7">
      <c r="A753" s="456" t="s">
        <v>1391</v>
      </c>
      <c r="B753" s="329" t="s">
        <v>1392</v>
      </c>
      <c r="C753" s="364">
        <v>891</v>
      </c>
      <c r="D753" s="364">
        <v>888</v>
      </c>
      <c r="E753" s="328">
        <f t="shared" si="35"/>
        <v>-0.003</v>
      </c>
      <c r="F753" s="297" t="str">
        <f t="shared" si="33"/>
        <v>是</v>
      </c>
      <c r="G753" s="172" t="str">
        <f t="shared" si="34"/>
        <v>项</v>
      </c>
    </row>
    <row r="754" ht="36" customHeight="1" spans="1:7">
      <c r="A754" s="455" t="s">
        <v>1393</v>
      </c>
      <c r="B754" s="321" t="s">
        <v>1394</v>
      </c>
      <c r="C754" s="360">
        <f>SUM(C755:C757)</f>
        <v>1068</v>
      </c>
      <c r="D754" s="360">
        <f>SUM(D755:D757)</f>
        <v>1055</v>
      </c>
      <c r="E754" s="323">
        <f t="shared" si="35"/>
        <v>-0.012</v>
      </c>
      <c r="F754" s="297" t="str">
        <f t="shared" si="33"/>
        <v>是</v>
      </c>
      <c r="G754" s="172" t="str">
        <f t="shared" si="34"/>
        <v>款</v>
      </c>
    </row>
    <row r="755" ht="36" hidden="1" customHeight="1" spans="1:7">
      <c r="A755" s="456" t="s">
        <v>1395</v>
      </c>
      <c r="B755" s="329" t="s">
        <v>1396</v>
      </c>
      <c r="C755" s="364">
        <v>0</v>
      </c>
      <c r="D755" s="364">
        <v>0</v>
      </c>
      <c r="E755" s="328" t="str">
        <f t="shared" si="35"/>
        <v/>
      </c>
      <c r="F755" s="297" t="str">
        <f t="shared" si="33"/>
        <v>否</v>
      </c>
      <c r="G755" s="172" t="str">
        <f t="shared" si="34"/>
        <v>项</v>
      </c>
    </row>
    <row r="756" ht="36" hidden="1" customHeight="1" spans="1:7">
      <c r="A756" s="456" t="s">
        <v>1397</v>
      </c>
      <c r="B756" s="329" t="s">
        <v>1398</v>
      </c>
      <c r="C756" s="364">
        <v>0</v>
      </c>
      <c r="D756" s="364"/>
      <c r="E756" s="328" t="str">
        <f t="shared" si="35"/>
        <v/>
      </c>
      <c r="F756" s="297" t="str">
        <f t="shared" si="33"/>
        <v>否</v>
      </c>
      <c r="G756" s="172" t="str">
        <f t="shared" si="34"/>
        <v>项</v>
      </c>
    </row>
    <row r="757" ht="36" customHeight="1" spans="1:7">
      <c r="A757" s="456" t="s">
        <v>1399</v>
      </c>
      <c r="B757" s="329" t="s">
        <v>1400</v>
      </c>
      <c r="C757" s="364">
        <v>1068</v>
      </c>
      <c r="D757" s="364">
        <v>1055</v>
      </c>
      <c r="E757" s="328">
        <f t="shared" si="35"/>
        <v>-0.012</v>
      </c>
      <c r="F757" s="297" t="str">
        <f t="shared" si="33"/>
        <v>是</v>
      </c>
      <c r="G757" s="172" t="str">
        <f t="shared" si="34"/>
        <v>项</v>
      </c>
    </row>
    <row r="758" ht="36" customHeight="1" spans="1:7">
      <c r="A758" s="455" t="s">
        <v>1401</v>
      </c>
      <c r="B758" s="321" t="s">
        <v>1402</v>
      </c>
      <c r="C758" s="360">
        <f>SUM(C759:C766)</f>
        <v>175</v>
      </c>
      <c r="D758" s="360">
        <f>SUM(D759:D766)</f>
        <v>7735</v>
      </c>
      <c r="E758" s="323">
        <f t="shared" si="35"/>
        <v>43.2</v>
      </c>
      <c r="F758" s="297" t="str">
        <f t="shared" si="33"/>
        <v>是</v>
      </c>
      <c r="G758" s="172" t="str">
        <f t="shared" si="34"/>
        <v>款</v>
      </c>
    </row>
    <row r="759" ht="36" customHeight="1" spans="1:7">
      <c r="A759" s="456" t="s">
        <v>1403</v>
      </c>
      <c r="B759" s="329" t="s">
        <v>1404</v>
      </c>
      <c r="C759" s="364">
        <v>0</v>
      </c>
      <c r="D759" s="364">
        <v>2865</v>
      </c>
      <c r="E759" s="328"/>
      <c r="F759" s="297" t="str">
        <f t="shared" si="33"/>
        <v>是</v>
      </c>
      <c r="G759" s="172" t="str">
        <f t="shared" si="34"/>
        <v>项</v>
      </c>
    </row>
    <row r="760" ht="36" customHeight="1" spans="1:7">
      <c r="A760" s="456" t="s">
        <v>1405</v>
      </c>
      <c r="B760" s="329" t="s">
        <v>1406</v>
      </c>
      <c r="C760" s="364">
        <v>100</v>
      </c>
      <c r="D760" s="364">
        <v>4481</v>
      </c>
      <c r="E760" s="328">
        <f t="shared" si="35"/>
        <v>43.81</v>
      </c>
      <c r="F760" s="297" t="str">
        <f t="shared" si="33"/>
        <v>是</v>
      </c>
      <c r="G760" s="172" t="str">
        <f t="shared" si="34"/>
        <v>项</v>
      </c>
    </row>
    <row r="761" ht="36" hidden="1" customHeight="1" spans="1:7">
      <c r="A761" s="456" t="s">
        <v>1407</v>
      </c>
      <c r="B761" s="329" t="s">
        <v>1408</v>
      </c>
      <c r="C761" s="364">
        <v>0</v>
      </c>
      <c r="D761" s="364"/>
      <c r="E761" s="328" t="str">
        <f t="shared" si="35"/>
        <v/>
      </c>
      <c r="F761" s="297" t="str">
        <f t="shared" si="33"/>
        <v>否</v>
      </c>
      <c r="G761" s="172" t="str">
        <f t="shared" si="34"/>
        <v>项</v>
      </c>
    </row>
    <row r="762" ht="36" hidden="1" customHeight="1" spans="1:7">
      <c r="A762" s="456" t="s">
        <v>1409</v>
      </c>
      <c r="B762" s="329" t="s">
        <v>1410</v>
      </c>
      <c r="C762" s="364">
        <v>0</v>
      </c>
      <c r="D762" s="364">
        <v>0</v>
      </c>
      <c r="E762" s="328" t="str">
        <f t="shared" si="35"/>
        <v/>
      </c>
      <c r="F762" s="297" t="str">
        <f t="shared" si="33"/>
        <v>否</v>
      </c>
      <c r="G762" s="172" t="str">
        <f t="shared" si="34"/>
        <v>项</v>
      </c>
    </row>
    <row r="763" ht="36" hidden="1" customHeight="1" spans="1:7">
      <c r="A763" s="456" t="s">
        <v>1411</v>
      </c>
      <c r="B763" s="329" t="s">
        <v>1412</v>
      </c>
      <c r="C763" s="364">
        <v>0</v>
      </c>
      <c r="D763" s="364"/>
      <c r="E763" s="328" t="str">
        <f t="shared" si="35"/>
        <v/>
      </c>
      <c r="F763" s="297" t="str">
        <f t="shared" si="33"/>
        <v>否</v>
      </c>
      <c r="G763" s="172" t="str">
        <f t="shared" si="34"/>
        <v>项</v>
      </c>
    </row>
    <row r="764" ht="36" customHeight="1" spans="1:7">
      <c r="A764" s="456" t="s">
        <v>1413</v>
      </c>
      <c r="B764" s="329" t="s">
        <v>1414</v>
      </c>
      <c r="C764" s="364">
        <v>0</v>
      </c>
      <c r="D764" s="364">
        <v>167</v>
      </c>
      <c r="E764" s="328"/>
      <c r="F764" s="297" t="str">
        <f t="shared" si="33"/>
        <v>是</v>
      </c>
      <c r="G764" s="172" t="str">
        <f t="shared" si="34"/>
        <v>项</v>
      </c>
    </row>
    <row r="765" ht="36" customHeight="1" spans="1:7">
      <c r="A765" s="326" t="s">
        <v>1415</v>
      </c>
      <c r="B765" s="329" t="s">
        <v>1416</v>
      </c>
      <c r="C765" s="364">
        <v>0</v>
      </c>
      <c r="D765" s="364">
        <v>6</v>
      </c>
      <c r="E765" s="328"/>
      <c r="F765" s="297" t="str">
        <f t="shared" si="33"/>
        <v>是</v>
      </c>
      <c r="G765" s="172" t="str">
        <f t="shared" si="34"/>
        <v>项</v>
      </c>
    </row>
    <row r="766" ht="36" customHeight="1" spans="1:7">
      <c r="A766" s="456" t="s">
        <v>1417</v>
      </c>
      <c r="B766" s="329" t="s">
        <v>1418</v>
      </c>
      <c r="C766" s="364">
        <v>75</v>
      </c>
      <c r="D766" s="364">
        <v>216</v>
      </c>
      <c r="E766" s="328">
        <f t="shared" si="35"/>
        <v>1.88</v>
      </c>
      <c r="F766" s="297" t="str">
        <f t="shared" si="33"/>
        <v>是</v>
      </c>
      <c r="G766" s="172" t="str">
        <f t="shared" si="34"/>
        <v>项</v>
      </c>
    </row>
    <row r="767" ht="36" customHeight="1" spans="1:7">
      <c r="A767" s="455" t="s">
        <v>1419</v>
      </c>
      <c r="B767" s="321" t="s">
        <v>1420</v>
      </c>
      <c r="C767" s="360">
        <v>643</v>
      </c>
      <c r="D767" s="360">
        <v>1657</v>
      </c>
      <c r="E767" s="323">
        <f t="shared" si="35"/>
        <v>1.577</v>
      </c>
      <c r="F767" s="297" t="str">
        <f t="shared" si="33"/>
        <v>是</v>
      </c>
      <c r="G767" s="172" t="str">
        <f t="shared" si="34"/>
        <v>款</v>
      </c>
    </row>
    <row r="768" ht="36" hidden="1" customHeight="1" spans="1:7">
      <c r="A768" s="456" t="s">
        <v>1421</v>
      </c>
      <c r="B768" s="329" t="s">
        <v>1422</v>
      </c>
      <c r="C768" s="364">
        <v>0</v>
      </c>
      <c r="D768" s="364"/>
      <c r="E768" s="328" t="str">
        <f t="shared" si="35"/>
        <v/>
      </c>
      <c r="F768" s="297" t="str">
        <f t="shared" si="33"/>
        <v>否</v>
      </c>
      <c r="G768" s="172" t="str">
        <f t="shared" si="34"/>
        <v>项</v>
      </c>
    </row>
    <row r="769" ht="36" customHeight="1" spans="1:7">
      <c r="A769" s="456" t="s">
        <v>1423</v>
      </c>
      <c r="B769" s="329" t="s">
        <v>1424</v>
      </c>
      <c r="C769" s="364">
        <v>0</v>
      </c>
      <c r="D769" s="364">
        <v>505</v>
      </c>
      <c r="E769" s="328"/>
      <c r="F769" s="297" t="str">
        <f t="shared" si="33"/>
        <v>是</v>
      </c>
      <c r="G769" s="172" t="str">
        <f t="shared" si="34"/>
        <v>项</v>
      </c>
    </row>
    <row r="770" ht="36" customHeight="1" spans="1:7">
      <c r="A770" s="456" t="s">
        <v>1425</v>
      </c>
      <c r="B770" s="329" t="s">
        <v>1426</v>
      </c>
      <c r="C770" s="364">
        <v>0</v>
      </c>
      <c r="D770" s="364">
        <v>34</v>
      </c>
      <c r="E770" s="328"/>
      <c r="F770" s="297" t="str">
        <f t="shared" si="33"/>
        <v>是</v>
      </c>
      <c r="G770" s="172" t="str">
        <f t="shared" si="34"/>
        <v>项</v>
      </c>
    </row>
    <row r="771" ht="36" customHeight="1" spans="1:7">
      <c r="A771" s="456" t="s">
        <v>1427</v>
      </c>
      <c r="B771" s="329" t="s">
        <v>1428</v>
      </c>
      <c r="C771" s="364">
        <v>347</v>
      </c>
      <c r="D771" s="364">
        <v>282</v>
      </c>
      <c r="E771" s="328">
        <f t="shared" si="35"/>
        <v>-0.187</v>
      </c>
      <c r="F771" s="297" t="str">
        <f t="shared" si="33"/>
        <v>是</v>
      </c>
      <c r="G771" s="172" t="str">
        <f t="shared" si="34"/>
        <v>项</v>
      </c>
    </row>
    <row r="772" ht="36" customHeight="1" spans="1:7">
      <c r="A772" s="455" t="s">
        <v>1429</v>
      </c>
      <c r="B772" s="321" t="s">
        <v>1430</v>
      </c>
      <c r="C772" s="360">
        <f>SUM(C773:C778)</f>
        <v>0</v>
      </c>
      <c r="D772" s="360">
        <f>SUM(D773:D778)</f>
        <v>6</v>
      </c>
      <c r="E772" s="323"/>
      <c r="F772" s="297" t="str">
        <f t="shared" ref="F772:F835" si="36">IF(LEN(A772)=3,"是",IF(B772&lt;&gt;"",IF(SUM(C772:D772)&lt;&gt;0,"是","否"),"是"))</f>
        <v>是</v>
      </c>
      <c r="G772" s="172" t="str">
        <f t="shared" ref="G772:G835" si="37">IF(LEN(A772)=3,"类",IF(LEN(A772)=5,"款","项"))</f>
        <v>款</v>
      </c>
    </row>
    <row r="773" ht="36" customHeight="1" spans="1:7">
      <c r="A773" s="456" t="s">
        <v>1431</v>
      </c>
      <c r="B773" s="329" t="s">
        <v>1432</v>
      </c>
      <c r="C773" s="364">
        <v>0</v>
      </c>
      <c r="D773" s="364">
        <v>6</v>
      </c>
      <c r="E773" s="328"/>
      <c r="F773" s="297" t="str">
        <f t="shared" si="36"/>
        <v>是</v>
      </c>
      <c r="G773" s="172" t="str">
        <f t="shared" si="37"/>
        <v>项</v>
      </c>
    </row>
    <row r="774" ht="36" hidden="1" customHeight="1" spans="1:7">
      <c r="A774" s="456" t="s">
        <v>1433</v>
      </c>
      <c r="B774" s="329" t="s">
        <v>1434</v>
      </c>
      <c r="C774" s="364">
        <v>0</v>
      </c>
      <c r="D774" s="364"/>
      <c r="E774" s="328" t="str">
        <f t="shared" ref="E774:E836" si="38">IF(D774&gt;0,D774/C774-1,IF(C774&lt;0,-(D774/C774-1),""))</f>
        <v/>
      </c>
      <c r="F774" s="297" t="str">
        <f t="shared" si="36"/>
        <v>否</v>
      </c>
      <c r="G774" s="172" t="str">
        <f t="shared" si="37"/>
        <v>项</v>
      </c>
    </row>
    <row r="775" ht="36" hidden="1" customHeight="1" spans="1:7">
      <c r="A775" s="456" t="s">
        <v>1435</v>
      </c>
      <c r="B775" s="329" t="s">
        <v>1436</v>
      </c>
      <c r="C775" s="364">
        <v>0</v>
      </c>
      <c r="D775" s="364"/>
      <c r="E775" s="328" t="str">
        <f t="shared" si="38"/>
        <v/>
      </c>
      <c r="F775" s="297" t="str">
        <f t="shared" si="36"/>
        <v>否</v>
      </c>
      <c r="G775" s="172" t="str">
        <f t="shared" si="37"/>
        <v>项</v>
      </c>
    </row>
    <row r="776" ht="36" hidden="1" customHeight="1" spans="1:7">
      <c r="A776" s="456" t="s">
        <v>1437</v>
      </c>
      <c r="B776" s="329" t="s">
        <v>1438</v>
      </c>
      <c r="C776" s="364">
        <v>0</v>
      </c>
      <c r="D776" s="364"/>
      <c r="E776" s="328" t="str">
        <f t="shared" si="38"/>
        <v/>
      </c>
      <c r="F776" s="297" t="str">
        <f t="shared" si="36"/>
        <v>否</v>
      </c>
      <c r="G776" s="172" t="str">
        <f t="shared" si="37"/>
        <v>项</v>
      </c>
    </row>
    <row r="777" ht="36" hidden="1" customHeight="1" spans="1:7">
      <c r="A777" s="456" t="s">
        <v>1439</v>
      </c>
      <c r="B777" s="329" t="s">
        <v>1440</v>
      </c>
      <c r="C777" s="364">
        <v>0</v>
      </c>
      <c r="D777" s="364"/>
      <c r="E777" s="328" t="str">
        <f t="shared" si="38"/>
        <v/>
      </c>
      <c r="F777" s="297" t="str">
        <f t="shared" si="36"/>
        <v>否</v>
      </c>
      <c r="G777" s="172" t="str">
        <f t="shared" si="37"/>
        <v>项</v>
      </c>
    </row>
    <row r="778" ht="36" hidden="1" customHeight="1" spans="1:7">
      <c r="A778" s="456" t="s">
        <v>1441</v>
      </c>
      <c r="B778" s="329" t="s">
        <v>1442</v>
      </c>
      <c r="C778" s="364">
        <v>0</v>
      </c>
      <c r="D778" s="364"/>
      <c r="E778" s="328" t="str">
        <f t="shared" si="38"/>
        <v/>
      </c>
      <c r="F778" s="297" t="str">
        <f t="shared" si="36"/>
        <v>否</v>
      </c>
      <c r="G778" s="172" t="str">
        <f t="shared" si="37"/>
        <v>项</v>
      </c>
    </row>
    <row r="779" ht="36" hidden="1" customHeight="1" spans="1:7">
      <c r="A779" s="455" t="s">
        <v>1443</v>
      </c>
      <c r="B779" s="321" t="s">
        <v>1444</v>
      </c>
      <c r="C779" s="360">
        <f>SUM(C780:C784)</f>
        <v>0</v>
      </c>
      <c r="D779" s="360">
        <f>SUM(D780:D784)</f>
        <v>0</v>
      </c>
      <c r="E779" s="323" t="str">
        <f t="shared" si="38"/>
        <v/>
      </c>
      <c r="F779" s="297" t="str">
        <f t="shared" si="36"/>
        <v>否</v>
      </c>
      <c r="G779" s="172" t="str">
        <f t="shared" si="37"/>
        <v>款</v>
      </c>
    </row>
    <row r="780" ht="36" hidden="1" customHeight="1" spans="1:7">
      <c r="A780" s="456" t="s">
        <v>1445</v>
      </c>
      <c r="B780" s="329" t="s">
        <v>1446</v>
      </c>
      <c r="C780" s="364"/>
      <c r="D780" s="364"/>
      <c r="E780" s="328" t="str">
        <f t="shared" si="38"/>
        <v/>
      </c>
      <c r="F780" s="297" t="str">
        <f t="shared" si="36"/>
        <v>否</v>
      </c>
      <c r="G780" s="172" t="str">
        <f t="shared" si="37"/>
        <v>项</v>
      </c>
    </row>
    <row r="781" ht="36" hidden="1" customHeight="1" spans="1:7">
      <c r="A781" s="456" t="s">
        <v>1447</v>
      </c>
      <c r="B781" s="329" t="s">
        <v>1448</v>
      </c>
      <c r="C781" s="364"/>
      <c r="D781" s="364"/>
      <c r="E781" s="328" t="str">
        <f t="shared" si="38"/>
        <v/>
      </c>
      <c r="F781" s="297" t="str">
        <f t="shared" si="36"/>
        <v>否</v>
      </c>
      <c r="G781" s="172" t="str">
        <f t="shared" si="37"/>
        <v>项</v>
      </c>
    </row>
    <row r="782" ht="36" hidden="1" customHeight="1" spans="1:7">
      <c r="A782" s="456" t="s">
        <v>1449</v>
      </c>
      <c r="B782" s="329" t="s">
        <v>1450</v>
      </c>
      <c r="C782" s="364"/>
      <c r="D782" s="364"/>
      <c r="E782" s="328" t="str">
        <f t="shared" si="38"/>
        <v/>
      </c>
      <c r="F782" s="297" t="str">
        <f t="shared" si="36"/>
        <v>否</v>
      </c>
      <c r="G782" s="172" t="str">
        <f t="shared" si="37"/>
        <v>项</v>
      </c>
    </row>
    <row r="783" ht="36" hidden="1" customHeight="1" spans="1:7">
      <c r="A783" s="456" t="s">
        <v>1451</v>
      </c>
      <c r="B783" s="329" t="s">
        <v>1452</v>
      </c>
      <c r="C783" s="364"/>
      <c r="D783" s="364"/>
      <c r="E783" s="328" t="str">
        <f t="shared" si="38"/>
        <v/>
      </c>
      <c r="F783" s="297" t="str">
        <f t="shared" si="36"/>
        <v>否</v>
      </c>
      <c r="G783" s="172" t="str">
        <f t="shared" si="37"/>
        <v>项</v>
      </c>
    </row>
    <row r="784" ht="36" hidden="1" customHeight="1" spans="1:7">
      <c r="A784" s="456" t="s">
        <v>1453</v>
      </c>
      <c r="B784" s="329" t="s">
        <v>1454</v>
      </c>
      <c r="C784" s="364"/>
      <c r="D784" s="364"/>
      <c r="E784" s="328" t="str">
        <f t="shared" si="38"/>
        <v/>
      </c>
      <c r="F784" s="297" t="str">
        <f t="shared" si="36"/>
        <v>否</v>
      </c>
      <c r="G784" s="172" t="str">
        <f t="shared" si="37"/>
        <v>项</v>
      </c>
    </row>
    <row r="785" ht="36" customHeight="1" spans="1:7">
      <c r="A785" s="455" t="s">
        <v>1455</v>
      </c>
      <c r="B785" s="321" t="s">
        <v>1456</v>
      </c>
      <c r="C785" s="360">
        <f>SUM(C786:C787)</f>
        <v>0</v>
      </c>
      <c r="D785" s="360">
        <f>SUM(D786:D787)</f>
        <v>3087</v>
      </c>
      <c r="E785" s="323"/>
      <c r="F785" s="297" t="str">
        <f t="shared" si="36"/>
        <v>是</v>
      </c>
      <c r="G785" s="172" t="str">
        <f t="shared" si="37"/>
        <v>款</v>
      </c>
    </row>
    <row r="786" ht="36" hidden="1" customHeight="1" spans="1:7">
      <c r="A786" s="456" t="s">
        <v>1457</v>
      </c>
      <c r="B786" s="329" t="s">
        <v>1458</v>
      </c>
      <c r="C786" s="364"/>
      <c r="D786" s="364"/>
      <c r="E786" s="328" t="str">
        <f t="shared" si="38"/>
        <v/>
      </c>
      <c r="F786" s="297" t="str">
        <f t="shared" si="36"/>
        <v>否</v>
      </c>
      <c r="G786" s="172" t="str">
        <f t="shared" si="37"/>
        <v>项</v>
      </c>
    </row>
    <row r="787" ht="36" customHeight="1" spans="1:7">
      <c r="A787" s="456" t="s">
        <v>1459</v>
      </c>
      <c r="B787" s="329" t="s">
        <v>1460</v>
      </c>
      <c r="C787" s="364">
        <v>0</v>
      </c>
      <c r="D787" s="364">
        <v>3087</v>
      </c>
      <c r="E787" s="328"/>
      <c r="F787" s="297" t="str">
        <f t="shared" si="36"/>
        <v>是</v>
      </c>
      <c r="G787" s="172" t="str">
        <f t="shared" si="37"/>
        <v>项</v>
      </c>
    </row>
    <row r="788" ht="36" hidden="1" customHeight="1" spans="1:7">
      <c r="A788" s="455" t="s">
        <v>1461</v>
      </c>
      <c r="B788" s="321" t="s">
        <v>1462</v>
      </c>
      <c r="C788" s="360">
        <f>SUM(C789:C790)</f>
        <v>0</v>
      </c>
      <c r="D788" s="360">
        <f>SUM(D789:D790)</f>
        <v>0</v>
      </c>
      <c r="E788" s="323" t="str">
        <f t="shared" si="38"/>
        <v/>
      </c>
      <c r="F788" s="297" t="str">
        <f t="shared" si="36"/>
        <v>否</v>
      </c>
      <c r="G788" s="172" t="str">
        <f t="shared" si="37"/>
        <v>款</v>
      </c>
    </row>
    <row r="789" ht="36" hidden="1" customHeight="1" spans="1:7">
      <c r="A789" s="456" t="s">
        <v>1463</v>
      </c>
      <c r="B789" s="329" t="s">
        <v>1464</v>
      </c>
      <c r="C789" s="364"/>
      <c r="D789" s="364"/>
      <c r="E789" s="328" t="str">
        <f t="shared" si="38"/>
        <v/>
      </c>
      <c r="F789" s="297" t="str">
        <f t="shared" si="36"/>
        <v>否</v>
      </c>
      <c r="G789" s="172" t="str">
        <f t="shared" si="37"/>
        <v>项</v>
      </c>
    </row>
    <row r="790" ht="36" hidden="1" customHeight="1" spans="1:7">
      <c r="A790" s="456" t="s">
        <v>1465</v>
      </c>
      <c r="B790" s="329" t="s">
        <v>1466</v>
      </c>
      <c r="C790" s="364"/>
      <c r="D790" s="364"/>
      <c r="E790" s="328" t="str">
        <f t="shared" si="38"/>
        <v/>
      </c>
      <c r="F790" s="297" t="str">
        <f t="shared" si="36"/>
        <v>否</v>
      </c>
      <c r="G790" s="172" t="str">
        <f t="shared" si="37"/>
        <v>项</v>
      </c>
    </row>
    <row r="791" ht="36" hidden="1" customHeight="1" spans="1:7">
      <c r="A791" s="455" t="s">
        <v>1467</v>
      </c>
      <c r="B791" s="321" t="s">
        <v>1468</v>
      </c>
      <c r="C791" s="360">
        <f>C792</f>
        <v>0</v>
      </c>
      <c r="D791" s="360">
        <f>D792</f>
        <v>0</v>
      </c>
      <c r="E791" s="323" t="str">
        <f t="shared" si="38"/>
        <v/>
      </c>
      <c r="F791" s="297" t="str">
        <f t="shared" si="36"/>
        <v>否</v>
      </c>
      <c r="G791" s="172" t="str">
        <f t="shared" si="37"/>
        <v>款</v>
      </c>
    </row>
    <row r="792" ht="36" hidden="1" customHeight="1" spans="1:7">
      <c r="A792" s="456">
        <v>2110901</v>
      </c>
      <c r="B792" s="465" t="s">
        <v>1469</v>
      </c>
      <c r="C792" s="364"/>
      <c r="D792" s="364"/>
      <c r="E792" s="328" t="str">
        <f t="shared" si="38"/>
        <v/>
      </c>
      <c r="F792" s="297" t="str">
        <f t="shared" si="36"/>
        <v>否</v>
      </c>
      <c r="G792" s="172" t="str">
        <f t="shared" si="37"/>
        <v>项</v>
      </c>
    </row>
    <row r="793" ht="36" customHeight="1" spans="1:7">
      <c r="A793" s="455" t="s">
        <v>1470</v>
      </c>
      <c r="B793" s="321" t="s">
        <v>1471</v>
      </c>
      <c r="C793" s="360">
        <f>C794</f>
        <v>0</v>
      </c>
      <c r="D793" s="360">
        <v>87</v>
      </c>
      <c r="E793" s="323"/>
      <c r="F793" s="297" t="str">
        <f t="shared" si="36"/>
        <v>是</v>
      </c>
      <c r="G793" s="172" t="str">
        <f t="shared" si="37"/>
        <v>款</v>
      </c>
    </row>
    <row r="794" ht="36" customHeight="1" spans="1:7">
      <c r="A794" s="456">
        <v>2111001</v>
      </c>
      <c r="B794" s="465" t="s">
        <v>1472</v>
      </c>
      <c r="C794" s="364">
        <v>0</v>
      </c>
      <c r="D794" s="364">
        <v>87</v>
      </c>
      <c r="E794" s="328"/>
      <c r="F794" s="297" t="str">
        <f t="shared" si="36"/>
        <v>是</v>
      </c>
      <c r="G794" s="172" t="str">
        <f t="shared" si="37"/>
        <v>项</v>
      </c>
    </row>
    <row r="795" ht="36" customHeight="1" spans="1:7">
      <c r="A795" s="455" t="s">
        <v>1473</v>
      </c>
      <c r="B795" s="321" t="s">
        <v>1474</v>
      </c>
      <c r="C795" s="360">
        <f>SUM(C796:C800)</f>
        <v>1975</v>
      </c>
      <c r="D795" s="360">
        <f>SUM(D796:D800)</f>
        <v>3993</v>
      </c>
      <c r="E795" s="323">
        <f t="shared" si="38"/>
        <v>1.022</v>
      </c>
      <c r="F795" s="297" t="str">
        <f t="shared" si="36"/>
        <v>是</v>
      </c>
      <c r="G795" s="172" t="str">
        <f t="shared" si="37"/>
        <v>款</v>
      </c>
    </row>
    <row r="796" ht="36" customHeight="1" spans="1:7">
      <c r="A796" s="456" t="s">
        <v>1475</v>
      </c>
      <c r="B796" s="329" t="s">
        <v>1476</v>
      </c>
      <c r="C796" s="364">
        <v>1026</v>
      </c>
      <c r="D796" s="364">
        <v>2826</v>
      </c>
      <c r="E796" s="328">
        <f t="shared" si="38"/>
        <v>1.754</v>
      </c>
      <c r="F796" s="297" t="str">
        <f t="shared" si="36"/>
        <v>是</v>
      </c>
      <c r="G796" s="172" t="str">
        <f t="shared" si="37"/>
        <v>项</v>
      </c>
    </row>
    <row r="797" ht="36" customHeight="1" spans="1:7">
      <c r="A797" s="456" t="s">
        <v>1477</v>
      </c>
      <c r="B797" s="329" t="s">
        <v>1478</v>
      </c>
      <c r="C797" s="364">
        <v>949</v>
      </c>
      <c r="D797" s="364">
        <v>1167</v>
      </c>
      <c r="E797" s="328">
        <f t="shared" si="38"/>
        <v>0.23</v>
      </c>
      <c r="F797" s="297" t="str">
        <f t="shared" si="36"/>
        <v>是</v>
      </c>
      <c r="G797" s="172" t="str">
        <f t="shared" si="37"/>
        <v>项</v>
      </c>
    </row>
    <row r="798" ht="36" hidden="1" customHeight="1" spans="1:7">
      <c r="A798" s="456" t="s">
        <v>1479</v>
      </c>
      <c r="B798" s="329" t="s">
        <v>1480</v>
      </c>
      <c r="C798" s="364">
        <v>0</v>
      </c>
      <c r="D798" s="364"/>
      <c r="E798" s="328" t="str">
        <f t="shared" si="38"/>
        <v/>
      </c>
      <c r="F798" s="297" t="str">
        <f t="shared" si="36"/>
        <v>否</v>
      </c>
      <c r="G798" s="172" t="str">
        <f t="shared" si="37"/>
        <v>项</v>
      </c>
    </row>
    <row r="799" ht="36" hidden="1" customHeight="1" spans="1:7">
      <c r="A799" s="456" t="s">
        <v>1481</v>
      </c>
      <c r="B799" s="329" t="s">
        <v>1482</v>
      </c>
      <c r="C799" s="364">
        <v>0</v>
      </c>
      <c r="D799" s="364"/>
      <c r="E799" s="328" t="str">
        <f t="shared" si="38"/>
        <v/>
      </c>
      <c r="F799" s="297" t="str">
        <f t="shared" si="36"/>
        <v>否</v>
      </c>
      <c r="G799" s="172" t="str">
        <f t="shared" si="37"/>
        <v>项</v>
      </c>
    </row>
    <row r="800" ht="36" hidden="1" customHeight="1" spans="1:7">
      <c r="A800" s="456" t="s">
        <v>1483</v>
      </c>
      <c r="B800" s="329" t="s">
        <v>1484</v>
      </c>
      <c r="C800" s="364">
        <v>0</v>
      </c>
      <c r="D800" s="364"/>
      <c r="E800" s="328" t="str">
        <f t="shared" si="38"/>
        <v/>
      </c>
      <c r="F800" s="297" t="str">
        <f t="shared" si="36"/>
        <v>否</v>
      </c>
      <c r="G800" s="172" t="str">
        <f t="shared" si="37"/>
        <v>项</v>
      </c>
    </row>
    <row r="801" ht="36" hidden="1" customHeight="1" spans="1:7">
      <c r="A801" s="455" t="s">
        <v>1485</v>
      </c>
      <c r="B801" s="321" t="s">
        <v>1486</v>
      </c>
      <c r="C801" s="360">
        <f>SUM(C802)</f>
        <v>0</v>
      </c>
      <c r="D801" s="360"/>
      <c r="E801" s="323" t="str">
        <f t="shared" si="38"/>
        <v/>
      </c>
      <c r="F801" s="297" t="str">
        <f t="shared" si="36"/>
        <v>否</v>
      </c>
      <c r="G801" s="172" t="str">
        <f t="shared" si="37"/>
        <v>款</v>
      </c>
    </row>
    <row r="802" ht="36" hidden="1" customHeight="1" spans="1:7">
      <c r="A802" s="326" t="s">
        <v>1487</v>
      </c>
      <c r="B802" s="329" t="s">
        <v>1488</v>
      </c>
      <c r="C802" s="364"/>
      <c r="D802" s="364"/>
      <c r="E802" s="328" t="str">
        <f t="shared" si="38"/>
        <v/>
      </c>
      <c r="F802" s="297" t="str">
        <f t="shared" si="36"/>
        <v>否</v>
      </c>
      <c r="G802" s="172" t="str">
        <f t="shared" si="37"/>
        <v>项</v>
      </c>
    </row>
    <row r="803" ht="36" hidden="1" customHeight="1" spans="1:7">
      <c r="A803" s="455" t="s">
        <v>1489</v>
      </c>
      <c r="B803" s="321" t="s">
        <v>1490</v>
      </c>
      <c r="C803" s="360">
        <f>SUM(C804)</f>
        <v>0</v>
      </c>
      <c r="D803" s="360"/>
      <c r="E803" s="323" t="str">
        <f t="shared" si="38"/>
        <v/>
      </c>
      <c r="F803" s="297" t="str">
        <f t="shared" si="36"/>
        <v>否</v>
      </c>
      <c r="G803" s="172" t="str">
        <f t="shared" si="37"/>
        <v>款</v>
      </c>
    </row>
    <row r="804" ht="36" hidden="1" customHeight="1" spans="1:7">
      <c r="A804" s="326" t="s">
        <v>1491</v>
      </c>
      <c r="B804" s="329" t="s">
        <v>1492</v>
      </c>
      <c r="C804" s="364"/>
      <c r="D804" s="364"/>
      <c r="E804" s="328" t="str">
        <f t="shared" si="38"/>
        <v/>
      </c>
      <c r="F804" s="297" t="str">
        <f t="shared" si="36"/>
        <v>否</v>
      </c>
      <c r="G804" s="172" t="str">
        <f t="shared" si="37"/>
        <v>项</v>
      </c>
    </row>
    <row r="805" ht="36" hidden="1" customHeight="1" spans="1:7">
      <c r="A805" s="455" t="s">
        <v>1493</v>
      </c>
      <c r="B805" s="321" t="s">
        <v>1494</v>
      </c>
      <c r="C805" s="360">
        <f>SUM(C806:C819)</f>
        <v>0</v>
      </c>
      <c r="D805" s="360">
        <f>SUM(D806:D819)</f>
        <v>0</v>
      </c>
      <c r="E805" s="323" t="str">
        <f t="shared" si="38"/>
        <v/>
      </c>
      <c r="F805" s="297" t="str">
        <f t="shared" si="36"/>
        <v>否</v>
      </c>
      <c r="G805" s="172" t="str">
        <f t="shared" si="37"/>
        <v>款</v>
      </c>
    </row>
    <row r="806" ht="36" hidden="1" customHeight="1" spans="1:7">
      <c r="A806" s="456" t="s">
        <v>1495</v>
      </c>
      <c r="B806" s="329" t="s">
        <v>139</v>
      </c>
      <c r="C806" s="364"/>
      <c r="D806" s="364"/>
      <c r="E806" s="328" t="str">
        <f t="shared" si="38"/>
        <v/>
      </c>
      <c r="F806" s="297" t="str">
        <f t="shared" si="36"/>
        <v>否</v>
      </c>
      <c r="G806" s="172" t="str">
        <f t="shared" si="37"/>
        <v>项</v>
      </c>
    </row>
    <row r="807" ht="36" hidden="1" customHeight="1" spans="1:7">
      <c r="A807" s="456" t="s">
        <v>1496</v>
      </c>
      <c r="B807" s="329" t="s">
        <v>141</v>
      </c>
      <c r="C807" s="364"/>
      <c r="D807" s="364"/>
      <c r="E807" s="328" t="str">
        <f t="shared" si="38"/>
        <v/>
      </c>
      <c r="F807" s="297" t="str">
        <f t="shared" si="36"/>
        <v>否</v>
      </c>
      <c r="G807" s="172" t="str">
        <f t="shared" si="37"/>
        <v>项</v>
      </c>
    </row>
    <row r="808" ht="36" hidden="1" customHeight="1" spans="1:7">
      <c r="A808" s="456" t="s">
        <v>1497</v>
      </c>
      <c r="B808" s="329" t="s">
        <v>143</v>
      </c>
      <c r="C808" s="364"/>
      <c r="D808" s="364"/>
      <c r="E808" s="328" t="str">
        <f t="shared" si="38"/>
        <v/>
      </c>
      <c r="F808" s="297" t="str">
        <f t="shared" si="36"/>
        <v>否</v>
      </c>
      <c r="G808" s="172" t="str">
        <f t="shared" si="37"/>
        <v>项</v>
      </c>
    </row>
    <row r="809" ht="36" hidden="1" customHeight="1" spans="1:7">
      <c r="A809" s="456" t="s">
        <v>1498</v>
      </c>
      <c r="B809" s="329" t="s">
        <v>1499</v>
      </c>
      <c r="C809" s="364"/>
      <c r="D809" s="364"/>
      <c r="E809" s="328" t="str">
        <f t="shared" si="38"/>
        <v/>
      </c>
      <c r="F809" s="297" t="str">
        <f t="shared" si="36"/>
        <v>否</v>
      </c>
      <c r="G809" s="172" t="str">
        <f t="shared" si="37"/>
        <v>项</v>
      </c>
    </row>
    <row r="810" ht="36" hidden="1" customHeight="1" spans="1:7">
      <c r="A810" s="456" t="s">
        <v>1500</v>
      </c>
      <c r="B810" s="329" t="s">
        <v>1501</v>
      </c>
      <c r="C810" s="364"/>
      <c r="D810" s="364"/>
      <c r="E810" s="328" t="str">
        <f t="shared" si="38"/>
        <v/>
      </c>
      <c r="F810" s="297" t="str">
        <f t="shared" si="36"/>
        <v>否</v>
      </c>
      <c r="G810" s="172" t="str">
        <f t="shared" si="37"/>
        <v>项</v>
      </c>
    </row>
    <row r="811" ht="36" hidden="1" customHeight="1" spans="1:7">
      <c r="A811" s="456" t="s">
        <v>1502</v>
      </c>
      <c r="B811" s="329" t="s">
        <v>1503</v>
      </c>
      <c r="C811" s="364"/>
      <c r="D811" s="364"/>
      <c r="E811" s="328" t="str">
        <f t="shared" si="38"/>
        <v/>
      </c>
      <c r="F811" s="297" t="str">
        <f t="shared" si="36"/>
        <v>否</v>
      </c>
      <c r="G811" s="172" t="str">
        <f t="shared" si="37"/>
        <v>项</v>
      </c>
    </row>
    <row r="812" ht="36" hidden="1" customHeight="1" spans="1:7">
      <c r="A812" s="456" t="s">
        <v>1504</v>
      </c>
      <c r="B812" s="329" t="s">
        <v>1505</v>
      </c>
      <c r="C812" s="364"/>
      <c r="D812" s="364"/>
      <c r="E812" s="328" t="str">
        <f t="shared" si="38"/>
        <v/>
      </c>
      <c r="F812" s="297" t="str">
        <f t="shared" si="36"/>
        <v>否</v>
      </c>
      <c r="G812" s="172" t="str">
        <f t="shared" si="37"/>
        <v>项</v>
      </c>
    </row>
    <row r="813" ht="36" hidden="1" customHeight="1" spans="1:7">
      <c r="A813" s="456" t="s">
        <v>1506</v>
      </c>
      <c r="B813" s="329" t="s">
        <v>1507</v>
      </c>
      <c r="C813" s="364"/>
      <c r="D813" s="364"/>
      <c r="E813" s="328" t="str">
        <f t="shared" si="38"/>
        <v/>
      </c>
      <c r="F813" s="297" t="str">
        <f t="shared" si="36"/>
        <v>否</v>
      </c>
      <c r="G813" s="172" t="str">
        <f t="shared" si="37"/>
        <v>项</v>
      </c>
    </row>
    <row r="814" ht="36" hidden="1" customHeight="1" spans="1:7">
      <c r="A814" s="456" t="s">
        <v>1508</v>
      </c>
      <c r="B814" s="329" t="s">
        <v>1509</v>
      </c>
      <c r="C814" s="364"/>
      <c r="D814" s="364"/>
      <c r="E814" s="328" t="str">
        <f t="shared" si="38"/>
        <v/>
      </c>
      <c r="F814" s="297" t="str">
        <f t="shared" si="36"/>
        <v>否</v>
      </c>
      <c r="G814" s="172" t="str">
        <f t="shared" si="37"/>
        <v>项</v>
      </c>
    </row>
    <row r="815" ht="36" hidden="1" customHeight="1" spans="1:7">
      <c r="A815" s="456" t="s">
        <v>1510</v>
      </c>
      <c r="B815" s="329" t="s">
        <v>1511</v>
      </c>
      <c r="C815" s="364"/>
      <c r="D815" s="364"/>
      <c r="E815" s="328" t="str">
        <f t="shared" si="38"/>
        <v/>
      </c>
      <c r="F815" s="297" t="str">
        <f t="shared" si="36"/>
        <v>否</v>
      </c>
      <c r="G815" s="172" t="str">
        <f t="shared" si="37"/>
        <v>项</v>
      </c>
    </row>
    <row r="816" ht="36" hidden="1" customHeight="1" spans="1:7">
      <c r="A816" s="456" t="s">
        <v>1512</v>
      </c>
      <c r="B816" s="329" t="s">
        <v>240</v>
      </c>
      <c r="C816" s="364"/>
      <c r="D816" s="364"/>
      <c r="E816" s="328" t="str">
        <f t="shared" si="38"/>
        <v/>
      </c>
      <c r="F816" s="297" t="str">
        <f t="shared" si="36"/>
        <v>否</v>
      </c>
      <c r="G816" s="172" t="str">
        <f t="shared" si="37"/>
        <v>项</v>
      </c>
    </row>
    <row r="817" ht="36" hidden="1" customHeight="1" spans="1:7">
      <c r="A817" s="456" t="s">
        <v>1513</v>
      </c>
      <c r="B817" s="329" t="s">
        <v>1514</v>
      </c>
      <c r="C817" s="364"/>
      <c r="D817" s="364"/>
      <c r="E817" s="328" t="str">
        <f t="shared" si="38"/>
        <v/>
      </c>
      <c r="F817" s="297" t="str">
        <f t="shared" si="36"/>
        <v>否</v>
      </c>
      <c r="G817" s="172" t="str">
        <f t="shared" si="37"/>
        <v>项</v>
      </c>
    </row>
    <row r="818" ht="36" hidden="1" customHeight="1" spans="1:7">
      <c r="A818" s="456" t="s">
        <v>1515</v>
      </c>
      <c r="B818" s="329" t="s">
        <v>157</v>
      </c>
      <c r="C818" s="364"/>
      <c r="D818" s="364"/>
      <c r="E818" s="328" t="str">
        <f t="shared" si="38"/>
        <v/>
      </c>
      <c r="F818" s="297" t="str">
        <f t="shared" si="36"/>
        <v>否</v>
      </c>
      <c r="G818" s="172" t="str">
        <f t="shared" si="37"/>
        <v>项</v>
      </c>
    </row>
    <row r="819" ht="36" hidden="1" customHeight="1" spans="1:7">
      <c r="A819" s="456" t="s">
        <v>1516</v>
      </c>
      <c r="B819" s="329" t="s">
        <v>1517</v>
      </c>
      <c r="C819" s="364"/>
      <c r="D819" s="364"/>
      <c r="E819" s="328" t="str">
        <f t="shared" si="38"/>
        <v/>
      </c>
      <c r="F819" s="297" t="str">
        <f t="shared" si="36"/>
        <v>否</v>
      </c>
      <c r="G819" s="172" t="str">
        <f t="shared" si="37"/>
        <v>项</v>
      </c>
    </row>
    <row r="820" ht="36" customHeight="1" spans="1:7">
      <c r="A820" s="455" t="s">
        <v>1518</v>
      </c>
      <c r="B820" s="321" t="s">
        <v>1519</v>
      </c>
      <c r="C820" s="360">
        <f>SUM(C821)</f>
        <v>908</v>
      </c>
      <c r="D820" s="360">
        <f>SUM(D821)</f>
        <v>0</v>
      </c>
      <c r="E820" s="323" t="str">
        <f t="shared" si="38"/>
        <v/>
      </c>
      <c r="F820" s="297" t="str">
        <f t="shared" si="36"/>
        <v>是</v>
      </c>
      <c r="G820" s="172" t="str">
        <f t="shared" si="37"/>
        <v>款</v>
      </c>
    </row>
    <row r="821" ht="36" customHeight="1" spans="1:7">
      <c r="A821" s="463" t="s">
        <v>1520</v>
      </c>
      <c r="B821" s="467" t="s">
        <v>1521</v>
      </c>
      <c r="C821" s="364">
        <v>908</v>
      </c>
      <c r="D821" s="364">
        <v>0</v>
      </c>
      <c r="E821" s="328" t="str">
        <f t="shared" si="38"/>
        <v/>
      </c>
      <c r="F821" s="297" t="str">
        <f t="shared" si="36"/>
        <v>是</v>
      </c>
      <c r="G821" s="172" t="str">
        <f t="shared" si="37"/>
        <v>项</v>
      </c>
    </row>
    <row r="822" ht="36" hidden="1" customHeight="1" spans="1:7">
      <c r="A822" s="464" t="s">
        <v>1522</v>
      </c>
      <c r="B822" s="460" t="s">
        <v>519</v>
      </c>
      <c r="C822" s="461"/>
      <c r="D822" s="461"/>
      <c r="E822" s="323" t="str">
        <f t="shared" si="38"/>
        <v/>
      </c>
      <c r="F822" s="297" t="str">
        <f t="shared" si="36"/>
        <v>否</v>
      </c>
      <c r="G822" s="172" t="str">
        <f t="shared" si="37"/>
        <v>项</v>
      </c>
    </row>
    <row r="823" ht="36" customHeight="1" spans="1:7">
      <c r="A823" s="455" t="s">
        <v>89</v>
      </c>
      <c r="B823" s="321" t="s">
        <v>90</v>
      </c>
      <c r="C823" s="360">
        <f>C824+C835+C837+C840+C842+C844</f>
        <v>4709</v>
      </c>
      <c r="D823" s="360">
        <f>D824+D835+D837+D840+D842+D844</f>
        <v>5508</v>
      </c>
      <c r="E823" s="323">
        <f t="shared" si="38"/>
        <v>0.17</v>
      </c>
      <c r="F823" s="297" t="str">
        <f t="shared" si="36"/>
        <v>是</v>
      </c>
      <c r="G823" s="172" t="str">
        <f t="shared" si="37"/>
        <v>类</v>
      </c>
    </row>
    <row r="824" ht="36" customHeight="1" spans="1:7">
      <c r="A824" s="455" t="s">
        <v>1523</v>
      </c>
      <c r="B824" s="321" t="s">
        <v>1524</v>
      </c>
      <c r="C824" s="360">
        <f>SUM(C825:C834)</f>
        <v>3256</v>
      </c>
      <c r="D824" s="360">
        <f>SUM(D825:D834)</f>
        <v>4039</v>
      </c>
      <c r="E824" s="323">
        <f t="shared" si="38"/>
        <v>0.24</v>
      </c>
      <c r="F824" s="297" t="str">
        <f t="shared" si="36"/>
        <v>是</v>
      </c>
      <c r="G824" s="172" t="str">
        <f t="shared" si="37"/>
        <v>款</v>
      </c>
    </row>
    <row r="825" ht="36" customHeight="1" spans="1:7">
      <c r="A825" s="456" t="s">
        <v>1525</v>
      </c>
      <c r="B825" s="329" t="s">
        <v>139</v>
      </c>
      <c r="C825" s="364">
        <v>1431</v>
      </c>
      <c r="D825" s="364">
        <v>1208</v>
      </c>
      <c r="E825" s="328">
        <f t="shared" si="38"/>
        <v>-0.156</v>
      </c>
      <c r="F825" s="297" t="str">
        <f t="shared" si="36"/>
        <v>是</v>
      </c>
      <c r="G825" s="172" t="str">
        <f t="shared" si="37"/>
        <v>项</v>
      </c>
    </row>
    <row r="826" ht="36" hidden="1" customHeight="1" spans="1:7">
      <c r="A826" s="456" t="s">
        <v>1526</v>
      </c>
      <c r="B826" s="329" t="s">
        <v>141</v>
      </c>
      <c r="C826" s="364">
        <v>0</v>
      </c>
      <c r="D826" s="364"/>
      <c r="E826" s="328" t="str">
        <f t="shared" si="38"/>
        <v/>
      </c>
      <c r="F826" s="297" t="str">
        <f t="shared" si="36"/>
        <v>否</v>
      </c>
      <c r="G826" s="172" t="str">
        <f t="shared" si="37"/>
        <v>项</v>
      </c>
    </row>
    <row r="827" ht="36" customHeight="1" spans="1:7">
      <c r="A827" s="456" t="s">
        <v>1527</v>
      </c>
      <c r="B827" s="329" t="s">
        <v>143</v>
      </c>
      <c r="C827" s="364">
        <v>173</v>
      </c>
      <c r="D827" s="364">
        <v>437</v>
      </c>
      <c r="E827" s="328">
        <f t="shared" si="38"/>
        <v>1.526</v>
      </c>
      <c r="F827" s="297" t="str">
        <f t="shared" si="36"/>
        <v>是</v>
      </c>
      <c r="G827" s="172" t="str">
        <f t="shared" si="37"/>
        <v>项</v>
      </c>
    </row>
    <row r="828" ht="36" hidden="1" customHeight="1" spans="1:7">
      <c r="A828" s="456" t="s">
        <v>1528</v>
      </c>
      <c r="B828" s="329" t="s">
        <v>1529</v>
      </c>
      <c r="C828" s="364">
        <v>0</v>
      </c>
      <c r="D828" s="364"/>
      <c r="E828" s="328" t="str">
        <f t="shared" si="38"/>
        <v/>
      </c>
      <c r="F828" s="297" t="str">
        <f t="shared" si="36"/>
        <v>否</v>
      </c>
      <c r="G828" s="172" t="str">
        <f t="shared" si="37"/>
        <v>项</v>
      </c>
    </row>
    <row r="829" ht="36" hidden="1" customHeight="1" spans="1:7">
      <c r="A829" s="456" t="s">
        <v>1530</v>
      </c>
      <c r="B829" s="329" t="s">
        <v>1531</v>
      </c>
      <c r="C829" s="364">
        <v>0</v>
      </c>
      <c r="D829" s="364"/>
      <c r="E829" s="328" t="str">
        <f t="shared" si="38"/>
        <v/>
      </c>
      <c r="F829" s="297" t="str">
        <f t="shared" si="36"/>
        <v>否</v>
      </c>
      <c r="G829" s="172" t="str">
        <f t="shared" si="37"/>
        <v>项</v>
      </c>
    </row>
    <row r="830" ht="36" customHeight="1" spans="1:7">
      <c r="A830" s="456" t="s">
        <v>1532</v>
      </c>
      <c r="B830" s="329" t="s">
        <v>1533</v>
      </c>
      <c r="C830" s="364">
        <v>0</v>
      </c>
      <c r="D830" s="364">
        <v>568</v>
      </c>
      <c r="E830" s="328"/>
      <c r="F830" s="297" t="str">
        <f t="shared" si="36"/>
        <v>是</v>
      </c>
      <c r="G830" s="172" t="str">
        <f t="shared" si="37"/>
        <v>项</v>
      </c>
    </row>
    <row r="831" ht="36" hidden="1" customHeight="1" spans="1:7">
      <c r="A831" s="456" t="s">
        <v>1534</v>
      </c>
      <c r="B831" s="329" t="s">
        <v>1535</v>
      </c>
      <c r="C831" s="364">
        <v>0</v>
      </c>
      <c r="D831" s="364"/>
      <c r="E831" s="328" t="str">
        <f t="shared" si="38"/>
        <v/>
      </c>
      <c r="F831" s="297" t="str">
        <f t="shared" si="36"/>
        <v>否</v>
      </c>
      <c r="G831" s="172" t="str">
        <f t="shared" si="37"/>
        <v>项</v>
      </c>
    </row>
    <row r="832" ht="36" hidden="1" customHeight="1" spans="1:7">
      <c r="A832" s="456" t="s">
        <v>1536</v>
      </c>
      <c r="B832" s="329" t="s">
        <v>1537</v>
      </c>
      <c r="C832" s="364">
        <v>0</v>
      </c>
      <c r="D832" s="364"/>
      <c r="E832" s="328" t="str">
        <f t="shared" si="38"/>
        <v/>
      </c>
      <c r="F832" s="297" t="str">
        <f t="shared" si="36"/>
        <v>否</v>
      </c>
      <c r="G832" s="172" t="str">
        <f t="shared" si="37"/>
        <v>项</v>
      </c>
    </row>
    <row r="833" ht="36" hidden="1" customHeight="1" spans="1:7">
      <c r="A833" s="456" t="s">
        <v>1538</v>
      </c>
      <c r="B833" s="329" t="s">
        <v>1539</v>
      </c>
      <c r="C833" s="364">
        <v>0</v>
      </c>
      <c r="D833" s="364"/>
      <c r="E833" s="328" t="str">
        <f t="shared" si="38"/>
        <v/>
      </c>
      <c r="F833" s="297" t="str">
        <f t="shared" si="36"/>
        <v>否</v>
      </c>
      <c r="G833" s="172" t="str">
        <f t="shared" si="37"/>
        <v>项</v>
      </c>
    </row>
    <row r="834" ht="36" customHeight="1" spans="1:7">
      <c r="A834" s="456" t="s">
        <v>1540</v>
      </c>
      <c r="B834" s="329" t="s">
        <v>1541</v>
      </c>
      <c r="C834" s="364">
        <v>1652</v>
      </c>
      <c r="D834" s="364">
        <v>1826</v>
      </c>
      <c r="E834" s="328">
        <f t="shared" si="38"/>
        <v>0.105</v>
      </c>
      <c r="F834" s="297" t="str">
        <f t="shared" si="36"/>
        <v>是</v>
      </c>
      <c r="G834" s="172" t="str">
        <f t="shared" si="37"/>
        <v>项</v>
      </c>
    </row>
    <row r="835" ht="36" customHeight="1" spans="1:7">
      <c r="A835" s="455" t="s">
        <v>1542</v>
      </c>
      <c r="B835" s="321" t="s">
        <v>1543</v>
      </c>
      <c r="C835" s="360">
        <f>C836</f>
        <v>274</v>
      </c>
      <c r="D835" s="360">
        <f>D836</f>
        <v>648</v>
      </c>
      <c r="E835" s="323">
        <f t="shared" si="38"/>
        <v>1.365</v>
      </c>
      <c r="F835" s="297" t="str">
        <f t="shared" si="36"/>
        <v>是</v>
      </c>
      <c r="G835" s="172" t="str">
        <f t="shared" si="37"/>
        <v>款</v>
      </c>
    </row>
    <row r="836" ht="36" customHeight="1" spans="1:7">
      <c r="A836" s="456">
        <v>2120201</v>
      </c>
      <c r="B836" s="465" t="s">
        <v>1544</v>
      </c>
      <c r="C836" s="364">
        <v>274</v>
      </c>
      <c r="D836" s="364">
        <v>648</v>
      </c>
      <c r="E836" s="328">
        <f t="shared" si="38"/>
        <v>1.365</v>
      </c>
      <c r="F836" s="297" t="str">
        <f t="shared" ref="F836:F899" si="39">IF(LEN(A836)=3,"是",IF(B836&lt;&gt;"",IF(SUM(C836:D836)&lt;&gt;0,"是","否"),"是"))</f>
        <v>是</v>
      </c>
      <c r="G836" s="172" t="str">
        <f t="shared" ref="G836:G899" si="40">IF(LEN(A836)=3,"类",IF(LEN(A836)=5,"款","项"))</f>
        <v>项</v>
      </c>
    </row>
    <row r="837" ht="36" customHeight="1" spans="1:7">
      <c r="A837" s="455" t="s">
        <v>1545</v>
      </c>
      <c r="B837" s="321" t="s">
        <v>1546</v>
      </c>
      <c r="C837" s="360">
        <f>SUM(C838:C839)</f>
        <v>15</v>
      </c>
      <c r="D837" s="360">
        <f>SUM(D838:D839)</f>
        <v>10</v>
      </c>
      <c r="E837" s="323">
        <f t="shared" ref="E837:E900" si="41">IF(D837&gt;0,D837/C837-1,IF(C837&lt;0,-(D837/C837-1),""))</f>
        <v>-0.333</v>
      </c>
      <c r="F837" s="297" t="str">
        <f t="shared" si="39"/>
        <v>是</v>
      </c>
      <c r="G837" s="172" t="str">
        <f t="shared" si="40"/>
        <v>款</v>
      </c>
    </row>
    <row r="838" ht="36" customHeight="1" spans="1:7">
      <c r="A838" s="456" t="s">
        <v>1547</v>
      </c>
      <c r="B838" s="329" t="s">
        <v>1548</v>
      </c>
      <c r="C838" s="364">
        <v>0</v>
      </c>
      <c r="D838" s="364">
        <v>10</v>
      </c>
      <c r="E838" s="328"/>
      <c r="F838" s="297" t="str">
        <f t="shared" si="39"/>
        <v>是</v>
      </c>
      <c r="G838" s="172" t="str">
        <f t="shared" si="40"/>
        <v>项</v>
      </c>
    </row>
    <row r="839" ht="36" customHeight="1" spans="1:7">
      <c r="A839" s="456" t="s">
        <v>1549</v>
      </c>
      <c r="B839" s="329" t="s">
        <v>1550</v>
      </c>
      <c r="C839" s="364">
        <v>15</v>
      </c>
      <c r="D839" s="364">
        <v>0</v>
      </c>
      <c r="E839" s="328" t="str">
        <f t="shared" si="41"/>
        <v/>
      </c>
      <c r="F839" s="297" t="str">
        <f t="shared" si="39"/>
        <v>是</v>
      </c>
      <c r="G839" s="172" t="str">
        <f t="shared" si="40"/>
        <v>项</v>
      </c>
    </row>
    <row r="840" ht="36" hidden="1" customHeight="1" spans="1:7">
      <c r="A840" s="455" t="s">
        <v>1551</v>
      </c>
      <c r="B840" s="321" t="s">
        <v>1552</v>
      </c>
      <c r="C840" s="360"/>
      <c r="D840" s="360"/>
      <c r="E840" s="323" t="str">
        <f t="shared" si="41"/>
        <v/>
      </c>
      <c r="F840" s="297" t="str">
        <f t="shared" si="39"/>
        <v>否</v>
      </c>
      <c r="G840" s="172" t="str">
        <f t="shared" si="40"/>
        <v>款</v>
      </c>
    </row>
    <row r="841" ht="36" hidden="1" customHeight="1" spans="1:7">
      <c r="A841" s="456">
        <v>2120501</v>
      </c>
      <c r="B841" s="465" t="s">
        <v>1553</v>
      </c>
      <c r="C841" s="364"/>
      <c r="D841" s="364"/>
      <c r="E841" s="328" t="str">
        <f t="shared" si="41"/>
        <v/>
      </c>
      <c r="F841" s="297" t="str">
        <f t="shared" si="39"/>
        <v>否</v>
      </c>
      <c r="G841" s="172" t="str">
        <f t="shared" si="40"/>
        <v>项</v>
      </c>
    </row>
    <row r="842" ht="36" customHeight="1" spans="1:7">
      <c r="A842" s="455" t="s">
        <v>1554</v>
      </c>
      <c r="B842" s="321" t="s">
        <v>1555</v>
      </c>
      <c r="C842" s="360">
        <f>C843</f>
        <v>459</v>
      </c>
      <c r="D842" s="360">
        <f>D843</f>
        <v>323</v>
      </c>
      <c r="E842" s="323">
        <f t="shared" si="41"/>
        <v>-0.296</v>
      </c>
      <c r="F842" s="297" t="str">
        <f t="shared" si="39"/>
        <v>是</v>
      </c>
      <c r="G842" s="172" t="str">
        <f t="shared" si="40"/>
        <v>款</v>
      </c>
    </row>
    <row r="843" ht="36" customHeight="1" spans="1:7">
      <c r="A843" s="456">
        <v>2120601</v>
      </c>
      <c r="B843" s="465" t="s">
        <v>1556</v>
      </c>
      <c r="C843" s="364">
        <v>459</v>
      </c>
      <c r="D843" s="364">
        <v>323</v>
      </c>
      <c r="E843" s="328">
        <f t="shared" si="41"/>
        <v>-0.296</v>
      </c>
      <c r="F843" s="297" t="str">
        <f t="shared" si="39"/>
        <v>是</v>
      </c>
      <c r="G843" s="172" t="str">
        <f t="shared" si="40"/>
        <v>项</v>
      </c>
    </row>
    <row r="844" ht="36" customHeight="1" spans="1:7">
      <c r="A844" s="455" t="s">
        <v>1557</v>
      </c>
      <c r="B844" s="321" t="s">
        <v>1558</v>
      </c>
      <c r="C844" s="360">
        <f>C845</f>
        <v>705</v>
      </c>
      <c r="D844" s="360">
        <v>488</v>
      </c>
      <c r="E844" s="323">
        <f t="shared" si="41"/>
        <v>-0.308</v>
      </c>
      <c r="F844" s="297" t="str">
        <f t="shared" si="39"/>
        <v>是</v>
      </c>
      <c r="G844" s="172" t="str">
        <f t="shared" si="40"/>
        <v>款</v>
      </c>
    </row>
    <row r="845" ht="36" customHeight="1" spans="1:7">
      <c r="A845" s="456">
        <v>2129999</v>
      </c>
      <c r="B845" s="465" t="s">
        <v>1559</v>
      </c>
      <c r="C845" s="364">
        <v>705</v>
      </c>
      <c r="D845" s="364">
        <v>488</v>
      </c>
      <c r="E845" s="328">
        <f t="shared" si="41"/>
        <v>-0.308</v>
      </c>
      <c r="F845" s="297" t="str">
        <f t="shared" si="39"/>
        <v>是</v>
      </c>
      <c r="G845" s="172" t="str">
        <f t="shared" si="40"/>
        <v>项</v>
      </c>
    </row>
    <row r="846" ht="36" hidden="1" customHeight="1" spans="1:7">
      <c r="A846" s="459" t="s">
        <v>1560</v>
      </c>
      <c r="B846" s="460" t="s">
        <v>519</v>
      </c>
      <c r="C846" s="461"/>
      <c r="D846" s="461"/>
      <c r="E846" s="323" t="str">
        <f t="shared" si="41"/>
        <v/>
      </c>
      <c r="F846" s="297" t="str">
        <f t="shared" si="39"/>
        <v>否</v>
      </c>
      <c r="G846" s="172" t="str">
        <f t="shared" si="40"/>
        <v>项</v>
      </c>
    </row>
    <row r="847" ht="36" customHeight="1" spans="1:7">
      <c r="A847" s="455" t="s">
        <v>91</v>
      </c>
      <c r="B847" s="321" t="s">
        <v>92</v>
      </c>
      <c r="C847" s="360">
        <f>C848+C874+C899+C927+C938+C945+C952+C955</f>
        <v>21937</v>
      </c>
      <c r="D847" s="360">
        <f>D848+D874+D899+D927+D938+D945+D952+D955</f>
        <v>25484</v>
      </c>
      <c r="E847" s="323">
        <f t="shared" si="41"/>
        <v>0.162</v>
      </c>
      <c r="F847" s="297" t="str">
        <f t="shared" si="39"/>
        <v>是</v>
      </c>
      <c r="G847" s="172" t="str">
        <f t="shared" si="40"/>
        <v>类</v>
      </c>
    </row>
    <row r="848" ht="36" customHeight="1" spans="1:7">
      <c r="A848" s="455" t="s">
        <v>1561</v>
      </c>
      <c r="B848" s="321" t="s">
        <v>1562</v>
      </c>
      <c r="C848" s="360">
        <f>SUM(C849:C873)</f>
        <v>5670</v>
      </c>
      <c r="D848" s="360">
        <f>SUM(D849:D873)</f>
        <v>8795</v>
      </c>
      <c r="E848" s="323">
        <f t="shared" si="41"/>
        <v>0.551</v>
      </c>
      <c r="F848" s="297" t="str">
        <f t="shared" si="39"/>
        <v>是</v>
      </c>
      <c r="G848" s="172" t="str">
        <f t="shared" si="40"/>
        <v>款</v>
      </c>
    </row>
    <row r="849" ht="36" customHeight="1" spans="1:7">
      <c r="A849" s="456" t="s">
        <v>1563</v>
      </c>
      <c r="B849" s="329" t="s">
        <v>139</v>
      </c>
      <c r="C849" s="364">
        <v>1380</v>
      </c>
      <c r="D849" s="364">
        <v>1188</v>
      </c>
      <c r="E849" s="328">
        <f t="shared" si="41"/>
        <v>-0.139</v>
      </c>
      <c r="F849" s="297" t="str">
        <f t="shared" si="39"/>
        <v>是</v>
      </c>
      <c r="G849" s="172" t="str">
        <f t="shared" si="40"/>
        <v>项</v>
      </c>
    </row>
    <row r="850" ht="36" customHeight="1" spans="1:7">
      <c r="A850" s="456" t="s">
        <v>1564</v>
      </c>
      <c r="B850" s="329" t="s">
        <v>141</v>
      </c>
      <c r="C850" s="364">
        <v>70</v>
      </c>
      <c r="D850" s="364">
        <v>0</v>
      </c>
      <c r="E850" s="328" t="str">
        <f t="shared" si="41"/>
        <v/>
      </c>
      <c r="F850" s="297" t="str">
        <f t="shared" si="39"/>
        <v>是</v>
      </c>
      <c r="G850" s="172" t="str">
        <f t="shared" si="40"/>
        <v>项</v>
      </c>
    </row>
    <row r="851" ht="36" hidden="1" customHeight="1" spans="1:7">
      <c r="A851" s="456" t="s">
        <v>1565</v>
      </c>
      <c r="B851" s="329" t="s">
        <v>143</v>
      </c>
      <c r="C851" s="364">
        <v>0</v>
      </c>
      <c r="D851" s="364"/>
      <c r="E851" s="328" t="str">
        <f t="shared" si="41"/>
        <v/>
      </c>
      <c r="F851" s="297" t="str">
        <f t="shared" si="39"/>
        <v>否</v>
      </c>
      <c r="G851" s="172" t="str">
        <f t="shared" si="40"/>
        <v>项</v>
      </c>
    </row>
    <row r="852" ht="36" customHeight="1" spans="1:7">
      <c r="A852" s="456" t="s">
        <v>1566</v>
      </c>
      <c r="B852" s="329" t="s">
        <v>157</v>
      </c>
      <c r="C852" s="364">
        <v>2941</v>
      </c>
      <c r="D852" s="364">
        <v>2771</v>
      </c>
      <c r="E852" s="328">
        <f t="shared" si="41"/>
        <v>-0.058</v>
      </c>
      <c r="F852" s="297" t="str">
        <f t="shared" si="39"/>
        <v>是</v>
      </c>
      <c r="G852" s="172" t="str">
        <f t="shared" si="40"/>
        <v>项</v>
      </c>
    </row>
    <row r="853" ht="36" hidden="1" customHeight="1" spans="1:7">
      <c r="A853" s="456" t="s">
        <v>1567</v>
      </c>
      <c r="B853" s="329" t="s">
        <v>1568</v>
      </c>
      <c r="C853" s="364">
        <v>0</v>
      </c>
      <c r="D853" s="364"/>
      <c r="E853" s="328" t="str">
        <f t="shared" si="41"/>
        <v/>
      </c>
      <c r="F853" s="297" t="str">
        <f t="shared" si="39"/>
        <v>否</v>
      </c>
      <c r="G853" s="172" t="str">
        <f t="shared" si="40"/>
        <v>项</v>
      </c>
    </row>
    <row r="854" ht="36" customHeight="1" spans="1:7">
      <c r="A854" s="456" t="s">
        <v>1569</v>
      </c>
      <c r="B854" s="329" t="s">
        <v>1570</v>
      </c>
      <c r="C854" s="364">
        <v>130</v>
      </c>
      <c r="D854" s="364">
        <v>122</v>
      </c>
      <c r="E854" s="328">
        <f t="shared" si="41"/>
        <v>-0.062</v>
      </c>
      <c r="F854" s="297" t="str">
        <f t="shared" si="39"/>
        <v>是</v>
      </c>
      <c r="G854" s="172" t="str">
        <f t="shared" si="40"/>
        <v>项</v>
      </c>
    </row>
    <row r="855" ht="36" customHeight="1" spans="1:7">
      <c r="A855" s="456" t="s">
        <v>1571</v>
      </c>
      <c r="B855" s="329" t="s">
        <v>1572</v>
      </c>
      <c r="C855" s="364">
        <v>151</v>
      </c>
      <c r="D855" s="364">
        <v>229</v>
      </c>
      <c r="E855" s="328">
        <f t="shared" si="41"/>
        <v>0.517</v>
      </c>
      <c r="F855" s="297" t="str">
        <f t="shared" si="39"/>
        <v>是</v>
      </c>
      <c r="G855" s="172" t="str">
        <f t="shared" si="40"/>
        <v>项</v>
      </c>
    </row>
    <row r="856" ht="36" customHeight="1" spans="1:7">
      <c r="A856" s="456" t="s">
        <v>1573</v>
      </c>
      <c r="B856" s="329" t="s">
        <v>1574</v>
      </c>
      <c r="C856" s="364">
        <v>75</v>
      </c>
      <c r="D856" s="364">
        <v>158</v>
      </c>
      <c r="E856" s="328">
        <f t="shared" si="41"/>
        <v>1.107</v>
      </c>
      <c r="F856" s="297" t="str">
        <f t="shared" si="39"/>
        <v>是</v>
      </c>
      <c r="G856" s="172" t="str">
        <f t="shared" si="40"/>
        <v>项</v>
      </c>
    </row>
    <row r="857" ht="36" customHeight="1" spans="1:7">
      <c r="A857" s="456" t="s">
        <v>1575</v>
      </c>
      <c r="B857" s="329" t="s">
        <v>1576</v>
      </c>
      <c r="C857" s="364">
        <v>24</v>
      </c>
      <c r="D857" s="364">
        <v>20</v>
      </c>
      <c r="E857" s="328">
        <f t="shared" si="41"/>
        <v>-0.167</v>
      </c>
      <c r="F857" s="297" t="str">
        <f t="shared" si="39"/>
        <v>是</v>
      </c>
      <c r="G857" s="172" t="str">
        <f t="shared" si="40"/>
        <v>项</v>
      </c>
    </row>
    <row r="858" ht="36" customHeight="1" spans="1:7">
      <c r="A858" s="456" t="s">
        <v>1577</v>
      </c>
      <c r="B858" s="329" t="s">
        <v>1578</v>
      </c>
      <c r="C858" s="364">
        <v>45</v>
      </c>
      <c r="D858" s="364">
        <v>59</v>
      </c>
      <c r="E858" s="328">
        <f t="shared" si="41"/>
        <v>0.311</v>
      </c>
      <c r="F858" s="297" t="str">
        <f t="shared" si="39"/>
        <v>是</v>
      </c>
      <c r="G858" s="172" t="str">
        <f t="shared" si="40"/>
        <v>项</v>
      </c>
    </row>
    <row r="859" ht="36" hidden="1" customHeight="1" spans="1:7">
      <c r="A859" s="456" t="s">
        <v>1579</v>
      </c>
      <c r="B859" s="329" t="s">
        <v>1580</v>
      </c>
      <c r="C859" s="364">
        <v>0</v>
      </c>
      <c r="D859" s="364"/>
      <c r="E859" s="328" t="str">
        <f t="shared" si="41"/>
        <v/>
      </c>
      <c r="F859" s="297" t="str">
        <f t="shared" si="39"/>
        <v>否</v>
      </c>
      <c r="G859" s="172" t="str">
        <f t="shared" si="40"/>
        <v>项</v>
      </c>
    </row>
    <row r="860" ht="36" hidden="1" customHeight="1" spans="1:7">
      <c r="A860" s="456" t="s">
        <v>1581</v>
      </c>
      <c r="B860" s="329" t="s">
        <v>1582</v>
      </c>
      <c r="C860" s="364">
        <v>0</v>
      </c>
      <c r="D860" s="364"/>
      <c r="E860" s="328" t="str">
        <f t="shared" si="41"/>
        <v/>
      </c>
      <c r="F860" s="297" t="str">
        <f t="shared" si="39"/>
        <v>否</v>
      </c>
      <c r="G860" s="172" t="str">
        <f t="shared" si="40"/>
        <v>项</v>
      </c>
    </row>
    <row r="861" ht="36" customHeight="1" spans="1:7">
      <c r="A861" s="456" t="s">
        <v>1583</v>
      </c>
      <c r="B861" s="329" t="s">
        <v>1584</v>
      </c>
      <c r="C861" s="364">
        <v>100</v>
      </c>
      <c r="D861" s="364">
        <v>918</v>
      </c>
      <c r="E861" s="328">
        <f t="shared" si="41"/>
        <v>8.18</v>
      </c>
      <c r="F861" s="297" t="str">
        <f t="shared" si="39"/>
        <v>是</v>
      </c>
      <c r="G861" s="172" t="str">
        <f t="shared" si="40"/>
        <v>项</v>
      </c>
    </row>
    <row r="862" ht="36" hidden="1" customHeight="1" spans="1:7">
      <c r="A862" s="456" t="s">
        <v>1585</v>
      </c>
      <c r="B862" s="329" t="s">
        <v>1586</v>
      </c>
      <c r="C862" s="364">
        <v>0</v>
      </c>
      <c r="D862" s="364"/>
      <c r="E862" s="328" t="str">
        <f t="shared" si="41"/>
        <v/>
      </c>
      <c r="F862" s="297" t="str">
        <f t="shared" si="39"/>
        <v>否</v>
      </c>
      <c r="G862" s="172" t="str">
        <f t="shared" si="40"/>
        <v>项</v>
      </c>
    </row>
    <row r="863" ht="36" hidden="1" customHeight="1" spans="1:7">
      <c r="A863" s="456" t="s">
        <v>1587</v>
      </c>
      <c r="B863" s="329" t="s">
        <v>1588</v>
      </c>
      <c r="C863" s="364">
        <v>0</v>
      </c>
      <c r="D863" s="364"/>
      <c r="E863" s="328" t="str">
        <f t="shared" si="41"/>
        <v/>
      </c>
      <c r="F863" s="297" t="str">
        <f t="shared" si="39"/>
        <v>否</v>
      </c>
      <c r="G863" s="172" t="str">
        <f t="shared" si="40"/>
        <v>项</v>
      </c>
    </row>
    <row r="864" ht="36" customHeight="1" spans="1:7">
      <c r="A864" s="456" t="s">
        <v>1589</v>
      </c>
      <c r="B864" s="329" t="s">
        <v>1590</v>
      </c>
      <c r="C864" s="364">
        <v>117</v>
      </c>
      <c r="D864" s="364">
        <v>649</v>
      </c>
      <c r="E864" s="328">
        <f t="shared" si="41"/>
        <v>4.547</v>
      </c>
      <c r="F864" s="297" t="str">
        <f t="shared" si="39"/>
        <v>是</v>
      </c>
      <c r="G864" s="172" t="str">
        <f t="shared" si="40"/>
        <v>项</v>
      </c>
    </row>
    <row r="865" ht="36" customHeight="1" spans="1:7">
      <c r="A865" s="456" t="s">
        <v>1591</v>
      </c>
      <c r="B865" s="329" t="s">
        <v>1592</v>
      </c>
      <c r="C865" s="364">
        <v>60</v>
      </c>
      <c r="D865" s="364">
        <v>111</v>
      </c>
      <c r="E865" s="328">
        <f t="shared" si="41"/>
        <v>0.85</v>
      </c>
      <c r="F865" s="297" t="str">
        <f t="shared" si="39"/>
        <v>是</v>
      </c>
      <c r="G865" s="172" t="str">
        <f t="shared" si="40"/>
        <v>项</v>
      </c>
    </row>
    <row r="866" ht="36" customHeight="1" spans="1:7">
      <c r="A866" s="456" t="s">
        <v>1593</v>
      </c>
      <c r="B866" s="329" t="s">
        <v>1594</v>
      </c>
      <c r="C866" s="364">
        <v>19</v>
      </c>
      <c r="D866" s="364">
        <v>3</v>
      </c>
      <c r="E866" s="328">
        <f t="shared" si="41"/>
        <v>-0.842</v>
      </c>
      <c r="F866" s="297" t="str">
        <f t="shared" si="39"/>
        <v>是</v>
      </c>
      <c r="G866" s="172" t="str">
        <f t="shared" si="40"/>
        <v>项</v>
      </c>
    </row>
    <row r="867" ht="36" customHeight="1" spans="1:7">
      <c r="A867" s="456" t="s">
        <v>1595</v>
      </c>
      <c r="B867" s="329" t="s">
        <v>1596</v>
      </c>
      <c r="C867" s="364">
        <v>0</v>
      </c>
      <c r="D867" s="364">
        <v>36</v>
      </c>
      <c r="E867" s="328"/>
      <c r="F867" s="297" t="str">
        <f t="shared" si="39"/>
        <v>是</v>
      </c>
      <c r="G867" s="172" t="str">
        <f t="shared" si="40"/>
        <v>项</v>
      </c>
    </row>
    <row r="868" ht="36" customHeight="1" spans="1:7">
      <c r="A868" s="456" t="s">
        <v>1597</v>
      </c>
      <c r="B868" s="329" t="s">
        <v>1598</v>
      </c>
      <c r="C868" s="364">
        <v>405</v>
      </c>
      <c r="D868" s="364">
        <v>1255</v>
      </c>
      <c r="E868" s="328">
        <f t="shared" si="41"/>
        <v>2.099</v>
      </c>
      <c r="F868" s="297" t="str">
        <f t="shared" si="39"/>
        <v>是</v>
      </c>
      <c r="G868" s="172" t="str">
        <f t="shared" si="40"/>
        <v>项</v>
      </c>
    </row>
    <row r="869" ht="36" hidden="1" customHeight="1" spans="1:7">
      <c r="A869" s="456" t="s">
        <v>1599</v>
      </c>
      <c r="B869" s="329" t="s">
        <v>1600</v>
      </c>
      <c r="C869" s="364">
        <v>0</v>
      </c>
      <c r="D869" s="364"/>
      <c r="E869" s="328" t="str">
        <f t="shared" si="41"/>
        <v/>
      </c>
      <c r="F869" s="297" t="str">
        <f t="shared" si="39"/>
        <v>否</v>
      </c>
      <c r="G869" s="172" t="str">
        <f t="shared" si="40"/>
        <v>项</v>
      </c>
    </row>
    <row r="870" ht="36" customHeight="1" spans="1:7">
      <c r="A870" s="456" t="s">
        <v>1601</v>
      </c>
      <c r="B870" s="329" t="s">
        <v>1602</v>
      </c>
      <c r="C870" s="364">
        <v>127</v>
      </c>
      <c r="D870" s="364">
        <v>1245</v>
      </c>
      <c r="E870" s="328">
        <f t="shared" si="41"/>
        <v>8.803</v>
      </c>
      <c r="F870" s="297" t="str">
        <f t="shared" si="39"/>
        <v>是</v>
      </c>
      <c r="G870" s="172" t="str">
        <f t="shared" si="40"/>
        <v>项</v>
      </c>
    </row>
    <row r="871" ht="36" hidden="1" customHeight="1" spans="1:7">
      <c r="A871" s="456" t="s">
        <v>1603</v>
      </c>
      <c r="B871" s="329" t="s">
        <v>1604</v>
      </c>
      <c r="C871" s="364">
        <v>0</v>
      </c>
      <c r="D871" s="364"/>
      <c r="E871" s="328" t="str">
        <f t="shared" si="41"/>
        <v/>
      </c>
      <c r="F871" s="297" t="str">
        <f t="shared" si="39"/>
        <v>否</v>
      </c>
      <c r="G871" s="172" t="str">
        <f t="shared" si="40"/>
        <v>项</v>
      </c>
    </row>
    <row r="872" ht="36" hidden="1" customHeight="1" spans="1:7">
      <c r="A872" s="456" t="s">
        <v>1605</v>
      </c>
      <c r="B872" s="329" t="s">
        <v>1606</v>
      </c>
      <c r="C872" s="364">
        <v>0</v>
      </c>
      <c r="D872" s="364"/>
      <c r="E872" s="328" t="str">
        <f t="shared" si="41"/>
        <v/>
      </c>
      <c r="F872" s="297" t="str">
        <f t="shared" si="39"/>
        <v>否</v>
      </c>
      <c r="G872" s="172" t="str">
        <f t="shared" si="40"/>
        <v>项</v>
      </c>
    </row>
    <row r="873" ht="36" customHeight="1" spans="1:7">
      <c r="A873" s="456" t="s">
        <v>1607</v>
      </c>
      <c r="B873" s="329" t="s">
        <v>1608</v>
      </c>
      <c r="C873" s="364">
        <v>26</v>
      </c>
      <c r="D873" s="364">
        <v>31</v>
      </c>
      <c r="E873" s="328">
        <f t="shared" si="41"/>
        <v>0.192</v>
      </c>
      <c r="F873" s="297" t="str">
        <f t="shared" si="39"/>
        <v>是</v>
      </c>
      <c r="G873" s="172" t="str">
        <f t="shared" si="40"/>
        <v>项</v>
      </c>
    </row>
    <row r="874" ht="36" customHeight="1" spans="1:7">
      <c r="A874" s="455" t="s">
        <v>1609</v>
      </c>
      <c r="B874" s="321" t="s">
        <v>1610</v>
      </c>
      <c r="C874" s="360">
        <f>SUM(C875:C898)</f>
        <v>8240</v>
      </c>
      <c r="D874" s="360">
        <f>SUM(D875:D898)</f>
        <v>7393</v>
      </c>
      <c r="E874" s="323">
        <f t="shared" si="41"/>
        <v>-0.103</v>
      </c>
      <c r="F874" s="297" t="str">
        <f t="shared" si="39"/>
        <v>是</v>
      </c>
      <c r="G874" s="172" t="str">
        <f t="shared" si="40"/>
        <v>款</v>
      </c>
    </row>
    <row r="875" ht="36" customHeight="1" spans="1:7">
      <c r="A875" s="456" t="s">
        <v>1611</v>
      </c>
      <c r="B875" s="329" t="s">
        <v>139</v>
      </c>
      <c r="C875" s="364">
        <v>674</v>
      </c>
      <c r="D875" s="364">
        <v>678</v>
      </c>
      <c r="E875" s="328">
        <f t="shared" si="41"/>
        <v>0.006</v>
      </c>
      <c r="F875" s="297" t="str">
        <f t="shared" si="39"/>
        <v>是</v>
      </c>
      <c r="G875" s="172" t="str">
        <f t="shared" si="40"/>
        <v>项</v>
      </c>
    </row>
    <row r="876" ht="36" hidden="1" customHeight="1" spans="1:7">
      <c r="A876" s="456" t="s">
        <v>1612</v>
      </c>
      <c r="B876" s="329" t="s">
        <v>141</v>
      </c>
      <c r="C876" s="364">
        <v>0</v>
      </c>
      <c r="D876" s="364"/>
      <c r="E876" s="328" t="str">
        <f t="shared" si="41"/>
        <v/>
      </c>
      <c r="F876" s="297" t="str">
        <f t="shared" si="39"/>
        <v>否</v>
      </c>
      <c r="G876" s="172" t="str">
        <f t="shared" si="40"/>
        <v>项</v>
      </c>
    </row>
    <row r="877" ht="36" hidden="1" customHeight="1" spans="1:7">
      <c r="A877" s="456" t="s">
        <v>1613</v>
      </c>
      <c r="B877" s="329" t="s">
        <v>143</v>
      </c>
      <c r="C877" s="364">
        <v>0</v>
      </c>
      <c r="D877" s="364"/>
      <c r="E877" s="328" t="str">
        <f t="shared" si="41"/>
        <v/>
      </c>
      <c r="F877" s="297" t="str">
        <f t="shared" si="39"/>
        <v>否</v>
      </c>
      <c r="G877" s="172" t="str">
        <f t="shared" si="40"/>
        <v>项</v>
      </c>
    </row>
    <row r="878" ht="36" customHeight="1" spans="1:7">
      <c r="A878" s="456" t="s">
        <v>1614</v>
      </c>
      <c r="B878" s="329" t="s">
        <v>1615</v>
      </c>
      <c r="C878" s="364">
        <v>3641</v>
      </c>
      <c r="D878" s="364">
        <v>3535</v>
      </c>
      <c r="E878" s="328">
        <f t="shared" si="41"/>
        <v>-0.029</v>
      </c>
      <c r="F878" s="297" t="str">
        <f t="shared" si="39"/>
        <v>是</v>
      </c>
      <c r="G878" s="172" t="str">
        <f t="shared" si="40"/>
        <v>项</v>
      </c>
    </row>
    <row r="879" ht="36" customHeight="1" spans="1:7">
      <c r="A879" s="456" t="s">
        <v>1616</v>
      </c>
      <c r="B879" s="329" t="s">
        <v>1617</v>
      </c>
      <c r="C879" s="364">
        <v>183</v>
      </c>
      <c r="D879" s="364">
        <v>901</v>
      </c>
      <c r="E879" s="328">
        <f t="shared" si="41"/>
        <v>3.923</v>
      </c>
      <c r="F879" s="297" t="str">
        <f t="shared" si="39"/>
        <v>是</v>
      </c>
      <c r="G879" s="172" t="str">
        <f t="shared" si="40"/>
        <v>项</v>
      </c>
    </row>
    <row r="880" ht="36" customHeight="1" spans="1:7">
      <c r="A880" s="456" t="s">
        <v>1618</v>
      </c>
      <c r="B880" s="329" t="s">
        <v>1619</v>
      </c>
      <c r="C880" s="364">
        <v>18</v>
      </c>
      <c r="D880" s="364">
        <v>33</v>
      </c>
      <c r="E880" s="328">
        <f t="shared" si="41"/>
        <v>0.833</v>
      </c>
      <c r="F880" s="297" t="str">
        <f t="shared" si="39"/>
        <v>是</v>
      </c>
      <c r="G880" s="172" t="str">
        <f t="shared" si="40"/>
        <v>项</v>
      </c>
    </row>
    <row r="881" ht="36" customHeight="1" spans="1:7">
      <c r="A881" s="456" t="s">
        <v>1620</v>
      </c>
      <c r="B881" s="329" t="s">
        <v>1621</v>
      </c>
      <c r="C881" s="364">
        <v>100</v>
      </c>
      <c r="D881" s="364">
        <v>1</v>
      </c>
      <c r="E881" s="328">
        <f t="shared" si="41"/>
        <v>-0.99</v>
      </c>
      <c r="F881" s="297" t="str">
        <f t="shared" si="39"/>
        <v>是</v>
      </c>
      <c r="G881" s="172" t="str">
        <f t="shared" si="40"/>
        <v>项</v>
      </c>
    </row>
    <row r="882" ht="36" customHeight="1" spans="1:7">
      <c r="A882" s="456" t="s">
        <v>1622</v>
      </c>
      <c r="B882" s="329" t="s">
        <v>1623</v>
      </c>
      <c r="C882" s="364">
        <v>249</v>
      </c>
      <c r="D882" s="364">
        <v>19</v>
      </c>
      <c r="E882" s="328">
        <f t="shared" si="41"/>
        <v>-0.924</v>
      </c>
      <c r="F882" s="297" t="str">
        <f t="shared" si="39"/>
        <v>是</v>
      </c>
      <c r="G882" s="172" t="str">
        <f t="shared" si="40"/>
        <v>项</v>
      </c>
    </row>
    <row r="883" ht="36" hidden="1" customHeight="1" spans="1:7">
      <c r="A883" s="456" t="s">
        <v>1624</v>
      </c>
      <c r="B883" s="329" t="s">
        <v>1625</v>
      </c>
      <c r="C883" s="364">
        <v>0</v>
      </c>
      <c r="D883" s="364"/>
      <c r="E883" s="328" t="str">
        <f t="shared" si="41"/>
        <v/>
      </c>
      <c r="F883" s="297" t="str">
        <f t="shared" si="39"/>
        <v>否</v>
      </c>
      <c r="G883" s="172" t="str">
        <f t="shared" si="40"/>
        <v>项</v>
      </c>
    </row>
    <row r="884" ht="36" customHeight="1" spans="1:7">
      <c r="A884" s="456" t="s">
        <v>1626</v>
      </c>
      <c r="B884" s="329" t="s">
        <v>1627</v>
      </c>
      <c r="C884" s="364">
        <v>137</v>
      </c>
      <c r="D884" s="364">
        <v>59</v>
      </c>
      <c r="E884" s="328">
        <f t="shared" si="41"/>
        <v>-0.569</v>
      </c>
      <c r="F884" s="297" t="str">
        <f t="shared" si="39"/>
        <v>是</v>
      </c>
      <c r="G884" s="172" t="str">
        <f t="shared" si="40"/>
        <v>项</v>
      </c>
    </row>
    <row r="885" ht="36" hidden="1" customHeight="1" spans="1:7">
      <c r="A885" s="456" t="s">
        <v>1628</v>
      </c>
      <c r="B885" s="329" t="s">
        <v>1629</v>
      </c>
      <c r="C885" s="364">
        <v>0</v>
      </c>
      <c r="D885" s="364"/>
      <c r="E885" s="328" t="str">
        <f t="shared" si="41"/>
        <v/>
      </c>
      <c r="F885" s="297" t="str">
        <f t="shared" si="39"/>
        <v>否</v>
      </c>
      <c r="G885" s="172" t="str">
        <f t="shared" si="40"/>
        <v>项</v>
      </c>
    </row>
    <row r="886" ht="36" hidden="1" customHeight="1" spans="1:7">
      <c r="A886" s="456" t="s">
        <v>1630</v>
      </c>
      <c r="B886" s="329" t="s">
        <v>1631</v>
      </c>
      <c r="C886" s="364">
        <v>0</v>
      </c>
      <c r="D886" s="364"/>
      <c r="E886" s="328" t="str">
        <f t="shared" si="41"/>
        <v/>
      </c>
      <c r="F886" s="297" t="str">
        <f t="shared" si="39"/>
        <v>否</v>
      </c>
      <c r="G886" s="172" t="str">
        <f t="shared" si="40"/>
        <v>项</v>
      </c>
    </row>
    <row r="887" ht="36" hidden="1" customHeight="1" spans="1:7">
      <c r="A887" s="456" t="s">
        <v>1632</v>
      </c>
      <c r="B887" s="329" t="s">
        <v>1633</v>
      </c>
      <c r="C887" s="364">
        <v>0</v>
      </c>
      <c r="D887" s="364"/>
      <c r="E887" s="328" t="str">
        <f t="shared" si="41"/>
        <v/>
      </c>
      <c r="F887" s="297" t="str">
        <f t="shared" si="39"/>
        <v>否</v>
      </c>
      <c r="G887" s="172" t="str">
        <f t="shared" si="40"/>
        <v>项</v>
      </c>
    </row>
    <row r="888" ht="36" hidden="1" customHeight="1" spans="1:7">
      <c r="A888" s="456" t="s">
        <v>1634</v>
      </c>
      <c r="B888" s="329" t="s">
        <v>1635</v>
      </c>
      <c r="C888" s="364">
        <v>0</v>
      </c>
      <c r="D888" s="364"/>
      <c r="E888" s="328" t="str">
        <f t="shared" si="41"/>
        <v/>
      </c>
      <c r="F888" s="297" t="str">
        <f t="shared" si="39"/>
        <v>否</v>
      </c>
      <c r="G888" s="172" t="str">
        <f t="shared" si="40"/>
        <v>项</v>
      </c>
    </row>
    <row r="889" ht="36" hidden="1" customHeight="1" spans="1:7">
      <c r="A889" s="456" t="s">
        <v>1636</v>
      </c>
      <c r="B889" s="329" t="s">
        <v>1637</v>
      </c>
      <c r="C889" s="364">
        <v>0</v>
      </c>
      <c r="D889" s="364"/>
      <c r="E889" s="328" t="str">
        <f t="shared" si="41"/>
        <v/>
      </c>
      <c r="F889" s="297" t="str">
        <f t="shared" si="39"/>
        <v>否</v>
      </c>
      <c r="G889" s="172" t="str">
        <f t="shared" si="40"/>
        <v>项</v>
      </c>
    </row>
    <row r="890" ht="36" hidden="1" customHeight="1" spans="1:7">
      <c r="A890" s="456" t="s">
        <v>1638</v>
      </c>
      <c r="B890" s="329" t="s">
        <v>1639</v>
      </c>
      <c r="C890" s="364">
        <v>0</v>
      </c>
      <c r="D890" s="364"/>
      <c r="E890" s="328" t="str">
        <f t="shared" si="41"/>
        <v/>
      </c>
      <c r="F890" s="297" t="str">
        <f t="shared" si="39"/>
        <v>否</v>
      </c>
      <c r="G890" s="172" t="str">
        <f t="shared" si="40"/>
        <v>项</v>
      </c>
    </row>
    <row r="891" ht="36" hidden="1" customHeight="1" spans="1:7">
      <c r="A891" s="456" t="s">
        <v>1640</v>
      </c>
      <c r="B891" s="329" t="s">
        <v>1641</v>
      </c>
      <c r="C891" s="364">
        <v>0</v>
      </c>
      <c r="D891" s="364"/>
      <c r="E891" s="328" t="str">
        <f t="shared" si="41"/>
        <v/>
      </c>
      <c r="F891" s="297" t="str">
        <f t="shared" si="39"/>
        <v>否</v>
      </c>
      <c r="G891" s="172" t="str">
        <f t="shared" si="40"/>
        <v>项</v>
      </c>
    </row>
    <row r="892" ht="36" hidden="1" customHeight="1" spans="1:7">
      <c r="A892" s="456" t="s">
        <v>1642</v>
      </c>
      <c r="B892" s="329" t="s">
        <v>1643</v>
      </c>
      <c r="C892" s="364">
        <v>0</v>
      </c>
      <c r="D892" s="364"/>
      <c r="E892" s="328" t="str">
        <f t="shared" si="41"/>
        <v/>
      </c>
      <c r="F892" s="297" t="str">
        <f t="shared" si="39"/>
        <v>否</v>
      </c>
      <c r="G892" s="172" t="str">
        <f t="shared" si="40"/>
        <v>项</v>
      </c>
    </row>
    <row r="893" ht="36" hidden="1" customHeight="1" spans="1:7">
      <c r="A893" s="456" t="s">
        <v>1644</v>
      </c>
      <c r="B893" s="329" t="s">
        <v>1645</v>
      </c>
      <c r="C893" s="364">
        <v>0</v>
      </c>
      <c r="D893" s="364"/>
      <c r="E893" s="328" t="str">
        <f t="shared" si="41"/>
        <v/>
      </c>
      <c r="F893" s="297" t="str">
        <f t="shared" si="39"/>
        <v>否</v>
      </c>
      <c r="G893" s="172" t="str">
        <f t="shared" si="40"/>
        <v>项</v>
      </c>
    </row>
    <row r="894" ht="36" customHeight="1" spans="1:7">
      <c r="A894" s="456" t="s">
        <v>1646</v>
      </c>
      <c r="B894" s="329" t="s">
        <v>1647</v>
      </c>
      <c r="C894" s="364">
        <v>633</v>
      </c>
      <c r="D894" s="364">
        <v>932</v>
      </c>
      <c r="E894" s="328">
        <f t="shared" si="41"/>
        <v>0.472</v>
      </c>
      <c r="F894" s="297" t="str">
        <f t="shared" si="39"/>
        <v>是</v>
      </c>
      <c r="G894" s="172" t="str">
        <f t="shared" si="40"/>
        <v>项</v>
      </c>
    </row>
    <row r="895" ht="36" hidden="1" customHeight="1" spans="1:7">
      <c r="A895" s="456" t="s">
        <v>1648</v>
      </c>
      <c r="B895" s="329" t="s">
        <v>1649</v>
      </c>
      <c r="C895" s="364">
        <v>0</v>
      </c>
      <c r="D895" s="364"/>
      <c r="E895" s="328" t="str">
        <f t="shared" si="41"/>
        <v/>
      </c>
      <c r="F895" s="297" t="str">
        <f t="shared" si="39"/>
        <v>否</v>
      </c>
      <c r="G895" s="172" t="str">
        <f t="shared" si="40"/>
        <v>项</v>
      </c>
    </row>
    <row r="896" ht="36" hidden="1" customHeight="1" spans="1:7">
      <c r="A896" s="456" t="s">
        <v>1650</v>
      </c>
      <c r="B896" s="329" t="s">
        <v>1651</v>
      </c>
      <c r="C896" s="364">
        <v>0</v>
      </c>
      <c r="D896" s="364"/>
      <c r="E896" s="328" t="str">
        <f t="shared" si="41"/>
        <v/>
      </c>
      <c r="F896" s="297" t="str">
        <f t="shared" si="39"/>
        <v>否</v>
      </c>
      <c r="G896" s="172" t="str">
        <f t="shared" si="40"/>
        <v>项</v>
      </c>
    </row>
    <row r="897" ht="36" hidden="1" customHeight="1" spans="1:7">
      <c r="A897" s="456" t="s">
        <v>1652</v>
      </c>
      <c r="B897" s="329" t="s">
        <v>1580</v>
      </c>
      <c r="C897" s="364">
        <v>0</v>
      </c>
      <c r="D897" s="364"/>
      <c r="E897" s="328" t="str">
        <f t="shared" si="41"/>
        <v/>
      </c>
      <c r="F897" s="297" t="str">
        <f t="shared" si="39"/>
        <v>否</v>
      </c>
      <c r="G897" s="172" t="str">
        <f t="shared" si="40"/>
        <v>项</v>
      </c>
    </row>
    <row r="898" ht="36" customHeight="1" spans="1:7">
      <c r="A898" s="456" t="s">
        <v>1653</v>
      </c>
      <c r="B898" s="329" t="s">
        <v>1654</v>
      </c>
      <c r="C898" s="364">
        <v>2605</v>
      </c>
      <c r="D898" s="364">
        <v>1235</v>
      </c>
      <c r="E898" s="328">
        <f t="shared" si="41"/>
        <v>-0.526</v>
      </c>
      <c r="F898" s="297" t="str">
        <f t="shared" si="39"/>
        <v>是</v>
      </c>
      <c r="G898" s="172" t="str">
        <f t="shared" si="40"/>
        <v>项</v>
      </c>
    </row>
    <row r="899" ht="36" customHeight="1" spans="1:7">
      <c r="A899" s="455" t="s">
        <v>1655</v>
      </c>
      <c r="B899" s="321" t="s">
        <v>1656</v>
      </c>
      <c r="C899" s="360">
        <f>SUM(C900:C926)</f>
        <v>4286</v>
      </c>
      <c r="D899" s="360">
        <f>SUM(D900:D926)</f>
        <v>6444</v>
      </c>
      <c r="E899" s="323">
        <f t="shared" si="41"/>
        <v>0.503</v>
      </c>
      <c r="F899" s="297" t="str">
        <f t="shared" si="39"/>
        <v>是</v>
      </c>
      <c r="G899" s="172" t="str">
        <f t="shared" si="40"/>
        <v>款</v>
      </c>
    </row>
    <row r="900" ht="36" customHeight="1" spans="1:7">
      <c r="A900" s="456" t="s">
        <v>1657</v>
      </c>
      <c r="B900" s="329" t="s">
        <v>139</v>
      </c>
      <c r="C900" s="364">
        <v>630</v>
      </c>
      <c r="D900" s="364">
        <v>572</v>
      </c>
      <c r="E900" s="328">
        <f t="shared" si="41"/>
        <v>-0.092</v>
      </c>
      <c r="F900" s="297" t="str">
        <f t="shared" ref="F900:F963" si="42">IF(LEN(A900)=3,"是",IF(B900&lt;&gt;"",IF(SUM(C900:D900)&lt;&gt;0,"是","否"),"是"))</f>
        <v>是</v>
      </c>
      <c r="G900" s="172" t="str">
        <f t="shared" ref="G900:G963" si="43">IF(LEN(A900)=3,"类",IF(LEN(A900)=5,"款","项"))</f>
        <v>项</v>
      </c>
    </row>
    <row r="901" ht="36" customHeight="1" spans="1:7">
      <c r="A901" s="456" t="s">
        <v>1658</v>
      </c>
      <c r="B901" s="329" t="s">
        <v>141</v>
      </c>
      <c r="C901" s="364">
        <v>24</v>
      </c>
      <c r="D901" s="364">
        <v>0</v>
      </c>
      <c r="E901" s="328" t="str">
        <f t="shared" ref="E901:E964" si="44">IF(D901&gt;0,D901/C901-1,IF(C901&lt;0,-(D901/C901-1),""))</f>
        <v/>
      </c>
      <c r="F901" s="297" t="str">
        <f t="shared" si="42"/>
        <v>是</v>
      </c>
      <c r="G901" s="172" t="str">
        <f t="shared" si="43"/>
        <v>项</v>
      </c>
    </row>
    <row r="902" ht="36" hidden="1" customHeight="1" spans="1:7">
      <c r="A902" s="456" t="s">
        <v>1659</v>
      </c>
      <c r="B902" s="329" t="s">
        <v>143</v>
      </c>
      <c r="C902" s="364">
        <v>0</v>
      </c>
      <c r="D902" s="364"/>
      <c r="E902" s="328" t="str">
        <f t="shared" si="44"/>
        <v/>
      </c>
      <c r="F902" s="297" t="str">
        <f t="shared" si="42"/>
        <v>否</v>
      </c>
      <c r="G902" s="172" t="str">
        <f t="shared" si="43"/>
        <v>项</v>
      </c>
    </row>
    <row r="903" ht="36" customHeight="1" spans="1:7">
      <c r="A903" s="456" t="s">
        <v>1660</v>
      </c>
      <c r="B903" s="329" t="s">
        <v>1661</v>
      </c>
      <c r="C903" s="364">
        <v>20</v>
      </c>
      <c r="D903" s="364">
        <v>35</v>
      </c>
      <c r="E903" s="328">
        <f t="shared" si="44"/>
        <v>0.75</v>
      </c>
      <c r="F903" s="297" t="str">
        <f t="shared" si="42"/>
        <v>是</v>
      </c>
      <c r="G903" s="172" t="str">
        <f t="shared" si="43"/>
        <v>项</v>
      </c>
    </row>
    <row r="904" ht="36" customHeight="1" spans="1:7">
      <c r="A904" s="456" t="s">
        <v>1662</v>
      </c>
      <c r="B904" s="329" t="s">
        <v>1663</v>
      </c>
      <c r="C904" s="364">
        <v>1180</v>
      </c>
      <c r="D904" s="364">
        <v>3795</v>
      </c>
      <c r="E904" s="328">
        <f t="shared" si="44"/>
        <v>2.216</v>
      </c>
      <c r="F904" s="297" t="str">
        <f t="shared" si="42"/>
        <v>是</v>
      </c>
      <c r="G904" s="172" t="str">
        <f t="shared" si="43"/>
        <v>项</v>
      </c>
    </row>
    <row r="905" ht="36" hidden="1" customHeight="1" spans="1:7">
      <c r="A905" s="456" t="s">
        <v>1664</v>
      </c>
      <c r="B905" s="329" t="s">
        <v>1665</v>
      </c>
      <c r="C905" s="364">
        <v>0</v>
      </c>
      <c r="D905" s="364"/>
      <c r="E905" s="328" t="str">
        <f t="shared" si="44"/>
        <v/>
      </c>
      <c r="F905" s="297" t="str">
        <f t="shared" si="42"/>
        <v>否</v>
      </c>
      <c r="G905" s="172" t="str">
        <f t="shared" si="43"/>
        <v>项</v>
      </c>
    </row>
    <row r="906" ht="36" hidden="1" customHeight="1" spans="1:7">
      <c r="A906" s="456" t="s">
        <v>1666</v>
      </c>
      <c r="B906" s="329" t="s">
        <v>1667</v>
      </c>
      <c r="C906" s="364">
        <v>0</v>
      </c>
      <c r="D906" s="364"/>
      <c r="E906" s="328" t="str">
        <f t="shared" si="44"/>
        <v/>
      </c>
      <c r="F906" s="297" t="str">
        <f t="shared" si="42"/>
        <v>否</v>
      </c>
      <c r="G906" s="172" t="str">
        <f t="shared" si="43"/>
        <v>项</v>
      </c>
    </row>
    <row r="907" ht="36" customHeight="1" spans="1:7">
      <c r="A907" s="456" t="s">
        <v>1668</v>
      </c>
      <c r="B907" s="329" t="s">
        <v>1669</v>
      </c>
      <c r="C907" s="364">
        <v>0</v>
      </c>
      <c r="D907" s="364">
        <v>30</v>
      </c>
      <c r="E907" s="328"/>
      <c r="F907" s="297" t="str">
        <f t="shared" si="42"/>
        <v>是</v>
      </c>
      <c r="G907" s="172" t="str">
        <f t="shared" si="43"/>
        <v>项</v>
      </c>
    </row>
    <row r="908" ht="36" hidden="1" customHeight="1" spans="1:7">
      <c r="A908" s="456" t="s">
        <v>1670</v>
      </c>
      <c r="B908" s="329" t="s">
        <v>1671</v>
      </c>
      <c r="C908" s="364">
        <v>0</v>
      </c>
      <c r="D908" s="364"/>
      <c r="E908" s="328" t="str">
        <f t="shared" si="44"/>
        <v/>
      </c>
      <c r="F908" s="297" t="str">
        <f t="shared" si="42"/>
        <v>否</v>
      </c>
      <c r="G908" s="172" t="str">
        <f t="shared" si="43"/>
        <v>项</v>
      </c>
    </row>
    <row r="909" ht="36" customHeight="1" spans="1:7">
      <c r="A909" s="456" t="s">
        <v>1672</v>
      </c>
      <c r="B909" s="329" t="s">
        <v>1673</v>
      </c>
      <c r="C909" s="364">
        <v>80</v>
      </c>
      <c r="D909" s="364">
        <v>103</v>
      </c>
      <c r="E909" s="328">
        <f t="shared" si="44"/>
        <v>0.288</v>
      </c>
      <c r="F909" s="297" t="str">
        <f t="shared" si="42"/>
        <v>是</v>
      </c>
      <c r="G909" s="172" t="str">
        <f t="shared" si="43"/>
        <v>项</v>
      </c>
    </row>
    <row r="910" ht="36" customHeight="1" spans="1:7">
      <c r="A910" s="456" t="s">
        <v>1674</v>
      </c>
      <c r="B910" s="329" t="s">
        <v>1675</v>
      </c>
      <c r="C910" s="364">
        <v>1517</v>
      </c>
      <c r="D910" s="364">
        <v>1342</v>
      </c>
      <c r="E910" s="328">
        <f t="shared" si="44"/>
        <v>-0.115</v>
      </c>
      <c r="F910" s="297" t="str">
        <f t="shared" si="42"/>
        <v>是</v>
      </c>
      <c r="G910" s="172" t="str">
        <f t="shared" si="43"/>
        <v>项</v>
      </c>
    </row>
    <row r="911" ht="36" hidden="1" customHeight="1" spans="1:7">
      <c r="A911" s="456" t="s">
        <v>1676</v>
      </c>
      <c r="B911" s="329" t="s">
        <v>1677</v>
      </c>
      <c r="C911" s="364">
        <v>0</v>
      </c>
      <c r="D911" s="364"/>
      <c r="E911" s="328" t="str">
        <f t="shared" si="44"/>
        <v/>
      </c>
      <c r="F911" s="297" t="str">
        <f t="shared" si="42"/>
        <v>否</v>
      </c>
      <c r="G911" s="172" t="str">
        <f t="shared" si="43"/>
        <v>项</v>
      </c>
    </row>
    <row r="912" ht="36" hidden="1" customHeight="1" spans="1:7">
      <c r="A912" s="456" t="s">
        <v>1678</v>
      </c>
      <c r="B912" s="329" t="s">
        <v>1679</v>
      </c>
      <c r="C912" s="364">
        <v>0</v>
      </c>
      <c r="D912" s="364">
        <v>0</v>
      </c>
      <c r="E912" s="328" t="str">
        <f t="shared" si="44"/>
        <v/>
      </c>
      <c r="F912" s="297" t="str">
        <f t="shared" si="42"/>
        <v>否</v>
      </c>
      <c r="G912" s="172" t="str">
        <f t="shared" si="43"/>
        <v>项</v>
      </c>
    </row>
    <row r="913" ht="36" customHeight="1" spans="1:7">
      <c r="A913" s="456" t="s">
        <v>1680</v>
      </c>
      <c r="B913" s="329" t="s">
        <v>1681</v>
      </c>
      <c r="C913" s="364">
        <v>25</v>
      </c>
      <c r="D913" s="364">
        <v>0</v>
      </c>
      <c r="E913" s="328" t="str">
        <f t="shared" si="44"/>
        <v/>
      </c>
      <c r="F913" s="297" t="str">
        <f t="shared" si="42"/>
        <v>是</v>
      </c>
      <c r="G913" s="172" t="str">
        <f t="shared" si="43"/>
        <v>项</v>
      </c>
    </row>
    <row r="914" ht="36" customHeight="1" spans="1:7">
      <c r="A914" s="456" t="s">
        <v>1682</v>
      </c>
      <c r="B914" s="329" t="s">
        <v>1683</v>
      </c>
      <c r="C914" s="364">
        <v>362</v>
      </c>
      <c r="D914" s="364">
        <v>80</v>
      </c>
      <c r="E914" s="328">
        <f t="shared" si="44"/>
        <v>-0.779</v>
      </c>
      <c r="F914" s="297" t="str">
        <f t="shared" si="42"/>
        <v>是</v>
      </c>
      <c r="G914" s="172" t="str">
        <f t="shared" si="43"/>
        <v>项</v>
      </c>
    </row>
    <row r="915" ht="36" hidden="1" customHeight="1" spans="1:7">
      <c r="A915" s="456" t="s">
        <v>1684</v>
      </c>
      <c r="B915" s="329" t="s">
        <v>1685</v>
      </c>
      <c r="C915" s="364">
        <v>0</v>
      </c>
      <c r="D915" s="364"/>
      <c r="E915" s="328" t="str">
        <f t="shared" si="44"/>
        <v/>
      </c>
      <c r="F915" s="297" t="str">
        <f t="shared" si="42"/>
        <v>否</v>
      </c>
      <c r="G915" s="172" t="str">
        <f t="shared" si="43"/>
        <v>项</v>
      </c>
    </row>
    <row r="916" ht="36" hidden="1" customHeight="1" spans="1:7">
      <c r="A916" s="456" t="s">
        <v>1686</v>
      </c>
      <c r="B916" s="329" t="s">
        <v>1687</v>
      </c>
      <c r="C916" s="364">
        <v>0</v>
      </c>
      <c r="D916" s="364"/>
      <c r="E916" s="328" t="str">
        <f t="shared" si="44"/>
        <v/>
      </c>
      <c r="F916" s="297" t="str">
        <f t="shared" si="42"/>
        <v>否</v>
      </c>
      <c r="G916" s="172" t="str">
        <f t="shared" si="43"/>
        <v>项</v>
      </c>
    </row>
    <row r="917" ht="36" hidden="1" customHeight="1" spans="1:7">
      <c r="A917" s="456" t="s">
        <v>1688</v>
      </c>
      <c r="B917" s="329" t="s">
        <v>1689</v>
      </c>
      <c r="C917" s="364">
        <v>0</v>
      </c>
      <c r="D917" s="364"/>
      <c r="E917" s="328" t="str">
        <f t="shared" si="44"/>
        <v/>
      </c>
      <c r="F917" s="297" t="str">
        <f t="shared" si="42"/>
        <v>否</v>
      </c>
      <c r="G917" s="172" t="str">
        <f t="shared" si="43"/>
        <v>项</v>
      </c>
    </row>
    <row r="918" ht="36" hidden="1" customHeight="1" spans="1:7">
      <c r="A918" s="456" t="s">
        <v>1690</v>
      </c>
      <c r="B918" s="329" t="s">
        <v>1691</v>
      </c>
      <c r="C918" s="364">
        <v>0</v>
      </c>
      <c r="D918" s="364"/>
      <c r="E918" s="328" t="str">
        <f t="shared" si="44"/>
        <v/>
      </c>
      <c r="F918" s="297" t="str">
        <f t="shared" si="42"/>
        <v>否</v>
      </c>
      <c r="G918" s="172" t="str">
        <f t="shared" si="43"/>
        <v>项</v>
      </c>
    </row>
    <row r="919" ht="36" hidden="1" customHeight="1" spans="1:7">
      <c r="A919" s="456" t="s">
        <v>1692</v>
      </c>
      <c r="B919" s="329" t="s">
        <v>1693</v>
      </c>
      <c r="C919" s="364">
        <v>0</v>
      </c>
      <c r="D919" s="364"/>
      <c r="E919" s="328" t="str">
        <f t="shared" si="44"/>
        <v/>
      </c>
      <c r="F919" s="297" t="str">
        <f t="shared" si="42"/>
        <v>否</v>
      </c>
      <c r="G919" s="172" t="str">
        <f t="shared" si="43"/>
        <v>项</v>
      </c>
    </row>
    <row r="920" ht="36" hidden="1" customHeight="1" spans="1:7">
      <c r="A920" s="456" t="s">
        <v>1694</v>
      </c>
      <c r="B920" s="329" t="s">
        <v>1695</v>
      </c>
      <c r="C920" s="364">
        <v>0</v>
      </c>
      <c r="D920" s="364"/>
      <c r="E920" s="328" t="str">
        <f t="shared" si="44"/>
        <v/>
      </c>
      <c r="F920" s="297" t="str">
        <f t="shared" si="42"/>
        <v>否</v>
      </c>
      <c r="G920" s="172" t="str">
        <f t="shared" si="43"/>
        <v>项</v>
      </c>
    </row>
    <row r="921" ht="36" hidden="1" customHeight="1" spans="1:7">
      <c r="A921" s="456" t="s">
        <v>1696</v>
      </c>
      <c r="B921" s="329" t="s">
        <v>1639</v>
      </c>
      <c r="C921" s="364">
        <v>0</v>
      </c>
      <c r="D921" s="364"/>
      <c r="E921" s="328" t="str">
        <f t="shared" si="44"/>
        <v/>
      </c>
      <c r="F921" s="297" t="str">
        <f t="shared" si="42"/>
        <v>否</v>
      </c>
      <c r="G921" s="172" t="str">
        <f t="shared" si="43"/>
        <v>项</v>
      </c>
    </row>
    <row r="922" ht="36" hidden="1" customHeight="1" spans="1:7">
      <c r="A922" s="456" t="s">
        <v>1697</v>
      </c>
      <c r="B922" s="329" t="s">
        <v>1698</v>
      </c>
      <c r="C922" s="364">
        <v>0</v>
      </c>
      <c r="D922" s="364"/>
      <c r="E922" s="328" t="str">
        <f t="shared" si="44"/>
        <v/>
      </c>
      <c r="F922" s="297" t="str">
        <f t="shared" si="42"/>
        <v>否</v>
      </c>
      <c r="G922" s="172" t="str">
        <f t="shared" si="43"/>
        <v>项</v>
      </c>
    </row>
    <row r="923" ht="36" hidden="1" customHeight="1" spans="1:7">
      <c r="A923" s="456" t="s">
        <v>1699</v>
      </c>
      <c r="B923" s="329" t="s">
        <v>1700</v>
      </c>
      <c r="C923" s="364">
        <v>0</v>
      </c>
      <c r="D923" s="364"/>
      <c r="E923" s="328" t="str">
        <f t="shared" si="44"/>
        <v/>
      </c>
      <c r="F923" s="297" t="str">
        <f t="shared" si="42"/>
        <v>否</v>
      </c>
      <c r="G923" s="172" t="str">
        <f t="shared" si="43"/>
        <v>项</v>
      </c>
    </row>
    <row r="924" ht="36" hidden="1" customHeight="1" spans="1:7">
      <c r="A924" s="456" t="s">
        <v>1701</v>
      </c>
      <c r="B924" s="329" t="s">
        <v>1702</v>
      </c>
      <c r="C924" s="364">
        <v>0</v>
      </c>
      <c r="D924" s="364"/>
      <c r="E924" s="328" t="str">
        <f t="shared" si="44"/>
        <v/>
      </c>
      <c r="F924" s="297" t="str">
        <f t="shared" si="42"/>
        <v>否</v>
      </c>
      <c r="G924" s="172" t="str">
        <f t="shared" si="43"/>
        <v>项</v>
      </c>
    </row>
    <row r="925" ht="36" hidden="1" customHeight="1" spans="1:7">
      <c r="A925" s="456" t="s">
        <v>1703</v>
      </c>
      <c r="B925" s="329" t="s">
        <v>1704</v>
      </c>
      <c r="C925" s="364">
        <v>0</v>
      </c>
      <c r="D925" s="364"/>
      <c r="E925" s="328" t="str">
        <f t="shared" si="44"/>
        <v/>
      </c>
      <c r="F925" s="297" t="str">
        <f t="shared" si="42"/>
        <v>否</v>
      </c>
      <c r="G925" s="172" t="str">
        <f t="shared" si="43"/>
        <v>项</v>
      </c>
    </row>
    <row r="926" ht="36" customHeight="1" spans="1:7">
      <c r="A926" s="456" t="s">
        <v>1705</v>
      </c>
      <c r="B926" s="329" t="s">
        <v>1706</v>
      </c>
      <c r="C926" s="364">
        <v>448</v>
      </c>
      <c r="D926" s="364">
        <v>487</v>
      </c>
      <c r="E926" s="328">
        <f t="shared" si="44"/>
        <v>0.087</v>
      </c>
      <c r="F926" s="297" t="str">
        <f t="shared" si="42"/>
        <v>是</v>
      </c>
      <c r="G926" s="172" t="str">
        <f t="shared" si="43"/>
        <v>项</v>
      </c>
    </row>
    <row r="927" ht="36" customHeight="1" spans="1:7">
      <c r="A927" s="455" t="s">
        <v>1707</v>
      </c>
      <c r="B927" s="321" t="s">
        <v>1708</v>
      </c>
      <c r="C927" s="360">
        <f>SUM(C928:C937)</f>
        <v>2135</v>
      </c>
      <c r="D927" s="360">
        <f>SUM(D928:D937)</f>
        <v>473</v>
      </c>
      <c r="E927" s="323">
        <f t="shared" si="44"/>
        <v>-0.778</v>
      </c>
      <c r="F927" s="297" t="str">
        <f t="shared" si="42"/>
        <v>是</v>
      </c>
      <c r="G927" s="172" t="str">
        <f t="shared" si="43"/>
        <v>款</v>
      </c>
    </row>
    <row r="928" ht="36" customHeight="1" spans="1:7">
      <c r="A928" s="456" t="s">
        <v>1709</v>
      </c>
      <c r="B928" s="329" t="s">
        <v>139</v>
      </c>
      <c r="C928" s="364">
        <v>402</v>
      </c>
      <c r="D928" s="364">
        <v>339</v>
      </c>
      <c r="E928" s="328">
        <f t="shared" si="44"/>
        <v>-0.157</v>
      </c>
      <c r="F928" s="297" t="str">
        <f t="shared" si="42"/>
        <v>是</v>
      </c>
      <c r="G928" s="172" t="str">
        <f t="shared" si="43"/>
        <v>项</v>
      </c>
    </row>
    <row r="929" ht="36" hidden="1" customHeight="1" spans="1:7">
      <c r="A929" s="456" t="s">
        <v>1710</v>
      </c>
      <c r="B929" s="329" t="s">
        <v>141</v>
      </c>
      <c r="C929" s="364">
        <v>0</v>
      </c>
      <c r="D929" s="364"/>
      <c r="E929" s="328" t="str">
        <f t="shared" si="44"/>
        <v/>
      </c>
      <c r="F929" s="297" t="str">
        <f t="shared" si="42"/>
        <v>否</v>
      </c>
      <c r="G929" s="172" t="str">
        <f t="shared" si="43"/>
        <v>项</v>
      </c>
    </row>
    <row r="930" ht="36" hidden="1" customHeight="1" spans="1:7">
      <c r="A930" s="456" t="s">
        <v>1711</v>
      </c>
      <c r="B930" s="329" t="s">
        <v>143</v>
      </c>
      <c r="C930" s="364">
        <v>0</v>
      </c>
      <c r="D930" s="364"/>
      <c r="E930" s="328" t="str">
        <f t="shared" si="44"/>
        <v/>
      </c>
      <c r="F930" s="297" t="str">
        <f t="shared" si="42"/>
        <v>否</v>
      </c>
      <c r="G930" s="172" t="str">
        <f t="shared" si="43"/>
        <v>项</v>
      </c>
    </row>
    <row r="931" ht="36" hidden="1" customHeight="1" spans="1:7">
      <c r="A931" s="456" t="s">
        <v>1712</v>
      </c>
      <c r="B931" s="329" t="s">
        <v>1713</v>
      </c>
      <c r="C931" s="364">
        <v>0</v>
      </c>
      <c r="D931" s="364"/>
      <c r="E931" s="328" t="str">
        <f t="shared" si="44"/>
        <v/>
      </c>
      <c r="F931" s="297" t="str">
        <f t="shared" si="42"/>
        <v>否</v>
      </c>
      <c r="G931" s="172" t="str">
        <f t="shared" si="43"/>
        <v>项</v>
      </c>
    </row>
    <row r="932" ht="36" customHeight="1" spans="1:7">
      <c r="A932" s="456" t="s">
        <v>1714</v>
      </c>
      <c r="B932" s="329" t="s">
        <v>1715</v>
      </c>
      <c r="C932" s="364">
        <v>1457</v>
      </c>
      <c r="D932" s="364">
        <v>15</v>
      </c>
      <c r="E932" s="328">
        <f t="shared" si="44"/>
        <v>-0.99</v>
      </c>
      <c r="F932" s="297" t="str">
        <f t="shared" si="42"/>
        <v>是</v>
      </c>
      <c r="G932" s="172" t="str">
        <f t="shared" si="43"/>
        <v>项</v>
      </c>
    </row>
    <row r="933" ht="36" hidden="1" customHeight="1" spans="1:7">
      <c r="A933" s="456" t="s">
        <v>1716</v>
      </c>
      <c r="B933" s="329" t="s">
        <v>1717</v>
      </c>
      <c r="C933" s="364">
        <v>0</v>
      </c>
      <c r="D933" s="364">
        <v>0</v>
      </c>
      <c r="E933" s="328" t="str">
        <f t="shared" si="44"/>
        <v/>
      </c>
      <c r="F933" s="297" t="str">
        <f t="shared" si="42"/>
        <v>否</v>
      </c>
      <c r="G933" s="172" t="str">
        <f t="shared" si="43"/>
        <v>项</v>
      </c>
    </row>
    <row r="934" ht="36" customHeight="1" spans="1:7">
      <c r="A934" s="456" t="s">
        <v>1718</v>
      </c>
      <c r="B934" s="329" t="s">
        <v>1719</v>
      </c>
      <c r="C934" s="364">
        <v>48</v>
      </c>
      <c r="D934" s="364">
        <v>0</v>
      </c>
      <c r="E934" s="328" t="str">
        <f t="shared" si="44"/>
        <v/>
      </c>
      <c r="F934" s="297" t="str">
        <f t="shared" si="42"/>
        <v>是</v>
      </c>
      <c r="G934" s="172" t="str">
        <f t="shared" si="43"/>
        <v>项</v>
      </c>
    </row>
    <row r="935" ht="36" hidden="1" customHeight="1" spans="1:7">
      <c r="A935" s="456" t="s">
        <v>1720</v>
      </c>
      <c r="B935" s="329" t="s">
        <v>1721</v>
      </c>
      <c r="C935" s="364">
        <v>0</v>
      </c>
      <c r="D935" s="364"/>
      <c r="E935" s="328" t="str">
        <f t="shared" si="44"/>
        <v/>
      </c>
      <c r="F935" s="297" t="str">
        <f t="shared" si="42"/>
        <v>否</v>
      </c>
      <c r="G935" s="172" t="str">
        <f t="shared" si="43"/>
        <v>项</v>
      </c>
    </row>
    <row r="936" ht="36" customHeight="1" spans="1:7">
      <c r="A936" s="456" t="s">
        <v>1722</v>
      </c>
      <c r="B936" s="329" t="s">
        <v>1723</v>
      </c>
      <c r="C936" s="364">
        <v>89</v>
      </c>
      <c r="D936" s="364">
        <v>98</v>
      </c>
      <c r="E936" s="328">
        <f t="shared" si="44"/>
        <v>0.101</v>
      </c>
      <c r="F936" s="297" t="str">
        <f t="shared" si="42"/>
        <v>是</v>
      </c>
      <c r="G936" s="172" t="str">
        <f t="shared" si="43"/>
        <v>项</v>
      </c>
    </row>
    <row r="937" ht="36" customHeight="1" spans="1:7">
      <c r="A937" s="456" t="s">
        <v>1724</v>
      </c>
      <c r="B937" s="329" t="s">
        <v>1725</v>
      </c>
      <c r="C937" s="364">
        <v>139</v>
      </c>
      <c r="D937" s="364">
        <v>21</v>
      </c>
      <c r="E937" s="328">
        <f t="shared" si="44"/>
        <v>-0.849</v>
      </c>
      <c r="F937" s="297" t="str">
        <f t="shared" si="42"/>
        <v>是</v>
      </c>
      <c r="G937" s="172" t="str">
        <f t="shared" si="43"/>
        <v>项</v>
      </c>
    </row>
    <row r="938" ht="36" customHeight="1" spans="1:7">
      <c r="A938" s="455" t="s">
        <v>1726</v>
      </c>
      <c r="B938" s="321" t="s">
        <v>1727</v>
      </c>
      <c r="C938" s="360">
        <f>SUM(C939:C944)</f>
        <v>897</v>
      </c>
      <c r="D938" s="360">
        <f>SUM(D939:D944)</f>
        <v>0</v>
      </c>
      <c r="E938" s="323" t="str">
        <f t="shared" si="44"/>
        <v/>
      </c>
      <c r="F938" s="297" t="str">
        <f t="shared" si="42"/>
        <v>是</v>
      </c>
      <c r="G938" s="172" t="str">
        <f t="shared" si="43"/>
        <v>款</v>
      </c>
    </row>
    <row r="939" ht="36" hidden="1" customHeight="1" spans="1:7">
      <c r="A939" s="456" t="s">
        <v>1728</v>
      </c>
      <c r="B939" s="329" t="s">
        <v>1729</v>
      </c>
      <c r="C939" s="364">
        <v>0</v>
      </c>
      <c r="D939" s="364"/>
      <c r="E939" s="328" t="str">
        <f t="shared" si="44"/>
        <v/>
      </c>
      <c r="F939" s="297" t="str">
        <f t="shared" si="42"/>
        <v>否</v>
      </c>
      <c r="G939" s="172" t="str">
        <f t="shared" si="43"/>
        <v>项</v>
      </c>
    </row>
    <row r="940" ht="36" hidden="1" customHeight="1" spans="1:7">
      <c r="A940" s="456" t="s">
        <v>1730</v>
      </c>
      <c r="B940" s="329" t="s">
        <v>1731</v>
      </c>
      <c r="C940" s="364">
        <v>0</v>
      </c>
      <c r="D940" s="364"/>
      <c r="E940" s="328" t="str">
        <f t="shared" si="44"/>
        <v/>
      </c>
      <c r="F940" s="297" t="str">
        <f t="shared" si="42"/>
        <v>否</v>
      </c>
      <c r="G940" s="172" t="str">
        <f t="shared" si="43"/>
        <v>项</v>
      </c>
    </row>
    <row r="941" ht="36" hidden="1" customHeight="1" spans="1:7">
      <c r="A941" s="456" t="s">
        <v>1732</v>
      </c>
      <c r="B941" s="329" t="s">
        <v>1733</v>
      </c>
      <c r="C941" s="364">
        <v>0</v>
      </c>
      <c r="D941" s="364"/>
      <c r="E941" s="328" t="str">
        <f t="shared" si="44"/>
        <v/>
      </c>
      <c r="F941" s="297" t="str">
        <f t="shared" si="42"/>
        <v>否</v>
      </c>
      <c r="G941" s="172" t="str">
        <f t="shared" si="43"/>
        <v>项</v>
      </c>
    </row>
    <row r="942" ht="36" hidden="1" customHeight="1" spans="1:7">
      <c r="A942" s="456" t="s">
        <v>1734</v>
      </c>
      <c r="B942" s="329" t="s">
        <v>1735</v>
      </c>
      <c r="C942" s="364">
        <v>0</v>
      </c>
      <c r="D942" s="364"/>
      <c r="E942" s="328" t="str">
        <f t="shared" si="44"/>
        <v/>
      </c>
      <c r="F942" s="297" t="str">
        <f t="shared" si="42"/>
        <v>否</v>
      </c>
      <c r="G942" s="172" t="str">
        <f t="shared" si="43"/>
        <v>项</v>
      </c>
    </row>
    <row r="943" ht="36" hidden="1" customHeight="1" spans="1:7">
      <c r="A943" s="456" t="s">
        <v>1736</v>
      </c>
      <c r="B943" s="329" t="s">
        <v>1737</v>
      </c>
      <c r="C943" s="364">
        <v>0</v>
      </c>
      <c r="D943" s="364"/>
      <c r="E943" s="328" t="str">
        <f t="shared" si="44"/>
        <v/>
      </c>
      <c r="F943" s="297" t="str">
        <f t="shared" si="42"/>
        <v>否</v>
      </c>
      <c r="G943" s="172" t="str">
        <f t="shared" si="43"/>
        <v>项</v>
      </c>
    </row>
    <row r="944" ht="36" customHeight="1" spans="1:7">
      <c r="A944" s="456" t="s">
        <v>1738</v>
      </c>
      <c r="B944" s="329" t="s">
        <v>1739</v>
      </c>
      <c r="C944" s="364">
        <v>897</v>
      </c>
      <c r="D944" s="364">
        <v>0</v>
      </c>
      <c r="E944" s="328" t="str">
        <f t="shared" si="44"/>
        <v/>
      </c>
      <c r="F944" s="297" t="str">
        <f t="shared" si="42"/>
        <v>是</v>
      </c>
      <c r="G944" s="172" t="str">
        <f t="shared" si="43"/>
        <v>项</v>
      </c>
    </row>
    <row r="945" ht="36" customHeight="1" spans="1:7">
      <c r="A945" s="455" t="s">
        <v>1740</v>
      </c>
      <c r="B945" s="321" t="s">
        <v>1741</v>
      </c>
      <c r="C945" s="360">
        <f>SUM(C946:C951)</f>
        <v>423</v>
      </c>
      <c r="D945" s="360">
        <f>SUM(D946:D951)</f>
        <v>2347</v>
      </c>
      <c r="E945" s="323">
        <f t="shared" si="44"/>
        <v>4.548</v>
      </c>
      <c r="F945" s="297" t="str">
        <f t="shared" si="42"/>
        <v>是</v>
      </c>
      <c r="G945" s="172" t="str">
        <f t="shared" si="43"/>
        <v>款</v>
      </c>
    </row>
    <row r="946" ht="36" hidden="1" customHeight="1" spans="1:7">
      <c r="A946" s="456" t="s">
        <v>1742</v>
      </c>
      <c r="B946" s="329" t="s">
        <v>1743</v>
      </c>
      <c r="C946" s="364">
        <v>0</v>
      </c>
      <c r="D946" s="364"/>
      <c r="E946" s="328" t="str">
        <f t="shared" si="44"/>
        <v/>
      </c>
      <c r="F946" s="297" t="str">
        <f t="shared" si="42"/>
        <v>否</v>
      </c>
      <c r="G946" s="172" t="str">
        <f t="shared" si="43"/>
        <v>项</v>
      </c>
    </row>
    <row r="947" ht="36" hidden="1" customHeight="1" spans="1:7">
      <c r="A947" s="456" t="s">
        <v>1744</v>
      </c>
      <c r="B947" s="329" t="s">
        <v>1745</v>
      </c>
      <c r="C947" s="364">
        <v>0</v>
      </c>
      <c r="D947" s="364"/>
      <c r="E947" s="328" t="str">
        <f t="shared" si="44"/>
        <v/>
      </c>
      <c r="F947" s="297" t="str">
        <f t="shared" si="42"/>
        <v>否</v>
      </c>
      <c r="G947" s="172" t="str">
        <f t="shared" si="43"/>
        <v>项</v>
      </c>
    </row>
    <row r="948" ht="36" customHeight="1" spans="1:7">
      <c r="A948" s="456" t="s">
        <v>1746</v>
      </c>
      <c r="B948" s="329" t="s">
        <v>1747</v>
      </c>
      <c r="C948" s="364">
        <v>423</v>
      </c>
      <c r="D948" s="364">
        <v>1807</v>
      </c>
      <c r="E948" s="328">
        <f t="shared" si="44"/>
        <v>3.272</v>
      </c>
      <c r="F948" s="297" t="str">
        <f t="shared" si="42"/>
        <v>是</v>
      </c>
      <c r="G948" s="172" t="str">
        <f t="shared" si="43"/>
        <v>项</v>
      </c>
    </row>
    <row r="949" ht="36" customHeight="1" spans="1:7">
      <c r="A949" s="456" t="s">
        <v>1748</v>
      </c>
      <c r="B949" s="329" t="s">
        <v>1749</v>
      </c>
      <c r="C949" s="364">
        <v>0</v>
      </c>
      <c r="D949" s="364">
        <v>341</v>
      </c>
      <c r="E949" s="328"/>
      <c r="F949" s="297" t="str">
        <f t="shared" si="42"/>
        <v>是</v>
      </c>
      <c r="G949" s="172" t="str">
        <f t="shared" si="43"/>
        <v>项</v>
      </c>
    </row>
    <row r="950" ht="36" hidden="1" customHeight="1" spans="1:7">
      <c r="A950" s="456" t="s">
        <v>1750</v>
      </c>
      <c r="B950" s="329" t="s">
        <v>1751</v>
      </c>
      <c r="C950" s="364">
        <v>0</v>
      </c>
      <c r="D950" s="364"/>
      <c r="E950" s="328" t="str">
        <f t="shared" si="44"/>
        <v/>
      </c>
      <c r="F950" s="297" t="str">
        <f t="shared" si="42"/>
        <v>否</v>
      </c>
      <c r="G950" s="172" t="str">
        <f t="shared" si="43"/>
        <v>项</v>
      </c>
    </row>
    <row r="951" ht="36" customHeight="1" spans="1:7">
      <c r="A951" s="456" t="s">
        <v>1752</v>
      </c>
      <c r="B951" s="329" t="s">
        <v>1753</v>
      </c>
      <c r="C951" s="364">
        <v>0</v>
      </c>
      <c r="D951" s="364">
        <v>199</v>
      </c>
      <c r="E951" s="328"/>
      <c r="F951" s="297" t="str">
        <f t="shared" si="42"/>
        <v>是</v>
      </c>
      <c r="G951" s="172" t="str">
        <f t="shared" si="43"/>
        <v>项</v>
      </c>
    </row>
    <row r="952" ht="36" hidden="1" customHeight="1" spans="1:7">
      <c r="A952" s="455" t="s">
        <v>1754</v>
      </c>
      <c r="B952" s="321" t="s">
        <v>1755</v>
      </c>
      <c r="C952" s="360"/>
      <c r="D952" s="360"/>
      <c r="E952" s="323" t="str">
        <f t="shared" si="44"/>
        <v/>
      </c>
      <c r="F952" s="297" t="str">
        <f t="shared" si="42"/>
        <v>否</v>
      </c>
      <c r="G952" s="172" t="str">
        <f t="shared" si="43"/>
        <v>款</v>
      </c>
    </row>
    <row r="953" ht="36" hidden="1" customHeight="1" spans="1:7">
      <c r="A953" s="456" t="s">
        <v>1756</v>
      </c>
      <c r="B953" s="329" t="s">
        <v>1757</v>
      </c>
      <c r="C953" s="364"/>
      <c r="D953" s="364"/>
      <c r="E953" s="328" t="str">
        <f t="shared" si="44"/>
        <v/>
      </c>
      <c r="F953" s="297" t="str">
        <f t="shared" si="42"/>
        <v>否</v>
      </c>
      <c r="G953" s="172" t="str">
        <f t="shared" si="43"/>
        <v>项</v>
      </c>
    </row>
    <row r="954" ht="36" hidden="1" customHeight="1" spans="1:7">
      <c r="A954" s="456" t="s">
        <v>1758</v>
      </c>
      <c r="B954" s="329" t="s">
        <v>1759</v>
      </c>
      <c r="C954" s="364"/>
      <c r="D954" s="364"/>
      <c r="E954" s="328" t="str">
        <f t="shared" si="44"/>
        <v/>
      </c>
      <c r="F954" s="297" t="str">
        <f t="shared" si="42"/>
        <v>否</v>
      </c>
      <c r="G954" s="172" t="str">
        <f t="shared" si="43"/>
        <v>项</v>
      </c>
    </row>
    <row r="955" ht="36" customHeight="1" spans="1:7">
      <c r="A955" s="455" t="s">
        <v>1760</v>
      </c>
      <c r="B955" s="321" t="s">
        <v>1761</v>
      </c>
      <c r="C955" s="360">
        <f>SUM(C956:C957)</f>
        <v>286</v>
      </c>
      <c r="D955" s="360">
        <v>32</v>
      </c>
      <c r="E955" s="323">
        <f t="shared" si="44"/>
        <v>-0.888</v>
      </c>
      <c r="F955" s="297" t="str">
        <f t="shared" si="42"/>
        <v>是</v>
      </c>
      <c r="G955" s="172" t="str">
        <f t="shared" si="43"/>
        <v>款</v>
      </c>
    </row>
    <row r="956" ht="36" hidden="1" customHeight="1" spans="1:7">
      <c r="A956" s="456" t="s">
        <v>1762</v>
      </c>
      <c r="B956" s="329" t="s">
        <v>1763</v>
      </c>
      <c r="C956" s="364">
        <v>0</v>
      </c>
      <c r="D956" s="364"/>
      <c r="E956" s="328" t="str">
        <f t="shared" si="44"/>
        <v/>
      </c>
      <c r="F956" s="297" t="str">
        <f t="shared" si="42"/>
        <v>否</v>
      </c>
      <c r="G956" s="172" t="str">
        <f t="shared" si="43"/>
        <v>项</v>
      </c>
    </row>
    <row r="957" ht="36" customHeight="1" spans="1:7">
      <c r="A957" s="456" t="s">
        <v>1764</v>
      </c>
      <c r="B957" s="329" t="s">
        <v>1765</v>
      </c>
      <c r="C957" s="364">
        <v>286</v>
      </c>
      <c r="D957" s="364">
        <v>32</v>
      </c>
      <c r="E957" s="328">
        <f t="shared" si="44"/>
        <v>-0.888</v>
      </c>
      <c r="F957" s="297" t="str">
        <f t="shared" si="42"/>
        <v>是</v>
      </c>
      <c r="G957" s="172" t="str">
        <f t="shared" si="43"/>
        <v>项</v>
      </c>
    </row>
    <row r="958" ht="36" hidden="1" customHeight="1" spans="1:7">
      <c r="A958" s="455" t="s">
        <v>1766</v>
      </c>
      <c r="B958" s="460" t="s">
        <v>519</v>
      </c>
      <c r="C958" s="461"/>
      <c r="D958" s="461"/>
      <c r="E958" s="323" t="str">
        <f t="shared" si="44"/>
        <v/>
      </c>
      <c r="F958" s="297" t="str">
        <f t="shared" si="42"/>
        <v>否</v>
      </c>
      <c r="G958" s="172" t="str">
        <f t="shared" si="43"/>
        <v>项</v>
      </c>
    </row>
    <row r="959" ht="36" hidden="1" customHeight="1" spans="1:7">
      <c r="A959" s="455" t="s">
        <v>1767</v>
      </c>
      <c r="B959" s="460" t="s">
        <v>1768</v>
      </c>
      <c r="C959" s="461"/>
      <c r="D959" s="461"/>
      <c r="E959" s="323" t="str">
        <f t="shared" si="44"/>
        <v/>
      </c>
      <c r="F959" s="297" t="str">
        <f t="shared" si="42"/>
        <v>否</v>
      </c>
      <c r="G959" s="172" t="str">
        <f t="shared" si="43"/>
        <v>项</v>
      </c>
    </row>
    <row r="960" ht="36" customHeight="1" spans="1:7">
      <c r="A960" s="455" t="s">
        <v>93</v>
      </c>
      <c r="B960" s="321" t="s">
        <v>94</v>
      </c>
      <c r="C960" s="360">
        <f>C961+C984+C994+C1004+C1009+C1016+C1021</f>
        <v>14011</v>
      </c>
      <c r="D960" s="360">
        <f>D961+D984+D994+D1004+D1009+D1016+D1021</f>
        <v>6993</v>
      </c>
      <c r="E960" s="323">
        <f t="shared" si="44"/>
        <v>-0.501</v>
      </c>
      <c r="F960" s="297" t="str">
        <f t="shared" si="42"/>
        <v>是</v>
      </c>
      <c r="G960" s="172" t="str">
        <f t="shared" si="43"/>
        <v>类</v>
      </c>
    </row>
    <row r="961" ht="36" customHeight="1" spans="1:7">
      <c r="A961" s="455" t="s">
        <v>1769</v>
      </c>
      <c r="B961" s="321" t="s">
        <v>1770</v>
      </c>
      <c r="C961" s="360">
        <f>SUM(C962:C983)</f>
        <v>11933</v>
      </c>
      <c r="D961" s="360">
        <f>SUM(D962:D983)</f>
        <v>6585</v>
      </c>
      <c r="E961" s="323">
        <f t="shared" si="44"/>
        <v>-0.448</v>
      </c>
      <c r="F961" s="297" t="str">
        <f t="shared" si="42"/>
        <v>是</v>
      </c>
      <c r="G961" s="172" t="str">
        <f t="shared" si="43"/>
        <v>款</v>
      </c>
    </row>
    <row r="962" ht="36" customHeight="1" spans="1:7">
      <c r="A962" s="456" t="s">
        <v>1771</v>
      </c>
      <c r="B962" s="329" t="s">
        <v>139</v>
      </c>
      <c r="C962" s="364">
        <v>833</v>
      </c>
      <c r="D962" s="364">
        <v>555</v>
      </c>
      <c r="E962" s="328">
        <f t="shared" si="44"/>
        <v>-0.334</v>
      </c>
      <c r="F962" s="297" t="str">
        <f t="shared" si="42"/>
        <v>是</v>
      </c>
      <c r="G962" s="172" t="str">
        <f t="shared" si="43"/>
        <v>项</v>
      </c>
    </row>
    <row r="963" ht="36" customHeight="1" spans="1:7">
      <c r="A963" s="456" t="s">
        <v>1772</v>
      </c>
      <c r="B963" s="329" t="s">
        <v>141</v>
      </c>
      <c r="C963" s="364">
        <v>420</v>
      </c>
      <c r="D963" s="364">
        <v>186</v>
      </c>
      <c r="E963" s="328">
        <f t="shared" si="44"/>
        <v>-0.557</v>
      </c>
      <c r="F963" s="297" t="str">
        <f t="shared" si="42"/>
        <v>是</v>
      </c>
      <c r="G963" s="172" t="str">
        <f t="shared" si="43"/>
        <v>项</v>
      </c>
    </row>
    <row r="964" ht="36" hidden="1" customHeight="1" spans="1:7">
      <c r="A964" s="456" t="s">
        <v>1773</v>
      </c>
      <c r="B964" s="329" t="s">
        <v>143</v>
      </c>
      <c r="C964" s="364">
        <v>0</v>
      </c>
      <c r="D964" s="364"/>
      <c r="E964" s="328" t="str">
        <f t="shared" si="44"/>
        <v/>
      </c>
      <c r="F964" s="297" t="str">
        <f t="shared" ref="F964:F1027" si="45">IF(LEN(A964)=3,"是",IF(B964&lt;&gt;"",IF(SUM(C964:D964)&lt;&gt;0,"是","否"),"是"))</f>
        <v>否</v>
      </c>
      <c r="G964" s="172" t="str">
        <f t="shared" ref="G964:G1027" si="46">IF(LEN(A964)=3,"类",IF(LEN(A964)=5,"款","项"))</f>
        <v>项</v>
      </c>
    </row>
    <row r="965" ht="36" customHeight="1" spans="1:7">
      <c r="A965" s="456" t="s">
        <v>1774</v>
      </c>
      <c r="B965" s="329" t="s">
        <v>1775</v>
      </c>
      <c r="C965" s="364">
        <v>3704</v>
      </c>
      <c r="D965" s="364">
        <v>720</v>
      </c>
      <c r="E965" s="328">
        <f t="shared" ref="E965:E1028" si="47">IF(D965&gt;0,D965/C965-1,IF(C965&lt;0,-(D965/C965-1),""))</f>
        <v>-0.806</v>
      </c>
      <c r="F965" s="297" t="str">
        <f t="shared" si="45"/>
        <v>是</v>
      </c>
      <c r="G965" s="172" t="str">
        <f t="shared" si="46"/>
        <v>项</v>
      </c>
    </row>
    <row r="966" ht="36" customHeight="1" spans="1:7">
      <c r="A966" s="456" t="s">
        <v>1776</v>
      </c>
      <c r="B966" s="329" t="s">
        <v>1777</v>
      </c>
      <c r="C966" s="364">
        <v>353</v>
      </c>
      <c r="D966" s="364">
        <v>21</v>
      </c>
      <c r="E966" s="328">
        <f t="shared" si="47"/>
        <v>-0.941</v>
      </c>
      <c r="F966" s="297" t="str">
        <f t="shared" si="45"/>
        <v>是</v>
      </c>
      <c r="G966" s="172" t="str">
        <f t="shared" si="46"/>
        <v>项</v>
      </c>
    </row>
    <row r="967" ht="36" hidden="1" customHeight="1" spans="1:7">
      <c r="A967" s="456" t="s">
        <v>1778</v>
      </c>
      <c r="B967" s="329" t="s">
        <v>1779</v>
      </c>
      <c r="C967" s="364">
        <v>0</v>
      </c>
      <c r="D967" s="364"/>
      <c r="E967" s="328" t="str">
        <f t="shared" si="47"/>
        <v/>
      </c>
      <c r="F967" s="297" t="str">
        <f t="shared" si="45"/>
        <v>否</v>
      </c>
      <c r="G967" s="172" t="str">
        <f t="shared" si="46"/>
        <v>项</v>
      </c>
    </row>
    <row r="968" ht="36" hidden="1" customHeight="1" spans="1:7">
      <c r="A968" s="456" t="s">
        <v>1780</v>
      </c>
      <c r="B968" s="329" t="s">
        <v>1781</v>
      </c>
      <c r="C968" s="364">
        <v>0</v>
      </c>
      <c r="D968" s="364"/>
      <c r="E968" s="328" t="str">
        <f t="shared" si="47"/>
        <v/>
      </c>
      <c r="F968" s="297" t="str">
        <f t="shared" si="45"/>
        <v>否</v>
      </c>
      <c r="G968" s="172" t="str">
        <f t="shared" si="46"/>
        <v>项</v>
      </c>
    </row>
    <row r="969" ht="36" hidden="1" customHeight="1" spans="1:7">
      <c r="A969" s="456" t="s">
        <v>1782</v>
      </c>
      <c r="B969" s="329" t="s">
        <v>1783</v>
      </c>
      <c r="C969" s="364">
        <v>0</v>
      </c>
      <c r="D969" s="364"/>
      <c r="E969" s="328" t="str">
        <f t="shared" si="47"/>
        <v/>
      </c>
      <c r="F969" s="297" t="str">
        <f t="shared" si="45"/>
        <v>否</v>
      </c>
      <c r="G969" s="172" t="str">
        <f t="shared" si="46"/>
        <v>项</v>
      </c>
    </row>
    <row r="970" ht="36" customHeight="1" spans="1:7">
      <c r="A970" s="456" t="s">
        <v>1784</v>
      </c>
      <c r="B970" s="329" t="s">
        <v>1785</v>
      </c>
      <c r="C970" s="364">
        <v>4089</v>
      </c>
      <c r="D970" s="364">
        <v>4529</v>
      </c>
      <c r="E970" s="328">
        <f t="shared" si="47"/>
        <v>0.108</v>
      </c>
      <c r="F970" s="297" t="str">
        <f t="shared" si="45"/>
        <v>是</v>
      </c>
      <c r="G970" s="172" t="str">
        <f t="shared" si="46"/>
        <v>项</v>
      </c>
    </row>
    <row r="971" ht="36" hidden="1" customHeight="1" spans="1:7">
      <c r="A971" s="456" t="s">
        <v>1786</v>
      </c>
      <c r="B971" s="329" t="s">
        <v>1787</v>
      </c>
      <c r="C971" s="364">
        <v>0</v>
      </c>
      <c r="D971" s="364"/>
      <c r="E971" s="328" t="str">
        <f t="shared" si="47"/>
        <v/>
      </c>
      <c r="F971" s="297" t="str">
        <f t="shared" si="45"/>
        <v>否</v>
      </c>
      <c r="G971" s="172" t="str">
        <f t="shared" si="46"/>
        <v>项</v>
      </c>
    </row>
    <row r="972" ht="36" hidden="1" customHeight="1" spans="1:7">
      <c r="A972" s="456" t="s">
        <v>1788</v>
      </c>
      <c r="B972" s="329" t="s">
        <v>1789</v>
      </c>
      <c r="C972" s="364">
        <v>0</v>
      </c>
      <c r="D972" s="364"/>
      <c r="E972" s="328" t="str">
        <f t="shared" si="47"/>
        <v/>
      </c>
      <c r="F972" s="297" t="str">
        <f t="shared" si="45"/>
        <v>否</v>
      </c>
      <c r="G972" s="172" t="str">
        <f t="shared" si="46"/>
        <v>项</v>
      </c>
    </row>
    <row r="973" ht="36" hidden="1" customHeight="1" spans="1:7">
      <c r="A973" s="456" t="s">
        <v>1790</v>
      </c>
      <c r="B973" s="329" t="s">
        <v>1791</v>
      </c>
      <c r="C973" s="364">
        <v>0</v>
      </c>
      <c r="D973" s="364"/>
      <c r="E973" s="328" t="str">
        <f t="shared" si="47"/>
        <v/>
      </c>
      <c r="F973" s="297" t="str">
        <f t="shared" si="45"/>
        <v>否</v>
      </c>
      <c r="G973" s="172" t="str">
        <f t="shared" si="46"/>
        <v>项</v>
      </c>
    </row>
    <row r="974" ht="36" hidden="1" customHeight="1" spans="1:7">
      <c r="A974" s="456" t="s">
        <v>1792</v>
      </c>
      <c r="B974" s="329" t="s">
        <v>1793</v>
      </c>
      <c r="C974" s="364">
        <v>0</v>
      </c>
      <c r="D974" s="364"/>
      <c r="E974" s="328" t="str">
        <f t="shared" si="47"/>
        <v/>
      </c>
      <c r="F974" s="297" t="str">
        <f t="shared" si="45"/>
        <v>否</v>
      </c>
      <c r="G974" s="172" t="str">
        <f t="shared" si="46"/>
        <v>项</v>
      </c>
    </row>
    <row r="975" ht="36" hidden="1" customHeight="1" spans="1:7">
      <c r="A975" s="456" t="s">
        <v>1794</v>
      </c>
      <c r="B975" s="329" t="s">
        <v>1795</v>
      </c>
      <c r="C975" s="364">
        <v>0</v>
      </c>
      <c r="D975" s="364"/>
      <c r="E975" s="328" t="str">
        <f t="shared" si="47"/>
        <v/>
      </c>
      <c r="F975" s="297" t="str">
        <f t="shared" si="45"/>
        <v>否</v>
      </c>
      <c r="G975" s="172" t="str">
        <f t="shared" si="46"/>
        <v>项</v>
      </c>
    </row>
    <row r="976" ht="36" hidden="1" customHeight="1" spans="1:7">
      <c r="A976" s="456" t="s">
        <v>1796</v>
      </c>
      <c r="B976" s="329" t="s">
        <v>1797</v>
      </c>
      <c r="C976" s="364">
        <v>0</v>
      </c>
      <c r="D976" s="364"/>
      <c r="E976" s="328" t="str">
        <f t="shared" si="47"/>
        <v/>
      </c>
      <c r="F976" s="297" t="str">
        <f t="shared" si="45"/>
        <v>否</v>
      </c>
      <c r="G976" s="172" t="str">
        <f t="shared" si="46"/>
        <v>项</v>
      </c>
    </row>
    <row r="977" ht="36" hidden="1" customHeight="1" spans="1:7">
      <c r="A977" s="456" t="s">
        <v>1798</v>
      </c>
      <c r="B977" s="329" t="s">
        <v>1799</v>
      </c>
      <c r="C977" s="364">
        <v>0</v>
      </c>
      <c r="D977" s="364"/>
      <c r="E977" s="328" t="str">
        <f t="shared" si="47"/>
        <v/>
      </c>
      <c r="F977" s="297" t="str">
        <f t="shared" si="45"/>
        <v>否</v>
      </c>
      <c r="G977" s="172" t="str">
        <f t="shared" si="46"/>
        <v>项</v>
      </c>
    </row>
    <row r="978" ht="36" hidden="1" customHeight="1" spans="1:7">
      <c r="A978" s="456" t="s">
        <v>1800</v>
      </c>
      <c r="B978" s="329" t="s">
        <v>1801</v>
      </c>
      <c r="C978" s="364">
        <v>0</v>
      </c>
      <c r="D978" s="364"/>
      <c r="E978" s="328" t="str">
        <f t="shared" si="47"/>
        <v/>
      </c>
      <c r="F978" s="297" t="str">
        <f t="shared" si="45"/>
        <v>否</v>
      </c>
      <c r="G978" s="172" t="str">
        <f t="shared" si="46"/>
        <v>项</v>
      </c>
    </row>
    <row r="979" ht="36" hidden="1" customHeight="1" spans="1:7">
      <c r="A979" s="456" t="s">
        <v>1802</v>
      </c>
      <c r="B979" s="329" t="s">
        <v>1803</v>
      </c>
      <c r="C979" s="364">
        <v>0</v>
      </c>
      <c r="D979" s="364"/>
      <c r="E979" s="328" t="str">
        <f t="shared" si="47"/>
        <v/>
      </c>
      <c r="F979" s="297" t="str">
        <f t="shared" si="45"/>
        <v>否</v>
      </c>
      <c r="G979" s="172" t="str">
        <f t="shared" si="46"/>
        <v>项</v>
      </c>
    </row>
    <row r="980" ht="36" hidden="1" customHeight="1" spans="1:7">
      <c r="A980" s="456" t="s">
        <v>1804</v>
      </c>
      <c r="B980" s="329" t="s">
        <v>1805</v>
      </c>
      <c r="C980" s="364">
        <v>0</v>
      </c>
      <c r="D980" s="364"/>
      <c r="E980" s="328" t="str">
        <f t="shared" si="47"/>
        <v/>
      </c>
      <c r="F980" s="297" t="str">
        <f t="shared" si="45"/>
        <v>否</v>
      </c>
      <c r="G980" s="172" t="str">
        <f t="shared" si="46"/>
        <v>项</v>
      </c>
    </row>
    <row r="981" ht="36" hidden="1" customHeight="1" spans="1:7">
      <c r="A981" s="456" t="s">
        <v>1806</v>
      </c>
      <c r="B981" s="329" t="s">
        <v>1807</v>
      </c>
      <c r="C981" s="364">
        <v>0</v>
      </c>
      <c r="D981" s="364"/>
      <c r="E981" s="328" t="str">
        <f t="shared" si="47"/>
        <v/>
      </c>
      <c r="F981" s="297" t="str">
        <f t="shared" si="45"/>
        <v>否</v>
      </c>
      <c r="G981" s="172" t="str">
        <f t="shared" si="46"/>
        <v>项</v>
      </c>
    </row>
    <row r="982" ht="36" hidden="1" customHeight="1" spans="1:7">
      <c r="A982" s="456" t="s">
        <v>1808</v>
      </c>
      <c r="B982" s="329" t="s">
        <v>1809</v>
      </c>
      <c r="C982" s="364">
        <v>0</v>
      </c>
      <c r="D982" s="364"/>
      <c r="E982" s="328" t="str">
        <f t="shared" si="47"/>
        <v/>
      </c>
      <c r="F982" s="297" t="str">
        <f t="shared" si="45"/>
        <v>否</v>
      </c>
      <c r="G982" s="172" t="str">
        <f t="shared" si="46"/>
        <v>项</v>
      </c>
    </row>
    <row r="983" ht="36" customHeight="1" spans="1:7">
      <c r="A983" s="456" t="s">
        <v>1810</v>
      </c>
      <c r="B983" s="329" t="s">
        <v>1811</v>
      </c>
      <c r="C983" s="364">
        <v>2534</v>
      </c>
      <c r="D983" s="364">
        <v>574</v>
      </c>
      <c r="E983" s="328">
        <f t="shared" si="47"/>
        <v>-0.773</v>
      </c>
      <c r="F983" s="297" t="str">
        <f t="shared" si="45"/>
        <v>是</v>
      </c>
      <c r="G983" s="172" t="str">
        <f t="shared" si="46"/>
        <v>项</v>
      </c>
    </row>
    <row r="984" ht="36" customHeight="1" spans="1:7">
      <c r="A984" s="455" t="s">
        <v>1812</v>
      </c>
      <c r="B984" s="321" t="s">
        <v>1813</v>
      </c>
      <c r="C984" s="360">
        <f>SUM(C985:C993)</f>
        <v>686</v>
      </c>
      <c r="D984" s="360">
        <f>SUM(D985:D993)</f>
        <v>0</v>
      </c>
      <c r="E984" s="323" t="str">
        <f t="shared" si="47"/>
        <v/>
      </c>
      <c r="F984" s="297" t="str">
        <f t="shared" si="45"/>
        <v>是</v>
      </c>
      <c r="G984" s="172" t="str">
        <f t="shared" si="46"/>
        <v>款</v>
      </c>
    </row>
    <row r="985" ht="36" hidden="1" customHeight="1" spans="1:7">
      <c r="A985" s="456" t="s">
        <v>1814</v>
      </c>
      <c r="B985" s="329" t="s">
        <v>139</v>
      </c>
      <c r="C985" s="364">
        <v>0</v>
      </c>
      <c r="D985" s="364"/>
      <c r="E985" s="328" t="str">
        <f t="shared" si="47"/>
        <v/>
      </c>
      <c r="F985" s="297" t="str">
        <f t="shared" si="45"/>
        <v>否</v>
      </c>
      <c r="G985" s="172" t="str">
        <f t="shared" si="46"/>
        <v>项</v>
      </c>
    </row>
    <row r="986" ht="36" hidden="1" customHeight="1" spans="1:7">
      <c r="A986" s="456" t="s">
        <v>1815</v>
      </c>
      <c r="B986" s="329" t="s">
        <v>141</v>
      </c>
      <c r="C986" s="364">
        <v>0</v>
      </c>
      <c r="D986" s="364"/>
      <c r="E986" s="328" t="str">
        <f t="shared" si="47"/>
        <v/>
      </c>
      <c r="F986" s="297" t="str">
        <f t="shared" si="45"/>
        <v>否</v>
      </c>
      <c r="G986" s="172" t="str">
        <f t="shared" si="46"/>
        <v>项</v>
      </c>
    </row>
    <row r="987" ht="36" hidden="1" customHeight="1" spans="1:7">
      <c r="A987" s="456" t="s">
        <v>1816</v>
      </c>
      <c r="B987" s="329" t="s">
        <v>143</v>
      </c>
      <c r="C987" s="364">
        <v>0</v>
      </c>
      <c r="D987" s="364"/>
      <c r="E987" s="328" t="str">
        <f t="shared" si="47"/>
        <v/>
      </c>
      <c r="F987" s="297" t="str">
        <f t="shared" si="45"/>
        <v>否</v>
      </c>
      <c r="G987" s="172" t="str">
        <f t="shared" si="46"/>
        <v>项</v>
      </c>
    </row>
    <row r="988" ht="36" hidden="1" customHeight="1" spans="1:7">
      <c r="A988" s="456" t="s">
        <v>1817</v>
      </c>
      <c r="B988" s="329" t="s">
        <v>1818</v>
      </c>
      <c r="C988" s="364">
        <v>0</v>
      </c>
      <c r="D988" s="364"/>
      <c r="E988" s="328" t="str">
        <f t="shared" si="47"/>
        <v/>
      </c>
      <c r="F988" s="297" t="str">
        <f t="shared" si="45"/>
        <v>否</v>
      </c>
      <c r="G988" s="172" t="str">
        <f t="shared" si="46"/>
        <v>项</v>
      </c>
    </row>
    <row r="989" ht="36" hidden="1" customHeight="1" spans="1:7">
      <c r="A989" s="456" t="s">
        <v>1819</v>
      </c>
      <c r="B989" s="329" t="s">
        <v>1820</v>
      </c>
      <c r="C989" s="364">
        <v>0</v>
      </c>
      <c r="D989" s="364"/>
      <c r="E989" s="328" t="str">
        <f t="shared" si="47"/>
        <v/>
      </c>
      <c r="F989" s="297" t="str">
        <f t="shared" si="45"/>
        <v>否</v>
      </c>
      <c r="G989" s="172" t="str">
        <f t="shared" si="46"/>
        <v>项</v>
      </c>
    </row>
    <row r="990" ht="36" hidden="1" customHeight="1" spans="1:7">
      <c r="A990" s="456" t="s">
        <v>1821</v>
      </c>
      <c r="B990" s="329" t="s">
        <v>1822</v>
      </c>
      <c r="C990" s="364">
        <v>0</v>
      </c>
      <c r="D990" s="364"/>
      <c r="E990" s="328" t="str">
        <f t="shared" si="47"/>
        <v/>
      </c>
      <c r="F990" s="297" t="str">
        <f t="shared" si="45"/>
        <v>否</v>
      </c>
      <c r="G990" s="172" t="str">
        <f t="shared" si="46"/>
        <v>项</v>
      </c>
    </row>
    <row r="991" ht="36" customHeight="1" spans="1:7">
      <c r="A991" s="456" t="s">
        <v>1823</v>
      </c>
      <c r="B991" s="329" t="s">
        <v>1824</v>
      </c>
      <c r="C991" s="364">
        <v>200</v>
      </c>
      <c r="D991" s="364">
        <v>0</v>
      </c>
      <c r="E991" s="328" t="str">
        <f t="shared" si="47"/>
        <v/>
      </c>
      <c r="F991" s="297" t="str">
        <f t="shared" si="45"/>
        <v>是</v>
      </c>
      <c r="G991" s="172" t="str">
        <f t="shared" si="46"/>
        <v>项</v>
      </c>
    </row>
    <row r="992" ht="36" hidden="1" customHeight="1" spans="1:7">
      <c r="A992" s="456" t="s">
        <v>1825</v>
      </c>
      <c r="B992" s="329" t="s">
        <v>1826</v>
      </c>
      <c r="C992" s="364">
        <v>0</v>
      </c>
      <c r="D992" s="364"/>
      <c r="E992" s="328" t="str">
        <f t="shared" si="47"/>
        <v/>
      </c>
      <c r="F992" s="297" t="str">
        <f t="shared" si="45"/>
        <v>否</v>
      </c>
      <c r="G992" s="172" t="str">
        <f t="shared" si="46"/>
        <v>项</v>
      </c>
    </row>
    <row r="993" ht="36" customHeight="1" spans="1:7">
      <c r="A993" s="456" t="s">
        <v>1827</v>
      </c>
      <c r="B993" s="329" t="s">
        <v>1828</v>
      </c>
      <c r="C993" s="364">
        <v>486</v>
      </c>
      <c r="D993" s="364">
        <v>0</v>
      </c>
      <c r="E993" s="328" t="str">
        <f t="shared" si="47"/>
        <v/>
      </c>
      <c r="F993" s="297" t="str">
        <f t="shared" si="45"/>
        <v>是</v>
      </c>
      <c r="G993" s="172" t="str">
        <f t="shared" si="46"/>
        <v>项</v>
      </c>
    </row>
    <row r="994" ht="36" hidden="1" customHeight="1" spans="1:7">
      <c r="A994" s="455" t="s">
        <v>1829</v>
      </c>
      <c r="B994" s="321" t="s">
        <v>1830</v>
      </c>
      <c r="C994" s="360">
        <f>SUM(C995:C1003)</f>
        <v>0</v>
      </c>
      <c r="D994" s="360">
        <f>SUM(D995:D1003)</f>
        <v>0</v>
      </c>
      <c r="E994" s="323" t="str">
        <f t="shared" si="47"/>
        <v/>
      </c>
      <c r="F994" s="297" t="str">
        <f t="shared" si="45"/>
        <v>否</v>
      </c>
      <c r="G994" s="172" t="str">
        <f t="shared" si="46"/>
        <v>款</v>
      </c>
    </row>
    <row r="995" ht="36" hidden="1" customHeight="1" spans="1:7">
      <c r="A995" s="456" t="s">
        <v>1831</v>
      </c>
      <c r="B995" s="329" t="s">
        <v>139</v>
      </c>
      <c r="C995" s="364">
        <v>0</v>
      </c>
      <c r="D995" s="364"/>
      <c r="E995" s="328" t="str">
        <f t="shared" si="47"/>
        <v/>
      </c>
      <c r="F995" s="297" t="str">
        <f t="shared" si="45"/>
        <v>否</v>
      </c>
      <c r="G995" s="172" t="str">
        <f t="shared" si="46"/>
        <v>项</v>
      </c>
    </row>
    <row r="996" ht="36" hidden="1" customHeight="1" spans="1:7">
      <c r="A996" s="456" t="s">
        <v>1832</v>
      </c>
      <c r="B996" s="329" t="s">
        <v>141</v>
      </c>
      <c r="C996" s="364">
        <v>0</v>
      </c>
      <c r="D996" s="364"/>
      <c r="E996" s="328" t="str">
        <f t="shared" si="47"/>
        <v/>
      </c>
      <c r="F996" s="297" t="str">
        <f t="shared" si="45"/>
        <v>否</v>
      </c>
      <c r="G996" s="172" t="str">
        <f t="shared" si="46"/>
        <v>项</v>
      </c>
    </row>
    <row r="997" ht="36" hidden="1" customHeight="1" spans="1:7">
      <c r="A997" s="456" t="s">
        <v>1833</v>
      </c>
      <c r="B997" s="329" t="s">
        <v>143</v>
      </c>
      <c r="C997" s="364">
        <v>0</v>
      </c>
      <c r="D997" s="364"/>
      <c r="E997" s="328" t="str">
        <f t="shared" si="47"/>
        <v/>
      </c>
      <c r="F997" s="297" t="str">
        <f t="shared" si="45"/>
        <v>否</v>
      </c>
      <c r="G997" s="172" t="str">
        <f t="shared" si="46"/>
        <v>项</v>
      </c>
    </row>
    <row r="998" ht="36" hidden="1" customHeight="1" spans="1:7">
      <c r="A998" s="456" t="s">
        <v>1834</v>
      </c>
      <c r="B998" s="329" t="s">
        <v>1835</v>
      </c>
      <c r="C998" s="364">
        <v>0</v>
      </c>
      <c r="D998" s="364"/>
      <c r="E998" s="328" t="str">
        <f t="shared" si="47"/>
        <v/>
      </c>
      <c r="F998" s="297" t="str">
        <f t="shared" si="45"/>
        <v>否</v>
      </c>
      <c r="G998" s="172" t="str">
        <f t="shared" si="46"/>
        <v>项</v>
      </c>
    </row>
    <row r="999" ht="36" hidden="1" customHeight="1" spans="1:7">
      <c r="A999" s="456" t="s">
        <v>1836</v>
      </c>
      <c r="B999" s="329" t="s">
        <v>1837</v>
      </c>
      <c r="C999" s="364">
        <v>0</v>
      </c>
      <c r="D999" s="364"/>
      <c r="E999" s="328" t="str">
        <f t="shared" si="47"/>
        <v/>
      </c>
      <c r="F999" s="297" t="str">
        <f t="shared" si="45"/>
        <v>否</v>
      </c>
      <c r="G999" s="172" t="str">
        <f t="shared" si="46"/>
        <v>项</v>
      </c>
    </row>
    <row r="1000" ht="36" hidden="1" customHeight="1" spans="1:7">
      <c r="A1000" s="456" t="s">
        <v>1838</v>
      </c>
      <c r="B1000" s="329" t="s">
        <v>1839</v>
      </c>
      <c r="C1000" s="364">
        <v>0</v>
      </c>
      <c r="D1000" s="364"/>
      <c r="E1000" s="328" t="str">
        <f t="shared" si="47"/>
        <v/>
      </c>
      <c r="F1000" s="297" t="str">
        <f t="shared" si="45"/>
        <v>否</v>
      </c>
      <c r="G1000" s="172" t="str">
        <f t="shared" si="46"/>
        <v>项</v>
      </c>
    </row>
    <row r="1001" ht="36" hidden="1" customHeight="1" spans="1:7">
      <c r="A1001" s="456" t="s">
        <v>1840</v>
      </c>
      <c r="B1001" s="329" t="s">
        <v>1841</v>
      </c>
      <c r="C1001" s="364">
        <v>0</v>
      </c>
      <c r="D1001" s="364"/>
      <c r="E1001" s="328" t="str">
        <f t="shared" si="47"/>
        <v/>
      </c>
      <c r="F1001" s="297" t="str">
        <f t="shared" si="45"/>
        <v>否</v>
      </c>
      <c r="G1001" s="172" t="str">
        <f t="shared" si="46"/>
        <v>项</v>
      </c>
    </row>
    <row r="1002" ht="36" hidden="1" customHeight="1" spans="1:7">
      <c r="A1002" s="456" t="s">
        <v>1842</v>
      </c>
      <c r="B1002" s="329" t="s">
        <v>1843</v>
      </c>
      <c r="C1002" s="364">
        <v>0</v>
      </c>
      <c r="D1002" s="364"/>
      <c r="E1002" s="328" t="str">
        <f t="shared" si="47"/>
        <v/>
      </c>
      <c r="F1002" s="297" t="str">
        <f t="shared" si="45"/>
        <v>否</v>
      </c>
      <c r="G1002" s="172" t="str">
        <f t="shared" si="46"/>
        <v>项</v>
      </c>
    </row>
    <row r="1003" ht="36" hidden="1" customHeight="1" spans="1:7">
      <c r="A1003" s="456" t="s">
        <v>1844</v>
      </c>
      <c r="B1003" s="329" t="s">
        <v>1845</v>
      </c>
      <c r="C1003" s="364">
        <v>0</v>
      </c>
      <c r="D1003" s="364"/>
      <c r="E1003" s="328" t="str">
        <f t="shared" si="47"/>
        <v/>
      </c>
      <c r="F1003" s="297" t="str">
        <f t="shared" si="45"/>
        <v>否</v>
      </c>
      <c r="G1003" s="172" t="str">
        <f t="shared" si="46"/>
        <v>项</v>
      </c>
    </row>
    <row r="1004" ht="36" hidden="1" customHeight="1" spans="1:7">
      <c r="A1004" s="455" t="s">
        <v>1846</v>
      </c>
      <c r="B1004" s="321" t="s">
        <v>1847</v>
      </c>
      <c r="C1004" s="360">
        <f>SUM(C1005:C1008)</f>
        <v>0</v>
      </c>
      <c r="D1004" s="360">
        <f>SUM(D1005:D1008)</f>
        <v>0</v>
      </c>
      <c r="E1004" s="323" t="str">
        <f t="shared" si="47"/>
        <v/>
      </c>
      <c r="F1004" s="297" t="str">
        <f t="shared" si="45"/>
        <v>否</v>
      </c>
      <c r="G1004" s="172" t="str">
        <f t="shared" si="46"/>
        <v>款</v>
      </c>
    </row>
    <row r="1005" ht="36" hidden="1" customHeight="1" spans="1:7">
      <c r="A1005" s="456" t="s">
        <v>1848</v>
      </c>
      <c r="B1005" s="329" t="s">
        <v>1849</v>
      </c>
      <c r="C1005" s="364">
        <v>0</v>
      </c>
      <c r="D1005" s="364"/>
      <c r="E1005" s="328" t="str">
        <f t="shared" si="47"/>
        <v/>
      </c>
      <c r="F1005" s="297" t="str">
        <f t="shared" si="45"/>
        <v>否</v>
      </c>
      <c r="G1005" s="172" t="str">
        <f t="shared" si="46"/>
        <v>项</v>
      </c>
    </row>
    <row r="1006" ht="36" hidden="1" customHeight="1" spans="1:7">
      <c r="A1006" s="456" t="s">
        <v>1850</v>
      </c>
      <c r="B1006" s="329" t="s">
        <v>1851</v>
      </c>
      <c r="C1006" s="364">
        <v>0</v>
      </c>
      <c r="D1006" s="364"/>
      <c r="E1006" s="328" t="str">
        <f t="shared" si="47"/>
        <v/>
      </c>
      <c r="F1006" s="297" t="str">
        <f t="shared" si="45"/>
        <v>否</v>
      </c>
      <c r="G1006" s="172" t="str">
        <f t="shared" si="46"/>
        <v>项</v>
      </c>
    </row>
    <row r="1007" ht="36" hidden="1" customHeight="1" spans="1:7">
      <c r="A1007" s="456" t="s">
        <v>1852</v>
      </c>
      <c r="B1007" s="329" t="s">
        <v>1853</v>
      </c>
      <c r="C1007" s="364">
        <v>0</v>
      </c>
      <c r="D1007" s="364"/>
      <c r="E1007" s="328" t="str">
        <f t="shared" si="47"/>
        <v/>
      </c>
      <c r="F1007" s="297" t="str">
        <f t="shared" si="45"/>
        <v>否</v>
      </c>
      <c r="G1007" s="172" t="str">
        <f t="shared" si="46"/>
        <v>项</v>
      </c>
    </row>
    <row r="1008" ht="36" hidden="1" customHeight="1" spans="1:7">
      <c r="A1008" s="456" t="s">
        <v>1854</v>
      </c>
      <c r="B1008" s="329" t="s">
        <v>1855</v>
      </c>
      <c r="C1008" s="364">
        <v>0</v>
      </c>
      <c r="D1008" s="364"/>
      <c r="E1008" s="328" t="str">
        <f t="shared" si="47"/>
        <v/>
      </c>
      <c r="F1008" s="297" t="str">
        <f t="shared" si="45"/>
        <v>否</v>
      </c>
      <c r="G1008" s="172" t="str">
        <f t="shared" si="46"/>
        <v>项</v>
      </c>
    </row>
    <row r="1009" ht="36" customHeight="1" spans="1:7">
      <c r="A1009" s="455" t="s">
        <v>1856</v>
      </c>
      <c r="B1009" s="321" t="s">
        <v>1857</v>
      </c>
      <c r="C1009" s="360">
        <f>SUM(C1010:C1015)</f>
        <v>59</v>
      </c>
      <c r="D1009" s="360">
        <f>SUM(D1010:D1015)</f>
        <v>0</v>
      </c>
      <c r="E1009" s="323" t="str">
        <f t="shared" si="47"/>
        <v/>
      </c>
      <c r="F1009" s="297" t="str">
        <f t="shared" si="45"/>
        <v>是</v>
      </c>
      <c r="G1009" s="172" t="str">
        <f t="shared" si="46"/>
        <v>款</v>
      </c>
    </row>
    <row r="1010" ht="36" customHeight="1" spans="1:7">
      <c r="A1010" s="456" t="s">
        <v>1858</v>
      </c>
      <c r="B1010" s="329" t="s">
        <v>139</v>
      </c>
      <c r="C1010" s="364">
        <v>59</v>
      </c>
      <c r="D1010" s="364">
        <v>0</v>
      </c>
      <c r="E1010" s="328" t="str">
        <f t="shared" si="47"/>
        <v/>
      </c>
      <c r="F1010" s="297" t="str">
        <f t="shared" si="45"/>
        <v>是</v>
      </c>
      <c r="G1010" s="172" t="str">
        <f t="shared" si="46"/>
        <v>项</v>
      </c>
    </row>
    <row r="1011" ht="36" hidden="1" customHeight="1" spans="1:7">
      <c r="A1011" s="456" t="s">
        <v>1859</v>
      </c>
      <c r="B1011" s="329" t="s">
        <v>141</v>
      </c>
      <c r="C1011" s="364">
        <v>0</v>
      </c>
      <c r="D1011" s="364"/>
      <c r="E1011" s="328" t="str">
        <f t="shared" si="47"/>
        <v/>
      </c>
      <c r="F1011" s="297" t="str">
        <f t="shared" si="45"/>
        <v>否</v>
      </c>
      <c r="G1011" s="172" t="str">
        <f t="shared" si="46"/>
        <v>项</v>
      </c>
    </row>
    <row r="1012" ht="36" hidden="1" customHeight="1" spans="1:7">
      <c r="A1012" s="456" t="s">
        <v>1860</v>
      </c>
      <c r="B1012" s="329" t="s">
        <v>143</v>
      </c>
      <c r="C1012" s="364">
        <v>0</v>
      </c>
      <c r="D1012" s="364"/>
      <c r="E1012" s="328" t="str">
        <f t="shared" si="47"/>
        <v/>
      </c>
      <c r="F1012" s="297" t="str">
        <f t="shared" si="45"/>
        <v>否</v>
      </c>
      <c r="G1012" s="172" t="str">
        <f t="shared" si="46"/>
        <v>项</v>
      </c>
    </row>
    <row r="1013" ht="36" hidden="1" customHeight="1" spans="1:7">
      <c r="A1013" s="456" t="s">
        <v>1861</v>
      </c>
      <c r="B1013" s="329" t="s">
        <v>1826</v>
      </c>
      <c r="C1013" s="364">
        <v>0</v>
      </c>
      <c r="D1013" s="364"/>
      <c r="E1013" s="328" t="str">
        <f t="shared" si="47"/>
        <v/>
      </c>
      <c r="F1013" s="297" t="str">
        <f t="shared" si="45"/>
        <v>否</v>
      </c>
      <c r="G1013" s="172" t="str">
        <f t="shared" si="46"/>
        <v>项</v>
      </c>
    </row>
    <row r="1014" ht="36" hidden="1" customHeight="1" spans="1:7">
      <c r="A1014" s="456" t="s">
        <v>1862</v>
      </c>
      <c r="B1014" s="329" t="s">
        <v>1863</v>
      </c>
      <c r="C1014" s="364">
        <v>0</v>
      </c>
      <c r="D1014" s="364"/>
      <c r="E1014" s="328" t="str">
        <f t="shared" si="47"/>
        <v/>
      </c>
      <c r="F1014" s="297" t="str">
        <f t="shared" si="45"/>
        <v>否</v>
      </c>
      <c r="G1014" s="172" t="str">
        <f t="shared" si="46"/>
        <v>项</v>
      </c>
    </row>
    <row r="1015" ht="36" hidden="1" customHeight="1" spans="1:7">
      <c r="A1015" s="456" t="s">
        <v>1864</v>
      </c>
      <c r="B1015" s="329" t="s">
        <v>1865</v>
      </c>
      <c r="C1015" s="364">
        <v>0</v>
      </c>
      <c r="D1015" s="364"/>
      <c r="E1015" s="328" t="str">
        <f t="shared" si="47"/>
        <v/>
      </c>
      <c r="F1015" s="297" t="str">
        <f t="shared" si="45"/>
        <v>否</v>
      </c>
      <c r="G1015" s="172" t="str">
        <f t="shared" si="46"/>
        <v>项</v>
      </c>
    </row>
    <row r="1016" ht="36" hidden="1" customHeight="1" spans="1:7">
      <c r="A1016" s="455" t="s">
        <v>1866</v>
      </c>
      <c r="B1016" s="321" t="s">
        <v>1867</v>
      </c>
      <c r="C1016" s="360">
        <f>SUM(C1017:C1020)</f>
        <v>0</v>
      </c>
      <c r="D1016" s="360">
        <f>SUM(D1017:D1020)</f>
        <v>0</v>
      </c>
      <c r="E1016" s="323" t="str">
        <f t="shared" si="47"/>
        <v/>
      </c>
      <c r="F1016" s="297" t="str">
        <f t="shared" si="45"/>
        <v>否</v>
      </c>
      <c r="G1016" s="172" t="str">
        <f t="shared" si="46"/>
        <v>款</v>
      </c>
    </row>
    <row r="1017" ht="36" hidden="1" customHeight="1" spans="1:7">
      <c r="A1017" s="456" t="s">
        <v>1868</v>
      </c>
      <c r="B1017" s="329" t="s">
        <v>1869</v>
      </c>
      <c r="C1017" s="364">
        <v>0</v>
      </c>
      <c r="D1017" s="364"/>
      <c r="E1017" s="328" t="str">
        <f t="shared" si="47"/>
        <v/>
      </c>
      <c r="F1017" s="297" t="str">
        <f t="shared" si="45"/>
        <v>否</v>
      </c>
      <c r="G1017" s="172" t="str">
        <f t="shared" si="46"/>
        <v>项</v>
      </c>
    </row>
    <row r="1018" ht="36" hidden="1" customHeight="1" spans="1:7">
      <c r="A1018" s="456" t="s">
        <v>1870</v>
      </c>
      <c r="B1018" s="329" t="s">
        <v>1871</v>
      </c>
      <c r="C1018" s="364">
        <v>0</v>
      </c>
      <c r="D1018" s="364"/>
      <c r="E1018" s="328" t="str">
        <f t="shared" si="47"/>
        <v/>
      </c>
      <c r="F1018" s="297" t="str">
        <f t="shared" si="45"/>
        <v>否</v>
      </c>
      <c r="G1018" s="172" t="str">
        <f t="shared" si="46"/>
        <v>项</v>
      </c>
    </row>
    <row r="1019" ht="36" hidden="1" customHeight="1" spans="1:7">
      <c r="A1019" s="456" t="s">
        <v>1872</v>
      </c>
      <c r="B1019" s="329" t="s">
        <v>1873</v>
      </c>
      <c r="C1019" s="364">
        <v>0</v>
      </c>
      <c r="D1019" s="364"/>
      <c r="E1019" s="328" t="str">
        <f t="shared" si="47"/>
        <v/>
      </c>
      <c r="F1019" s="297" t="str">
        <f t="shared" si="45"/>
        <v>否</v>
      </c>
      <c r="G1019" s="172" t="str">
        <f t="shared" si="46"/>
        <v>项</v>
      </c>
    </row>
    <row r="1020" ht="36" hidden="1" customHeight="1" spans="1:7">
      <c r="A1020" s="456" t="s">
        <v>1874</v>
      </c>
      <c r="B1020" s="329" t="s">
        <v>1875</v>
      </c>
      <c r="C1020" s="364">
        <v>0</v>
      </c>
      <c r="D1020" s="364"/>
      <c r="E1020" s="328" t="str">
        <f t="shared" si="47"/>
        <v/>
      </c>
      <c r="F1020" s="297" t="str">
        <f t="shared" si="45"/>
        <v>否</v>
      </c>
      <c r="G1020" s="172" t="str">
        <f t="shared" si="46"/>
        <v>项</v>
      </c>
    </row>
    <row r="1021" ht="36" customHeight="1" spans="1:7">
      <c r="A1021" s="455" t="s">
        <v>1876</v>
      </c>
      <c r="B1021" s="321" t="s">
        <v>1877</v>
      </c>
      <c r="C1021" s="360">
        <f>SUM(C1022:C1023)</f>
        <v>1333</v>
      </c>
      <c r="D1021" s="360">
        <f>SUM(D1022:D1023)</f>
        <v>408</v>
      </c>
      <c r="E1021" s="323">
        <f t="shared" si="47"/>
        <v>-0.694</v>
      </c>
      <c r="F1021" s="297" t="str">
        <f t="shared" si="45"/>
        <v>是</v>
      </c>
      <c r="G1021" s="172" t="str">
        <f t="shared" si="46"/>
        <v>款</v>
      </c>
    </row>
    <row r="1022" ht="36" customHeight="1" spans="1:7">
      <c r="A1022" s="456" t="s">
        <v>1878</v>
      </c>
      <c r="B1022" s="329" t="s">
        <v>1879</v>
      </c>
      <c r="C1022" s="364">
        <v>0</v>
      </c>
      <c r="D1022" s="364">
        <v>305</v>
      </c>
      <c r="E1022" s="328"/>
      <c r="F1022" s="297" t="str">
        <f t="shared" si="45"/>
        <v>是</v>
      </c>
      <c r="G1022" s="172" t="str">
        <f t="shared" si="46"/>
        <v>项</v>
      </c>
    </row>
    <row r="1023" ht="36" customHeight="1" spans="1:7">
      <c r="A1023" s="456" t="s">
        <v>1880</v>
      </c>
      <c r="B1023" s="329" t="s">
        <v>1881</v>
      </c>
      <c r="C1023" s="364">
        <v>1333</v>
      </c>
      <c r="D1023" s="364">
        <v>103</v>
      </c>
      <c r="E1023" s="328">
        <f t="shared" si="47"/>
        <v>-0.923</v>
      </c>
      <c r="F1023" s="297" t="str">
        <f t="shared" si="45"/>
        <v>是</v>
      </c>
      <c r="G1023" s="172" t="str">
        <f t="shared" si="46"/>
        <v>项</v>
      </c>
    </row>
    <row r="1024" ht="36" hidden="1" customHeight="1" spans="1:7">
      <c r="A1024" s="459" t="s">
        <v>1882</v>
      </c>
      <c r="B1024" s="460" t="s">
        <v>519</v>
      </c>
      <c r="C1024" s="461"/>
      <c r="D1024" s="461"/>
      <c r="E1024" s="323" t="str">
        <f t="shared" si="47"/>
        <v/>
      </c>
      <c r="F1024" s="297" t="str">
        <f t="shared" si="45"/>
        <v>否</v>
      </c>
      <c r="G1024" s="172" t="str">
        <f t="shared" si="46"/>
        <v>项</v>
      </c>
    </row>
    <row r="1025" ht="36" customHeight="1" spans="1:7">
      <c r="A1025" s="455" t="s">
        <v>95</v>
      </c>
      <c r="B1025" s="321" t="s">
        <v>96</v>
      </c>
      <c r="C1025" s="360">
        <f>C1026+C1036+C1052+C1057+C1074+C1081+C1089</f>
        <v>1131</v>
      </c>
      <c r="D1025" s="360">
        <f>D1026+D1036+D1052+D1057+D1074+D1081+D1089</f>
        <v>3111</v>
      </c>
      <c r="E1025" s="323">
        <f t="shared" si="47"/>
        <v>1.751</v>
      </c>
      <c r="F1025" s="297" t="str">
        <f t="shared" si="45"/>
        <v>是</v>
      </c>
      <c r="G1025" s="172" t="str">
        <f t="shared" si="46"/>
        <v>类</v>
      </c>
    </row>
    <row r="1026" ht="36" hidden="1" customHeight="1" spans="1:7">
      <c r="A1026" s="455" t="s">
        <v>1883</v>
      </c>
      <c r="B1026" s="321" t="s">
        <v>1884</v>
      </c>
      <c r="C1026" s="360">
        <f>SUM(C1027:C1035)</f>
        <v>0</v>
      </c>
      <c r="D1026" s="360">
        <f>SUM(D1027:D1035)</f>
        <v>0</v>
      </c>
      <c r="E1026" s="323" t="str">
        <f t="shared" si="47"/>
        <v/>
      </c>
      <c r="F1026" s="297" t="str">
        <f t="shared" si="45"/>
        <v>否</v>
      </c>
      <c r="G1026" s="172" t="str">
        <f t="shared" si="46"/>
        <v>款</v>
      </c>
    </row>
    <row r="1027" ht="36" hidden="1" customHeight="1" spans="1:7">
      <c r="A1027" s="456" t="s">
        <v>1885</v>
      </c>
      <c r="B1027" s="329" t="s">
        <v>139</v>
      </c>
      <c r="C1027" s="364"/>
      <c r="D1027" s="364"/>
      <c r="E1027" s="328" t="str">
        <f t="shared" si="47"/>
        <v/>
      </c>
      <c r="F1027" s="297" t="str">
        <f t="shared" si="45"/>
        <v>否</v>
      </c>
      <c r="G1027" s="172" t="str">
        <f t="shared" si="46"/>
        <v>项</v>
      </c>
    </row>
    <row r="1028" ht="36" hidden="1" customHeight="1" spans="1:7">
      <c r="A1028" s="456" t="s">
        <v>1886</v>
      </c>
      <c r="B1028" s="329" t="s">
        <v>141</v>
      </c>
      <c r="C1028" s="364"/>
      <c r="D1028" s="364"/>
      <c r="E1028" s="328" t="str">
        <f t="shared" si="47"/>
        <v/>
      </c>
      <c r="F1028" s="297" t="str">
        <f t="shared" ref="F1028:F1091" si="48">IF(LEN(A1028)=3,"是",IF(B1028&lt;&gt;"",IF(SUM(C1028:D1028)&lt;&gt;0,"是","否"),"是"))</f>
        <v>否</v>
      </c>
      <c r="G1028" s="172" t="str">
        <f t="shared" ref="G1028:G1091" si="49">IF(LEN(A1028)=3,"类",IF(LEN(A1028)=5,"款","项"))</f>
        <v>项</v>
      </c>
    </row>
    <row r="1029" ht="36" hidden="1" customHeight="1" spans="1:7">
      <c r="A1029" s="456" t="s">
        <v>1887</v>
      </c>
      <c r="B1029" s="329" t="s">
        <v>143</v>
      </c>
      <c r="C1029" s="364"/>
      <c r="D1029" s="364"/>
      <c r="E1029" s="328" t="str">
        <f t="shared" ref="E1029:E1092" si="50">IF(D1029&gt;0,D1029/C1029-1,IF(C1029&lt;0,-(D1029/C1029-1),""))</f>
        <v/>
      </c>
      <c r="F1029" s="297" t="str">
        <f t="shared" si="48"/>
        <v>否</v>
      </c>
      <c r="G1029" s="172" t="str">
        <f t="shared" si="49"/>
        <v>项</v>
      </c>
    </row>
    <row r="1030" ht="36" hidden="1" customHeight="1" spans="1:7">
      <c r="A1030" s="456" t="s">
        <v>1888</v>
      </c>
      <c r="B1030" s="329" t="s">
        <v>1889</v>
      </c>
      <c r="C1030" s="364"/>
      <c r="D1030" s="364"/>
      <c r="E1030" s="328" t="str">
        <f t="shared" si="50"/>
        <v/>
      </c>
      <c r="F1030" s="297" t="str">
        <f t="shared" si="48"/>
        <v>否</v>
      </c>
      <c r="G1030" s="172" t="str">
        <f t="shared" si="49"/>
        <v>项</v>
      </c>
    </row>
    <row r="1031" ht="36" hidden="1" customHeight="1" spans="1:7">
      <c r="A1031" s="456" t="s">
        <v>1890</v>
      </c>
      <c r="B1031" s="329" t="s">
        <v>1891</v>
      </c>
      <c r="C1031" s="364"/>
      <c r="D1031" s="364"/>
      <c r="E1031" s="328" t="str">
        <f t="shared" si="50"/>
        <v/>
      </c>
      <c r="F1031" s="297" t="str">
        <f t="shared" si="48"/>
        <v>否</v>
      </c>
      <c r="G1031" s="172" t="str">
        <f t="shared" si="49"/>
        <v>项</v>
      </c>
    </row>
    <row r="1032" ht="36" hidden="1" customHeight="1" spans="1:7">
      <c r="A1032" s="456" t="s">
        <v>1892</v>
      </c>
      <c r="B1032" s="329" t="s">
        <v>1893</v>
      </c>
      <c r="C1032" s="364"/>
      <c r="D1032" s="364"/>
      <c r="E1032" s="328" t="str">
        <f t="shared" si="50"/>
        <v/>
      </c>
      <c r="F1032" s="297" t="str">
        <f t="shared" si="48"/>
        <v>否</v>
      </c>
      <c r="G1032" s="172" t="str">
        <f t="shared" si="49"/>
        <v>项</v>
      </c>
    </row>
    <row r="1033" ht="36" hidden="1" customHeight="1" spans="1:7">
      <c r="A1033" s="456" t="s">
        <v>1894</v>
      </c>
      <c r="B1033" s="329" t="s">
        <v>1895</v>
      </c>
      <c r="C1033" s="364"/>
      <c r="D1033" s="364"/>
      <c r="E1033" s="328" t="str">
        <f t="shared" si="50"/>
        <v/>
      </c>
      <c r="F1033" s="297" t="str">
        <f t="shared" si="48"/>
        <v>否</v>
      </c>
      <c r="G1033" s="172" t="str">
        <f t="shared" si="49"/>
        <v>项</v>
      </c>
    </row>
    <row r="1034" ht="36" hidden="1" customHeight="1" spans="1:7">
      <c r="A1034" s="456" t="s">
        <v>1896</v>
      </c>
      <c r="B1034" s="329" t="s">
        <v>1897</v>
      </c>
      <c r="C1034" s="364"/>
      <c r="D1034" s="364"/>
      <c r="E1034" s="328" t="str">
        <f t="shared" si="50"/>
        <v/>
      </c>
      <c r="F1034" s="297" t="str">
        <f t="shared" si="48"/>
        <v>否</v>
      </c>
      <c r="G1034" s="172" t="str">
        <f t="shared" si="49"/>
        <v>项</v>
      </c>
    </row>
    <row r="1035" ht="36" hidden="1" customHeight="1" spans="1:7">
      <c r="A1035" s="456" t="s">
        <v>1898</v>
      </c>
      <c r="B1035" s="329" t="s">
        <v>1899</v>
      </c>
      <c r="C1035" s="364"/>
      <c r="D1035" s="364"/>
      <c r="E1035" s="328" t="str">
        <f t="shared" si="50"/>
        <v/>
      </c>
      <c r="F1035" s="297" t="str">
        <f t="shared" si="48"/>
        <v>否</v>
      </c>
      <c r="G1035" s="172" t="str">
        <f t="shared" si="49"/>
        <v>项</v>
      </c>
    </row>
    <row r="1036" ht="36" hidden="1" customHeight="1" spans="1:7">
      <c r="A1036" s="455" t="s">
        <v>1900</v>
      </c>
      <c r="B1036" s="321" t="s">
        <v>1901</v>
      </c>
      <c r="C1036" s="360">
        <f>SUM(C1037:C1051)</f>
        <v>0</v>
      </c>
      <c r="D1036" s="360">
        <f>SUM(D1037:D1051)</f>
        <v>0</v>
      </c>
      <c r="E1036" s="323" t="str">
        <f t="shared" si="50"/>
        <v/>
      </c>
      <c r="F1036" s="297" t="str">
        <f t="shared" si="48"/>
        <v>否</v>
      </c>
      <c r="G1036" s="172" t="str">
        <f t="shared" si="49"/>
        <v>款</v>
      </c>
    </row>
    <row r="1037" ht="36" hidden="1" customHeight="1" spans="1:7">
      <c r="A1037" s="456" t="s">
        <v>1902</v>
      </c>
      <c r="B1037" s="329" t="s">
        <v>139</v>
      </c>
      <c r="C1037" s="364"/>
      <c r="D1037" s="364"/>
      <c r="E1037" s="328" t="str">
        <f t="shared" si="50"/>
        <v/>
      </c>
      <c r="F1037" s="297" t="str">
        <f t="shared" si="48"/>
        <v>否</v>
      </c>
      <c r="G1037" s="172" t="str">
        <f t="shared" si="49"/>
        <v>项</v>
      </c>
    </row>
    <row r="1038" ht="36" hidden="1" customHeight="1" spans="1:7">
      <c r="A1038" s="456" t="s">
        <v>1903</v>
      </c>
      <c r="B1038" s="329" t="s">
        <v>141</v>
      </c>
      <c r="C1038" s="364"/>
      <c r="D1038" s="364"/>
      <c r="E1038" s="328" t="str">
        <f t="shared" si="50"/>
        <v/>
      </c>
      <c r="F1038" s="297" t="str">
        <f t="shared" si="48"/>
        <v>否</v>
      </c>
      <c r="G1038" s="172" t="str">
        <f t="shared" si="49"/>
        <v>项</v>
      </c>
    </row>
    <row r="1039" ht="36" hidden="1" customHeight="1" spans="1:7">
      <c r="A1039" s="456" t="s">
        <v>1904</v>
      </c>
      <c r="B1039" s="329" t="s">
        <v>143</v>
      </c>
      <c r="C1039" s="364"/>
      <c r="D1039" s="364"/>
      <c r="E1039" s="328" t="str">
        <f t="shared" si="50"/>
        <v/>
      </c>
      <c r="F1039" s="297" t="str">
        <f t="shared" si="48"/>
        <v>否</v>
      </c>
      <c r="G1039" s="172" t="str">
        <f t="shared" si="49"/>
        <v>项</v>
      </c>
    </row>
    <row r="1040" ht="36" hidden="1" customHeight="1" spans="1:7">
      <c r="A1040" s="456" t="s">
        <v>1905</v>
      </c>
      <c r="B1040" s="329" t="s">
        <v>1906</v>
      </c>
      <c r="C1040" s="364"/>
      <c r="D1040" s="364"/>
      <c r="E1040" s="328" t="str">
        <f t="shared" si="50"/>
        <v/>
      </c>
      <c r="F1040" s="297" t="str">
        <f t="shared" si="48"/>
        <v>否</v>
      </c>
      <c r="G1040" s="172" t="str">
        <f t="shared" si="49"/>
        <v>项</v>
      </c>
    </row>
    <row r="1041" ht="36" hidden="1" customHeight="1" spans="1:7">
      <c r="A1041" s="456" t="s">
        <v>1907</v>
      </c>
      <c r="B1041" s="329" t="s">
        <v>1908</v>
      </c>
      <c r="C1041" s="364"/>
      <c r="D1041" s="364"/>
      <c r="E1041" s="328" t="str">
        <f t="shared" si="50"/>
        <v/>
      </c>
      <c r="F1041" s="297" t="str">
        <f t="shared" si="48"/>
        <v>否</v>
      </c>
      <c r="G1041" s="172" t="str">
        <f t="shared" si="49"/>
        <v>项</v>
      </c>
    </row>
    <row r="1042" ht="36" hidden="1" customHeight="1" spans="1:7">
      <c r="A1042" s="456" t="s">
        <v>1909</v>
      </c>
      <c r="B1042" s="329" t="s">
        <v>1910</v>
      </c>
      <c r="C1042" s="364"/>
      <c r="D1042" s="364"/>
      <c r="E1042" s="328" t="str">
        <f t="shared" si="50"/>
        <v/>
      </c>
      <c r="F1042" s="297" t="str">
        <f t="shared" si="48"/>
        <v>否</v>
      </c>
      <c r="G1042" s="172" t="str">
        <f t="shared" si="49"/>
        <v>项</v>
      </c>
    </row>
    <row r="1043" ht="36" hidden="1" customHeight="1" spans="1:7">
      <c r="A1043" s="456" t="s">
        <v>1911</v>
      </c>
      <c r="B1043" s="329" t="s">
        <v>1912</v>
      </c>
      <c r="C1043" s="364"/>
      <c r="D1043" s="364"/>
      <c r="E1043" s="328" t="str">
        <f t="shared" si="50"/>
        <v/>
      </c>
      <c r="F1043" s="297" t="str">
        <f t="shared" si="48"/>
        <v>否</v>
      </c>
      <c r="G1043" s="172" t="str">
        <f t="shared" si="49"/>
        <v>项</v>
      </c>
    </row>
    <row r="1044" ht="36" hidden="1" customHeight="1" spans="1:7">
      <c r="A1044" s="456" t="s">
        <v>1913</v>
      </c>
      <c r="B1044" s="329" t="s">
        <v>1914</v>
      </c>
      <c r="C1044" s="364"/>
      <c r="D1044" s="364"/>
      <c r="E1044" s="328" t="str">
        <f t="shared" si="50"/>
        <v/>
      </c>
      <c r="F1044" s="297" t="str">
        <f t="shared" si="48"/>
        <v>否</v>
      </c>
      <c r="G1044" s="172" t="str">
        <f t="shared" si="49"/>
        <v>项</v>
      </c>
    </row>
    <row r="1045" ht="36" hidden="1" customHeight="1" spans="1:7">
      <c r="A1045" s="456" t="s">
        <v>1915</v>
      </c>
      <c r="B1045" s="329" t="s">
        <v>1916</v>
      </c>
      <c r="C1045" s="364"/>
      <c r="D1045" s="364"/>
      <c r="E1045" s="328" t="str">
        <f t="shared" si="50"/>
        <v/>
      </c>
      <c r="F1045" s="297" t="str">
        <f t="shared" si="48"/>
        <v>否</v>
      </c>
      <c r="G1045" s="172" t="str">
        <f t="shared" si="49"/>
        <v>项</v>
      </c>
    </row>
    <row r="1046" ht="36" hidden="1" customHeight="1" spans="1:7">
      <c r="A1046" s="456" t="s">
        <v>1917</v>
      </c>
      <c r="B1046" s="329" t="s">
        <v>1918</v>
      </c>
      <c r="C1046" s="364"/>
      <c r="D1046" s="364"/>
      <c r="E1046" s="328" t="str">
        <f t="shared" si="50"/>
        <v/>
      </c>
      <c r="F1046" s="297" t="str">
        <f t="shared" si="48"/>
        <v>否</v>
      </c>
      <c r="G1046" s="172" t="str">
        <f t="shared" si="49"/>
        <v>项</v>
      </c>
    </row>
    <row r="1047" ht="36" hidden="1" customHeight="1" spans="1:7">
      <c r="A1047" s="456" t="s">
        <v>1919</v>
      </c>
      <c r="B1047" s="329" t="s">
        <v>1920</v>
      </c>
      <c r="C1047" s="364"/>
      <c r="D1047" s="364"/>
      <c r="E1047" s="328" t="str">
        <f t="shared" si="50"/>
        <v/>
      </c>
      <c r="F1047" s="297" t="str">
        <f t="shared" si="48"/>
        <v>否</v>
      </c>
      <c r="G1047" s="172" t="str">
        <f t="shared" si="49"/>
        <v>项</v>
      </c>
    </row>
    <row r="1048" ht="36" hidden="1" customHeight="1" spans="1:7">
      <c r="A1048" s="456" t="s">
        <v>1921</v>
      </c>
      <c r="B1048" s="329" t="s">
        <v>1922</v>
      </c>
      <c r="C1048" s="364"/>
      <c r="D1048" s="364"/>
      <c r="E1048" s="328" t="str">
        <f t="shared" si="50"/>
        <v/>
      </c>
      <c r="F1048" s="297" t="str">
        <f t="shared" si="48"/>
        <v>否</v>
      </c>
      <c r="G1048" s="172" t="str">
        <f t="shared" si="49"/>
        <v>项</v>
      </c>
    </row>
    <row r="1049" ht="36" hidden="1" customHeight="1" spans="1:7">
      <c r="A1049" s="456" t="s">
        <v>1923</v>
      </c>
      <c r="B1049" s="329" t="s">
        <v>1924</v>
      </c>
      <c r="C1049" s="364"/>
      <c r="D1049" s="364"/>
      <c r="E1049" s="328" t="str">
        <f t="shared" si="50"/>
        <v/>
      </c>
      <c r="F1049" s="297" t="str">
        <f t="shared" si="48"/>
        <v>否</v>
      </c>
      <c r="G1049" s="172" t="str">
        <f t="shared" si="49"/>
        <v>项</v>
      </c>
    </row>
    <row r="1050" ht="36" hidden="1" customHeight="1" spans="1:7">
      <c r="A1050" s="456" t="s">
        <v>1925</v>
      </c>
      <c r="B1050" s="329" t="s">
        <v>1926</v>
      </c>
      <c r="C1050" s="364"/>
      <c r="D1050" s="364"/>
      <c r="E1050" s="328" t="str">
        <f t="shared" si="50"/>
        <v/>
      </c>
      <c r="F1050" s="297" t="str">
        <f t="shared" si="48"/>
        <v>否</v>
      </c>
      <c r="G1050" s="172" t="str">
        <f t="shared" si="49"/>
        <v>项</v>
      </c>
    </row>
    <row r="1051" ht="36" hidden="1" customHeight="1" spans="1:7">
      <c r="A1051" s="456" t="s">
        <v>1927</v>
      </c>
      <c r="B1051" s="329" t="s">
        <v>1928</v>
      </c>
      <c r="C1051" s="364">
        <v>0</v>
      </c>
      <c r="D1051" s="364">
        <v>0</v>
      </c>
      <c r="E1051" s="328" t="str">
        <f t="shared" si="50"/>
        <v/>
      </c>
      <c r="F1051" s="297" t="str">
        <f t="shared" si="48"/>
        <v>否</v>
      </c>
      <c r="G1051" s="172" t="str">
        <f t="shared" si="49"/>
        <v>项</v>
      </c>
    </row>
    <row r="1052" ht="36" hidden="1" customHeight="1" spans="1:7">
      <c r="A1052" s="455" t="s">
        <v>1929</v>
      </c>
      <c r="B1052" s="321" t="s">
        <v>1930</v>
      </c>
      <c r="C1052" s="360">
        <f>SUM(C1053:C1056)</f>
        <v>0</v>
      </c>
      <c r="D1052" s="360">
        <f>SUM(D1053:D1056)</f>
        <v>0</v>
      </c>
      <c r="E1052" s="323" t="str">
        <f t="shared" si="50"/>
        <v/>
      </c>
      <c r="F1052" s="297" t="str">
        <f t="shared" si="48"/>
        <v>否</v>
      </c>
      <c r="G1052" s="172" t="str">
        <f t="shared" si="49"/>
        <v>款</v>
      </c>
    </row>
    <row r="1053" ht="36" hidden="1" customHeight="1" spans="1:7">
      <c r="A1053" s="456" t="s">
        <v>1931</v>
      </c>
      <c r="B1053" s="329" t="s">
        <v>139</v>
      </c>
      <c r="C1053" s="364"/>
      <c r="D1053" s="364"/>
      <c r="E1053" s="328" t="str">
        <f t="shared" si="50"/>
        <v/>
      </c>
      <c r="F1053" s="297" t="str">
        <f t="shared" si="48"/>
        <v>否</v>
      </c>
      <c r="G1053" s="172" t="str">
        <f t="shared" si="49"/>
        <v>项</v>
      </c>
    </row>
    <row r="1054" ht="36" hidden="1" customHeight="1" spans="1:7">
      <c r="A1054" s="456" t="s">
        <v>1932</v>
      </c>
      <c r="B1054" s="329" t="s">
        <v>141</v>
      </c>
      <c r="C1054" s="364"/>
      <c r="D1054" s="364"/>
      <c r="E1054" s="328" t="str">
        <f t="shared" si="50"/>
        <v/>
      </c>
      <c r="F1054" s="297" t="str">
        <f t="shared" si="48"/>
        <v>否</v>
      </c>
      <c r="G1054" s="172" t="str">
        <f t="shared" si="49"/>
        <v>项</v>
      </c>
    </row>
    <row r="1055" ht="36" hidden="1" customHeight="1" spans="1:7">
      <c r="A1055" s="456" t="s">
        <v>1933</v>
      </c>
      <c r="B1055" s="329" t="s">
        <v>143</v>
      </c>
      <c r="C1055" s="364"/>
      <c r="D1055" s="364"/>
      <c r="E1055" s="328" t="str">
        <f t="shared" si="50"/>
        <v/>
      </c>
      <c r="F1055" s="297" t="str">
        <f t="shared" si="48"/>
        <v>否</v>
      </c>
      <c r="G1055" s="172" t="str">
        <f t="shared" si="49"/>
        <v>项</v>
      </c>
    </row>
    <row r="1056" ht="36" hidden="1" customHeight="1" spans="1:7">
      <c r="A1056" s="456" t="s">
        <v>1934</v>
      </c>
      <c r="B1056" s="329" t="s">
        <v>1935</v>
      </c>
      <c r="C1056" s="364"/>
      <c r="D1056" s="364"/>
      <c r="E1056" s="328" t="str">
        <f t="shared" si="50"/>
        <v/>
      </c>
      <c r="F1056" s="297" t="str">
        <f t="shared" si="48"/>
        <v>否</v>
      </c>
      <c r="G1056" s="172" t="str">
        <f t="shared" si="49"/>
        <v>项</v>
      </c>
    </row>
    <row r="1057" ht="36" customHeight="1" spans="1:7">
      <c r="A1057" s="455" t="s">
        <v>1936</v>
      </c>
      <c r="B1057" s="321" t="s">
        <v>1937</v>
      </c>
      <c r="C1057" s="360">
        <f>SUM(C1058:C1073)</f>
        <v>760</v>
      </c>
      <c r="D1057" s="360">
        <f>SUM(D1058:D1073)</f>
        <v>934</v>
      </c>
      <c r="E1057" s="323">
        <f t="shared" si="50"/>
        <v>0.229</v>
      </c>
      <c r="F1057" s="297" t="str">
        <f t="shared" si="48"/>
        <v>是</v>
      </c>
      <c r="G1057" s="172" t="str">
        <f t="shared" si="49"/>
        <v>款</v>
      </c>
    </row>
    <row r="1058" ht="36" hidden="1" customHeight="1" spans="1:7">
      <c r="A1058" s="456" t="s">
        <v>1938</v>
      </c>
      <c r="B1058" s="329" t="s">
        <v>139</v>
      </c>
      <c r="C1058" s="364">
        <v>0</v>
      </c>
      <c r="D1058" s="364"/>
      <c r="E1058" s="328" t="str">
        <f t="shared" si="50"/>
        <v/>
      </c>
      <c r="F1058" s="297" t="str">
        <f t="shared" si="48"/>
        <v>否</v>
      </c>
      <c r="G1058" s="172" t="str">
        <f t="shared" si="49"/>
        <v>项</v>
      </c>
    </row>
    <row r="1059" ht="36" hidden="1" customHeight="1" spans="1:7">
      <c r="A1059" s="456" t="s">
        <v>1939</v>
      </c>
      <c r="B1059" s="329" t="s">
        <v>141</v>
      </c>
      <c r="C1059" s="364">
        <v>0</v>
      </c>
      <c r="D1059" s="364"/>
      <c r="E1059" s="328" t="str">
        <f t="shared" si="50"/>
        <v/>
      </c>
      <c r="F1059" s="297" t="str">
        <f t="shared" si="48"/>
        <v>否</v>
      </c>
      <c r="G1059" s="172" t="str">
        <f t="shared" si="49"/>
        <v>项</v>
      </c>
    </row>
    <row r="1060" ht="36" hidden="1" customHeight="1" spans="1:7">
      <c r="A1060" s="456" t="s">
        <v>1940</v>
      </c>
      <c r="B1060" s="329" t="s">
        <v>143</v>
      </c>
      <c r="C1060" s="364">
        <v>0</v>
      </c>
      <c r="D1060" s="364"/>
      <c r="E1060" s="328" t="str">
        <f t="shared" si="50"/>
        <v/>
      </c>
      <c r="F1060" s="297" t="str">
        <f t="shared" si="48"/>
        <v>否</v>
      </c>
      <c r="G1060" s="172" t="str">
        <f t="shared" si="49"/>
        <v>项</v>
      </c>
    </row>
    <row r="1061" ht="36" hidden="1" customHeight="1" spans="1:7">
      <c r="A1061" s="456" t="s">
        <v>1941</v>
      </c>
      <c r="B1061" s="329" t="s">
        <v>1942</v>
      </c>
      <c r="C1061" s="364">
        <v>0</v>
      </c>
      <c r="D1061" s="364"/>
      <c r="E1061" s="328" t="str">
        <f t="shared" si="50"/>
        <v/>
      </c>
      <c r="F1061" s="297" t="str">
        <f t="shared" si="48"/>
        <v>否</v>
      </c>
      <c r="G1061" s="172" t="str">
        <f t="shared" si="49"/>
        <v>项</v>
      </c>
    </row>
    <row r="1062" ht="36" hidden="1" customHeight="1" spans="1:7">
      <c r="A1062" s="456" t="s">
        <v>1943</v>
      </c>
      <c r="B1062" s="329" t="s">
        <v>1944</v>
      </c>
      <c r="C1062" s="364"/>
      <c r="D1062" s="364"/>
      <c r="E1062" s="328" t="str">
        <f t="shared" si="50"/>
        <v/>
      </c>
      <c r="F1062" s="297" t="str">
        <f t="shared" si="48"/>
        <v>否</v>
      </c>
      <c r="G1062" s="172" t="str">
        <f t="shared" si="49"/>
        <v>项</v>
      </c>
    </row>
    <row r="1063" ht="36" hidden="1" customHeight="1" spans="1:7">
      <c r="A1063" s="456" t="s">
        <v>1945</v>
      </c>
      <c r="B1063" s="329" t="s">
        <v>1946</v>
      </c>
      <c r="C1063" s="364">
        <v>0</v>
      </c>
      <c r="D1063" s="364"/>
      <c r="E1063" s="328" t="str">
        <f t="shared" si="50"/>
        <v/>
      </c>
      <c r="F1063" s="297" t="str">
        <f t="shared" si="48"/>
        <v>否</v>
      </c>
      <c r="G1063" s="172" t="str">
        <f t="shared" si="49"/>
        <v>项</v>
      </c>
    </row>
    <row r="1064" ht="36" customHeight="1" spans="1:7">
      <c r="A1064" s="456" t="s">
        <v>1947</v>
      </c>
      <c r="B1064" s="329" t="s">
        <v>1948</v>
      </c>
      <c r="C1064" s="364">
        <v>500</v>
      </c>
      <c r="D1064" s="364">
        <v>136</v>
      </c>
      <c r="E1064" s="328">
        <f t="shared" si="50"/>
        <v>-0.728</v>
      </c>
      <c r="F1064" s="297" t="str">
        <f t="shared" si="48"/>
        <v>是</v>
      </c>
      <c r="G1064" s="172" t="str">
        <f t="shared" si="49"/>
        <v>项</v>
      </c>
    </row>
    <row r="1065" ht="36" hidden="1" customHeight="1" spans="1:7">
      <c r="A1065" s="456" t="s">
        <v>1949</v>
      </c>
      <c r="B1065" s="329" t="s">
        <v>1950</v>
      </c>
      <c r="C1065" s="364"/>
      <c r="D1065" s="364"/>
      <c r="E1065" s="328" t="str">
        <f t="shared" si="50"/>
        <v/>
      </c>
      <c r="F1065" s="297" t="str">
        <f t="shared" si="48"/>
        <v>否</v>
      </c>
      <c r="G1065" s="172" t="str">
        <f t="shared" si="49"/>
        <v>项</v>
      </c>
    </row>
    <row r="1066" ht="36" hidden="1" customHeight="1" spans="1:7">
      <c r="A1066" s="456" t="s">
        <v>1951</v>
      </c>
      <c r="B1066" s="329" t="s">
        <v>1952</v>
      </c>
      <c r="C1066" s="364"/>
      <c r="D1066" s="364"/>
      <c r="E1066" s="328" t="str">
        <f t="shared" si="50"/>
        <v/>
      </c>
      <c r="F1066" s="297" t="str">
        <f t="shared" si="48"/>
        <v>否</v>
      </c>
      <c r="G1066" s="172" t="str">
        <f t="shared" si="49"/>
        <v>项</v>
      </c>
    </row>
    <row r="1067" ht="36" hidden="1" customHeight="1" spans="1:7">
      <c r="A1067" s="456" t="s">
        <v>1953</v>
      </c>
      <c r="B1067" s="329" t="s">
        <v>1954</v>
      </c>
      <c r="C1067" s="364"/>
      <c r="D1067" s="364"/>
      <c r="E1067" s="328" t="str">
        <f t="shared" si="50"/>
        <v/>
      </c>
      <c r="F1067" s="297" t="str">
        <f t="shared" si="48"/>
        <v>否</v>
      </c>
      <c r="G1067" s="172" t="str">
        <f t="shared" si="49"/>
        <v>项</v>
      </c>
    </row>
    <row r="1068" ht="36" hidden="1" customHeight="1" spans="1:7">
      <c r="A1068" s="456" t="s">
        <v>1955</v>
      </c>
      <c r="B1068" s="329" t="s">
        <v>1826</v>
      </c>
      <c r="C1068" s="364"/>
      <c r="D1068" s="364"/>
      <c r="E1068" s="328" t="str">
        <f t="shared" si="50"/>
        <v/>
      </c>
      <c r="F1068" s="297" t="str">
        <f t="shared" si="48"/>
        <v>否</v>
      </c>
      <c r="G1068" s="172" t="str">
        <f t="shared" si="49"/>
        <v>项</v>
      </c>
    </row>
    <row r="1069" ht="36" hidden="1" customHeight="1" spans="1:7">
      <c r="A1069" s="456" t="s">
        <v>1956</v>
      </c>
      <c r="B1069" s="329" t="s">
        <v>1957</v>
      </c>
      <c r="C1069" s="364"/>
      <c r="D1069" s="364"/>
      <c r="E1069" s="328" t="str">
        <f t="shared" si="50"/>
        <v/>
      </c>
      <c r="F1069" s="297" t="str">
        <f t="shared" si="48"/>
        <v>否</v>
      </c>
      <c r="G1069" s="172" t="str">
        <f t="shared" si="49"/>
        <v>项</v>
      </c>
    </row>
    <row r="1070" ht="36" customHeight="1" spans="1:7">
      <c r="A1070" s="458">
        <v>2150516</v>
      </c>
      <c r="B1070" s="468" t="s">
        <v>1958</v>
      </c>
      <c r="C1070" s="364">
        <v>0</v>
      </c>
      <c r="D1070" s="364">
        <v>725</v>
      </c>
      <c r="E1070" s="328"/>
      <c r="F1070" s="297" t="str">
        <f t="shared" si="48"/>
        <v>是</v>
      </c>
      <c r="G1070" s="172" t="str">
        <f t="shared" si="49"/>
        <v>项</v>
      </c>
    </row>
    <row r="1071" ht="36" customHeight="1" spans="1:7">
      <c r="A1071" s="458">
        <v>2150517</v>
      </c>
      <c r="B1071" s="468" t="s">
        <v>1959</v>
      </c>
      <c r="C1071" s="364">
        <v>250</v>
      </c>
      <c r="D1071" s="364">
        <v>15</v>
      </c>
      <c r="E1071" s="328">
        <f t="shared" si="50"/>
        <v>-0.94</v>
      </c>
      <c r="F1071" s="297" t="str">
        <f t="shared" si="48"/>
        <v>是</v>
      </c>
      <c r="G1071" s="172" t="str">
        <f t="shared" si="49"/>
        <v>项</v>
      </c>
    </row>
    <row r="1072" ht="36" hidden="1" customHeight="1" spans="1:7">
      <c r="A1072" s="458">
        <v>2150550</v>
      </c>
      <c r="B1072" s="468" t="s">
        <v>157</v>
      </c>
      <c r="C1072" s="364">
        <v>0</v>
      </c>
      <c r="D1072" s="364"/>
      <c r="E1072" s="328" t="str">
        <f t="shared" si="50"/>
        <v/>
      </c>
      <c r="F1072" s="297" t="str">
        <f t="shared" si="48"/>
        <v>否</v>
      </c>
      <c r="G1072" s="172" t="str">
        <f t="shared" si="49"/>
        <v>项</v>
      </c>
    </row>
    <row r="1073" ht="36" customHeight="1" spans="1:7">
      <c r="A1073" s="456" t="s">
        <v>1960</v>
      </c>
      <c r="B1073" s="329" t="s">
        <v>1961</v>
      </c>
      <c r="C1073" s="364">
        <v>10</v>
      </c>
      <c r="D1073" s="364">
        <v>58</v>
      </c>
      <c r="E1073" s="328">
        <f t="shared" si="50"/>
        <v>4.8</v>
      </c>
      <c r="F1073" s="297" t="str">
        <f t="shared" si="48"/>
        <v>是</v>
      </c>
      <c r="G1073" s="172" t="str">
        <f t="shared" si="49"/>
        <v>项</v>
      </c>
    </row>
    <row r="1074" ht="36" customHeight="1" spans="1:7">
      <c r="A1074" s="455" t="s">
        <v>1962</v>
      </c>
      <c r="B1074" s="321" t="s">
        <v>1963</v>
      </c>
      <c r="C1074" s="360">
        <f>SUM(C1075:C1080)</f>
        <v>358</v>
      </c>
      <c r="D1074" s="360">
        <f>SUM(D1075:D1080)</f>
        <v>347</v>
      </c>
      <c r="E1074" s="323">
        <f t="shared" si="50"/>
        <v>-0.031</v>
      </c>
      <c r="F1074" s="297" t="str">
        <f t="shared" si="48"/>
        <v>是</v>
      </c>
      <c r="G1074" s="172" t="str">
        <f t="shared" si="49"/>
        <v>款</v>
      </c>
    </row>
    <row r="1075" ht="36" customHeight="1" spans="1:7">
      <c r="A1075" s="456" t="s">
        <v>1964</v>
      </c>
      <c r="B1075" s="329" t="s">
        <v>139</v>
      </c>
      <c r="C1075" s="364">
        <v>214</v>
      </c>
      <c r="D1075" s="364">
        <v>172</v>
      </c>
      <c r="E1075" s="328">
        <f t="shared" si="50"/>
        <v>-0.196</v>
      </c>
      <c r="F1075" s="297" t="str">
        <f t="shared" si="48"/>
        <v>是</v>
      </c>
      <c r="G1075" s="172" t="str">
        <f t="shared" si="49"/>
        <v>项</v>
      </c>
    </row>
    <row r="1076" ht="36" customHeight="1" spans="1:7">
      <c r="A1076" s="456" t="s">
        <v>1965</v>
      </c>
      <c r="B1076" s="329" t="s">
        <v>141</v>
      </c>
      <c r="C1076" s="364">
        <v>77</v>
      </c>
      <c r="D1076" s="364">
        <v>57</v>
      </c>
      <c r="E1076" s="328">
        <f t="shared" si="50"/>
        <v>-0.26</v>
      </c>
      <c r="F1076" s="297" t="str">
        <f t="shared" si="48"/>
        <v>是</v>
      </c>
      <c r="G1076" s="172" t="str">
        <f t="shared" si="49"/>
        <v>项</v>
      </c>
    </row>
    <row r="1077" ht="36" customHeight="1" spans="1:7">
      <c r="A1077" s="456" t="s">
        <v>1966</v>
      </c>
      <c r="B1077" s="329" t="s">
        <v>143</v>
      </c>
      <c r="C1077" s="364">
        <v>67</v>
      </c>
      <c r="D1077" s="364">
        <v>118</v>
      </c>
      <c r="E1077" s="328">
        <f t="shared" si="50"/>
        <v>0.761</v>
      </c>
      <c r="F1077" s="297" t="str">
        <f t="shared" si="48"/>
        <v>是</v>
      </c>
      <c r="G1077" s="172" t="str">
        <f t="shared" si="49"/>
        <v>项</v>
      </c>
    </row>
    <row r="1078" ht="36" hidden="1" customHeight="1" spans="1:7">
      <c r="A1078" s="456" t="s">
        <v>1967</v>
      </c>
      <c r="B1078" s="329" t="s">
        <v>1968</v>
      </c>
      <c r="C1078" s="364">
        <v>0</v>
      </c>
      <c r="D1078" s="364"/>
      <c r="E1078" s="328" t="str">
        <f t="shared" si="50"/>
        <v/>
      </c>
      <c r="F1078" s="297" t="str">
        <f t="shared" si="48"/>
        <v>否</v>
      </c>
      <c r="G1078" s="172" t="str">
        <f t="shared" si="49"/>
        <v>项</v>
      </c>
    </row>
    <row r="1079" ht="36" hidden="1" customHeight="1" spans="1:7">
      <c r="A1079" s="456" t="s">
        <v>1969</v>
      </c>
      <c r="B1079" s="329" t="s">
        <v>1970</v>
      </c>
      <c r="C1079" s="364">
        <v>0</v>
      </c>
      <c r="D1079" s="364"/>
      <c r="E1079" s="328" t="str">
        <f t="shared" si="50"/>
        <v/>
      </c>
      <c r="F1079" s="297" t="str">
        <f t="shared" si="48"/>
        <v>否</v>
      </c>
      <c r="G1079" s="172" t="str">
        <f t="shared" si="49"/>
        <v>项</v>
      </c>
    </row>
    <row r="1080" ht="36" hidden="1" customHeight="1" spans="1:7">
      <c r="A1080" s="456" t="s">
        <v>1971</v>
      </c>
      <c r="B1080" s="329" t="s">
        <v>1972</v>
      </c>
      <c r="C1080" s="364">
        <v>0</v>
      </c>
      <c r="D1080" s="364"/>
      <c r="E1080" s="328" t="str">
        <f t="shared" si="50"/>
        <v/>
      </c>
      <c r="F1080" s="297" t="str">
        <f t="shared" si="48"/>
        <v>否</v>
      </c>
      <c r="G1080" s="172" t="str">
        <f t="shared" si="49"/>
        <v>项</v>
      </c>
    </row>
    <row r="1081" ht="36" customHeight="1" spans="1:7">
      <c r="A1081" s="455" t="s">
        <v>1973</v>
      </c>
      <c r="B1081" s="321" t="s">
        <v>1974</v>
      </c>
      <c r="C1081" s="360">
        <f>SUM(C1082:C1088)</f>
        <v>13</v>
      </c>
      <c r="D1081" s="360">
        <f>SUM(D1082:D1088)</f>
        <v>1710</v>
      </c>
      <c r="E1081" s="323">
        <f t="shared" si="50"/>
        <v>130.538</v>
      </c>
      <c r="F1081" s="297" t="str">
        <f t="shared" si="48"/>
        <v>是</v>
      </c>
      <c r="G1081" s="172" t="str">
        <f t="shared" si="49"/>
        <v>款</v>
      </c>
    </row>
    <row r="1082" ht="36" hidden="1" customHeight="1" spans="1:7">
      <c r="A1082" s="456" t="s">
        <v>1975</v>
      </c>
      <c r="B1082" s="329" t="s">
        <v>139</v>
      </c>
      <c r="C1082" s="364">
        <v>0</v>
      </c>
      <c r="D1082" s="364"/>
      <c r="E1082" s="328" t="str">
        <f t="shared" si="50"/>
        <v/>
      </c>
      <c r="F1082" s="297" t="str">
        <f t="shared" si="48"/>
        <v>否</v>
      </c>
      <c r="G1082" s="172" t="str">
        <f t="shared" si="49"/>
        <v>项</v>
      </c>
    </row>
    <row r="1083" ht="36" hidden="1" customHeight="1" spans="1:7">
      <c r="A1083" s="456" t="s">
        <v>1976</v>
      </c>
      <c r="B1083" s="329" t="s">
        <v>141</v>
      </c>
      <c r="C1083" s="364">
        <v>0</v>
      </c>
      <c r="D1083" s="364"/>
      <c r="E1083" s="328" t="str">
        <f t="shared" si="50"/>
        <v/>
      </c>
      <c r="F1083" s="297" t="str">
        <f t="shared" si="48"/>
        <v>否</v>
      </c>
      <c r="G1083" s="172" t="str">
        <f t="shared" si="49"/>
        <v>项</v>
      </c>
    </row>
    <row r="1084" ht="36" hidden="1" customHeight="1" spans="1:7">
      <c r="A1084" s="456" t="s">
        <v>1977</v>
      </c>
      <c r="B1084" s="329" t="s">
        <v>143</v>
      </c>
      <c r="C1084" s="364">
        <v>0</v>
      </c>
      <c r="D1084" s="364"/>
      <c r="E1084" s="328" t="str">
        <f t="shared" si="50"/>
        <v/>
      </c>
      <c r="F1084" s="297" t="str">
        <f t="shared" si="48"/>
        <v>否</v>
      </c>
      <c r="G1084" s="172" t="str">
        <f t="shared" si="49"/>
        <v>项</v>
      </c>
    </row>
    <row r="1085" ht="36" hidden="1" customHeight="1" spans="1:7">
      <c r="A1085" s="456" t="s">
        <v>1978</v>
      </c>
      <c r="B1085" s="329" t="s">
        <v>1979</v>
      </c>
      <c r="C1085" s="364">
        <v>0</v>
      </c>
      <c r="D1085" s="364"/>
      <c r="E1085" s="328" t="str">
        <f t="shared" si="50"/>
        <v/>
      </c>
      <c r="F1085" s="297" t="str">
        <f t="shared" si="48"/>
        <v>否</v>
      </c>
      <c r="G1085" s="172" t="str">
        <f t="shared" si="49"/>
        <v>项</v>
      </c>
    </row>
    <row r="1086" ht="36" customHeight="1" spans="1:7">
      <c r="A1086" s="456" t="s">
        <v>1980</v>
      </c>
      <c r="B1086" s="329" t="s">
        <v>1981</v>
      </c>
      <c r="C1086" s="364">
        <v>13</v>
      </c>
      <c r="D1086" s="364">
        <v>1661</v>
      </c>
      <c r="E1086" s="328">
        <f t="shared" si="50"/>
        <v>126.769</v>
      </c>
      <c r="F1086" s="297" t="str">
        <f t="shared" si="48"/>
        <v>是</v>
      </c>
      <c r="G1086" s="172" t="str">
        <f t="shared" si="49"/>
        <v>项</v>
      </c>
    </row>
    <row r="1087" ht="36" hidden="1" customHeight="1" spans="1:7">
      <c r="A1087" s="458">
        <v>2150806</v>
      </c>
      <c r="B1087" s="465" t="s">
        <v>1982</v>
      </c>
      <c r="C1087" s="364">
        <v>0</v>
      </c>
      <c r="D1087" s="364"/>
      <c r="E1087" s="328" t="str">
        <f t="shared" si="50"/>
        <v/>
      </c>
      <c r="F1087" s="297" t="str">
        <f t="shared" si="48"/>
        <v>否</v>
      </c>
      <c r="G1087" s="172" t="str">
        <f t="shared" si="49"/>
        <v>项</v>
      </c>
    </row>
    <row r="1088" ht="36" customHeight="1" spans="1:7">
      <c r="A1088" s="456" t="s">
        <v>1983</v>
      </c>
      <c r="B1088" s="329" t="s">
        <v>1984</v>
      </c>
      <c r="C1088" s="364">
        <v>0</v>
      </c>
      <c r="D1088" s="364">
        <v>49</v>
      </c>
      <c r="E1088" s="328"/>
      <c r="F1088" s="297" t="str">
        <f t="shared" si="48"/>
        <v>是</v>
      </c>
      <c r="G1088" s="172" t="str">
        <f t="shared" si="49"/>
        <v>项</v>
      </c>
    </row>
    <row r="1089" ht="36" customHeight="1" spans="1:7">
      <c r="A1089" s="455" t="s">
        <v>1985</v>
      </c>
      <c r="B1089" s="321" t="s">
        <v>1986</v>
      </c>
      <c r="C1089" s="360">
        <f>SUM(C1090:C1094)</f>
        <v>0</v>
      </c>
      <c r="D1089" s="360">
        <f>SUM(D1090:D1094)</f>
        <v>120</v>
      </c>
      <c r="E1089" s="323"/>
      <c r="F1089" s="297" t="str">
        <f t="shared" si="48"/>
        <v>是</v>
      </c>
      <c r="G1089" s="172" t="str">
        <f t="shared" si="49"/>
        <v>款</v>
      </c>
    </row>
    <row r="1090" ht="36" hidden="1" customHeight="1" spans="1:7">
      <c r="A1090" s="456" t="s">
        <v>1987</v>
      </c>
      <c r="B1090" s="329" t="s">
        <v>1988</v>
      </c>
      <c r="C1090" s="364"/>
      <c r="D1090" s="364"/>
      <c r="E1090" s="328" t="str">
        <f t="shared" si="50"/>
        <v/>
      </c>
      <c r="F1090" s="297" t="str">
        <f t="shared" si="48"/>
        <v>否</v>
      </c>
      <c r="G1090" s="172" t="str">
        <f t="shared" si="49"/>
        <v>项</v>
      </c>
    </row>
    <row r="1091" ht="36" hidden="1" customHeight="1" spans="1:7">
      <c r="A1091" s="456" t="s">
        <v>1989</v>
      </c>
      <c r="B1091" s="329" t="s">
        <v>1990</v>
      </c>
      <c r="C1091" s="364"/>
      <c r="D1091" s="364"/>
      <c r="E1091" s="328" t="str">
        <f t="shared" si="50"/>
        <v/>
      </c>
      <c r="F1091" s="297" t="str">
        <f t="shared" si="48"/>
        <v>否</v>
      </c>
      <c r="G1091" s="172" t="str">
        <f t="shared" si="49"/>
        <v>项</v>
      </c>
    </row>
    <row r="1092" ht="36" hidden="1" customHeight="1" spans="1:7">
      <c r="A1092" s="456" t="s">
        <v>1991</v>
      </c>
      <c r="B1092" s="329" t="s">
        <v>1992</v>
      </c>
      <c r="C1092" s="364"/>
      <c r="D1092" s="364"/>
      <c r="E1092" s="328" t="str">
        <f t="shared" si="50"/>
        <v/>
      </c>
      <c r="F1092" s="297" t="str">
        <f t="shared" ref="F1092:F1155" si="51">IF(LEN(A1092)=3,"是",IF(B1092&lt;&gt;"",IF(SUM(C1092:D1092)&lt;&gt;0,"是","否"),"是"))</f>
        <v>否</v>
      </c>
      <c r="G1092" s="172" t="str">
        <f t="shared" ref="G1092:G1155" si="52">IF(LEN(A1092)=3,"类",IF(LEN(A1092)=5,"款","项"))</f>
        <v>项</v>
      </c>
    </row>
    <row r="1093" ht="36" hidden="1" customHeight="1" spans="1:7">
      <c r="A1093" s="456" t="s">
        <v>1993</v>
      </c>
      <c r="B1093" s="329" t="s">
        <v>1994</v>
      </c>
      <c r="C1093" s="364"/>
      <c r="D1093" s="364"/>
      <c r="E1093" s="328" t="str">
        <f t="shared" ref="E1093:E1156" si="53">IF(D1093&gt;0,D1093/C1093-1,IF(C1093&lt;0,-(D1093/C1093-1),""))</f>
        <v/>
      </c>
      <c r="F1093" s="297" t="str">
        <f t="shared" si="51"/>
        <v>否</v>
      </c>
      <c r="G1093" s="172" t="str">
        <f t="shared" si="52"/>
        <v>项</v>
      </c>
    </row>
    <row r="1094" ht="36" customHeight="1" spans="1:7">
      <c r="A1094" s="456" t="s">
        <v>1995</v>
      </c>
      <c r="B1094" s="329" t="s">
        <v>1996</v>
      </c>
      <c r="C1094" s="364">
        <v>0</v>
      </c>
      <c r="D1094" s="364">
        <v>120</v>
      </c>
      <c r="E1094" s="328"/>
      <c r="F1094" s="297" t="str">
        <f t="shared" si="51"/>
        <v>是</v>
      </c>
      <c r="G1094" s="172" t="str">
        <f t="shared" si="52"/>
        <v>项</v>
      </c>
    </row>
    <row r="1095" ht="36" hidden="1" customHeight="1" spans="1:7">
      <c r="A1095" s="455" t="s">
        <v>1997</v>
      </c>
      <c r="B1095" s="460" t="s">
        <v>519</v>
      </c>
      <c r="C1095" s="469"/>
      <c r="D1095" s="469"/>
      <c r="E1095" s="323" t="str">
        <f t="shared" si="53"/>
        <v/>
      </c>
      <c r="F1095" s="297" t="str">
        <f t="shared" si="51"/>
        <v>否</v>
      </c>
      <c r="G1095" s="172" t="str">
        <f t="shared" si="52"/>
        <v>项</v>
      </c>
    </row>
    <row r="1096" ht="36" customHeight="1" spans="1:7">
      <c r="A1096" s="455" t="s">
        <v>97</v>
      </c>
      <c r="B1096" s="321" t="s">
        <v>98</v>
      </c>
      <c r="C1096" s="360">
        <f>C1097+C1107+C1113</f>
        <v>634</v>
      </c>
      <c r="D1096" s="360">
        <f>D1097+D1107+D1113</f>
        <v>2363</v>
      </c>
      <c r="E1096" s="323">
        <f t="shared" si="53"/>
        <v>2.727</v>
      </c>
      <c r="F1096" s="297" t="str">
        <f t="shared" si="51"/>
        <v>是</v>
      </c>
      <c r="G1096" s="172" t="str">
        <f t="shared" si="52"/>
        <v>类</v>
      </c>
    </row>
    <row r="1097" ht="36" customHeight="1" spans="1:7">
      <c r="A1097" s="455" t="s">
        <v>1998</v>
      </c>
      <c r="B1097" s="321" t="s">
        <v>1999</v>
      </c>
      <c r="C1097" s="360">
        <f>SUM(C1098:C1106)</f>
        <v>607</v>
      </c>
      <c r="D1097" s="360">
        <f>SUM(D1098:D1106)</f>
        <v>912</v>
      </c>
      <c r="E1097" s="323">
        <f t="shared" si="53"/>
        <v>0.502</v>
      </c>
      <c r="F1097" s="297" t="str">
        <f t="shared" si="51"/>
        <v>是</v>
      </c>
      <c r="G1097" s="172" t="str">
        <f t="shared" si="52"/>
        <v>款</v>
      </c>
    </row>
    <row r="1098" ht="36" customHeight="1" spans="1:7">
      <c r="A1098" s="456" t="s">
        <v>2000</v>
      </c>
      <c r="B1098" s="329" t="s">
        <v>139</v>
      </c>
      <c r="C1098" s="364">
        <v>433</v>
      </c>
      <c r="D1098" s="364">
        <v>531</v>
      </c>
      <c r="E1098" s="328">
        <f t="shared" si="53"/>
        <v>0.226</v>
      </c>
      <c r="F1098" s="297" t="str">
        <f t="shared" si="51"/>
        <v>是</v>
      </c>
      <c r="G1098" s="172" t="str">
        <f t="shared" si="52"/>
        <v>项</v>
      </c>
    </row>
    <row r="1099" ht="36" hidden="1" customHeight="1" spans="1:7">
      <c r="A1099" s="456" t="s">
        <v>2001</v>
      </c>
      <c r="B1099" s="329" t="s">
        <v>141</v>
      </c>
      <c r="C1099" s="364">
        <v>0</v>
      </c>
      <c r="D1099" s="364"/>
      <c r="E1099" s="328" t="str">
        <f t="shared" si="53"/>
        <v/>
      </c>
      <c r="F1099" s="297" t="str">
        <f t="shared" si="51"/>
        <v>否</v>
      </c>
      <c r="G1099" s="172" t="str">
        <f t="shared" si="52"/>
        <v>项</v>
      </c>
    </row>
    <row r="1100" ht="36" hidden="1" customHeight="1" spans="1:7">
      <c r="A1100" s="456" t="s">
        <v>2002</v>
      </c>
      <c r="B1100" s="329" t="s">
        <v>143</v>
      </c>
      <c r="C1100" s="364">
        <v>0</v>
      </c>
      <c r="D1100" s="364"/>
      <c r="E1100" s="328" t="str">
        <f t="shared" si="53"/>
        <v/>
      </c>
      <c r="F1100" s="297" t="str">
        <f t="shared" si="51"/>
        <v>否</v>
      </c>
      <c r="G1100" s="172" t="str">
        <f t="shared" si="52"/>
        <v>项</v>
      </c>
    </row>
    <row r="1101" ht="36" hidden="1" customHeight="1" spans="1:7">
      <c r="A1101" s="456" t="s">
        <v>2003</v>
      </c>
      <c r="B1101" s="329" t="s">
        <v>2004</v>
      </c>
      <c r="C1101" s="364">
        <v>0</v>
      </c>
      <c r="D1101" s="364"/>
      <c r="E1101" s="328" t="str">
        <f t="shared" si="53"/>
        <v/>
      </c>
      <c r="F1101" s="297" t="str">
        <f t="shared" si="51"/>
        <v>否</v>
      </c>
      <c r="G1101" s="172" t="str">
        <f t="shared" si="52"/>
        <v>项</v>
      </c>
    </row>
    <row r="1102" ht="36" hidden="1" customHeight="1" spans="1:7">
      <c r="A1102" s="456" t="s">
        <v>2005</v>
      </c>
      <c r="B1102" s="329" t="s">
        <v>2006</v>
      </c>
      <c r="C1102" s="364">
        <v>0</v>
      </c>
      <c r="D1102" s="364"/>
      <c r="E1102" s="328" t="str">
        <f t="shared" si="53"/>
        <v/>
      </c>
      <c r="F1102" s="297" t="str">
        <f t="shared" si="51"/>
        <v>否</v>
      </c>
      <c r="G1102" s="172" t="str">
        <f t="shared" si="52"/>
        <v>项</v>
      </c>
    </row>
    <row r="1103" ht="36" hidden="1" customHeight="1" spans="1:7">
      <c r="A1103" s="456" t="s">
        <v>2007</v>
      </c>
      <c r="B1103" s="329" t="s">
        <v>2008</v>
      </c>
      <c r="C1103" s="364">
        <v>0</v>
      </c>
      <c r="D1103" s="364"/>
      <c r="E1103" s="328" t="str">
        <f t="shared" si="53"/>
        <v/>
      </c>
      <c r="F1103" s="297" t="str">
        <f t="shared" si="51"/>
        <v>否</v>
      </c>
      <c r="G1103" s="172" t="str">
        <f t="shared" si="52"/>
        <v>项</v>
      </c>
    </row>
    <row r="1104" ht="36" hidden="1" customHeight="1" spans="1:7">
      <c r="A1104" s="456" t="s">
        <v>2009</v>
      </c>
      <c r="B1104" s="329" t="s">
        <v>2010</v>
      </c>
      <c r="C1104" s="364">
        <v>0</v>
      </c>
      <c r="D1104" s="364"/>
      <c r="E1104" s="328" t="str">
        <f t="shared" si="53"/>
        <v/>
      </c>
      <c r="F1104" s="297" t="str">
        <f t="shared" si="51"/>
        <v>否</v>
      </c>
      <c r="G1104" s="172" t="str">
        <f t="shared" si="52"/>
        <v>项</v>
      </c>
    </row>
    <row r="1105" ht="36" customHeight="1" spans="1:7">
      <c r="A1105" s="456" t="s">
        <v>2011</v>
      </c>
      <c r="B1105" s="329" t="s">
        <v>157</v>
      </c>
      <c r="C1105" s="364">
        <v>174</v>
      </c>
      <c r="D1105" s="364">
        <v>188</v>
      </c>
      <c r="E1105" s="328">
        <f t="shared" si="53"/>
        <v>0.08</v>
      </c>
      <c r="F1105" s="297" t="str">
        <f t="shared" si="51"/>
        <v>是</v>
      </c>
      <c r="G1105" s="172" t="str">
        <f t="shared" si="52"/>
        <v>项</v>
      </c>
    </row>
    <row r="1106" ht="36" customHeight="1" spans="1:7">
      <c r="A1106" s="456" t="s">
        <v>2012</v>
      </c>
      <c r="B1106" s="329" t="s">
        <v>2013</v>
      </c>
      <c r="C1106" s="364">
        <v>0</v>
      </c>
      <c r="D1106" s="364">
        <v>193</v>
      </c>
      <c r="E1106" s="328"/>
      <c r="F1106" s="297" t="str">
        <f t="shared" si="51"/>
        <v>是</v>
      </c>
      <c r="G1106" s="172" t="str">
        <f t="shared" si="52"/>
        <v>项</v>
      </c>
    </row>
    <row r="1107" ht="36" customHeight="1" spans="1:7">
      <c r="A1107" s="455" t="s">
        <v>2014</v>
      </c>
      <c r="B1107" s="321" t="s">
        <v>2015</v>
      </c>
      <c r="C1107" s="360">
        <f>SUM(C1108:C1112)</f>
        <v>0</v>
      </c>
      <c r="D1107" s="360">
        <f>SUM(D1108:D1112)</f>
        <v>1424</v>
      </c>
      <c r="E1107" s="323"/>
      <c r="F1107" s="297" t="str">
        <f t="shared" si="51"/>
        <v>是</v>
      </c>
      <c r="G1107" s="172" t="str">
        <f t="shared" si="52"/>
        <v>款</v>
      </c>
    </row>
    <row r="1108" ht="36" hidden="1" customHeight="1" spans="1:7">
      <c r="A1108" s="456" t="s">
        <v>2016</v>
      </c>
      <c r="B1108" s="329" t="s">
        <v>139</v>
      </c>
      <c r="C1108" s="364"/>
      <c r="D1108" s="364"/>
      <c r="E1108" s="328" t="str">
        <f t="shared" si="53"/>
        <v/>
      </c>
      <c r="F1108" s="297" t="str">
        <f t="shared" si="51"/>
        <v>否</v>
      </c>
      <c r="G1108" s="172" t="str">
        <f t="shared" si="52"/>
        <v>项</v>
      </c>
    </row>
    <row r="1109" ht="36" hidden="1" customHeight="1" spans="1:7">
      <c r="A1109" s="456" t="s">
        <v>2017</v>
      </c>
      <c r="B1109" s="329" t="s">
        <v>141</v>
      </c>
      <c r="C1109" s="364"/>
      <c r="D1109" s="364"/>
      <c r="E1109" s="328" t="str">
        <f t="shared" si="53"/>
        <v/>
      </c>
      <c r="F1109" s="297" t="str">
        <f t="shared" si="51"/>
        <v>否</v>
      </c>
      <c r="G1109" s="172" t="str">
        <f t="shared" si="52"/>
        <v>项</v>
      </c>
    </row>
    <row r="1110" ht="36" hidden="1" customHeight="1" spans="1:7">
      <c r="A1110" s="456" t="s">
        <v>2018</v>
      </c>
      <c r="B1110" s="329" t="s">
        <v>143</v>
      </c>
      <c r="C1110" s="364"/>
      <c r="D1110" s="364"/>
      <c r="E1110" s="328" t="str">
        <f t="shared" si="53"/>
        <v/>
      </c>
      <c r="F1110" s="297" t="str">
        <f t="shared" si="51"/>
        <v>否</v>
      </c>
      <c r="G1110" s="172" t="str">
        <f t="shared" si="52"/>
        <v>项</v>
      </c>
    </row>
    <row r="1111" ht="36" hidden="1" customHeight="1" spans="1:7">
      <c r="A1111" s="456" t="s">
        <v>2019</v>
      </c>
      <c r="B1111" s="329" t="s">
        <v>2020</v>
      </c>
      <c r="C1111" s="364"/>
      <c r="D1111" s="364"/>
      <c r="E1111" s="328" t="str">
        <f t="shared" si="53"/>
        <v/>
      </c>
      <c r="F1111" s="297" t="str">
        <f t="shared" si="51"/>
        <v>否</v>
      </c>
      <c r="G1111" s="172" t="str">
        <f t="shared" si="52"/>
        <v>项</v>
      </c>
    </row>
    <row r="1112" ht="36" customHeight="1" spans="1:7">
      <c r="A1112" s="456" t="s">
        <v>2021</v>
      </c>
      <c r="B1112" s="329" t="s">
        <v>2022</v>
      </c>
      <c r="C1112" s="364">
        <v>0</v>
      </c>
      <c r="D1112" s="364">
        <v>1424</v>
      </c>
      <c r="E1112" s="328"/>
      <c r="F1112" s="297" t="str">
        <f t="shared" si="51"/>
        <v>是</v>
      </c>
      <c r="G1112" s="172" t="str">
        <f t="shared" si="52"/>
        <v>项</v>
      </c>
    </row>
    <row r="1113" ht="36" customHeight="1" spans="1:7">
      <c r="A1113" s="455" t="s">
        <v>2023</v>
      </c>
      <c r="B1113" s="321" t="s">
        <v>2024</v>
      </c>
      <c r="C1113" s="360">
        <f>SUM(C1114:C1115)</f>
        <v>27</v>
      </c>
      <c r="D1113" s="360">
        <f>SUM(D1114:D1115)</f>
        <v>27</v>
      </c>
      <c r="E1113" s="323">
        <f t="shared" si="53"/>
        <v>0</v>
      </c>
      <c r="F1113" s="297" t="str">
        <f t="shared" si="51"/>
        <v>是</v>
      </c>
      <c r="G1113" s="172" t="str">
        <f t="shared" si="52"/>
        <v>款</v>
      </c>
    </row>
    <row r="1114" ht="36" hidden="1" customHeight="1" spans="1:7">
      <c r="A1114" s="456" t="s">
        <v>2025</v>
      </c>
      <c r="B1114" s="329" t="s">
        <v>2026</v>
      </c>
      <c r="C1114" s="364"/>
      <c r="D1114" s="364"/>
      <c r="E1114" s="328" t="str">
        <f t="shared" si="53"/>
        <v/>
      </c>
      <c r="F1114" s="297" t="str">
        <f t="shared" si="51"/>
        <v>否</v>
      </c>
      <c r="G1114" s="172" t="str">
        <f t="shared" si="52"/>
        <v>项</v>
      </c>
    </row>
    <row r="1115" ht="36" customHeight="1" spans="1:7">
      <c r="A1115" s="456" t="s">
        <v>2027</v>
      </c>
      <c r="B1115" s="329" t="s">
        <v>2028</v>
      </c>
      <c r="C1115" s="364">
        <v>27</v>
      </c>
      <c r="D1115" s="364">
        <v>27</v>
      </c>
      <c r="E1115" s="328">
        <f t="shared" si="53"/>
        <v>0</v>
      </c>
      <c r="F1115" s="297" t="str">
        <f t="shared" si="51"/>
        <v>是</v>
      </c>
      <c r="G1115" s="172" t="str">
        <f t="shared" si="52"/>
        <v>项</v>
      </c>
    </row>
    <row r="1116" ht="36" hidden="1" customHeight="1" spans="1:7">
      <c r="A1116" s="459" t="s">
        <v>2029</v>
      </c>
      <c r="B1116" s="460" t="s">
        <v>519</v>
      </c>
      <c r="C1116" s="461"/>
      <c r="D1116" s="461"/>
      <c r="E1116" s="323" t="str">
        <f t="shared" si="53"/>
        <v/>
      </c>
      <c r="F1116" s="297" t="str">
        <f t="shared" si="51"/>
        <v>否</v>
      </c>
      <c r="G1116" s="172" t="str">
        <f t="shared" si="52"/>
        <v>项</v>
      </c>
    </row>
    <row r="1117" ht="36" customHeight="1" spans="1:7">
      <c r="A1117" s="455" t="s">
        <v>99</v>
      </c>
      <c r="B1117" s="321" t="s">
        <v>100</v>
      </c>
      <c r="C1117" s="360">
        <f>C1118+C1125+C1135+C1141</f>
        <v>0</v>
      </c>
      <c r="D1117" s="360">
        <f>D1118+D1125+D1135+D1141</f>
        <v>84</v>
      </c>
      <c r="E1117" s="323"/>
      <c r="F1117" s="297" t="str">
        <f t="shared" si="51"/>
        <v>是</v>
      </c>
      <c r="G1117" s="172" t="str">
        <f t="shared" si="52"/>
        <v>类</v>
      </c>
    </row>
    <row r="1118" ht="36" hidden="1" customHeight="1" spans="1:7">
      <c r="A1118" s="455" t="s">
        <v>2030</v>
      </c>
      <c r="B1118" s="321" t="s">
        <v>2031</v>
      </c>
      <c r="C1118" s="360">
        <f>SUM(C1119:C1124)</f>
        <v>0</v>
      </c>
      <c r="D1118" s="360">
        <f>SUM(D1119:D1124)</f>
        <v>0</v>
      </c>
      <c r="E1118" s="323" t="str">
        <f t="shared" si="53"/>
        <v/>
      </c>
      <c r="F1118" s="297" t="str">
        <f t="shared" si="51"/>
        <v>否</v>
      </c>
      <c r="G1118" s="172" t="str">
        <f t="shared" si="52"/>
        <v>款</v>
      </c>
    </row>
    <row r="1119" ht="36" hidden="1" customHeight="1" spans="1:7">
      <c r="A1119" s="456" t="s">
        <v>2032</v>
      </c>
      <c r="B1119" s="329" t="s">
        <v>139</v>
      </c>
      <c r="C1119" s="364">
        <v>0</v>
      </c>
      <c r="D1119" s="364">
        <v>0</v>
      </c>
      <c r="E1119" s="328" t="str">
        <f t="shared" si="53"/>
        <v/>
      </c>
      <c r="F1119" s="297" t="str">
        <f t="shared" si="51"/>
        <v>否</v>
      </c>
      <c r="G1119" s="172" t="str">
        <f t="shared" si="52"/>
        <v>项</v>
      </c>
    </row>
    <row r="1120" ht="36" hidden="1" customHeight="1" spans="1:7">
      <c r="A1120" s="456" t="s">
        <v>2033</v>
      </c>
      <c r="B1120" s="329" t="s">
        <v>141</v>
      </c>
      <c r="C1120" s="364"/>
      <c r="D1120" s="364"/>
      <c r="E1120" s="328" t="str">
        <f t="shared" si="53"/>
        <v/>
      </c>
      <c r="F1120" s="297" t="str">
        <f t="shared" si="51"/>
        <v>否</v>
      </c>
      <c r="G1120" s="172" t="str">
        <f t="shared" si="52"/>
        <v>项</v>
      </c>
    </row>
    <row r="1121" ht="36" hidden="1" customHeight="1" spans="1:7">
      <c r="A1121" s="456" t="s">
        <v>2034</v>
      </c>
      <c r="B1121" s="329" t="s">
        <v>143</v>
      </c>
      <c r="C1121" s="364"/>
      <c r="D1121" s="364"/>
      <c r="E1121" s="328" t="str">
        <f t="shared" si="53"/>
        <v/>
      </c>
      <c r="F1121" s="297" t="str">
        <f t="shared" si="51"/>
        <v>否</v>
      </c>
      <c r="G1121" s="172" t="str">
        <f t="shared" si="52"/>
        <v>项</v>
      </c>
    </row>
    <row r="1122" ht="36" hidden="1" customHeight="1" spans="1:7">
      <c r="A1122" s="456" t="s">
        <v>2035</v>
      </c>
      <c r="B1122" s="329" t="s">
        <v>2036</v>
      </c>
      <c r="C1122" s="364"/>
      <c r="D1122" s="364"/>
      <c r="E1122" s="328" t="str">
        <f t="shared" si="53"/>
        <v/>
      </c>
      <c r="F1122" s="297" t="str">
        <f t="shared" si="51"/>
        <v>否</v>
      </c>
      <c r="G1122" s="172" t="str">
        <f t="shared" si="52"/>
        <v>项</v>
      </c>
    </row>
    <row r="1123" ht="36" hidden="1" customHeight="1" spans="1:7">
      <c r="A1123" s="456" t="s">
        <v>2037</v>
      </c>
      <c r="B1123" s="329" t="s">
        <v>157</v>
      </c>
      <c r="C1123" s="364"/>
      <c r="D1123" s="364"/>
      <c r="E1123" s="328" t="str">
        <f t="shared" si="53"/>
        <v/>
      </c>
      <c r="F1123" s="297" t="str">
        <f t="shared" si="51"/>
        <v>否</v>
      </c>
      <c r="G1123" s="172" t="str">
        <f t="shared" si="52"/>
        <v>项</v>
      </c>
    </row>
    <row r="1124" ht="36" hidden="1" customHeight="1" spans="1:7">
      <c r="A1124" s="456" t="s">
        <v>2038</v>
      </c>
      <c r="B1124" s="329" t="s">
        <v>2039</v>
      </c>
      <c r="C1124" s="364"/>
      <c r="D1124" s="364"/>
      <c r="E1124" s="328" t="str">
        <f t="shared" si="53"/>
        <v/>
      </c>
      <c r="F1124" s="297" t="str">
        <f t="shared" si="51"/>
        <v>否</v>
      </c>
      <c r="G1124" s="172" t="str">
        <f t="shared" si="52"/>
        <v>项</v>
      </c>
    </row>
    <row r="1125" ht="36" hidden="1" customHeight="1" spans="1:7">
      <c r="A1125" s="332">
        <v>21702</v>
      </c>
      <c r="B1125" s="470" t="s">
        <v>2040</v>
      </c>
      <c r="C1125" s="360">
        <f>SUM(C1126:C1134)</f>
        <v>0</v>
      </c>
      <c r="D1125" s="360">
        <f>SUM(D1126:D1134)</f>
        <v>0</v>
      </c>
      <c r="E1125" s="323" t="str">
        <f t="shared" si="53"/>
        <v/>
      </c>
      <c r="F1125" s="297" t="str">
        <f t="shared" si="51"/>
        <v>否</v>
      </c>
      <c r="G1125" s="172" t="str">
        <f t="shared" si="52"/>
        <v>款</v>
      </c>
    </row>
    <row r="1126" ht="36" hidden="1" customHeight="1" spans="1:7">
      <c r="A1126" s="471">
        <v>2170201</v>
      </c>
      <c r="B1126" s="472" t="s">
        <v>2041</v>
      </c>
      <c r="C1126" s="364"/>
      <c r="D1126" s="364"/>
      <c r="E1126" s="328" t="str">
        <f t="shared" si="53"/>
        <v/>
      </c>
      <c r="F1126" s="297" t="str">
        <f t="shared" si="51"/>
        <v>否</v>
      </c>
      <c r="G1126" s="172" t="str">
        <f t="shared" si="52"/>
        <v>项</v>
      </c>
    </row>
    <row r="1127" ht="36" hidden="1" customHeight="1" spans="1:7">
      <c r="A1127" s="471">
        <v>2170202</v>
      </c>
      <c r="B1127" s="472" t="s">
        <v>2042</v>
      </c>
      <c r="C1127" s="364"/>
      <c r="D1127" s="364"/>
      <c r="E1127" s="328" t="str">
        <f t="shared" si="53"/>
        <v/>
      </c>
      <c r="F1127" s="297" t="str">
        <f t="shared" si="51"/>
        <v>否</v>
      </c>
      <c r="G1127" s="172" t="str">
        <f t="shared" si="52"/>
        <v>项</v>
      </c>
    </row>
    <row r="1128" ht="36" hidden="1" customHeight="1" spans="1:7">
      <c r="A1128" s="471">
        <v>2170203</v>
      </c>
      <c r="B1128" s="472" t="s">
        <v>2043</v>
      </c>
      <c r="C1128" s="364"/>
      <c r="D1128" s="364"/>
      <c r="E1128" s="328" t="str">
        <f t="shared" si="53"/>
        <v/>
      </c>
      <c r="F1128" s="297" t="str">
        <f t="shared" si="51"/>
        <v>否</v>
      </c>
      <c r="G1128" s="172" t="str">
        <f t="shared" si="52"/>
        <v>项</v>
      </c>
    </row>
    <row r="1129" ht="36" hidden="1" customHeight="1" spans="1:7">
      <c r="A1129" s="471">
        <v>2170204</v>
      </c>
      <c r="B1129" s="472" t="s">
        <v>2044</v>
      </c>
      <c r="C1129" s="364"/>
      <c r="D1129" s="364"/>
      <c r="E1129" s="328" t="str">
        <f t="shared" si="53"/>
        <v/>
      </c>
      <c r="F1129" s="297" t="str">
        <f t="shared" si="51"/>
        <v>否</v>
      </c>
      <c r="G1129" s="172" t="str">
        <f t="shared" si="52"/>
        <v>项</v>
      </c>
    </row>
    <row r="1130" ht="36" hidden="1" customHeight="1" spans="1:7">
      <c r="A1130" s="471">
        <v>2170205</v>
      </c>
      <c r="B1130" s="472" t="s">
        <v>2045</v>
      </c>
      <c r="C1130" s="364"/>
      <c r="D1130" s="364"/>
      <c r="E1130" s="328" t="str">
        <f t="shared" si="53"/>
        <v/>
      </c>
      <c r="F1130" s="297" t="str">
        <f t="shared" si="51"/>
        <v>否</v>
      </c>
      <c r="G1130" s="172" t="str">
        <f t="shared" si="52"/>
        <v>项</v>
      </c>
    </row>
    <row r="1131" ht="36" hidden="1" customHeight="1" spans="1:7">
      <c r="A1131" s="471">
        <v>2170206</v>
      </c>
      <c r="B1131" s="472" t="s">
        <v>2046</v>
      </c>
      <c r="C1131" s="364"/>
      <c r="D1131" s="364"/>
      <c r="E1131" s="328" t="str">
        <f t="shared" si="53"/>
        <v/>
      </c>
      <c r="F1131" s="297" t="str">
        <f t="shared" si="51"/>
        <v>否</v>
      </c>
      <c r="G1131" s="172" t="str">
        <f t="shared" si="52"/>
        <v>项</v>
      </c>
    </row>
    <row r="1132" ht="36" hidden="1" customHeight="1" spans="1:7">
      <c r="A1132" s="471">
        <v>2170207</v>
      </c>
      <c r="B1132" s="472" t="s">
        <v>2047</v>
      </c>
      <c r="C1132" s="364"/>
      <c r="D1132" s="364"/>
      <c r="E1132" s="328" t="str">
        <f t="shared" si="53"/>
        <v/>
      </c>
      <c r="F1132" s="297" t="str">
        <f t="shared" si="51"/>
        <v>否</v>
      </c>
      <c r="G1132" s="172" t="str">
        <f t="shared" si="52"/>
        <v>项</v>
      </c>
    </row>
    <row r="1133" ht="36" hidden="1" customHeight="1" spans="1:7">
      <c r="A1133" s="471">
        <v>2170208</v>
      </c>
      <c r="B1133" s="472" t="s">
        <v>2048</v>
      </c>
      <c r="C1133" s="364"/>
      <c r="D1133" s="364"/>
      <c r="E1133" s="328" t="str">
        <f t="shared" si="53"/>
        <v/>
      </c>
      <c r="F1133" s="297" t="str">
        <f t="shared" si="51"/>
        <v>否</v>
      </c>
      <c r="G1133" s="172" t="str">
        <f t="shared" si="52"/>
        <v>项</v>
      </c>
    </row>
    <row r="1134" ht="36" hidden="1" customHeight="1" spans="1:7">
      <c r="A1134" s="471">
        <v>2170299</v>
      </c>
      <c r="B1134" s="472" t="s">
        <v>2049</v>
      </c>
      <c r="C1134" s="364"/>
      <c r="D1134" s="364"/>
      <c r="E1134" s="328" t="str">
        <f t="shared" si="53"/>
        <v/>
      </c>
      <c r="F1134" s="297" t="str">
        <f t="shared" si="51"/>
        <v>否</v>
      </c>
      <c r="G1134" s="172" t="str">
        <f t="shared" si="52"/>
        <v>项</v>
      </c>
    </row>
    <row r="1135" ht="36" customHeight="1" spans="1:7">
      <c r="A1135" s="455" t="s">
        <v>2050</v>
      </c>
      <c r="B1135" s="321" t="s">
        <v>2051</v>
      </c>
      <c r="C1135" s="360">
        <f>SUM(C1136:C1140)</f>
        <v>0</v>
      </c>
      <c r="D1135" s="360">
        <f>SUM(D1136:D1140)</f>
        <v>66</v>
      </c>
      <c r="E1135" s="323"/>
      <c r="F1135" s="297" t="str">
        <f t="shared" si="51"/>
        <v>是</v>
      </c>
      <c r="G1135" s="172" t="str">
        <f t="shared" si="52"/>
        <v>款</v>
      </c>
    </row>
    <row r="1136" ht="36" hidden="1" customHeight="1" spans="1:7">
      <c r="A1136" s="456" t="s">
        <v>2052</v>
      </c>
      <c r="B1136" s="329" t="s">
        <v>2053</v>
      </c>
      <c r="C1136" s="364"/>
      <c r="D1136" s="364"/>
      <c r="E1136" s="328" t="str">
        <f t="shared" si="53"/>
        <v/>
      </c>
      <c r="F1136" s="297" t="str">
        <f t="shared" si="51"/>
        <v>否</v>
      </c>
      <c r="G1136" s="172" t="str">
        <f t="shared" si="52"/>
        <v>项</v>
      </c>
    </row>
    <row r="1137" ht="36" customHeight="1" spans="1:7">
      <c r="A1137" s="456" t="s">
        <v>2054</v>
      </c>
      <c r="B1137" s="329" t="s">
        <v>2055</v>
      </c>
      <c r="C1137" s="364">
        <v>0</v>
      </c>
      <c r="D1137" s="364">
        <v>66</v>
      </c>
      <c r="E1137" s="328"/>
      <c r="F1137" s="297" t="str">
        <f t="shared" si="51"/>
        <v>是</v>
      </c>
      <c r="G1137" s="172" t="str">
        <f t="shared" si="52"/>
        <v>项</v>
      </c>
    </row>
    <row r="1138" ht="36" hidden="1" customHeight="1" spans="1:7">
      <c r="A1138" s="456" t="s">
        <v>2056</v>
      </c>
      <c r="B1138" s="329" t="s">
        <v>2057</v>
      </c>
      <c r="C1138" s="364"/>
      <c r="D1138" s="364"/>
      <c r="E1138" s="328" t="str">
        <f t="shared" si="53"/>
        <v/>
      </c>
      <c r="F1138" s="297" t="str">
        <f t="shared" si="51"/>
        <v>否</v>
      </c>
      <c r="G1138" s="172" t="str">
        <f t="shared" si="52"/>
        <v>项</v>
      </c>
    </row>
    <row r="1139" ht="36" hidden="1" customHeight="1" spans="1:7">
      <c r="A1139" s="456" t="s">
        <v>2058</v>
      </c>
      <c r="B1139" s="329" t="s">
        <v>2059</v>
      </c>
      <c r="C1139" s="364"/>
      <c r="D1139" s="364"/>
      <c r="E1139" s="328" t="str">
        <f t="shared" si="53"/>
        <v/>
      </c>
      <c r="F1139" s="297" t="str">
        <f t="shared" si="51"/>
        <v>否</v>
      </c>
      <c r="G1139" s="172" t="str">
        <f t="shared" si="52"/>
        <v>项</v>
      </c>
    </row>
    <row r="1140" ht="36" hidden="1" customHeight="1" spans="1:7">
      <c r="A1140" s="456" t="s">
        <v>2060</v>
      </c>
      <c r="B1140" s="329" t="s">
        <v>2061</v>
      </c>
      <c r="C1140" s="364"/>
      <c r="D1140" s="364"/>
      <c r="E1140" s="328" t="str">
        <f t="shared" si="53"/>
        <v/>
      </c>
      <c r="F1140" s="297" t="str">
        <f t="shared" si="51"/>
        <v>否</v>
      </c>
      <c r="G1140" s="172" t="str">
        <f t="shared" si="52"/>
        <v>项</v>
      </c>
    </row>
    <row r="1141" ht="36" customHeight="1" spans="1:7">
      <c r="A1141" s="455" t="s">
        <v>2062</v>
      </c>
      <c r="B1141" s="321" t="s">
        <v>2063</v>
      </c>
      <c r="C1141" s="360">
        <f>SUM(C1142:C1143)</f>
        <v>0</v>
      </c>
      <c r="D1141" s="360">
        <f>SUM(D1142:D1143)</f>
        <v>18</v>
      </c>
      <c r="E1141" s="323"/>
      <c r="F1141" s="297" t="str">
        <f t="shared" si="51"/>
        <v>是</v>
      </c>
      <c r="G1141" s="172" t="str">
        <f t="shared" si="52"/>
        <v>款</v>
      </c>
    </row>
    <row r="1142" ht="36" hidden="1" customHeight="1" spans="1:7">
      <c r="A1142" s="326">
        <v>2179902</v>
      </c>
      <c r="B1142" s="329" t="s">
        <v>2064</v>
      </c>
      <c r="C1142" s="364"/>
      <c r="D1142" s="364"/>
      <c r="E1142" s="328" t="str">
        <f t="shared" si="53"/>
        <v/>
      </c>
      <c r="F1142" s="297" t="str">
        <f t="shared" si="51"/>
        <v>否</v>
      </c>
      <c r="G1142" s="172" t="str">
        <f t="shared" si="52"/>
        <v>项</v>
      </c>
    </row>
    <row r="1143" ht="36" customHeight="1" spans="1:7">
      <c r="A1143" s="326">
        <v>2179999</v>
      </c>
      <c r="B1143" s="329" t="s">
        <v>2061</v>
      </c>
      <c r="C1143" s="364">
        <v>0</v>
      </c>
      <c r="D1143" s="364">
        <v>18</v>
      </c>
      <c r="E1143" s="328"/>
      <c r="F1143" s="297" t="str">
        <f t="shared" si="51"/>
        <v>是</v>
      </c>
      <c r="G1143" s="172" t="str">
        <f t="shared" si="52"/>
        <v>项</v>
      </c>
    </row>
    <row r="1144" ht="36" hidden="1" customHeight="1" spans="1:7">
      <c r="A1144" s="332" t="s">
        <v>2065</v>
      </c>
      <c r="B1144" s="460" t="s">
        <v>519</v>
      </c>
      <c r="C1144" s="360"/>
      <c r="D1144" s="360"/>
      <c r="E1144" s="323" t="str">
        <f t="shared" si="53"/>
        <v/>
      </c>
      <c r="F1144" s="297" t="str">
        <f t="shared" si="51"/>
        <v>否</v>
      </c>
      <c r="G1144" s="172" t="str">
        <f t="shared" si="52"/>
        <v>项</v>
      </c>
    </row>
    <row r="1145" ht="36" customHeight="1" spans="1:7">
      <c r="A1145" s="455" t="s">
        <v>101</v>
      </c>
      <c r="B1145" s="321" t="s">
        <v>102</v>
      </c>
      <c r="C1145" s="360">
        <f>C1146+C1147+C1148+C1149+C1150+C1151+C1152+C1153+C1154</f>
        <v>25</v>
      </c>
      <c r="D1145" s="360">
        <f>D1146+D1147+D1148+D1149+D1150+D1151+D1152+D1153+D1154</f>
        <v>25</v>
      </c>
      <c r="E1145" s="323">
        <f t="shared" si="53"/>
        <v>0</v>
      </c>
      <c r="F1145" s="297" t="str">
        <f t="shared" si="51"/>
        <v>是</v>
      </c>
      <c r="G1145" s="172" t="str">
        <f t="shared" si="52"/>
        <v>类</v>
      </c>
    </row>
    <row r="1146" ht="36" customHeight="1" spans="1:7">
      <c r="A1146" s="455" t="s">
        <v>2066</v>
      </c>
      <c r="B1146" s="321" t="s">
        <v>2067</v>
      </c>
      <c r="C1146" s="360">
        <v>25</v>
      </c>
      <c r="D1146" s="360">
        <v>25</v>
      </c>
      <c r="E1146" s="323">
        <f t="shared" si="53"/>
        <v>0</v>
      </c>
      <c r="F1146" s="297" t="str">
        <f t="shared" si="51"/>
        <v>是</v>
      </c>
      <c r="G1146" s="172" t="str">
        <f t="shared" si="52"/>
        <v>款</v>
      </c>
    </row>
    <row r="1147" ht="36" hidden="1" customHeight="1" spans="1:7">
      <c r="A1147" s="455" t="s">
        <v>2068</v>
      </c>
      <c r="B1147" s="321" t="s">
        <v>2069</v>
      </c>
      <c r="C1147" s="360">
        <v>0</v>
      </c>
      <c r="D1147" s="360"/>
      <c r="E1147" s="323" t="str">
        <f t="shared" si="53"/>
        <v/>
      </c>
      <c r="F1147" s="297" t="str">
        <f t="shared" si="51"/>
        <v>否</v>
      </c>
      <c r="G1147" s="172" t="str">
        <f t="shared" si="52"/>
        <v>款</v>
      </c>
    </row>
    <row r="1148" ht="36" hidden="1" customHeight="1" spans="1:7">
      <c r="A1148" s="455" t="s">
        <v>2070</v>
      </c>
      <c r="B1148" s="321" t="s">
        <v>2071</v>
      </c>
      <c r="C1148" s="360">
        <v>0</v>
      </c>
      <c r="D1148" s="360"/>
      <c r="E1148" s="323" t="str">
        <f t="shared" si="53"/>
        <v/>
      </c>
      <c r="F1148" s="297" t="str">
        <f t="shared" si="51"/>
        <v>否</v>
      </c>
      <c r="G1148" s="172" t="str">
        <f t="shared" si="52"/>
        <v>款</v>
      </c>
    </row>
    <row r="1149" ht="36" hidden="1" customHeight="1" spans="1:7">
      <c r="A1149" s="455" t="s">
        <v>2072</v>
      </c>
      <c r="B1149" s="321" t="s">
        <v>2073</v>
      </c>
      <c r="C1149" s="360">
        <v>0</v>
      </c>
      <c r="D1149" s="360"/>
      <c r="E1149" s="323" t="str">
        <f t="shared" si="53"/>
        <v/>
      </c>
      <c r="F1149" s="297" t="str">
        <f t="shared" si="51"/>
        <v>否</v>
      </c>
      <c r="G1149" s="172" t="str">
        <f t="shared" si="52"/>
        <v>款</v>
      </c>
    </row>
    <row r="1150" ht="36" hidden="1" customHeight="1" spans="1:7">
      <c r="A1150" s="455" t="s">
        <v>2074</v>
      </c>
      <c r="B1150" s="321" t="s">
        <v>2075</v>
      </c>
      <c r="C1150" s="360">
        <v>0</v>
      </c>
      <c r="D1150" s="360"/>
      <c r="E1150" s="323" t="str">
        <f t="shared" si="53"/>
        <v/>
      </c>
      <c r="F1150" s="297" t="str">
        <f t="shared" si="51"/>
        <v>否</v>
      </c>
      <c r="G1150" s="172" t="str">
        <f t="shared" si="52"/>
        <v>款</v>
      </c>
    </row>
    <row r="1151" ht="36" hidden="1" customHeight="1" spans="1:7">
      <c r="A1151" s="455" t="s">
        <v>2076</v>
      </c>
      <c r="B1151" s="321" t="s">
        <v>2077</v>
      </c>
      <c r="C1151" s="360">
        <v>0</v>
      </c>
      <c r="D1151" s="360"/>
      <c r="E1151" s="323" t="str">
        <f t="shared" si="53"/>
        <v/>
      </c>
      <c r="F1151" s="297" t="str">
        <f t="shared" si="51"/>
        <v>否</v>
      </c>
      <c r="G1151" s="172" t="str">
        <f t="shared" si="52"/>
        <v>款</v>
      </c>
    </row>
    <row r="1152" ht="36" hidden="1" customHeight="1" spans="1:7">
      <c r="A1152" s="455" t="s">
        <v>2078</v>
      </c>
      <c r="B1152" s="321" t="s">
        <v>2079</v>
      </c>
      <c r="C1152" s="360">
        <v>0</v>
      </c>
      <c r="D1152" s="360"/>
      <c r="E1152" s="323" t="str">
        <f t="shared" si="53"/>
        <v/>
      </c>
      <c r="F1152" s="297" t="str">
        <f t="shared" si="51"/>
        <v>否</v>
      </c>
      <c r="G1152" s="172" t="str">
        <f t="shared" si="52"/>
        <v>款</v>
      </c>
    </row>
    <row r="1153" ht="36" hidden="1" customHeight="1" spans="1:7">
      <c r="A1153" s="455" t="s">
        <v>2080</v>
      </c>
      <c r="B1153" s="321" t="s">
        <v>2081</v>
      </c>
      <c r="C1153" s="360">
        <v>0</v>
      </c>
      <c r="D1153" s="360"/>
      <c r="E1153" s="323" t="str">
        <f t="shared" si="53"/>
        <v/>
      </c>
      <c r="F1153" s="297" t="str">
        <f t="shared" si="51"/>
        <v>否</v>
      </c>
      <c r="G1153" s="172" t="str">
        <f t="shared" si="52"/>
        <v>款</v>
      </c>
    </row>
    <row r="1154" ht="36" hidden="1" customHeight="1" spans="1:7">
      <c r="A1154" s="455" t="s">
        <v>2082</v>
      </c>
      <c r="B1154" s="321" t="s">
        <v>2083</v>
      </c>
      <c r="C1154" s="360">
        <v>0</v>
      </c>
      <c r="D1154" s="360"/>
      <c r="E1154" s="323" t="str">
        <f t="shared" si="53"/>
        <v/>
      </c>
      <c r="F1154" s="297" t="str">
        <f t="shared" si="51"/>
        <v>否</v>
      </c>
      <c r="G1154" s="172" t="str">
        <f t="shared" si="52"/>
        <v>款</v>
      </c>
    </row>
    <row r="1155" ht="36" customHeight="1" spans="1:7">
      <c r="A1155" s="455" t="s">
        <v>103</v>
      </c>
      <c r="B1155" s="321" t="s">
        <v>104</v>
      </c>
      <c r="C1155" s="360">
        <f>C1156+C1183+C1198</f>
        <v>50553</v>
      </c>
      <c r="D1155" s="360">
        <f>D1156+D1183+D1198</f>
        <v>32003</v>
      </c>
      <c r="E1155" s="323">
        <f t="shared" si="53"/>
        <v>-0.367</v>
      </c>
      <c r="F1155" s="297" t="str">
        <f t="shared" si="51"/>
        <v>是</v>
      </c>
      <c r="G1155" s="172" t="str">
        <f t="shared" si="52"/>
        <v>类</v>
      </c>
    </row>
    <row r="1156" ht="36" customHeight="1" spans="1:7">
      <c r="A1156" s="455" t="s">
        <v>2084</v>
      </c>
      <c r="B1156" s="321" t="s">
        <v>2085</v>
      </c>
      <c r="C1156" s="360">
        <f>SUM(C1157:C1182)</f>
        <v>49962</v>
      </c>
      <c r="D1156" s="360">
        <f>SUM(D1157:D1182)</f>
        <v>30915</v>
      </c>
      <c r="E1156" s="323">
        <f t="shared" si="53"/>
        <v>-0.381</v>
      </c>
      <c r="F1156" s="297" t="str">
        <f t="shared" ref="F1156:F1219" si="54">IF(LEN(A1156)=3,"是",IF(B1156&lt;&gt;"",IF(SUM(C1156:D1156)&lt;&gt;0,"是","否"),"是"))</f>
        <v>是</v>
      </c>
      <c r="G1156" s="172" t="str">
        <f t="shared" ref="G1156:G1219" si="55">IF(LEN(A1156)=3,"类",IF(LEN(A1156)=5,"款","项"))</f>
        <v>款</v>
      </c>
    </row>
    <row r="1157" ht="36" customHeight="1" spans="1:7">
      <c r="A1157" s="456" t="s">
        <v>2086</v>
      </c>
      <c r="B1157" s="329" t="s">
        <v>139</v>
      </c>
      <c r="C1157" s="364">
        <v>1339</v>
      </c>
      <c r="D1157" s="364">
        <v>1137</v>
      </c>
      <c r="E1157" s="328">
        <f t="shared" ref="E1157:E1220" si="56">IF(D1157&gt;0,D1157/C1157-1,IF(C1157&lt;0,-(D1157/C1157-1),""))</f>
        <v>-0.151</v>
      </c>
      <c r="F1157" s="297" t="str">
        <f t="shared" si="54"/>
        <v>是</v>
      </c>
      <c r="G1157" s="172" t="str">
        <f t="shared" si="55"/>
        <v>项</v>
      </c>
    </row>
    <row r="1158" ht="36" customHeight="1" spans="1:7">
      <c r="A1158" s="456" t="s">
        <v>2087</v>
      </c>
      <c r="B1158" s="329" t="s">
        <v>141</v>
      </c>
      <c r="C1158" s="364">
        <v>503</v>
      </c>
      <c r="D1158" s="364">
        <v>349</v>
      </c>
      <c r="E1158" s="328">
        <f t="shared" si="56"/>
        <v>-0.306</v>
      </c>
      <c r="F1158" s="297" t="str">
        <f t="shared" si="54"/>
        <v>是</v>
      </c>
      <c r="G1158" s="172" t="str">
        <f t="shared" si="55"/>
        <v>项</v>
      </c>
    </row>
    <row r="1159" ht="36" hidden="1" customHeight="1" spans="1:7">
      <c r="A1159" s="456" t="s">
        <v>2088</v>
      </c>
      <c r="B1159" s="329" t="s">
        <v>143</v>
      </c>
      <c r="C1159" s="364">
        <v>0</v>
      </c>
      <c r="D1159" s="364"/>
      <c r="E1159" s="328" t="str">
        <f t="shared" si="56"/>
        <v/>
      </c>
      <c r="F1159" s="297" t="str">
        <f t="shared" si="54"/>
        <v>否</v>
      </c>
      <c r="G1159" s="172" t="str">
        <f t="shared" si="55"/>
        <v>项</v>
      </c>
    </row>
    <row r="1160" ht="36" customHeight="1" spans="1:7">
      <c r="A1160" s="456" t="s">
        <v>2089</v>
      </c>
      <c r="B1160" s="329" t="s">
        <v>2090</v>
      </c>
      <c r="C1160" s="364">
        <v>599</v>
      </c>
      <c r="D1160" s="364">
        <v>257</v>
      </c>
      <c r="E1160" s="328">
        <f t="shared" si="56"/>
        <v>-0.571</v>
      </c>
      <c r="F1160" s="297" t="str">
        <f t="shared" si="54"/>
        <v>是</v>
      </c>
      <c r="G1160" s="172" t="str">
        <f t="shared" si="55"/>
        <v>项</v>
      </c>
    </row>
    <row r="1161" ht="36" customHeight="1" spans="1:7">
      <c r="A1161" s="456" t="s">
        <v>2091</v>
      </c>
      <c r="B1161" s="329" t="s">
        <v>2092</v>
      </c>
      <c r="C1161" s="364">
        <v>44097</v>
      </c>
      <c r="D1161" s="364">
        <v>25312</v>
      </c>
      <c r="E1161" s="328">
        <f t="shared" si="56"/>
        <v>-0.426</v>
      </c>
      <c r="F1161" s="297" t="str">
        <f t="shared" si="54"/>
        <v>是</v>
      </c>
      <c r="G1161" s="172" t="str">
        <f t="shared" si="55"/>
        <v>项</v>
      </c>
    </row>
    <row r="1162" ht="36" hidden="1" customHeight="1" spans="1:7">
      <c r="A1162" s="456" t="s">
        <v>2093</v>
      </c>
      <c r="B1162" s="329" t="s">
        <v>2094</v>
      </c>
      <c r="C1162" s="364">
        <v>0</v>
      </c>
      <c r="D1162" s="364"/>
      <c r="E1162" s="328" t="str">
        <f t="shared" si="56"/>
        <v/>
      </c>
      <c r="F1162" s="297" t="str">
        <f t="shared" si="54"/>
        <v>否</v>
      </c>
      <c r="G1162" s="172" t="str">
        <f t="shared" si="55"/>
        <v>项</v>
      </c>
    </row>
    <row r="1163" ht="36" customHeight="1" spans="1:7">
      <c r="A1163" s="456" t="s">
        <v>2095</v>
      </c>
      <c r="B1163" s="329" t="s">
        <v>2096</v>
      </c>
      <c r="C1163" s="364">
        <v>33</v>
      </c>
      <c r="D1163" s="364">
        <v>60</v>
      </c>
      <c r="E1163" s="328">
        <f t="shared" si="56"/>
        <v>0.818</v>
      </c>
      <c r="F1163" s="297" t="str">
        <f t="shared" si="54"/>
        <v>是</v>
      </c>
      <c r="G1163" s="172" t="str">
        <f t="shared" si="55"/>
        <v>项</v>
      </c>
    </row>
    <row r="1164" ht="36" customHeight="1" spans="1:7">
      <c r="A1164" s="456" t="s">
        <v>2097</v>
      </c>
      <c r="B1164" s="329" t="s">
        <v>2098</v>
      </c>
      <c r="C1164" s="364">
        <v>354</v>
      </c>
      <c r="D1164" s="364">
        <v>331</v>
      </c>
      <c r="E1164" s="328">
        <f t="shared" si="56"/>
        <v>-0.065</v>
      </c>
      <c r="F1164" s="297" t="str">
        <f t="shared" si="54"/>
        <v>是</v>
      </c>
      <c r="G1164" s="172" t="str">
        <f t="shared" si="55"/>
        <v>项</v>
      </c>
    </row>
    <row r="1165" ht="36" hidden="1" customHeight="1" spans="1:7">
      <c r="A1165" s="456" t="s">
        <v>2099</v>
      </c>
      <c r="B1165" s="329" t="s">
        <v>2100</v>
      </c>
      <c r="C1165" s="364">
        <v>0</v>
      </c>
      <c r="D1165" s="364"/>
      <c r="E1165" s="328" t="str">
        <f t="shared" si="56"/>
        <v/>
      </c>
      <c r="F1165" s="297" t="str">
        <f t="shared" si="54"/>
        <v>否</v>
      </c>
      <c r="G1165" s="172" t="str">
        <f t="shared" si="55"/>
        <v>项</v>
      </c>
    </row>
    <row r="1166" ht="36" hidden="1" customHeight="1" spans="1:7">
      <c r="A1166" s="456" t="s">
        <v>2101</v>
      </c>
      <c r="B1166" s="329" t="s">
        <v>2102</v>
      </c>
      <c r="C1166" s="364">
        <v>0</v>
      </c>
      <c r="D1166" s="364"/>
      <c r="E1166" s="328" t="str">
        <f t="shared" si="56"/>
        <v/>
      </c>
      <c r="F1166" s="297" t="str">
        <f t="shared" si="54"/>
        <v>否</v>
      </c>
      <c r="G1166" s="172" t="str">
        <f t="shared" si="55"/>
        <v>项</v>
      </c>
    </row>
    <row r="1167" ht="36" customHeight="1" spans="1:7">
      <c r="A1167" s="456" t="s">
        <v>2103</v>
      </c>
      <c r="B1167" s="329" t="s">
        <v>2104</v>
      </c>
      <c r="C1167" s="364">
        <v>2082</v>
      </c>
      <c r="D1167" s="364">
        <v>2000</v>
      </c>
      <c r="E1167" s="328">
        <f t="shared" si="56"/>
        <v>-0.039</v>
      </c>
      <c r="F1167" s="297" t="str">
        <f t="shared" si="54"/>
        <v>是</v>
      </c>
      <c r="G1167" s="172" t="str">
        <f t="shared" si="55"/>
        <v>项</v>
      </c>
    </row>
    <row r="1168" ht="36" hidden="1" customHeight="1" spans="1:7">
      <c r="A1168" s="456" t="s">
        <v>2105</v>
      </c>
      <c r="B1168" s="329" t="s">
        <v>2106</v>
      </c>
      <c r="C1168" s="364">
        <v>0</v>
      </c>
      <c r="D1168" s="364"/>
      <c r="E1168" s="328" t="str">
        <f t="shared" si="56"/>
        <v/>
      </c>
      <c r="F1168" s="297" t="str">
        <f t="shared" si="54"/>
        <v>否</v>
      </c>
      <c r="G1168" s="172" t="str">
        <f t="shared" si="55"/>
        <v>项</v>
      </c>
    </row>
    <row r="1169" ht="36" hidden="1" customHeight="1" spans="1:7">
      <c r="A1169" s="456" t="s">
        <v>2107</v>
      </c>
      <c r="B1169" s="329" t="s">
        <v>2108</v>
      </c>
      <c r="C1169" s="364">
        <v>0</v>
      </c>
      <c r="D1169" s="364"/>
      <c r="E1169" s="328" t="str">
        <f t="shared" si="56"/>
        <v/>
      </c>
      <c r="F1169" s="297" t="str">
        <f t="shared" si="54"/>
        <v>否</v>
      </c>
      <c r="G1169" s="172" t="str">
        <f t="shared" si="55"/>
        <v>项</v>
      </c>
    </row>
    <row r="1170" ht="36" hidden="1" customHeight="1" spans="1:7">
      <c r="A1170" s="456" t="s">
        <v>2109</v>
      </c>
      <c r="B1170" s="329" t="s">
        <v>2110</v>
      </c>
      <c r="C1170" s="364">
        <v>0</v>
      </c>
      <c r="D1170" s="364"/>
      <c r="E1170" s="328" t="str">
        <f t="shared" si="56"/>
        <v/>
      </c>
      <c r="F1170" s="297" t="str">
        <f t="shared" si="54"/>
        <v>否</v>
      </c>
      <c r="G1170" s="172" t="str">
        <f t="shared" si="55"/>
        <v>项</v>
      </c>
    </row>
    <row r="1171" ht="36" hidden="1" customHeight="1" spans="1:7">
      <c r="A1171" s="456" t="s">
        <v>2111</v>
      </c>
      <c r="B1171" s="329" t="s">
        <v>2112</v>
      </c>
      <c r="C1171" s="364">
        <v>0</v>
      </c>
      <c r="D1171" s="364"/>
      <c r="E1171" s="328" t="str">
        <f t="shared" si="56"/>
        <v/>
      </c>
      <c r="F1171" s="297" t="str">
        <f t="shared" si="54"/>
        <v>否</v>
      </c>
      <c r="G1171" s="172" t="str">
        <f t="shared" si="55"/>
        <v>项</v>
      </c>
    </row>
    <row r="1172" ht="36" hidden="1" customHeight="1" spans="1:7">
      <c r="A1172" s="456" t="s">
        <v>2113</v>
      </c>
      <c r="B1172" s="329" t="s">
        <v>2114</v>
      </c>
      <c r="C1172" s="364">
        <v>0</v>
      </c>
      <c r="D1172" s="364"/>
      <c r="E1172" s="328" t="str">
        <f t="shared" si="56"/>
        <v/>
      </c>
      <c r="F1172" s="297" t="str">
        <f t="shared" si="54"/>
        <v>否</v>
      </c>
      <c r="G1172" s="172" t="str">
        <f t="shared" si="55"/>
        <v>项</v>
      </c>
    </row>
    <row r="1173" ht="36" hidden="1" customHeight="1" spans="1:7">
      <c r="A1173" s="456" t="s">
        <v>2115</v>
      </c>
      <c r="B1173" s="329" t="s">
        <v>2116</v>
      </c>
      <c r="C1173" s="364">
        <v>0</v>
      </c>
      <c r="D1173" s="364"/>
      <c r="E1173" s="328" t="str">
        <f t="shared" si="56"/>
        <v/>
      </c>
      <c r="F1173" s="297" t="str">
        <f t="shared" si="54"/>
        <v>否</v>
      </c>
      <c r="G1173" s="172" t="str">
        <f t="shared" si="55"/>
        <v>项</v>
      </c>
    </row>
    <row r="1174" ht="36" hidden="1" customHeight="1" spans="1:7">
      <c r="A1174" s="456" t="s">
        <v>2117</v>
      </c>
      <c r="B1174" s="329" t="s">
        <v>2118</v>
      </c>
      <c r="C1174" s="364">
        <v>0</v>
      </c>
      <c r="D1174" s="364"/>
      <c r="E1174" s="328" t="str">
        <f t="shared" si="56"/>
        <v/>
      </c>
      <c r="F1174" s="297" t="str">
        <f t="shared" si="54"/>
        <v>否</v>
      </c>
      <c r="G1174" s="172" t="str">
        <f t="shared" si="55"/>
        <v>项</v>
      </c>
    </row>
    <row r="1175" ht="36" hidden="1" customHeight="1" spans="1:7">
      <c r="A1175" s="456" t="s">
        <v>2119</v>
      </c>
      <c r="B1175" s="329" t="s">
        <v>2120</v>
      </c>
      <c r="C1175" s="364">
        <v>0</v>
      </c>
      <c r="D1175" s="364"/>
      <c r="E1175" s="328" t="str">
        <f t="shared" si="56"/>
        <v/>
      </c>
      <c r="F1175" s="297" t="str">
        <f t="shared" si="54"/>
        <v>否</v>
      </c>
      <c r="G1175" s="172" t="str">
        <f t="shared" si="55"/>
        <v>项</v>
      </c>
    </row>
    <row r="1176" ht="36" hidden="1" customHeight="1" spans="1:7">
      <c r="A1176" s="456" t="s">
        <v>2121</v>
      </c>
      <c r="B1176" s="329" t="s">
        <v>2122</v>
      </c>
      <c r="C1176" s="364">
        <v>0</v>
      </c>
      <c r="D1176" s="364"/>
      <c r="E1176" s="328" t="str">
        <f t="shared" si="56"/>
        <v/>
      </c>
      <c r="F1176" s="297" t="str">
        <f t="shared" si="54"/>
        <v>否</v>
      </c>
      <c r="G1176" s="172" t="str">
        <f t="shared" si="55"/>
        <v>项</v>
      </c>
    </row>
    <row r="1177" ht="36" hidden="1" customHeight="1" spans="1:7">
      <c r="A1177" s="456" t="s">
        <v>2123</v>
      </c>
      <c r="B1177" s="329" t="s">
        <v>2124</v>
      </c>
      <c r="C1177" s="364">
        <v>0</v>
      </c>
      <c r="D1177" s="364"/>
      <c r="E1177" s="328" t="str">
        <f t="shared" si="56"/>
        <v/>
      </c>
      <c r="F1177" s="297" t="str">
        <f t="shared" si="54"/>
        <v>否</v>
      </c>
      <c r="G1177" s="172" t="str">
        <f t="shared" si="55"/>
        <v>项</v>
      </c>
    </row>
    <row r="1178" ht="36" hidden="1" customHeight="1" spans="1:7">
      <c r="A1178" s="456" t="s">
        <v>2125</v>
      </c>
      <c r="B1178" s="329" t="s">
        <v>2126</v>
      </c>
      <c r="C1178" s="364">
        <v>0</v>
      </c>
      <c r="D1178" s="364"/>
      <c r="E1178" s="328" t="str">
        <f t="shared" si="56"/>
        <v/>
      </c>
      <c r="F1178" s="297" t="str">
        <f t="shared" si="54"/>
        <v>否</v>
      </c>
      <c r="G1178" s="172" t="str">
        <f t="shared" si="55"/>
        <v>项</v>
      </c>
    </row>
    <row r="1179" ht="36" hidden="1" customHeight="1" spans="1:7">
      <c r="A1179" s="456" t="s">
        <v>2127</v>
      </c>
      <c r="B1179" s="329" t="s">
        <v>2128</v>
      </c>
      <c r="C1179" s="364">
        <v>0</v>
      </c>
      <c r="D1179" s="364"/>
      <c r="E1179" s="328" t="str">
        <f t="shared" si="56"/>
        <v/>
      </c>
      <c r="F1179" s="297" t="str">
        <f t="shared" si="54"/>
        <v>否</v>
      </c>
      <c r="G1179" s="172" t="str">
        <f t="shared" si="55"/>
        <v>项</v>
      </c>
    </row>
    <row r="1180" ht="36" customHeight="1" spans="1:7">
      <c r="A1180" s="456" t="s">
        <v>2129</v>
      </c>
      <c r="B1180" s="329" t="s">
        <v>2130</v>
      </c>
      <c r="C1180" s="364">
        <v>86</v>
      </c>
      <c r="D1180" s="364">
        <v>505</v>
      </c>
      <c r="E1180" s="328">
        <f t="shared" si="56"/>
        <v>4.872</v>
      </c>
      <c r="F1180" s="297" t="str">
        <f t="shared" si="54"/>
        <v>是</v>
      </c>
      <c r="G1180" s="172" t="str">
        <f t="shared" si="55"/>
        <v>项</v>
      </c>
    </row>
    <row r="1181" ht="36" customHeight="1" spans="1:7">
      <c r="A1181" s="456" t="s">
        <v>2131</v>
      </c>
      <c r="B1181" s="329" t="s">
        <v>157</v>
      </c>
      <c r="C1181" s="364">
        <v>853</v>
      </c>
      <c r="D1181" s="364">
        <v>863</v>
      </c>
      <c r="E1181" s="328">
        <f t="shared" si="56"/>
        <v>0.012</v>
      </c>
      <c r="F1181" s="297" t="str">
        <f t="shared" si="54"/>
        <v>是</v>
      </c>
      <c r="G1181" s="172" t="str">
        <f t="shared" si="55"/>
        <v>项</v>
      </c>
    </row>
    <row r="1182" ht="36" customHeight="1" spans="1:7">
      <c r="A1182" s="456" t="s">
        <v>2132</v>
      </c>
      <c r="B1182" s="329" t="s">
        <v>2133</v>
      </c>
      <c r="C1182" s="364">
        <v>16</v>
      </c>
      <c r="D1182" s="364">
        <v>101</v>
      </c>
      <c r="E1182" s="328">
        <f t="shared" si="56"/>
        <v>5.313</v>
      </c>
      <c r="F1182" s="297" t="str">
        <f t="shared" si="54"/>
        <v>是</v>
      </c>
      <c r="G1182" s="172" t="str">
        <f t="shared" si="55"/>
        <v>项</v>
      </c>
    </row>
    <row r="1183" ht="36" customHeight="1" spans="1:7">
      <c r="A1183" s="455" t="s">
        <v>2134</v>
      </c>
      <c r="B1183" s="321" t="s">
        <v>2135</v>
      </c>
      <c r="C1183" s="360">
        <f>SUM(C1184:C1197)</f>
        <v>591</v>
      </c>
      <c r="D1183" s="360">
        <f>SUM(D1184:D1197)</f>
        <v>1088</v>
      </c>
      <c r="E1183" s="323">
        <f t="shared" si="56"/>
        <v>0.841</v>
      </c>
      <c r="F1183" s="297" t="str">
        <f t="shared" si="54"/>
        <v>是</v>
      </c>
      <c r="G1183" s="172" t="str">
        <f t="shared" si="55"/>
        <v>款</v>
      </c>
    </row>
    <row r="1184" ht="36" customHeight="1" spans="1:7">
      <c r="A1184" s="456" t="s">
        <v>2136</v>
      </c>
      <c r="B1184" s="329" t="s">
        <v>139</v>
      </c>
      <c r="C1184" s="364">
        <v>104</v>
      </c>
      <c r="D1184" s="364">
        <v>85</v>
      </c>
      <c r="E1184" s="328">
        <f t="shared" si="56"/>
        <v>-0.183</v>
      </c>
      <c r="F1184" s="297" t="str">
        <f t="shared" si="54"/>
        <v>是</v>
      </c>
      <c r="G1184" s="172" t="str">
        <f t="shared" si="55"/>
        <v>项</v>
      </c>
    </row>
    <row r="1185" ht="36" hidden="1" customHeight="1" spans="1:7">
      <c r="A1185" s="456" t="s">
        <v>2137</v>
      </c>
      <c r="B1185" s="329" t="s">
        <v>141</v>
      </c>
      <c r="C1185" s="364">
        <v>0</v>
      </c>
      <c r="D1185" s="364"/>
      <c r="E1185" s="328" t="str">
        <f t="shared" si="56"/>
        <v/>
      </c>
      <c r="F1185" s="297" t="str">
        <f t="shared" si="54"/>
        <v>否</v>
      </c>
      <c r="G1185" s="172" t="str">
        <f t="shared" si="55"/>
        <v>项</v>
      </c>
    </row>
    <row r="1186" ht="36" hidden="1" customHeight="1" spans="1:7">
      <c r="A1186" s="456" t="s">
        <v>2138</v>
      </c>
      <c r="B1186" s="329" t="s">
        <v>143</v>
      </c>
      <c r="C1186" s="364">
        <v>0</v>
      </c>
      <c r="D1186" s="364"/>
      <c r="E1186" s="328" t="str">
        <f t="shared" si="56"/>
        <v/>
      </c>
      <c r="F1186" s="297" t="str">
        <f t="shared" si="54"/>
        <v>否</v>
      </c>
      <c r="G1186" s="172" t="str">
        <f t="shared" si="55"/>
        <v>项</v>
      </c>
    </row>
    <row r="1187" ht="36" customHeight="1" spans="1:7">
      <c r="A1187" s="456" t="s">
        <v>2139</v>
      </c>
      <c r="B1187" s="329" t="s">
        <v>2140</v>
      </c>
      <c r="C1187" s="364">
        <v>190</v>
      </c>
      <c r="D1187" s="364">
        <v>170</v>
      </c>
      <c r="E1187" s="328">
        <f t="shared" si="56"/>
        <v>-0.105</v>
      </c>
      <c r="F1187" s="297" t="str">
        <f t="shared" si="54"/>
        <v>是</v>
      </c>
      <c r="G1187" s="172" t="str">
        <f t="shared" si="55"/>
        <v>项</v>
      </c>
    </row>
    <row r="1188" ht="36" hidden="1" customHeight="1" spans="1:7">
      <c r="A1188" s="456" t="s">
        <v>2141</v>
      </c>
      <c r="B1188" s="329" t="s">
        <v>2142</v>
      </c>
      <c r="C1188" s="364">
        <v>0</v>
      </c>
      <c r="D1188" s="364"/>
      <c r="E1188" s="328" t="str">
        <f t="shared" si="56"/>
        <v/>
      </c>
      <c r="F1188" s="297" t="str">
        <f t="shared" si="54"/>
        <v>否</v>
      </c>
      <c r="G1188" s="172" t="str">
        <f t="shared" si="55"/>
        <v>项</v>
      </c>
    </row>
    <row r="1189" ht="36" hidden="1" customHeight="1" spans="1:7">
      <c r="A1189" s="456" t="s">
        <v>2143</v>
      </c>
      <c r="B1189" s="329" t="s">
        <v>2144</v>
      </c>
      <c r="C1189" s="364">
        <v>0</v>
      </c>
      <c r="D1189" s="364"/>
      <c r="E1189" s="328" t="str">
        <f t="shared" si="56"/>
        <v/>
      </c>
      <c r="F1189" s="297" t="str">
        <f t="shared" si="54"/>
        <v>否</v>
      </c>
      <c r="G1189" s="172" t="str">
        <f t="shared" si="55"/>
        <v>项</v>
      </c>
    </row>
    <row r="1190" ht="36" hidden="1" customHeight="1" spans="1:7">
      <c r="A1190" s="456" t="s">
        <v>2145</v>
      </c>
      <c r="B1190" s="329" t="s">
        <v>2146</v>
      </c>
      <c r="C1190" s="364">
        <v>0</v>
      </c>
      <c r="D1190" s="364"/>
      <c r="E1190" s="328" t="str">
        <f t="shared" si="56"/>
        <v/>
      </c>
      <c r="F1190" s="297" t="str">
        <f t="shared" si="54"/>
        <v>否</v>
      </c>
      <c r="G1190" s="172" t="str">
        <f t="shared" si="55"/>
        <v>项</v>
      </c>
    </row>
    <row r="1191" ht="36" customHeight="1" spans="1:7">
      <c r="A1191" s="456" t="s">
        <v>2147</v>
      </c>
      <c r="B1191" s="329" t="s">
        <v>2148</v>
      </c>
      <c r="C1191" s="364">
        <v>10</v>
      </c>
      <c r="D1191" s="364">
        <v>555</v>
      </c>
      <c r="E1191" s="328">
        <f t="shared" si="56"/>
        <v>54.5</v>
      </c>
      <c r="F1191" s="297" t="str">
        <f t="shared" si="54"/>
        <v>是</v>
      </c>
      <c r="G1191" s="172" t="str">
        <f t="shared" si="55"/>
        <v>项</v>
      </c>
    </row>
    <row r="1192" ht="36" hidden="1" customHeight="1" spans="1:7">
      <c r="A1192" s="456" t="s">
        <v>2149</v>
      </c>
      <c r="B1192" s="329" t="s">
        <v>2150</v>
      </c>
      <c r="C1192" s="364">
        <v>0</v>
      </c>
      <c r="D1192" s="364"/>
      <c r="E1192" s="328" t="str">
        <f t="shared" si="56"/>
        <v/>
      </c>
      <c r="F1192" s="297" t="str">
        <f t="shared" si="54"/>
        <v>否</v>
      </c>
      <c r="G1192" s="172" t="str">
        <f t="shared" si="55"/>
        <v>项</v>
      </c>
    </row>
    <row r="1193" ht="36" hidden="1" customHeight="1" spans="1:7">
      <c r="A1193" s="456" t="s">
        <v>2151</v>
      </c>
      <c r="B1193" s="329" t="s">
        <v>2152</v>
      </c>
      <c r="C1193" s="364">
        <v>0</v>
      </c>
      <c r="D1193" s="364"/>
      <c r="E1193" s="328" t="str">
        <f t="shared" si="56"/>
        <v/>
      </c>
      <c r="F1193" s="297" t="str">
        <f t="shared" si="54"/>
        <v>否</v>
      </c>
      <c r="G1193" s="172" t="str">
        <f t="shared" si="55"/>
        <v>项</v>
      </c>
    </row>
    <row r="1194" ht="36" hidden="1" customHeight="1" spans="1:7">
      <c r="A1194" s="456" t="s">
        <v>2153</v>
      </c>
      <c r="B1194" s="329" t="s">
        <v>2154</v>
      </c>
      <c r="C1194" s="364">
        <v>0</v>
      </c>
      <c r="D1194" s="364"/>
      <c r="E1194" s="328" t="str">
        <f t="shared" si="56"/>
        <v/>
      </c>
      <c r="F1194" s="297" t="str">
        <f t="shared" si="54"/>
        <v>否</v>
      </c>
      <c r="G1194" s="172" t="str">
        <f t="shared" si="55"/>
        <v>项</v>
      </c>
    </row>
    <row r="1195" ht="36" hidden="1" customHeight="1" spans="1:7">
      <c r="A1195" s="456" t="s">
        <v>2155</v>
      </c>
      <c r="B1195" s="329" t="s">
        <v>2156</v>
      </c>
      <c r="C1195" s="364">
        <v>0</v>
      </c>
      <c r="D1195" s="364"/>
      <c r="E1195" s="328" t="str">
        <f t="shared" si="56"/>
        <v/>
      </c>
      <c r="F1195" s="297" t="str">
        <f t="shared" si="54"/>
        <v>否</v>
      </c>
      <c r="G1195" s="172" t="str">
        <f t="shared" si="55"/>
        <v>项</v>
      </c>
    </row>
    <row r="1196" ht="36" hidden="1" customHeight="1" spans="1:7">
      <c r="A1196" s="456" t="s">
        <v>2157</v>
      </c>
      <c r="B1196" s="329" t="s">
        <v>2158</v>
      </c>
      <c r="C1196" s="364">
        <v>0</v>
      </c>
      <c r="D1196" s="364"/>
      <c r="E1196" s="328" t="str">
        <f t="shared" si="56"/>
        <v/>
      </c>
      <c r="F1196" s="297" t="str">
        <f t="shared" si="54"/>
        <v>否</v>
      </c>
      <c r="G1196" s="172" t="str">
        <f t="shared" si="55"/>
        <v>项</v>
      </c>
    </row>
    <row r="1197" ht="36" customHeight="1" spans="1:7">
      <c r="A1197" s="456" t="s">
        <v>2159</v>
      </c>
      <c r="B1197" s="329" t="s">
        <v>2160</v>
      </c>
      <c r="C1197" s="364">
        <v>287</v>
      </c>
      <c r="D1197" s="364">
        <v>278</v>
      </c>
      <c r="E1197" s="328">
        <f t="shared" si="56"/>
        <v>-0.031</v>
      </c>
      <c r="F1197" s="297" t="str">
        <f t="shared" si="54"/>
        <v>是</v>
      </c>
      <c r="G1197" s="172" t="str">
        <f t="shared" si="55"/>
        <v>项</v>
      </c>
    </row>
    <row r="1198" ht="36" hidden="1" customHeight="1" spans="1:7">
      <c r="A1198" s="455" t="s">
        <v>2161</v>
      </c>
      <c r="B1198" s="321" t="s">
        <v>2162</v>
      </c>
      <c r="C1198" s="360"/>
      <c r="D1198" s="360"/>
      <c r="E1198" s="323" t="str">
        <f t="shared" si="56"/>
        <v/>
      </c>
      <c r="F1198" s="297" t="str">
        <f t="shared" si="54"/>
        <v>否</v>
      </c>
      <c r="G1198" s="172" t="str">
        <f t="shared" si="55"/>
        <v>款</v>
      </c>
    </row>
    <row r="1199" ht="36" hidden="1" customHeight="1" spans="1:7">
      <c r="A1199" s="326">
        <v>2209999</v>
      </c>
      <c r="B1199" s="329" t="s">
        <v>2163</v>
      </c>
      <c r="C1199" s="364"/>
      <c r="D1199" s="364"/>
      <c r="E1199" s="328" t="str">
        <f t="shared" si="56"/>
        <v/>
      </c>
      <c r="F1199" s="297" t="str">
        <f t="shared" si="54"/>
        <v>否</v>
      </c>
      <c r="G1199" s="172" t="str">
        <f t="shared" si="55"/>
        <v>项</v>
      </c>
    </row>
    <row r="1200" ht="36" hidden="1" customHeight="1" spans="1:7">
      <c r="A1200" s="332" t="s">
        <v>2164</v>
      </c>
      <c r="B1200" s="460" t="s">
        <v>519</v>
      </c>
      <c r="C1200" s="461"/>
      <c r="D1200" s="461"/>
      <c r="E1200" s="323" t="str">
        <f t="shared" si="56"/>
        <v/>
      </c>
      <c r="F1200" s="297" t="str">
        <f t="shared" si="54"/>
        <v>否</v>
      </c>
      <c r="G1200" s="172" t="str">
        <f t="shared" si="55"/>
        <v>项</v>
      </c>
    </row>
    <row r="1201" ht="36" customHeight="1" spans="1:7">
      <c r="A1201" s="455" t="s">
        <v>105</v>
      </c>
      <c r="B1201" s="321" t="s">
        <v>106</v>
      </c>
      <c r="C1201" s="360">
        <f>C1202+C1213+C1217</f>
        <v>21939</v>
      </c>
      <c r="D1201" s="360">
        <f>D1202+D1213+D1217</f>
        <v>18176</v>
      </c>
      <c r="E1201" s="323">
        <f t="shared" si="56"/>
        <v>-0.172</v>
      </c>
      <c r="F1201" s="297" t="str">
        <f t="shared" si="54"/>
        <v>是</v>
      </c>
      <c r="G1201" s="172" t="str">
        <f t="shared" si="55"/>
        <v>类</v>
      </c>
    </row>
    <row r="1202" ht="36" customHeight="1" spans="1:7">
      <c r="A1202" s="455" t="s">
        <v>2165</v>
      </c>
      <c r="B1202" s="321" t="s">
        <v>2166</v>
      </c>
      <c r="C1202" s="360">
        <f>SUM(C1203:C1212)</f>
        <v>5250</v>
      </c>
      <c r="D1202" s="360">
        <v>1068</v>
      </c>
      <c r="E1202" s="323">
        <f t="shared" si="56"/>
        <v>-0.797</v>
      </c>
      <c r="F1202" s="297" t="str">
        <f t="shared" si="54"/>
        <v>是</v>
      </c>
      <c r="G1202" s="172" t="str">
        <f t="shared" si="55"/>
        <v>款</v>
      </c>
    </row>
    <row r="1203" ht="36" hidden="1" customHeight="1" spans="1:7">
      <c r="A1203" s="456" t="s">
        <v>2167</v>
      </c>
      <c r="B1203" s="329" t="s">
        <v>2168</v>
      </c>
      <c r="C1203" s="364">
        <v>0</v>
      </c>
      <c r="D1203" s="364"/>
      <c r="E1203" s="328" t="str">
        <f t="shared" si="56"/>
        <v/>
      </c>
      <c r="F1203" s="297" t="str">
        <f t="shared" si="54"/>
        <v>否</v>
      </c>
      <c r="G1203" s="172" t="str">
        <f t="shared" si="55"/>
        <v>项</v>
      </c>
    </row>
    <row r="1204" ht="36" hidden="1" customHeight="1" spans="1:7">
      <c r="A1204" s="456" t="s">
        <v>2169</v>
      </c>
      <c r="B1204" s="329" t="s">
        <v>2170</v>
      </c>
      <c r="C1204" s="364">
        <v>0</v>
      </c>
      <c r="D1204" s="364"/>
      <c r="E1204" s="328" t="str">
        <f t="shared" si="56"/>
        <v/>
      </c>
      <c r="F1204" s="297" t="str">
        <f t="shared" si="54"/>
        <v>否</v>
      </c>
      <c r="G1204" s="172" t="str">
        <f t="shared" si="55"/>
        <v>项</v>
      </c>
    </row>
    <row r="1205" ht="36" hidden="1" customHeight="1" spans="1:7">
      <c r="A1205" s="456" t="s">
        <v>2171</v>
      </c>
      <c r="B1205" s="329" t="s">
        <v>2172</v>
      </c>
      <c r="C1205" s="364">
        <v>0</v>
      </c>
      <c r="D1205" s="364"/>
      <c r="E1205" s="328" t="str">
        <f t="shared" si="56"/>
        <v/>
      </c>
      <c r="F1205" s="297" t="str">
        <f t="shared" si="54"/>
        <v>否</v>
      </c>
      <c r="G1205" s="172" t="str">
        <f t="shared" si="55"/>
        <v>项</v>
      </c>
    </row>
    <row r="1206" ht="36" hidden="1" customHeight="1" spans="1:7">
      <c r="A1206" s="456" t="s">
        <v>2173</v>
      </c>
      <c r="B1206" s="329" t="s">
        <v>2174</v>
      </c>
      <c r="C1206" s="364">
        <v>0</v>
      </c>
      <c r="D1206" s="364"/>
      <c r="E1206" s="328" t="str">
        <f t="shared" si="56"/>
        <v/>
      </c>
      <c r="F1206" s="297" t="str">
        <f t="shared" si="54"/>
        <v>否</v>
      </c>
      <c r="G1206" s="172" t="str">
        <f t="shared" si="55"/>
        <v>项</v>
      </c>
    </row>
    <row r="1207" ht="36" hidden="1" customHeight="1" spans="1:7">
      <c r="A1207" s="456" t="s">
        <v>2175</v>
      </c>
      <c r="B1207" s="329" t="s">
        <v>2176</v>
      </c>
      <c r="C1207" s="364">
        <v>0</v>
      </c>
      <c r="D1207" s="364">
        <v>0</v>
      </c>
      <c r="E1207" s="328" t="str">
        <f t="shared" si="56"/>
        <v/>
      </c>
      <c r="F1207" s="297" t="str">
        <f t="shared" si="54"/>
        <v>否</v>
      </c>
      <c r="G1207" s="172" t="str">
        <f t="shared" si="55"/>
        <v>项</v>
      </c>
    </row>
    <row r="1208" ht="36" customHeight="1" spans="1:7">
      <c r="A1208" s="456" t="s">
        <v>2177</v>
      </c>
      <c r="B1208" s="329" t="s">
        <v>2178</v>
      </c>
      <c r="C1208" s="364">
        <v>5250</v>
      </c>
      <c r="D1208" s="364">
        <v>1068</v>
      </c>
      <c r="E1208" s="328">
        <f t="shared" si="56"/>
        <v>-0.797</v>
      </c>
      <c r="F1208" s="297" t="str">
        <f t="shared" si="54"/>
        <v>是</v>
      </c>
      <c r="G1208" s="172" t="str">
        <f t="shared" si="55"/>
        <v>项</v>
      </c>
    </row>
    <row r="1209" ht="36" hidden="1" customHeight="1" spans="1:7">
      <c r="A1209" s="456" t="s">
        <v>2179</v>
      </c>
      <c r="B1209" s="329" t="s">
        <v>2180</v>
      </c>
      <c r="C1209" s="364">
        <v>0</v>
      </c>
      <c r="D1209" s="364"/>
      <c r="E1209" s="328" t="str">
        <f t="shared" si="56"/>
        <v/>
      </c>
      <c r="F1209" s="297" t="str">
        <f t="shared" si="54"/>
        <v>否</v>
      </c>
      <c r="G1209" s="172" t="str">
        <f t="shared" si="55"/>
        <v>项</v>
      </c>
    </row>
    <row r="1210" ht="36" hidden="1" customHeight="1" spans="1:7">
      <c r="A1210" s="456" t="s">
        <v>2181</v>
      </c>
      <c r="B1210" s="329" t="s">
        <v>2182</v>
      </c>
      <c r="C1210" s="364">
        <v>0</v>
      </c>
      <c r="D1210" s="364"/>
      <c r="E1210" s="328" t="str">
        <f t="shared" si="56"/>
        <v/>
      </c>
      <c r="F1210" s="297" t="str">
        <f t="shared" si="54"/>
        <v>否</v>
      </c>
      <c r="G1210" s="172" t="str">
        <f t="shared" si="55"/>
        <v>项</v>
      </c>
    </row>
    <row r="1211" ht="36" hidden="1" customHeight="1" spans="1:7">
      <c r="A1211" s="456" t="s">
        <v>2183</v>
      </c>
      <c r="B1211" s="329" t="s">
        <v>2184</v>
      </c>
      <c r="C1211" s="364">
        <v>0</v>
      </c>
      <c r="D1211" s="364"/>
      <c r="E1211" s="328" t="str">
        <f t="shared" si="56"/>
        <v/>
      </c>
      <c r="F1211" s="297" t="str">
        <f t="shared" si="54"/>
        <v>否</v>
      </c>
      <c r="G1211" s="172" t="str">
        <f t="shared" si="55"/>
        <v>项</v>
      </c>
    </row>
    <row r="1212" ht="36" hidden="1" customHeight="1" spans="1:7">
      <c r="A1212" s="456" t="s">
        <v>2185</v>
      </c>
      <c r="B1212" s="329" t="s">
        <v>2186</v>
      </c>
      <c r="C1212" s="364">
        <v>0</v>
      </c>
      <c r="D1212" s="364"/>
      <c r="E1212" s="328" t="str">
        <f t="shared" si="56"/>
        <v/>
      </c>
      <c r="F1212" s="297" t="str">
        <f t="shared" si="54"/>
        <v>否</v>
      </c>
      <c r="G1212" s="172" t="str">
        <f t="shared" si="55"/>
        <v>项</v>
      </c>
    </row>
    <row r="1213" ht="36" customHeight="1" spans="1:7">
      <c r="A1213" s="455" t="s">
        <v>2187</v>
      </c>
      <c r="B1213" s="321" t="s">
        <v>2188</v>
      </c>
      <c r="C1213" s="360">
        <f>SUM(C1214:C1216)</f>
        <v>15274</v>
      </c>
      <c r="D1213" s="360">
        <f>SUM(D1214:D1216)</f>
        <v>16294</v>
      </c>
      <c r="E1213" s="323">
        <f t="shared" si="56"/>
        <v>0.067</v>
      </c>
      <c r="F1213" s="297" t="str">
        <f t="shared" si="54"/>
        <v>是</v>
      </c>
      <c r="G1213" s="172" t="str">
        <f t="shared" si="55"/>
        <v>款</v>
      </c>
    </row>
    <row r="1214" ht="36" customHeight="1" spans="1:7">
      <c r="A1214" s="456" t="s">
        <v>2189</v>
      </c>
      <c r="B1214" s="329" t="s">
        <v>2190</v>
      </c>
      <c r="C1214" s="364">
        <v>14229</v>
      </c>
      <c r="D1214" s="364">
        <v>15223</v>
      </c>
      <c r="E1214" s="328">
        <f t="shared" si="56"/>
        <v>0.07</v>
      </c>
      <c r="F1214" s="297" t="str">
        <f t="shared" si="54"/>
        <v>是</v>
      </c>
      <c r="G1214" s="172" t="str">
        <f t="shared" si="55"/>
        <v>项</v>
      </c>
    </row>
    <row r="1215" ht="36" hidden="1" customHeight="1" spans="1:7">
      <c r="A1215" s="456" t="s">
        <v>2191</v>
      </c>
      <c r="B1215" s="329" t="s">
        <v>2192</v>
      </c>
      <c r="C1215" s="364">
        <v>0</v>
      </c>
      <c r="D1215" s="364"/>
      <c r="E1215" s="328" t="str">
        <f t="shared" si="56"/>
        <v/>
      </c>
      <c r="F1215" s="297" t="str">
        <f t="shared" si="54"/>
        <v>否</v>
      </c>
      <c r="G1215" s="172" t="str">
        <f t="shared" si="55"/>
        <v>项</v>
      </c>
    </row>
    <row r="1216" ht="36" customHeight="1" spans="1:7">
      <c r="A1216" s="456" t="s">
        <v>2193</v>
      </c>
      <c r="B1216" s="329" t="s">
        <v>2194</v>
      </c>
      <c r="C1216" s="364">
        <v>1045</v>
      </c>
      <c r="D1216" s="364">
        <v>1071</v>
      </c>
      <c r="E1216" s="328">
        <f t="shared" si="56"/>
        <v>0.025</v>
      </c>
      <c r="F1216" s="297" t="str">
        <f t="shared" si="54"/>
        <v>是</v>
      </c>
      <c r="G1216" s="172" t="str">
        <f t="shared" si="55"/>
        <v>项</v>
      </c>
    </row>
    <row r="1217" ht="36" customHeight="1" spans="1:7">
      <c r="A1217" s="455" t="s">
        <v>2195</v>
      </c>
      <c r="B1217" s="321" t="s">
        <v>2196</v>
      </c>
      <c r="C1217" s="360">
        <f>SUM(C1218:C1220)</f>
        <v>1415</v>
      </c>
      <c r="D1217" s="360">
        <f>SUM(D1218:D1220)</f>
        <v>814</v>
      </c>
      <c r="E1217" s="323">
        <f t="shared" si="56"/>
        <v>-0.425</v>
      </c>
      <c r="F1217" s="297" t="str">
        <f t="shared" si="54"/>
        <v>是</v>
      </c>
      <c r="G1217" s="172" t="str">
        <f t="shared" si="55"/>
        <v>款</v>
      </c>
    </row>
    <row r="1218" ht="36" hidden="1" customHeight="1" spans="1:7">
      <c r="A1218" s="456" t="s">
        <v>2197</v>
      </c>
      <c r="B1218" s="329" t="s">
        <v>2198</v>
      </c>
      <c r="C1218" s="364">
        <v>0</v>
      </c>
      <c r="D1218" s="364"/>
      <c r="E1218" s="328" t="str">
        <f t="shared" si="56"/>
        <v/>
      </c>
      <c r="F1218" s="297" t="str">
        <f t="shared" si="54"/>
        <v>否</v>
      </c>
      <c r="G1218" s="172" t="str">
        <f t="shared" si="55"/>
        <v>项</v>
      </c>
    </row>
    <row r="1219" ht="36" customHeight="1" spans="1:7">
      <c r="A1219" s="456" t="s">
        <v>2199</v>
      </c>
      <c r="B1219" s="329" t="s">
        <v>2200</v>
      </c>
      <c r="C1219" s="364">
        <v>1415</v>
      </c>
      <c r="D1219" s="364">
        <v>814</v>
      </c>
      <c r="E1219" s="328">
        <f t="shared" si="56"/>
        <v>-0.425</v>
      </c>
      <c r="F1219" s="297" t="str">
        <f t="shared" si="54"/>
        <v>是</v>
      </c>
      <c r="G1219" s="172" t="str">
        <f t="shared" si="55"/>
        <v>项</v>
      </c>
    </row>
    <row r="1220" ht="36" hidden="1" customHeight="1" spans="1:7">
      <c r="A1220" s="456" t="s">
        <v>2201</v>
      </c>
      <c r="B1220" s="329" t="s">
        <v>2202</v>
      </c>
      <c r="C1220" s="364">
        <v>0</v>
      </c>
      <c r="D1220" s="364"/>
      <c r="E1220" s="328" t="str">
        <f t="shared" si="56"/>
        <v/>
      </c>
      <c r="F1220" s="297" t="str">
        <f t="shared" ref="F1220:F1283" si="57">IF(LEN(A1220)=3,"是",IF(B1220&lt;&gt;"",IF(SUM(C1220:D1220)&lt;&gt;0,"是","否"),"是"))</f>
        <v>否</v>
      </c>
      <c r="G1220" s="172" t="str">
        <f t="shared" ref="G1220:G1283" si="58">IF(LEN(A1220)=3,"类",IF(LEN(A1220)=5,"款","项"))</f>
        <v>项</v>
      </c>
    </row>
    <row r="1221" ht="36" hidden="1" customHeight="1" spans="1:7">
      <c r="A1221" s="459" t="s">
        <v>2203</v>
      </c>
      <c r="B1221" s="460" t="s">
        <v>519</v>
      </c>
      <c r="C1221" s="461"/>
      <c r="D1221" s="461"/>
      <c r="E1221" s="323" t="str">
        <f t="shared" ref="E1221:E1284" si="59">IF(D1221&gt;0,D1221/C1221-1,IF(C1221&lt;0,-(D1221/C1221-1),""))</f>
        <v/>
      </c>
      <c r="F1221" s="297" t="str">
        <f t="shared" si="57"/>
        <v>否</v>
      </c>
      <c r="G1221" s="172" t="str">
        <f t="shared" si="58"/>
        <v>项</v>
      </c>
    </row>
    <row r="1222" ht="36" customHeight="1" spans="1:7">
      <c r="A1222" s="455" t="s">
        <v>107</v>
      </c>
      <c r="B1222" s="321" t="s">
        <v>108</v>
      </c>
      <c r="C1222" s="360">
        <f>C1223+C1241+C1255+C1261+C1267</f>
        <v>2916</v>
      </c>
      <c r="D1222" s="360">
        <f>D1223+D1241+D1255+D1261+D1267</f>
        <v>3958</v>
      </c>
      <c r="E1222" s="323">
        <f t="shared" si="59"/>
        <v>0.357</v>
      </c>
      <c r="F1222" s="297" t="str">
        <f t="shared" si="57"/>
        <v>是</v>
      </c>
      <c r="G1222" s="172" t="str">
        <f t="shared" si="58"/>
        <v>类</v>
      </c>
    </row>
    <row r="1223" ht="36" customHeight="1" spans="1:7">
      <c r="A1223" s="455" t="s">
        <v>2204</v>
      </c>
      <c r="B1223" s="321" t="s">
        <v>2205</v>
      </c>
      <c r="C1223" s="360">
        <f>SUM(C1224:C1240)</f>
        <v>2868</v>
      </c>
      <c r="D1223" s="360">
        <f>SUM(D1224:D1240)</f>
        <v>1870</v>
      </c>
      <c r="E1223" s="323">
        <f t="shared" si="59"/>
        <v>-0.348</v>
      </c>
      <c r="F1223" s="297" t="str">
        <f t="shared" si="57"/>
        <v>是</v>
      </c>
      <c r="G1223" s="172" t="str">
        <f t="shared" si="58"/>
        <v>款</v>
      </c>
    </row>
    <row r="1224" ht="36" hidden="1" customHeight="1" spans="1:7">
      <c r="A1224" s="456" t="s">
        <v>2206</v>
      </c>
      <c r="B1224" s="329" t="s">
        <v>139</v>
      </c>
      <c r="C1224" s="364">
        <v>0</v>
      </c>
      <c r="D1224" s="364"/>
      <c r="E1224" s="328" t="str">
        <f t="shared" si="59"/>
        <v/>
      </c>
      <c r="F1224" s="297" t="str">
        <f t="shared" si="57"/>
        <v>否</v>
      </c>
      <c r="G1224" s="172" t="str">
        <f t="shared" si="58"/>
        <v>项</v>
      </c>
    </row>
    <row r="1225" ht="36" hidden="1" customHeight="1" spans="1:7">
      <c r="A1225" s="456" t="s">
        <v>2207</v>
      </c>
      <c r="B1225" s="329" t="s">
        <v>141</v>
      </c>
      <c r="C1225" s="364">
        <v>0</v>
      </c>
      <c r="D1225" s="364"/>
      <c r="E1225" s="328" t="str">
        <f t="shared" si="59"/>
        <v/>
      </c>
      <c r="F1225" s="297" t="str">
        <f t="shared" si="57"/>
        <v>否</v>
      </c>
      <c r="G1225" s="172" t="str">
        <f t="shared" si="58"/>
        <v>项</v>
      </c>
    </row>
    <row r="1226" ht="36" hidden="1" customHeight="1" spans="1:7">
      <c r="A1226" s="456" t="s">
        <v>2208</v>
      </c>
      <c r="B1226" s="329" t="s">
        <v>143</v>
      </c>
      <c r="C1226" s="364">
        <v>0</v>
      </c>
      <c r="D1226" s="364"/>
      <c r="E1226" s="328" t="str">
        <f t="shared" si="59"/>
        <v/>
      </c>
      <c r="F1226" s="297" t="str">
        <f t="shared" si="57"/>
        <v>否</v>
      </c>
      <c r="G1226" s="172" t="str">
        <f t="shared" si="58"/>
        <v>项</v>
      </c>
    </row>
    <row r="1227" ht="36" hidden="1" customHeight="1" spans="1:7">
      <c r="A1227" s="456" t="s">
        <v>2209</v>
      </c>
      <c r="B1227" s="329" t="s">
        <v>2210</v>
      </c>
      <c r="C1227" s="364">
        <v>0</v>
      </c>
      <c r="D1227" s="364"/>
      <c r="E1227" s="328" t="str">
        <f t="shared" si="59"/>
        <v/>
      </c>
      <c r="F1227" s="297" t="str">
        <f t="shared" si="57"/>
        <v>否</v>
      </c>
      <c r="G1227" s="172" t="str">
        <f t="shared" si="58"/>
        <v>项</v>
      </c>
    </row>
    <row r="1228" ht="36" hidden="1" customHeight="1" spans="1:7">
      <c r="A1228" s="456" t="s">
        <v>2211</v>
      </c>
      <c r="B1228" s="329" t="s">
        <v>2212</v>
      </c>
      <c r="C1228" s="364">
        <v>0</v>
      </c>
      <c r="D1228" s="364"/>
      <c r="E1228" s="328" t="str">
        <f t="shared" si="59"/>
        <v/>
      </c>
      <c r="F1228" s="297" t="str">
        <f t="shared" si="57"/>
        <v>否</v>
      </c>
      <c r="G1228" s="172" t="str">
        <f t="shared" si="58"/>
        <v>项</v>
      </c>
    </row>
    <row r="1229" ht="36" hidden="1" customHeight="1" spans="1:7">
      <c r="A1229" s="456" t="s">
        <v>2213</v>
      </c>
      <c r="B1229" s="329" t="s">
        <v>2214</v>
      </c>
      <c r="C1229" s="364">
        <v>0</v>
      </c>
      <c r="D1229" s="364"/>
      <c r="E1229" s="328" t="str">
        <f t="shared" si="59"/>
        <v/>
      </c>
      <c r="F1229" s="297" t="str">
        <f t="shared" si="57"/>
        <v>否</v>
      </c>
      <c r="G1229" s="172" t="str">
        <f t="shared" si="58"/>
        <v>项</v>
      </c>
    </row>
    <row r="1230" ht="36" hidden="1" customHeight="1" spans="1:7">
      <c r="A1230" s="456" t="s">
        <v>2215</v>
      </c>
      <c r="B1230" s="329" t="s">
        <v>2216</v>
      </c>
      <c r="C1230" s="364">
        <v>0</v>
      </c>
      <c r="D1230" s="364"/>
      <c r="E1230" s="328" t="str">
        <f t="shared" si="59"/>
        <v/>
      </c>
      <c r="F1230" s="297" t="str">
        <f t="shared" si="57"/>
        <v>否</v>
      </c>
      <c r="G1230" s="172" t="str">
        <f t="shared" si="58"/>
        <v>项</v>
      </c>
    </row>
    <row r="1231" ht="36" hidden="1" customHeight="1" spans="1:7">
      <c r="A1231" s="456" t="s">
        <v>2217</v>
      </c>
      <c r="B1231" s="329" t="s">
        <v>2218</v>
      </c>
      <c r="C1231" s="364">
        <v>0</v>
      </c>
      <c r="D1231" s="364"/>
      <c r="E1231" s="328" t="str">
        <f t="shared" si="59"/>
        <v/>
      </c>
      <c r="F1231" s="297" t="str">
        <f t="shared" si="57"/>
        <v>否</v>
      </c>
      <c r="G1231" s="172" t="str">
        <f t="shared" si="58"/>
        <v>项</v>
      </c>
    </row>
    <row r="1232" ht="36" hidden="1" customHeight="1" spans="1:7">
      <c r="A1232" s="456" t="s">
        <v>2219</v>
      </c>
      <c r="B1232" s="329" t="s">
        <v>2220</v>
      </c>
      <c r="C1232" s="364">
        <v>0</v>
      </c>
      <c r="D1232" s="364"/>
      <c r="E1232" s="328" t="str">
        <f t="shared" si="59"/>
        <v/>
      </c>
      <c r="F1232" s="297" t="str">
        <f t="shared" si="57"/>
        <v>否</v>
      </c>
      <c r="G1232" s="172" t="str">
        <f t="shared" si="58"/>
        <v>项</v>
      </c>
    </row>
    <row r="1233" ht="36" hidden="1" customHeight="1" spans="1:7">
      <c r="A1233" s="456" t="s">
        <v>2221</v>
      </c>
      <c r="B1233" s="329" t="s">
        <v>2222</v>
      </c>
      <c r="C1233" s="364">
        <v>0</v>
      </c>
      <c r="D1233" s="364"/>
      <c r="E1233" s="328" t="str">
        <f t="shared" si="59"/>
        <v/>
      </c>
      <c r="F1233" s="297" t="str">
        <f t="shared" si="57"/>
        <v>否</v>
      </c>
      <c r="G1233" s="172" t="str">
        <f t="shared" si="58"/>
        <v>项</v>
      </c>
    </row>
    <row r="1234" ht="36" customHeight="1" spans="1:7">
      <c r="A1234" s="456" t="s">
        <v>2223</v>
      </c>
      <c r="B1234" s="329" t="s">
        <v>2224</v>
      </c>
      <c r="C1234" s="364">
        <v>2648</v>
      </c>
      <c r="D1234" s="364">
        <v>1596</v>
      </c>
      <c r="E1234" s="328">
        <f t="shared" si="59"/>
        <v>-0.397</v>
      </c>
      <c r="F1234" s="297" t="str">
        <f t="shared" si="57"/>
        <v>是</v>
      </c>
      <c r="G1234" s="172" t="str">
        <f t="shared" si="58"/>
        <v>项</v>
      </c>
    </row>
    <row r="1235" ht="36" hidden="1" customHeight="1" spans="1:7">
      <c r="A1235" s="456" t="s">
        <v>2225</v>
      </c>
      <c r="B1235" s="329" t="s">
        <v>2226</v>
      </c>
      <c r="C1235" s="364">
        <v>0</v>
      </c>
      <c r="D1235" s="364"/>
      <c r="E1235" s="328" t="str">
        <f t="shared" si="59"/>
        <v/>
      </c>
      <c r="F1235" s="297" t="str">
        <f t="shared" si="57"/>
        <v>否</v>
      </c>
      <c r="G1235" s="172" t="str">
        <f t="shared" si="58"/>
        <v>项</v>
      </c>
    </row>
    <row r="1236" ht="36" hidden="1" customHeight="1" spans="1:7">
      <c r="A1236" s="458">
        <v>2220119</v>
      </c>
      <c r="B1236" s="468" t="s">
        <v>2227</v>
      </c>
      <c r="C1236" s="364">
        <v>0</v>
      </c>
      <c r="D1236" s="364"/>
      <c r="E1236" s="328" t="str">
        <f t="shared" si="59"/>
        <v/>
      </c>
      <c r="F1236" s="297" t="str">
        <f t="shared" si="57"/>
        <v>否</v>
      </c>
      <c r="G1236" s="172" t="str">
        <f t="shared" si="58"/>
        <v>项</v>
      </c>
    </row>
    <row r="1237" ht="36" hidden="1" customHeight="1" spans="1:7">
      <c r="A1237" s="458">
        <v>2220120</v>
      </c>
      <c r="B1237" s="468" t="s">
        <v>2228</v>
      </c>
      <c r="C1237" s="364">
        <v>0</v>
      </c>
      <c r="D1237" s="364"/>
      <c r="E1237" s="328" t="str">
        <f t="shared" si="59"/>
        <v/>
      </c>
      <c r="F1237" s="297" t="str">
        <f t="shared" si="57"/>
        <v>否</v>
      </c>
      <c r="G1237" s="172" t="str">
        <f t="shared" si="58"/>
        <v>项</v>
      </c>
    </row>
    <row r="1238" ht="36" customHeight="1" spans="1:7">
      <c r="A1238" s="458">
        <v>2220121</v>
      </c>
      <c r="B1238" s="468" t="s">
        <v>2229</v>
      </c>
      <c r="C1238" s="364">
        <v>0</v>
      </c>
      <c r="D1238" s="364">
        <v>44</v>
      </c>
      <c r="E1238" s="328"/>
      <c r="F1238" s="297" t="str">
        <f t="shared" si="57"/>
        <v>是</v>
      </c>
      <c r="G1238" s="172" t="str">
        <f t="shared" si="58"/>
        <v>项</v>
      </c>
    </row>
    <row r="1239" ht="36" customHeight="1" spans="1:7">
      <c r="A1239" s="456" t="s">
        <v>2230</v>
      </c>
      <c r="B1239" s="329" t="s">
        <v>157</v>
      </c>
      <c r="C1239" s="364">
        <v>161</v>
      </c>
      <c r="D1239" s="364">
        <v>156</v>
      </c>
      <c r="E1239" s="328">
        <f t="shared" si="59"/>
        <v>-0.031</v>
      </c>
      <c r="F1239" s="297" t="str">
        <f t="shared" si="57"/>
        <v>是</v>
      </c>
      <c r="G1239" s="172" t="str">
        <f t="shared" si="58"/>
        <v>项</v>
      </c>
    </row>
    <row r="1240" ht="36" customHeight="1" spans="1:7">
      <c r="A1240" s="456" t="s">
        <v>2231</v>
      </c>
      <c r="B1240" s="329" t="s">
        <v>2232</v>
      </c>
      <c r="C1240" s="364">
        <v>59</v>
      </c>
      <c r="D1240" s="364">
        <v>74</v>
      </c>
      <c r="E1240" s="328">
        <f t="shared" si="59"/>
        <v>0.254</v>
      </c>
      <c r="F1240" s="297" t="str">
        <f t="shared" si="57"/>
        <v>是</v>
      </c>
      <c r="G1240" s="172" t="str">
        <f t="shared" si="58"/>
        <v>项</v>
      </c>
    </row>
    <row r="1241" ht="36" hidden="1" customHeight="1" spans="1:7">
      <c r="A1241" s="455" t="s">
        <v>2233</v>
      </c>
      <c r="B1241" s="321" t="s">
        <v>2234</v>
      </c>
      <c r="C1241" s="360">
        <f>SUM(C1242:C1254)</f>
        <v>0</v>
      </c>
      <c r="D1241" s="360">
        <f>SUM(D1242:D1254)</f>
        <v>0</v>
      </c>
      <c r="E1241" s="323" t="str">
        <f t="shared" si="59"/>
        <v/>
      </c>
      <c r="F1241" s="297" t="str">
        <f t="shared" si="57"/>
        <v>否</v>
      </c>
      <c r="G1241" s="172" t="str">
        <f t="shared" si="58"/>
        <v>款</v>
      </c>
    </row>
    <row r="1242" ht="36" hidden="1" customHeight="1" spans="1:7">
      <c r="A1242" s="456" t="s">
        <v>2235</v>
      </c>
      <c r="B1242" s="329" t="s">
        <v>139</v>
      </c>
      <c r="C1242" s="364"/>
      <c r="D1242" s="364"/>
      <c r="E1242" s="328" t="str">
        <f t="shared" si="59"/>
        <v/>
      </c>
      <c r="F1242" s="297" t="str">
        <f t="shared" si="57"/>
        <v>否</v>
      </c>
      <c r="G1242" s="172" t="str">
        <f t="shared" si="58"/>
        <v>项</v>
      </c>
    </row>
    <row r="1243" ht="36" hidden="1" customHeight="1" spans="1:7">
      <c r="A1243" s="456" t="s">
        <v>2236</v>
      </c>
      <c r="B1243" s="329" t="s">
        <v>141</v>
      </c>
      <c r="C1243" s="364"/>
      <c r="D1243" s="364"/>
      <c r="E1243" s="328" t="str">
        <f t="shared" si="59"/>
        <v/>
      </c>
      <c r="F1243" s="297" t="str">
        <f t="shared" si="57"/>
        <v>否</v>
      </c>
      <c r="G1243" s="172" t="str">
        <f t="shared" si="58"/>
        <v>项</v>
      </c>
    </row>
    <row r="1244" ht="36" hidden="1" customHeight="1" spans="1:7">
      <c r="A1244" s="456" t="s">
        <v>2237</v>
      </c>
      <c r="B1244" s="329" t="s">
        <v>143</v>
      </c>
      <c r="C1244" s="364"/>
      <c r="D1244" s="364"/>
      <c r="E1244" s="328" t="str">
        <f t="shared" si="59"/>
        <v/>
      </c>
      <c r="F1244" s="297" t="str">
        <f t="shared" si="57"/>
        <v>否</v>
      </c>
      <c r="G1244" s="172" t="str">
        <f t="shared" si="58"/>
        <v>项</v>
      </c>
    </row>
    <row r="1245" ht="36" hidden="1" customHeight="1" spans="1:7">
      <c r="A1245" s="456" t="s">
        <v>2238</v>
      </c>
      <c r="B1245" s="329" t="s">
        <v>2239</v>
      </c>
      <c r="C1245" s="364"/>
      <c r="D1245" s="364"/>
      <c r="E1245" s="328" t="str">
        <f t="shared" si="59"/>
        <v/>
      </c>
      <c r="F1245" s="297" t="str">
        <f t="shared" si="57"/>
        <v>否</v>
      </c>
      <c r="G1245" s="172" t="str">
        <f t="shared" si="58"/>
        <v>项</v>
      </c>
    </row>
    <row r="1246" ht="36" hidden="1" customHeight="1" spans="1:7">
      <c r="A1246" s="456" t="s">
        <v>2240</v>
      </c>
      <c r="B1246" s="329" t="s">
        <v>2241</v>
      </c>
      <c r="C1246" s="364"/>
      <c r="D1246" s="364"/>
      <c r="E1246" s="328" t="str">
        <f t="shared" si="59"/>
        <v/>
      </c>
      <c r="F1246" s="297" t="str">
        <f t="shared" si="57"/>
        <v>否</v>
      </c>
      <c r="G1246" s="172" t="str">
        <f t="shared" si="58"/>
        <v>项</v>
      </c>
    </row>
    <row r="1247" ht="36" hidden="1" customHeight="1" spans="1:7">
      <c r="A1247" s="456" t="s">
        <v>2242</v>
      </c>
      <c r="B1247" s="329" t="s">
        <v>2243</v>
      </c>
      <c r="C1247" s="364"/>
      <c r="D1247" s="364"/>
      <c r="E1247" s="328" t="str">
        <f t="shared" si="59"/>
        <v/>
      </c>
      <c r="F1247" s="297" t="str">
        <f t="shared" si="57"/>
        <v>否</v>
      </c>
      <c r="G1247" s="172" t="str">
        <f t="shared" si="58"/>
        <v>项</v>
      </c>
    </row>
    <row r="1248" ht="36" hidden="1" customHeight="1" spans="1:7">
      <c r="A1248" s="456" t="s">
        <v>2244</v>
      </c>
      <c r="B1248" s="329" t="s">
        <v>2245</v>
      </c>
      <c r="C1248" s="364"/>
      <c r="D1248" s="364"/>
      <c r="E1248" s="328" t="str">
        <f t="shared" si="59"/>
        <v/>
      </c>
      <c r="F1248" s="297" t="str">
        <f t="shared" si="57"/>
        <v>否</v>
      </c>
      <c r="G1248" s="172" t="str">
        <f t="shared" si="58"/>
        <v>项</v>
      </c>
    </row>
    <row r="1249" ht="36" hidden="1" customHeight="1" spans="1:7">
      <c r="A1249" s="456" t="s">
        <v>2246</v>
      </c>
      <c r="B1249" s="329" t="s">
        <v>2247</v>
      </c>
      <c r="C1249" s="364"/>
      <c r="D1249" s="364"/>
      <c r="E1249" s="328" t="str">
        <f t="shared" si="59"/>
        <v/>
      </c>
      <c r="F1249" s="297" t="str">
        <f t="shared" si="57"/>
        <v>否</v>
      </c>
      <c r="G1249" s="172" t="str">
        <f t="shared" si="58"/>
        <v>项</v>
      </c>
    </row>
    <row r="1250" ht="36" hidden="1" customHeight="1" spans="1:7">
      <c r="A1250" s="456" t="s">
        <v>2248</v>
      </c>
      <c r="B1250" s="329" t="s">
        <v>2249</v>
      </c>
      <c r="C1250" s="364"/>
      <c r="D1250" s="364"/>
      <c r="E1250" s="328" t="str">
        <f t="shared" si="59"/>
        <v/>
      </c>
      <c r="F1250" s="297" t="str">
        <f t="shared" si="57"/>
        <v>否</v>
      </c>
      <c r="G1250" s="172" t="str">
        <f t="shared" si="58"/>
        <v>项</v>
      </c>
    </row>
    <row r="1251" ht="36" hidden="1" customHeight="1" spans="1:7">
      <c r="A1251" s="456" t="s">
        <v>2250</v>
      </c>
      <c r="B1251" s="329" t="s">
        <v>2251</v>
      </c>
      <c r="C1251" s="364"/>
      <c r="D1251" s="364"/>
      <c r="E1251" s="328" t="str">
        <f t="shared" si="59"/>
        <v/>
      </c>
      <c r="F1251" s="297" t="str">
        <f t="shared" si="57"/>
        <v>否</v>
      </c>
      <c r="G1251" s="172" t="str">
        <f t="shared" si="58"/>
        <v>项</v>
      </c>
    </row>
    <row r="1252" ht="36" hidden="1" customHeight="1" spans="1:7">
      <c r="A1252" s="456" t="s">
        <v>2252</v>
      </c>
      <c r="B1252" s="329" t="s">
        <v>2253</v>
      </c>
      <c r="C1252" s="364"/>
      <c r="D1252" s="364"/>
      <c r="E1252" s="328" t="str">
        <f t="shared" si="59"/>
        <v/>
      </c>
      <c r="F1252" s="297" t="str">
        <f t="shared" si="57"/>
        <v>否</v>
      </c>
      <c r="G1252" s="172" t="str">
        <f t="shared" si="58"/>
        <v>项</v>
      </c>
    </row>
    <row r="1253" ht="36" hidden="1" customHeight="1" spans="1:7">
      <c r="A1253" s="456" t="s">
        <v>2254</v>
      </c>
      <c r="B1253" s="329" t="s">
        <v>157</v>
      </c>
      <c r="C1253" s="364"/>
      <c r="D1253" s="364"/>
      <c r="E1253" s="328" t="str">
        <f t="shared" si="59"/>
        <v/>
      </c>
      <c r="F1253" s="297" t="str">
        <f t="shared" si="57"/>
        <v>否</v>
      </c>
      <c r="G1253" s="172" t="str">
        <f t="shared" si="58"/>
        <v>项</v>
      </c>
    </row>
    <row r="1254" ht="36" hidden="1" customHeight="1" spans="1:7">
      <c r="A1254" s="456" t="s">
        <v>2255</v>
      </c>
      <c r="B1254" s="329" t="s">
        <v>2256</v>
      </c>
      <c r="C1254" s="364"/>
      <c r="D1254" s="364"/>
      <c r="E1254" s="328" t="str">
        <f t="shared" si="59"/>
        <v/>
      </c>
      <c r="F1254" s="297" t="str">
        <f t="shared" si="57"/>
        <v>否</v>
      </c>
      <c r="G1254" s="172" t="str">
        <f t="shared" si="58"/>
        <v>项</v>
      </c>
    </row>
    <row r="1255" ht="36" hidden="1" customHeight="1" spans="1:7">
      <c r="A1255" s="455" t="s">
        <v>2257</v>
      </c>
      <c r="B1255" s="321" t="s">
        <v>2258</v>
      </c>
      <c r="C1255" s="360">
        <f>SUM(C1256:C1260)</f>
        <v>0</v>
      </c>
      <c r="D1255" s="360">
        <f>SUM(D1256:D1260)</f>
        <v>0</v>
      </c>
      <c r="E1255" s="323" t="str">
        <f t="shared" si="59"/>
        <v/>
      </c>
      <c r="F1255" s="297" t="str">
        <f t="shared" si="57"/>
        <v>否</v>
      </c>
      <c r="G1255" s="172" t="str">
        <f t="shared" si="58"/>
        <v>款</v>
      </c>
    </row>
    <row r="1256" ht="36" hidden="1" customHeight="1" spans="1:7">
      <c r="A1256" s="456" t="s">
        <v>2259</v>
      </c>
      <c r="B1256" s="329" t="s">
        <v>2260</v>
      </c>
      <c r="C1256" s="364"/>
      <c r="D1256" s="364"/>
      <c r="E1256" s="328" t="str">
        <f t="shared" si="59"/>
        <v/>
      </c>
      <c r="F1256" s="297" t="str">
        <f t="shared" si="57"/>
        <v>否</v>
      </c>
      <c r="G1256" s="172" t="str">
        <f t="shared" si="58"/>
        <v>项</v>
      </c>
    </row>
    <row r="1257" ht="36" hidden="1" customHeight="1" spans="1:7">
      <c r="A1257" s="456" t="s">
        <v>2261</v>
      </c>
      <c r="B1257" s="329" t="s">
        <v>2262</v>
      </c>
      <c r="C1257" s="364"/>
      <c r="D1257" s="364"/>
      <c r="E1257" s="328" t="str">
        <f t="shared" si="59"/>
        <v/>
      </c>
      <c r="F1257" s="297" t="str">
        <f t="shared" si="57"/>
        <v>否</v>
      </c>
      <c r="G1257" s="172" t="str">
        <f t="shared" si="58"/>
        <v>项</v>
      </c>
    </row>
    <row r="1258" ht="36" hidden="1" customHeight="1" spans="1:7">
      <c r="A1258" s="456" t="s">
        <v>2263</v>
      </c>
      <c r="B1258" s="329" t="s">
        <v>2264</v>
      </c>
      <c r="C1258" s="364"/>
      <c r="D1258" s="364"/>
      <c r="E1258" s="328" t="str">
        <f t="shared" si="59"/>
        <v/>
      </c>
      <c r="F1258" s="297" t="str">
        <f t="shared" si="57"/>
        <v>否</v>
      </c>
      <c r="G1258" s="172" t="str">
        <f t="shared" si="58"/>
        <v>项</v>
      </c>
    </row>
    <row r="1259" ht="36" hidden="1" customHeight="1" spans="1:7">
      <c r="A1259" s="458">
        <v>2220305</v>
      </c>
      <c r="B1259" s="468" t="s">
        <v>2265</v>
      </c>
      <c r="C1259" s="364"/>
      <c r="D1259" s="364"/>
      <c r="E1259" s="328" t="str">
        <f t="shared" si="59"/>
        <v/>
      </c>
      <c r="F1259" s="297" t="str">
        <f t="shared" si="57"/>
        <v>否</v>
      </c>
      <c r="G1259" s="172" t="str">
        <f t="shared" si="58"/>
        <v>项</v>
      </c>
    </row>
    <row r="1260" ht="36" hidden="1" customHeight="1" spans="1:7">
      <c r="A1260" s="456" t="s">
        <v>2266</v>
      </c>
      <c r="B1260" s="329" t="s">
        <v>2267</v>
      </c>
      <c r="C1260" s="364"/>
      <c r="D1260" s="364"/>
      <c r="E1260" s="328" t="str">
        <f t="shared" si="59"/>
        <v/>
      </c>
      <c r="F1260" s="297" t="str">
        <f t="shared" si="57"/>
        <v>否</v>
      </c>
      <c r="G1260" s="172" t="str">
        <f t="shared" si="58"/>
        <v>项</v>
      </c>
    </row>
    <row r="1261" ht="36" customHeight="1" spans="1:7">
      <c r="A1261" s="455" t="s">
        <v>2268</v>
      </c>
      <c r="B1261" s="321" t="s">
        <v>2269</v>
      </c>
      <c r="C1261" s="360">
        <f>SUM(C1262:C1266)</f>
        <v>0</v>
      </c>
      <c r="D1261" s="360">
        <f>SUM(D1262:D1266)</f>
        <v>2040</v>
      </c>
      <c r="E1261" s="323"/>
      <c r="F1261" s="297" t="str">
        <f t="shared" si="57"/>
        <v>是</v>
      </c>
      <c r="G1261" s="172" t="str">
        <f t="shared" si="58"/>
        <v>款</v>
      </c>
    </row>
    <row r="1262" ht="36" hidden="1" customHeight="1" spans="1:7">
      <c r="A1262" s="456" t="s">
        <v>2270</v>
      </c>
      <c r="B1262" s="329" t="s">
        <v>2271</v>
      </c>
      <c r="C1262" s="364"/>
      <c r="D1262" s="364"/>
      <c r="E1262" s="328" t="str">
        <f t="shared" si="59"/>
        <v/>
      </c>
      <c r="F1262" s="297" t="str">
        <f t="shared" si="57"/>
        <v>否</v>
      </c>
      <c r="G1262" s="172" t="str">
        <f t="shared" si="58"/>
        <v>项</v>
      </c>
    </row>
    <row r="1263" ht="36" hidden="1" customHeight="1" spans="1:7">
      <c r="A1263" s="456" t="s">
        <v>2272</v>
      </c>
      <c r="B1263" s="329" t="s">
        <v>2273</v>
      </c>
      <c r="C1263" s="364"/>
      <c r="D1263" s="364"/>
      <c r="E1263" s="328" t="str">
        <f t="shared" si="59"/>
        <v/>
      </c>
      <c r="F1263" s="297" t="str">
        <f t="shared" si="57"/>
        <v>否</v>
      </c>
      <c r="G1263" s="172" t="str">
        <f t="shared" si="58"/>
        <v>项</v>
      </c>
    </row>
    <row r="1264" ht="36" customHeight="1" spans="1:7">
      <c r="A1264" s="456" t="s">
        <v>2274</v>
      </c>
      <c r="B1264" s="329" t="s">
        <v>2275</v>
      </c>
      <c r="C1264" s="364">
        <v>0</v>
      </c>
      <c r="D1264" s="364">
        <v>2040</v>
      </c>
      <c r="E1264" s="328"/>
      <c r="F1264" s="297" t="str">
        <f t="shared" si="57"/>
        <v>是</v>
      </c>
      <c r="G1264" s="172" t="str">
        <f t="shared" si="58"/>
        <v>项</v>
      </c>
    </row>
    <row r="1265" ht="36" hidden="1" customHeight="1" spans="1:7">
      <c r="A1265" s="456" t="s">
        <v>2276</v>
      </c>
      <c r="B1265" s="329" t="s">
        <v>2277</v>
      </c>
      <c r="C1265" s="364"/>
      <c r="D1265" s="364"/>
      <c r="E1265" s="328" t="str">
        <f t="shared" si="59"/>
        <v/>
      </c>
      <c r="F1265" s="297" t="str">
        <f t="shared" si="57"/>
        <v>否</v>
      </c>
      <c r="G1265" s="172" t="str">
        <f t="shared" si="58"/>
        <v>项</v>
      </c>
    </row>
    <row r="1266" ht="36" hidden="1" customHeight="1" spans="1:7">
      <c r="A1266" s="456" t="s">
        <v>2278</v>
      </c>
      <c r="B1266" s="329" t="s">
        <v>2279</v>
      </c>
      <c r="C1266" s="364"/>
      <c r="D1266" s="364"/>
      <c r="E1266" s="328" t="str">
        <f t="shared" si="59"/>
        <v/>
      </c>
      <c r="F1266" s="297" t="str">
        <f t="shared" si="57"/>
        <v>否</v>
      </c>
      <c r="G1266" s="172" t="str">
        <f t="shared" si="58"/>
        <v>项</v>
      </c>
    </row>
    <row r="1267" ht="36" customHeight="1" spans="1:7">
      <c r="A1267" s="455" t="s">
        <v>2280</v>
      </c>
      <c r="B1267" s="321" t="s">
        <v>2281</v>
      </c>
      <c r="C1267" s="360">
        <f>SUM(C1268:C1279)</f>
        <v>48</v>
      </c>
      <c r="D1267" s="360">
        <f>SUM(D1268:D1279)</f>
        <v>48</v>
      </c>
      <c r="E1267" s="323">
        <f t="shared" si="59"/>
        <v>0</v>
      </c>
      <c r="F1267" s="297" t="str">
        <f t="shared" si="57"/>
        <v>是</v>
      </c>
      <c r="G1267" s="172" t="str">
        <f t="shared" si="58"/>
        <v>款</v>
      </c>
    </row>
    <row r="1268" ht="36" hidden="1" customHeight="1" spans="1:7">
      <c r="A1268" s="456" t="s">
        <v>2282</v>
      </c>
      <c r="B1268" s="329" t="s">
        <v>2283</v>
      </c>
      <c r="C1268" s="364">
        <v>0</v>
      </c>
      <c r="D1268" s="364"/>
      <c r="E1268" s="328" t="str">
        <f t="shared" si="59"/>
        <v/>
      </c>
      <c r="F1268" s="297" t="str">
        <f t="shared" si="57"/>
        <v>否</v>
      </c>
      <c r="G1268" s="172" t="str">
        <f t="shared" si="58"/>
        <v>项</v>
      </c>
    </row>
    <row r="1269" ht="36" hidden="1" customHeight="1" spans="1:7">
      <c r="A1269" s="456" t="s">
        <v>2284</v>
      </c>
      <c r="B1269" s="329" t="s">
        <v>2285</v>
      </c>
      <c r="C1269" s="364">
        <v>0</v>
      </c>
      <c r="D1269" s="364"/>
      <c r="E1269" s="328" t="str">
        <f t="shared" si="59"/>
        <v/>
      </c>
      <c r="F1269" s="297" t="str">
        <f t="shared" si="57"/>
        <v>否</v>
      </c>
      <c r="G1269" s="172" t="str">
        <f t="shared" si="58"/>
        <v>项</v>
      </c>
    </row>
    <row r="1270" ht="36" customHeight="1" spans="1:7">
      <c r="A1270" s="456" t="s">
        <v>2286</v>
      </c>
      <c r="B1270" s="329" t="s">
        <v>2287</v>
      </c>
      <c r="C1270" s="364">
        <v>48</v>
      </c>
      <c r="D1270" s="364">
        <v>48</v>
      </c>
      <c r="E1270" s="328">
        <f t="shared" si="59"/>
        <v>0</v>
      </c>
      <c r="F1270" s="297" t="str">
        <f t="shared" si="57"/>
        <v>是</v>
      </c>
      <c r="G1270" s="172" t="str">
        <f t="shared" si="58"/>
        <v>项</v>
      </c>
    </row>
    <row r="1271" ht="36" hidden="1" customHeight="1" spans="1:7">
      <c r="A1271" s="456" t="s">
        <v>2288</v>
      </c>
      <c r="B1271" s="329" t="s">
        <v>2289</v>
      </c>
      <c r="C1271" s="364">
        <v>0</v>
      </c>
      <c r="D1271" s="364"/>
      <c r="E1271" s="328" t="str">
        <f t="shared" si="59"/>
        <v/>
      </c>
      <c r="F1271" s="297" t="str">
        <f t="shared" si="57"/>
        <v>否</v>
      </c>
      <c r="G1271" s="172" t="str">
        <f t="shared" si="58"/>
        <v>项</v>
      </c>
    </row>
    <row r="1272" ht="36" hidden="1" customHeight="1" spans="1:7">
      <c r="A1272" s="456" t="s">
        <v>2290</v>
      </c>
      <c r="B1272" s="329" t="s">
        <v>2291</v>
      </c>
      <c r="C1272" s="364">
        <v>0</v>
      </c>
      <c r="D1272" s="364"/>
      <c r="E1272" s="328" t="str">
        <f t="shared" si="59"/>
        <v/>
      </c>
      <c r="F1272" s="297" t="str">
        <f t="shared" si="57"/>
        <v>否</v>
      </c>
      <c r="G1272" s="172" t="str">
        <f t="shared" si="58"/>
        <v>项</v>
      </c>
    </row>
    <row r="1273" ht="36" hidden="1" customHeight="1" spans="1:7">
      <c r="A1273" s="456" t="s">
        <v>2292</v>
      </c>
      <c r="B1273" s="329" t="s">
        <v>2293</v>
      </c>
      <c r="C1273" s="364">
        <v>0</v>
      </c>
      <c r="D1273" s="364"/>
      <c r="E1273" s="328" t="str">
        <f t="shared" si="59"/>
        <v/>
      </c>
      <c r="F1273" s="297" t="str">
        <f t="shared" si="57"/>
        <v>否</v>
      </c>
      <c r="G1273" s="172" t="str">
        <f t="shared" si="58"/>
        <v>项</v>
      </c>
    </row>
    <row r="1274" ht="36" hidden="1" customHeight="1" spans="1:7">
      <c r="A1274" s="456" t="s">
        <v>2294</v>
      </c>
      <c r="B1274" s="329" t="s">
        <v>2295</v>
      </c>
      <c r="C1274" s="364">
        <v>0</v>
      </c>
      <c r="D1274" s="364"/>
      <c r="E1274" s="328" t="str">
        <f t="shared" si="59"/>
        <v/>
      </c>
      <c r="F1274" s="297" t="str">
        <f t="shared" si="57"/>
        <v>否</v>
      </c>
      <c r="G1274" s="172" t="str">
        <f t="shared" si="58"/>
        <v>项</v>
      </c>
    </row>
    <row r="1275" ht="36" hidden="1" customHeight="1" spans="1:7">
      <c r="A1275" s="456" t="s">
        <v>2296</v>
      </c>
      <c r="B1275" s="329" t="s">
        <v>2297</v>
      </c>
      <c r="C1275" s="364">
        <v>0</v>
      </c>
      <c r="D1275" s="364"/>
      <c r="E1275" s="328" t="str">
        <f t="shared" si="59"/>
        <v/>
      </c>
      <c r="F1275" s="297" t="str">
        <f t="shared" si="57"/>
        <v>否</v>
      </c>
      <c r="G1275" s="172" t="str">
        <f t="shared" si="58"/>
        <v>项</v>
      </c>
    </row>
    <row r="1276" ht="36" hidden="1" customHeight="1" spans="1:7">
      <c r="A1276" s="456" t="s">
        <v>2298</v>
      </c>
      <c r="B1276" s="329" t="s">
        <v>2299</v>
      </c>
      <c r="C1276" s="364">
        <v>0</v>
      </c>
      <c r="D1276" s="364"/>
      <c r="E1276" s="328" t="str">
        <f t="shared" si="59"/>
        <v/>
      </c>
      <c r="F1276" s="297" t="str">
        <f t="shared" si="57"/>
        <v>否</v>
      </c>
      <c r="G1276" s="172" t="str">
        <f t="shared" si="58"/>
        <v>项</v>
      </c>
    </row>
    <row r="1277" ht="36" hidden="1" customHeight="1" spans="1:7">
      <c r="A1277" s="456" t="s">
        <v>2300</v>
      </c>
      <c r="B1277" s="329" t="s">
        <v>2301</v>
      </c>
      <c r="C1277" s="364">
        <v>0</v>
      </c>
      <c r="D1277" s="364"/>
      <c r="E1277" s="328" t="str">
        <f t="shared" si="59"/>
        <v/>
      </c>
      <c r="F1277" s="297" t="str">
        <f t="shared" si="57"/>
        <v>否</v>
      </c>
      <c r="G1277" s="172" t="str">
        <f t="shared" si="58"/>
        <v>项</v>
      </c>
    </row>
    <row r="1278" ht="36" hidden="1" customHeight="1" spans="1:7">
      <c r="A1278" s="326">
        <v>2220511</v>
      </c>
      <c r="B1278" s="329" t="s">
        <v>2302</v>
      </c>
      <c r="C1278" s="364">
        <v>0</v>
      </c>
      <c r="D1278" s="364"/>
      <c r="E1278" s="328" t="str">
        <f t="shared" si="59"/>
        <v/>
      </c>
      <c r="F1278" s="297" t="str">
        <f t="shared" si="57"/>
        <v>否</v>
      </c>
      <c r="G1278" s="172" t="str">
        <f t="shared" si="58"/>
        <v>项</v>
      </c>
    </row>
    <row r="1279" ht="36" hidden="1" customHeight="1" spans="1:7">
      <c r="A1279" s="456" t="s">
        <v>2303</v>
      </c>
      <c r="B1279" s="329" t="s">
        <v>2304</v>
      </c>
      <c r="C1279" s="364">
        <v>0</v>
      </c>
      <c r="D1279" s="364"/>
      <c r="E1279" s="328" t="str">
        <f t="shared" si="59"/>
        <v/>
      </c>
      <c r="F1279" s="297" t="str">
        <f t="shared" si="57"/>
        <v>否</v>
      </c>
      <c r="G1279" s="172" t="str">
        <f t="shared" si="58"/>
        <v>项</v>
      </c>
    </row>
    <row r="1280" ht="36" hidden="1" customHeight="1" spans="1:7">
      <c r="A1280" s="455" t="s">
        <v>2305</v>
      </c>
      <c r="B1280" s="460" t="s">
        <v>519</v>
      </c>
      <c r="C1280" s="469"/>
      <c r="D1280" s="469"/>
      <c r="E1280" s="323" t="str">
        <f t="shared" si="59"/>
        <v/>
      </c>
      <c r="F1280" s="297" t="str">
        <f t="shared" si="57"/>
        <v>否</v>
      </c>
      <c r="G1280" s="172" t="str">
        <f t="shared" si="58"/>
        <v>项</v>
      </c>
    </row>
    <row r="1281" ht="36" customHeight="1" spans="1:7">
      <c r="A1281" s="455" t="s">
        <v>109</v>
      </c>
      <c r="B1281" s="321" t="s">
        <v>110</v>
      </c>
      <c r="C1281" s="360">
        <f>C1282+C1294+C1300+C1306+C1314+C1327+C1331+C1337</f>
        <v>5464</v>
      </c>
      <c r="D1281" s="360">
        <f>D1282+D1294+D1300+D1306+D1314+D1327+D1331+D1337</f>
        <v>7638</v>
      </c>
      <c r="E1281" s="323">
        <f t="shared" si="59"/>
        <v>0.398</v>
      </c>
      <c r="F1281" s="297" t="str">
        <f t="shared" si="57"/>
        <v>是</v>
      </c>
      <c r="G1281" s="172" t="str">
        <f t="shared" si="58"/>
        <v>类</v>
      </c>
    </row>
    <row r="1282" ht="36" customHeight="1" spans="1:7">
      <c r="A1282" s="455" t="s">
        <v>2306</v>
      </c>
      <c r="B1282" s="321" t="s">
        <v>2307</v>
      </c>
      <c r="C1282" s="360">
        <f>SUM(C1283:C1293)</f>
        <v>1388</v>
      </c>
      <c r="D1282" s="360">
        <f>SUM(D1283:D1293)</f>
        <v>1621</v>
      </c>
      <c r="E1282" s="323">
        <f t="shared" si="59"/>
        <v>0.168</v>
      </c>
      <c r="F1282" s="297" t="str">
        <f t="shared" si="57"/>
        <v>是</v>
      </c>
      <c r="G1282" s="172" t="str">
        <f t="shared" si="58"/>
        <v>款</v>
      </c>
    </row>
    <row r="1283" ht="36" customHeight="1" spans="1:7">
      <c r="A1283" s="456" t="s">
        <v>2308</v>
      </c>
      <c r="B1283" s="329" t="s">
        <v>139</v>
      </c>
      <c r="C1283" s="364">
        <v>871</v>
      </c>
      <c r="D1283" s="364">
        <v>1099</v>
      </c>
      <c r="E1283" s="328">
        <f t="shared" si="59"/>
        <v>0.262</v>
      </c>
      <c r="F1283" s="297" t="str">
        <f t="shared" si="57"/>
        <v>是</v>
      </c>
      <c r="G1283" s="172" t="str">
        <f t="shared" si="58"/>
        <v>项</v>
      </c>
    </row>
    <row r="1284" ht="36" hidden="1" customHeight="1" spans="1:7">
      <c r="A1284" s="456" t="s">
        <v>2309</v>
      </c>
      <c r="B1284" s="329" t="s">
        <v>141</v>
      </c>
      <c r="C1284" s="364">
        <v>0</v>
      </c>
      <c r="D1284" s="364"/>
      <c r="E1284" s="328" t="str">
        <f t="shared" si="59"/>
        <v/>
      </c>
      <c r="F1284" s="297" t="str">
        <f t="shared" ref="F1284:F1347" si="60">IF(LEN(A1284)=3,"是",IF(B1284&lt;&gt;"",IF(SUM(C1284:D1284)&lt;&gt;0,"是","否"),"是"))</f>
        <v>否</v>
      </c>
      <c r="G1284" s="172" t="str">
        <f t="shared" ref="G1284:G1347" si="61">IF(LEN(A1284)=3,"类",IF(LEN(A1284)=5,"款","项"))</f>
        <v>项</v>
      </c>
    </row>
    <row r="1285" ht="36" hidden="1" customHeight="1" spans="1:7">
      <c r="A1285" s="456" t="s">
        <v>2310</v>
      </c>
      <c r="B1285" s="329" t="s">
        <v>143</v>
      </c>
      <c r="C1285" s="364">
        <v>0</v>
      </c>
      <c r="D1285" s="364"/>
      <c r="E1285" s="328" t="str">
        <f t="shared" ref="E1285:E1348" si="62">IF(D1285&gt;0,D1285/C1285-1,IF(C1285&lt;0,-(D1285/C1285-1),""))</f>
        <v/>
      </c>
      <c r="F1285" s="297" t="str">
        <f t="shared" si="60"/>
        <v>否</v>
      </c>
      <c r="G1285" s="172" t="str">
        <f t="shared" si="61"/>
        <v>项</v>
      </c>
    </row>
    <row r="1286" ht="36" customHeight="1" spans="1:7">
      <c r="A1286" s="456" t="s">
        <v>2311</v>
      </c>
      <c r="B1286" s="329" t="s">
        <v>2312</v>
      </c>
      <c r="C1286" s="364">
        <v>53</v>
      </c>
      <c r="D1286" s="364">
        <v>3</v>
      </c>
      <c r="E1286" s="328">
        <f t="shared" si="62"/>
        <v>-0.943</v>
      </c>
      <c r="F1286" s="297" t="str">
        <f t="shared" si="60"/>
        <v>是</v>
      </c>
      <c r="G1286" s="172" t="str">
        <f t="shared" si="61"/>
        <v>项</v>
      </c>
    </row>
    <row r="1287" ht="36" hidden="1" customHeight="1" spans="1:7">
      <c r="A1287" s="456" t="s">
        <v>2313</v>
      </c>
      <c r="B1287" s="329" t="s">
        <v>2314</v>
      </c>
      <c r="C1287" s="364">
        <v>0</v>
      </c>
      <c r="D1287" s="364"/>
      <c r="E1287" s="328" t="str">
        <f t="shared" si="62"/>
        <v/>
      </c>
      <c r="F1287" s="297" t="str">
        <f t="shared" si="60"/>
        <v>否</v>
      </c>
      <c r="G1287" s="172" t="str">
        <f t="shared" si="61"/>
        <v>项</v>
      </c>
    </row>
    <row r="1288" ht="36" customHeight="1" spans="1:7">
      <c r="A1288" s="456" t="s">
        <v>2315</v>
      </c>
      <c r="B1288" s="329" t="s">
        <v>2316</v>
      </c>
      <c r="C1288" s="364">
        <v>94</v>
      </c>
      <c r="D1288" s="364">
        <v>30</v>
      </c>
      <c r="E1288" s="328">
        <f t="shared" si="62"/>
        <v>-0.681</v>
      </c>
      <c r="F1288" s="297" t="str">
        <f t="shared" si="60"/>
        <v>是</v>
      </c>
      <c r="G1288" s="172" t="str">
        <f t="shared" si="61"/>
        <v>项</v>
      </c>
    </row>
    <row r="1289" ht="36" hidden="1" customHeight="1" spans="1:7">
      <c r="A1289" s="456" t="s">
        <v>2317</v>
      </c>
      <c r="B1289" s="329" t="s">
        <v>2318</v>
      </c>
      <c r="C1289" s="364">
        <v>0</v>
      </c>
      <c r="D1289" s="364"/>
      <c r="E1289" s="328" t="str">
        <f t="shared" si="62"/>
        <v/>
      </c>
      <c r="F1289" s="297" t="str">
        <f t="shared" si="60"/>
        <v>否</v>
      </c>
      <c r="G1289" s="172" t="str">
        <f t="shared" si="61"/>
        <v>项</v>
      </c>
    </row>
    <row r="1290" ht="36" customHeight="1" spans="1:7">
      <c r="A1290" s="456" t="s">
        <v>2319</v>
      </c>
      <c r="B1290" s="329" t="s">
        <v>2320</v>
      </c>
      <c r="C1290" s="364">
        <v>61</v>
      </c>
      <c r="D1290" s="364">
        <v>44</v>
      </c>
      <c r="E1290" s="328">
        <f t="shared" si="62"/>
        <v>-0.279</v>
      </c>
      <c r="F1290" s="297" t="str">
        <f t="shared" si="60"/>
        <v>是</v>
      </c>
      <c r="G1290" s="172" t="str">
        <f t="shared" si="61"/>
        <v>项</v>
      </c>
    </row>
    <row r="1291" ht="36" customHeight="1" spans="1:7">
      <c r="A1291" s="456" t="s">
        <v>2321</v>
      </c>
      <c r="B1291" s="329" t="s">
        <v>2322</v>
      </c>
      <c r="C1291" s="364">
        <v>28</v>
      </c>
      <c r="D1291" s="364">
        <v>138</v>
      </c>
      <c r="E1291" s="328">
        <f t="shared" si="62"/>
        <v>3.929</v>
      </c>
      <c r="F1291" s="297" t="str">
        <f t="shared" si="60"/>
        <v>是</v>
      </c>
      <c r="G1291" s="172" t="str">
        <f t="shared" si="61"/>
        <v>项</v>
      </c>
    </row>
    <row r="1292" ht="36" customHeight="1" spans="1:7">
      <c r="A1292" s="456" t="s">
        <v>2323</v>
      </c>
      <c r="B1292" s="329" t="s">
        <v>157</v>
      </c>
      <c r="C1292" s="364">
        <v>281</v>
      </c>
      <c r="D1292" s="364">
        <v>294</v>
      </c>
      <c r="E1292" s="328">
        <f t="shared" si="62"/>
        <v>0.046</v>
      </c>
      <c r="F1292" s="297" t="str">
        <f t="shared" si="60"/>
        <v>是</v>
      </c>
      <c r="G1292" s="172" t="str">
        <f t="shared" si="61"/>
        <v>项</v>
      </c>
    </row>
    <row r="1293" ht="36" customHeight="1" spans="1:7">
      <c r="A1293" s="456" t="s">
        <v>2324</v>
      </c>
      <c r="B1293" s="329" t="s">
        <v>2325</v>
      </c>
      <c r="C1293" s="364">
        <v>0</v>
      </c>
      <c r="D1293" s="364">
        <v>13</v>
      </c>
      <c r="E1293" s="328"/>
      <c r="F1293" s="297" t="str">
        <f t="shared" si="60"/>
        <v>是</v>
      </c>
      <c r="G1293" s="172" t="str">
        <f t="shared" si="61"/>
        <v>项</v>
      </c>
    </row>
    <row r="1294" ht="36" customHeight="1" spans="1:7">
      <c r="A1294" s="455" t="s">
        <v>2326</v>
      </c>
      <c r="B1294" s="321" t="s">
        <v>2327</v>
      </c>
      <c r="C1294" s="360">
        <f>SUM(C1295:C1299)</f>
        <v>2682</v>
      </c>
      <c r="D1294" s="360">
        <f>SUM(D1295:D1299)</f>
        <v>2427</v>
      </c>
      <c r="E1294" s="323">
        <f t="shared" si="62"/>
        <v>-0.095</v>
      </c>
      <c r="F1294" s="297" t="str">
        <f t="shared" si="60"/>
        <v>是</v>
      </c>
      <c r="G1294" s="172" t="str">
        <f t="shared" si="61"/>
        <v>款</v>
      </c>
    </row>
    <row r="1295" ht="36" customHeight="1" spans="1:7">
      <c r="A1295" s="456" t="s">
        <v>2328</v>
      </c>
      <c r="B1295" s="329" t="s">
        <v>139</v>
      </c>
      <c r="C1295" s="364">
        <v>1985</v>
      </c>
      <c r="D1295" s="364">
        <v>2410</v>
      </c>
      <c r="E1295" s="328">
        <f t="shared" si="62"/>
        <v>0.214</v>
      </c>
      <c r="F1295" s="297" t="str">
        <f t="shared" si="60"/>
        <v>是</v>
      </c>
      <c r="G1295" s="172" t="str">
        <f t="shared" si="61"/>
        <v>项</v>
      </c>
    </row>
    <row r="1296" ht="36" hidden="1" customHeight="1" spans="1:7">
      <c r="A1296" s="456" t="s">
        <v>2329</v>
      </c>
      <c r="B1296" s="329" t="s">
        <v>141</v>
      </c>
      <c r="C1296" s="364">
        <v>0</v>
      </c>
      <c r="D1296" s="364"/>
      <c r="E1296" s="328" t="str">
        <f t="shared" si="62"/>
        <v/>
      </c>
      <c r="F1296" s="297" t="str">
        <f t="shared" si="60"/>
        <v>否</v>
      </c>
      <c r="G1296" s="172" t="str">
        <f t="shared" si="61"/>
        <v>项</v>
      </c>
    </row>
    <row r="1297" ht="36" hidden="1" customHeight="1" spans="1:7">
      <c r="A1297" s="456" t="s">
        <v>2330</v>
      </c>
      <c r="B1297" s="329" t="s">
        <v>143</v>
      </c>
      <c r="C1297" s="364">
        <v>0</v>
      </c>
      <c r="D1297" s="364"/>
      <c r="E1297" s="328" t="str">
        <f t="shared" si="62"/>
        <v/>
      </c>
      <c r="F1297" s="297" t="str">
        <f t="shared" si="60"/>
        <v>否</v>
      </c>
      <c r="G1297" s="172" t="str">
        <f t="shared" si="61"/>
        <v>项</v>
      </c>
    </row>
    <row r="1298" ht="36" customHeight="1" spans="1:7">
      <c r="A1298" s="456" t="s">
        <v>2331</v>
      </c>
      <c r="B1298" s="329" t="s">
        <v>2332</v>
      </c>
      <c r="C1298" s="364">
        <v>697</v>
      </c>
      <c r="D1298" s="364">
        <v>17</v>
      </c>
      <c r="E1298" s="328">
        <f t="shared" si="62"/>
        <v>-0.976</v>
      </c>
      <c r="F1298" s="297" t="str">
        <f t="shared" si="60"/>
        <v>是</v>
      </c>
      <c r="G1298" s="172" t="str">
        <f t="shared" si="61"/>
        <v>项</v>
      </c>
    </row>
    <row r="1299" ht="36" hidden="1" customHeight="1" spans="1:7">
      <c r="A1299" s="456" t="s">
        <v>2333</v>
      </c>
      <c r="B1299" s="329" t="s">
        <v>2334</v>
      </c>
      <c r="C1299" s="364">
        <v>0</v>
      </c>
      <c r="D1299" s="364"/>
      <c r="E1299" s="328" t="str">
        <f t="shared" si="62"/>
        <v/>
      </c>
      <c r="F1299" s="297" t="str">
        <f t="shared" si="60"/>
        <v>否</v>
      </c>
      <c r="G1299" s="172" t="str">
        <f t="shared" si="61"/>
        <v>项</v>
      </c>
    </row>
    <row r="1300" ht="36" hidden="1" customHeight="1" spans="1:7">
      <c r="A1300" s="455" t="s">
        <v>2335</v>
      </c>
      <c r="B1300" s="321" t="s">
        <v>2336</v>
      </c>
      <c r="C1300" s="360">
        <f>SUM(C1301:C1305)</f>
        <v>0</v>
      </c>
      <c r="D1300" s="360">
        <f>SUM(D1301:D1305)</f>
        <v>0</v>
      </c>
      <c r="E1300" s="323" t="str">
        <f t="shared" si="62"/>
        <v/>
      </c>
      <c r="F1300" s="297" t="str">
        <f t="shared" si="60"/>
        <v>否</v>
      </c>
      <c r="G1300" s="172" t="str">
        <f t="shared" si="61"/>
        <v>款</v>
      </c>
    </row>
    <row r="1301" ht="36" hidden="1" customHeight="1" spans="1:7">
      <c r="A1301" s="456" t="s">
        <v>2337</v>
      </c>
      <c r="B1301" s="329" t="s">
        <v>139</v>
      </c>
      <c r="C1301" s="364"/>
      <c r="D1301" s="364"/>
      <c r="E1301" s="328" t="str">
        <f t="shared" si="62"/>
        <v/>
      </c>
      <c r="F1301" s="297" t="str">
        <f t="shared" si="60"/>
        <v>否</v>
      </c>
      <c r="G1301" s="172" t="str">
        <f t="shared" si="61"/>
        <v>项</v>
      </c>
    </row>
    <row r="1302" ht="36" hidden="1" customHeight="1" spans="1:7">
      <c r="A1302" s="456" t="s">
        <v>2338</v>
      </c>
      <c r="B1302" s="329" t="s">
        <v>141</v>
      </c>
      <c r="C1302" s="364"/>
      <c r="D1302" s="364"/>
      <c r="E1302" s="328" t="str">
        <f t="shared" si="62"/>
        <v/>
      </c>
      <c r="F1302" s="297" t="str">
        <f t="shared" si="60"/>
        <v>否</v>
      </c>
      <c r="G1302" s="172" t="str">
        <f t="shared" si="61"/>
        <v>项</v>
      </c>
    </row>
    <row r="1303" ht="36" hidden="1" customHeight="1" spans="1:7">
      <c r="A1303" s="456" t="s">
        <v>2339</v>
      </c>
      <c r="B1303" s="329" t="s">
        <v>143</v>
      </c>
      <c r="C1303" s="364"/>
      <c r="D1303" s="364"/>
      <c r="E1303" s="328" t="str">
        <f t="shared" si="62"/>
        <v/>
      </c>
      <c r="F1303" s="297" t="str">
        <f t="shared" si="60"/>
        <v>否</v>
      </c>
      <c r="G1303" s="172" t="str">
        <f t="shared" si="61"/>
        <v>项</v>
      </c>
    </row>
    <row r="1304" ht="36" hidden="1" customHeight="1" spans="1:7">
      <c r="A1304" s="456" t="s">
        <v>2340</v>
      </c>
      <c r="B1304" s="329" t="s">
        <v>2341</v>
      </c>
      <c r="C1304" s="364"/>
      <c r="D1304" s="364"/>
      <c r="E1304" s="328" t="str">
        <f t="shared" si="62"/>
        <v/>
      </c>
      <c r="F1304" s="297" t="str">
        <f t="shared" si="60"/>
        <v>否</v>
      </c>
      <c r="G1304" s="172" t="str">
        <f t="shared" si="61"/>
        <v>项</v>
      </c>
    </row>
    <row r="1305" ht="36" hidden="1" customHeight="1" spans="1:7">
      <c r="A1305" s="456" t="s">
        <v>2342</v>
      </c>
      <c r="B1305" s="329" t="s">
        <v>2343</v>
      </c>
      <c r="C1305" s="364"/>
      <c r="D1305" s="364"/>
      <c r="E1305" s="328" t="str">
        <f t="shared" si="62"/>
        <v/>
      </c>
      <c r="F1305" s="297" t="str">
        <f t="shared" si="60"/>
        <v>否</v>
      </c>
      <c r="G1305" s="172" t="str">
        <f t="shared" si="61"/>
        <v>项</v>
      </c>
    </row>
    <row r="1306" ht="36" hidden="1" customHeight="1" spans="1:7">
      <c r="A1306" s="455" t="s">
        <v>2344</v>
      </c>
      <c r="B1306" s="321" t="s">
        <v>2345</v>
      </c>
      <c r="C1306" s="360">
        <f>SUM(C1307:C1313)</f>
        <v>0</v>
      </c>
      <c r="D1306" s="360">
        <f>SUM(D1307:D1313)</f>
        <v>0</v>
      </c>
      <c r="E1306" s="323" t="str">
        <f t="shared" si="62"/>
        <v/>
      </c>
      <c r="F1306" s="297" t="str">
        <f t="shared" si="60"/>
        <v>否</v>
      </c>
      <c r="G1306" s="172" t="str">
        <f t="shared" si="61"/>
        <v>款</v>
      </c>
    </row>
    <row r="1307" ht="36" hidden="1" customHeight="1" spans="1:7">
      <c r="A1307" s="456" t="s">
        <v>2346</v>
      </c>
      <c r="B1307" s="329" t="s">
        <v>139</v>
      </c>
      <c r="C1307" s="364"/>
      <c r="D1307" s="364"/>
      <c r="E1307" s="328" t="str">
        <f t="shared" si="62"/>
        <v/>
      </c>
      <c r="F1307" s="297" t="str">
        <f t="shared" si="60"/>
        <v>否</v>
      </c>
      <c r="G1307" s="172" t="str">
        <f t="shared" si="61"/>
        <v>项</v>
      </c>
    </row>
    <row r="1308" ht="36" hidden="1" customHeight="1" spans="1:7">
      <c r="A1308" s="456" t="s">
        <v>2347</v>
      </c>
      <c r="B1308" s="329" t="s">
        <v>141</v>
      </c>
      <c r="C1308" s="364"/>
      <c r="D1308" s="364"/>
      <c r="E1308" s="328" t="str">
        <f t="shared" si="62"/>
        <v/>
      </c>
      <c r="F1308" s="297" t="str">
        <f t="shared" si="60"/>
        <v>否</v>
      </c>
      <c r="G1308" s="172" t="str">
        <f t="shared" si="61"/>
        <v>项</v>
      </c>
    </row>
    <row r="1309" ht="36" hidden="1" customHeight="1" spans="1:7">
      <c r="A1309" s="456" t="s">
        <v>2348</v>
      </c>
      <c r="B1309" s="329" t="s">
        <v>143</v>
      </c>
      <c r="C1309" s="364"/>
      <c r="D1309" s="364"/>
      <c r="E1309" s="328" t="str">
        <f t="shared" si="62"/>
        <v/>
      </c>
      <c r="F1309" s="297" t="str">
        <f t="shared" si="60"/>
        <v>否</v>
      </c>
      <c r="G1309" s="172" t="str">
        <f t="shared" si="61"/>
        <v>项</v>
      </c>
    </row>
    <row r="1310" ht="36" hidden="1" customHeight="1" spans="1:7">
      <c r="A1310" s="456" t="s">
        <v>2349</v>
      </c>
      <c r="B1310" s="329" t="s">
        <v>2350</v>
      </c>
      <c r="C1310" s="364"/>
      <c r="D1310" s="364"/>
      <c r="E1310" s="328" t="str">
        <f t="shared" si="62"/>
        <v/>
      </c>
      <c r="F1310" s="297" t="str">
        <f t="shared" si="60"/>
        <v>否</v>
      </c>
      <c r="G1310" s="172" t="str">
        <f t="shared" si="61"/>
        <v>项</v>
      </c>
    </row>
    <row r="1311" ht="36" hidden="1" customHeight="1" spans="1:7">
      <c r="A1311" s="456" t="s">
        <v>2351</v>
      </c>
      <c r="B1311" s="329" t="s">
        <v>2352</v>
      </c>
      <c r="C1311" s="364"/>
      <c r="D1311" s="364"/>
      <c r="E1311" s="328" t="str">
        <f t="shared" si="62"/>
        <v/>
      </c>
      <c r="F1311" s="297" t="str">
        <f t="shared" si="60"/>
        <v>否</v>
      </c>
      <c r="G1311" s="172" t="str">
        <f t="shared" si="61"/>
        <v>项</v>
      </c>
    </row>
    <row r="1312" ht="36" hidden="1" customHeight="1" spans="1:7">
      <c r="A1312" s="456" t="s">
        <v>2353</v>
      </c>
      <c r="B1312" s="329" t="s">
        <v>157</v>
      </c>
      <c r="C1312" s="364"/>
      <c r="D1312" s="364"/>
      <c r="E1312" s="328" t="str">
        <f t="shared" si="62"/>
        <v/>
      </c>
      <c r="F1312" s="297" t="str">
        <f t="shared" si="60"/>
        <v>否</v>
      </c>
      <c r="G1312" s="172" t="str">
        <f t="shared" si="61"/>
        <v>项</v>
      </c>
    </row>
    <row r="1313" ht="36" hidden="1" customHeight="1" spans="1:7">
      <c r="A1313" s="456" t="s">
        <v>2354</v>
      </c>
      <c r="B1313" s="329" t="s">
        <v>2355</v>
      </c>
      <c r="C1313" s="364"/>
      <c r="D1313" s="364"/>
      <c r="E1313" s="328" t="str">
        <f t="shared" si="62"/>
        <v/>
      </c>
      <c r="F1313" s="297" t="str">
        <f t="shared" si="60"/>
        <v>否</v>
      </c>
      <c r="G1313" s="172" t="str">
        <f t="shared" si="61"/>
        <v>项</v>
      </c>
    </row>
    <row r="1314" ht="36" customHeight="1" spans="1:7">
      <c r="A1314" s="455" t="s">
        <v>2356</v>
      </c>
      <c r="B1314" s="321" t="s">
        <v>2357</v>
      </c>
      <c r="C1314" s="360">
        <f>SUM(C1315:C1326)</f>
        <v>632</v>
      </c>
      <c r="D1314" s="360">
        <f>SUM(D1315:D1326)</f>
        <v>640</v>
      </c>
      <c r="E1314" s="323">
        <f t="shared" si="62"/>
        <v>0.013</v>
      </c>
      <c r="F1314" s="297" t="str">
        <f t="shared" si="60"/>
        <v>是</v>
      </c>
      <c r="G1314" s="172" t="str">
        <f t="shared" si="61"/>
        <v>款</v>
      </c>
    </row>
    <row r="1315" ht="36" customHeight="1" spans="1:7">
      <c r="A1315" s="456" t="s">
        <v>2358</v>
      </c>
      <c r="B1315" s="329" t="s">
        <v>139</v>
      </c>
      <c r="C1315" s="364">
        <v>334</v>
      </c>
      <c r="D1315" s="364">
        <v>411</v>
      </c>
      <c r="E1315" s="328">
        <f t="shared" si="62"/>
        <v>0.231</v>
      </c>
      <c r="F1315" s="297" t="str">
        <f t="shared" si="60"/>
        <v>是</v>
      </c>
      <c r="G1315" s="172" t="str">
        <f t="shared" si="61"/>
        <v>项</v>
      </c>
    </row>
    <row r="1316" ht="36" hidden="1" customHeight="1" spans="1:7">
      <c r="A1316" s="456" t="s">
        <v>2359</v>
      </c>
      <c r="B1316" s="329" t="s">
        <v>141</v>
      </c>
      <c r="C1316" s="364">
        <v>0</v>
      </c>
      <c r="D1316" s="364"/>
      <c r="E1316" s="328" t="str">
        <f t="shared" si="62"/>
        <v/>
      </c>
      <c r="F1316" s="297" t="str">
        <f t="shared" si="60"/>
        <v>否</v>
      </c>
      <c r="G1316" s="172" t="str">
        <f t="shared" si="61"/>
        <v>项</v>
      </c>
    </row>
    <row r="1317" ht="36" hidden="1" customHeight="1" spans="1:7">
      <c r="A1317" s="456" t="s">
        <v>2360</v>
      </c>
      <c r="B1317" s="329" t="s">
        <v>143</v>
      </c>
      <c r="C1317" s="364">
        <v>0</v>
      </c>
      <c r="D1317" s="364"/>
      <c r="E1317" s="328" t="str">
        <f t="shared" si="62"/>
        <v/>
      </c>
      <c r="F1317" s="297" t="str">
        <f t="shared" si="60"/>
        <v>否</v>
      </c>
      <c r="G1317" s="172" t="str">
        <f t="shared" si="61"/>
        <v>项</v>
      </c>
    </row>
    <row r="1318" ht="36" hidden="1" customHeight="1" spans="1:7">
      <c r="A1318" s="456" t="s">
        <v>2361</v>
      </c>
      <c r="B1318" s="329" t="s">
        <v>2362</v>
      </c>
      <c r="C1318" s="364">
        <v>0</v>
      </c>
      <c r="D1318" s="364"/>
      <c r="E1318" s="328" t="str">
        <f t="shared" si="62"/>
        <v/>
      </c>
      <c r="F1318" s="297" t="str">
        <f t="shared" si="60"/>
        <v>否</v>
      </c>
      <c r="G1318" s="172" t="str">
        <f t="shared" si="61"/>
        <v>项</v>
      </c>
    </row>
    <row r="1319" ht="36" customHeight="1" spans="1:7">
      <c r="A1319" s="456" t="s">
        <v>2363</v>
      </c>
      <c r="B1319" s="329" t="s">
        <v>2364</v>
      </c>
      <c r="C1319" s="364">
        <v>84</v>
      </c>
      <c r="D1319" s="364">
        <v>10</v>
      </c>
      <c r="E1319" s="328">
        <f t="shared" si="62"/>
        <v>-0.881</v>
      </c>
      <c r="F1319" s="297" t="str">
        <f t="shared" si="60"/>
        <v>是</v>
      </c>
      <c r="G1319" s="172" t="str">
        <f t="shared" si="61"/>
        <v>项</v>
      </c>
    </row>
    <row r="1320" ht="36" customHeight="1" spans="1:7">
      <c r="A1320" s="456" t="s">
        <v>2365</v>
      </c>
      <c r="B1320" s="329" t="s">
        <v>2366</v>
      </c>
      <c r="C1320" s="364">
        <v>14</v>
      </c>
      <c r="D1320" s="364">
        <v>19</v>
      </c>
      <c r="E1320" s="328">
        <f t="shared" si="62"/>
        <v>0.357</v>
      </c>
      <c r="F1320" s="297" t="str">
        <f t="shared" si="60"/>
        <v>是</v>
      </c>
      <c r="G1320" s="172" t="str">
        <f t="shared" si="61"/>
        <v>项</v>
      </c>
    </row>
    <row r="1321" ht="36" customHeight="1" spans="1:7">
      <c r="A1321" s="456" t="s">
        <v>2367</v>
      </c>
      <c r="B1321" s="329" t="s">
        <v>2368</v>
      </c>
      <c r="C1321" s="364">
        <v>25</v>
      </c>
      <c r="D1321" s="364">
        <v>11</v>
      </c>
      <c r="E1321" s="328">
        <f t="shared" si="62"/>
        <v>-0.56</v>
      </c>
      <c r="F1321" s="297" t="str">
        <f t="shared" si="60"/>
        <v>是</v>
      </c>
      <c r="G1321" s="172" t="str">
        <f t="shared" si="61"/>
        <v>项</v>
      </c>
    </row>
    <row r="1322" ht="36" hidden="1" customHeight="1" spans="1:7">
      <c r="A1322" s="456" t="s">
        <v>2369</v>
      </c>
      <c r="B1322" s="329" t="s">
        <v>2370</v>
      </c>
      <c r="C1322" s="364">
        <v>0</v>
      </c>
      <c r="D1322" s="364"/>
      <c r="E1322" s="328" t="str">
        <f t="shared" si="62"/>
        <v/>
      </c>
      <c r="F1322" s="297" t="str">
        <f t="shared" si="60"/>
        <v>否</v>
      </c>
      <c r="G1322" s="172" t="str">
        <f t="shared" si="61"/>
        <v>项</v>
      </c>
    </row>
    <row r="1323" ht="36" hidden="1" customHeight="1" spans="1:7">
      <c r="A1323" s="456" t="s">
        <v>2371</v>
      </c>
      <c r="B1323" s="329" t="s">
        <v>2372</v>
      </c>
      <c r="C1323" s="364">
        <v>0</v>
      </c>
      <c r="D1323" s="364"/>
      <c r="E1323" s="328" t="str">
        <f t="shared" si="62"/>
        <v/>
      </c>
      <c r="F1323" s="297" t="str">
        <f t="shared" si="60"/>
        <v>否</v>
      </c>
      <c r="G1323" s="172" t="str">
        <f t="shared" si="61"/>
        <v>项</v>
      </c>
    </row>
    <row r="1324" ht="36" hidden="1" customHeight="1" spans="1:7">
      <c r="A1324" s="456" t="s">
        <v>2373</v>
      </c>
      <c r="B1324" s="329" t="s">
        <v>2374</v>
      </c>
      <c r="C1324" s="364">
        <v>0</v>
      </c>
      <c r="D1324" s="364"/>
      <c r="E1324" s="328" t="str">
        <f t="shared" si="62"/>
        <v/>
      </c>
      <c r="F1324" s="297" t="str">
        <f t="shared" si="60"/>
        <v>否</v>
      </c>
      <c r="G1324" s="172" t="str">
        <f t="shared" si="61"/>
        <v>项</v>
      </c>
    </row>
    <row r="1325" ht="36" customHeight="1" spans="1:7">
      <c r="A1325" s="456" t="s">
        <v>2375</v>
      </c>
      <c r="B1325" s="329" t="s">
        <v>2376</v>
      </c>
      <c r="C1325" s="364">
        <v>175</v>
      </c>
      <c r="D1325" s="364">
        <v>189</v>
      </c>
      <c r="E1325" s="328">
        <f t="shared" si="62"/>
        <v>0.08</v>
      </c>
      <c r="F1325" s="297" t="str">
        <f t="shared" si="60"/>
        <v>是</v>
      </c>
      <c r="G1325" s="172" t="str">
        <f t="shared" si="61"/>
        <v>项</v>
      </c>
    </row>
    <row r="1326" ht="36" hidden="1" customHeight="1" spans="1:7">
      <c r="A1326" s="456" t="s">
        <v>2377</v>
      </c>
      <c r="B1326" s="329" t="s">
        <v>2378</v>
      </c>
      <c r="C1326" s="364">
        <v>0</v>
      </c>
      <c r="D1326" s="364"/>
      <c r="E1326" s="328" t="str">
        <f t="shared" si="62"/>
        <v/>
      </c>
      <c r="F1326" s="297" t="str">
        <f t="shared" si="60"/>
        <v>否</v>
      </c>
      <c r="G1326" s="172" t="str">
        <f t="shared" si="61"/>
        <v>项</v>
      </c>
    </row>
    <row r="1327" ht="36" customHeight="1" spans="1:7">
      <c r="A1327" s="455" t="s">
        <v>2379</v>
      </c>
      <c r="B1327" s="321" t="s">
        <v>2380</v>
      </c>
      <c r="C1327" s="360">
        <f>SUM(C1328:C1330)</f>
        <v>231</v>
      </c>
      <c r="D1327" s="360">
        <f>SUM(D1328:D1330)</f>
        <v>2871</v>
      </c>
      <c r="E1327" s="323">
        <f t="shared" si="62"/>
        <v>11.429</v>
      </c>
      <c r="F1327" s="297" t="str">
        <f t="shared" si="60"/>
        <v>是</v>
      </c>
      <c r="G1327" s="172" t="str">
        <f t="shared" si="61"/>
        <v>款</v>
      </c>
    </row>
    <row r="1328" ht="36" customHeight="1" spans="1:7">
      <c r="A1328" s="456" t="s">
        <v>2381</v>
      </c>
      <c r="B1328" s="329" t="s">
        <v>2382</v>
      </c>
      <c r="C1328" s="364">
        <v>231</v>
      </c>
      <c r="D1328" s="364">
        <v>1271</v>
      </c>
      <c r="E1328" s="328">
        <f t="shared" si="62"/>
        <v>4.502</v>
      </c>
      <c r="F1328" s="297" t="str">
        <f t="shared" si="60"/>
        <v>是</v>
      </c>
      <c r="G1328" s="172" t="str">
        <f t="shared" si="61"/>
        <v>项</v>
      </c>
    </row>
    <row r="1329" ht="36" customHeight="1" spans="1:7">
      <c r="A1329" s="456" t="s">
        <v>2383</v>
      </c>
      <c r="B1329" s="329" t="s">
        <v>2384</v>
      </c>
      <c r="C1329" s="364">
        <v>0</v>
      </c>
      <c r="D1329" s="364">
        <v>1563</v>
      </c>
      <c r="E1329" s="328"/>
      <c r="F1329" s="297" t="str">
        <f t="shared" si="60"/>
        <v>是</v>
      </c>
      <c r="G1329" s="172" t="str">
        <f t="shared" si="61"/>
        <v>项</v>
      </c>
    </row>
    <row r="1330" ht="36" customHeight="1" spans="1:7">
      <c r="A1330" s="456" t="s">
        <v>2385</v>
      </c>
      <c r="B1330" s="329" t="s">
        <v>2386</v>
      </c>
      <c r="C1330" s="364">
        <v>0</v>
      </c>
      <c r="D1330" s="364">
        <v>37</v>
      </c>
      <c r="E1330" s="328"/>
      <c r="F1330" s="297" t="str">
        <f t="shared" si="60"/>
        <v>是</v>
      </c>
      <c r="G1330" s="172" t="str">
        <f t="shared" si="61"/>
        <v>项</v>
      </c>
    </row>
    <row r="1331" ht="36" hidden="1" customHeight="1" spans="1:7">
      <c r="A1331" s="455" t="s">
        <v>2387</v>
      </c>
      <c r="B1331" s="321" t="s">
        <v>2388</v>
      </c>
      <c r="C1331" s="360">
        <f>SUM(C1332:C1336)</f>
        <v>0</v>
      </c>
      <c r="D1331" s="360">
        <v>0</v>
      </c>
      <c r="E1331" s="323" t="str">
        <f t="shared" si="62"/>
        <v/>
      </c>
      <c r="F1331" s="297" t="str">
        <f t="shared" si="60"/>
        <v>否</v>
      </c>
      <c r="G1331" s="172" t="str">
        <f t="shared" si="61"/>
        <v>款</v>
      </c>
    </row>
    <row r="1332" ht="36" hidden="1" customHeight="1" spans="1:7">
      <c r="A1332" s="456" t="s">
        <v>2389</v>
      </c>
      <c r="B1332" s="329" t="s">
        <v>2390</v>
      </c>
      <c r="C1332" s="364"/>
      <c r="D1332" s="364"/>
      <c r="E1332" s="323" t="str">
        <f t="shared" si="62"/>
        <v/>
      </c>
      <c r="F1332" s="297" t="str">
        <f t="shared" si="60"/>
        <v>否</v>
      </c>
      <c r="G1332" s="172" t="str">
        <f t="shared" si="61"/>
        <v>项</v>
      </c>
    </row>
    <row r="1333" ht="36" hidden="1" customHeight="1" spans="1:7">
      <c r="A1333" s="456" t="s">
        <v>2391</v>
      </c>
      <c r="B1333" s="329" t="s">
        <v>2392</v>
      </c>
      <c r="C1333" s="364"/>
      <c r="D1333" s="364"/>
      <c r="E1333" s="323" t="str">
        <f t="shared" si="62"/>
        <v/>
      </c>
      <c r="F1333" s="297" t="str">
        <f t="shared" si="60"/>
        <v>否</v>
      </c>
      <c r="G1333" s="172" t="str">
        <f t="shared" si="61"/>
        <v>项</v>
      </c>
    </row>
    <row r="1334" ht="36" hidden="1" customHeight="1" spans="1:7">
      <c r="A1334" s="456" t="s">
        <v>2393</v>
      </c>
      <c r="B1334" s="329" t="s">
        <v>2394</v>
      </c>
      <c r="C1334" s="364">
        <v>0</v>
      </c>
      <c r="D1334" s="364">
        <v>0</v>
      </c>
      <c r="E1334" s="323" t="str">
        <f t="shared" si="62"/>
        <v/>
      </c>
      <c r="F1334" s="297" t="str">
        <f t="shared" si="60"/>
        <v>否</v>
      </c>
      <c r="G1334" s="172" t="str">
        <f t="shared" si="61"/>
        <v>项</v>
      </c>
    </row>
    <row r="1335" ht="36" hidden="1" customHeight="1" spans="1:7">
      <c r="A1335" s="456" t="s">
        <v>2395</v>
      </c>
      <c r="B1335" s="329" t="s">
        <v>2396</v>
      </c>
      <c r="C1335" s="364"/>
      <c r="D1335" s="364"/>
      <c r="E1335" s="323" t="str">
        <f t="shared" si="62"/>
        <v/>
      </c>
      <c r="F1335" s="297" t="str">
        <f t="shared" si="60"/>
        <v>否</v>
      </c>
      <c r="G1335" s="172" t="str">
        <f t="shared" si="61"/>
        <v>项</v>
      </c>
    </row>
    <row r="1336" ht="36" hidden="1" customHeight="1" spans="1:7">
      <c r="A1336" s="456" t="s">
        <v>2397</v>
      </c>
      <c r="B1336" s="329" t="s">
        <v>2398</v>
      </c>
      <c r="C1336" s="364"/>
      <c r="D1336" s="364"/>
      <c r="E1336" s="323" t="str">
        <f t="shared" si="62"/>
        <v/>
      </c>
      <c r="F1336" s="297" t="str">
        <f t="shared" si="60"/>
        <v>否</v>
      </c>
      <c r="G1336" s="172" t="str">
        <f t="shared" si="61"/>
        <v>项</v>
      </c>
    </row>
    <row r="1337" ht="36" customHeight="1" spans="1:7">
      <c r="A1337" s="455" t="s">
        <v>2399</v>
      </c>
      <c r="B1337" s="321" t="s">
        <v>2400</v>
      </c>
      <c r="C1337" s="360">
        <f>C1338</f>
        <v>531</v>
      </c>
      <c r="D1337" s="360">
        <v>79</v>
      </c>
      <c r="E1337" s="323">
        <f t="shared" si="62"/>
        <v>-0.851</v>
      </c>
      <c r="F1337" s="297" t="str">
        <f t="shared" si="60"/>
        <v>是</v>
      </c>
      <c r="G1337" s="172" t="str">
        <f t="shared" si="61"/>
        <v>款</v>
      </c>
    </row>
    <row r="1338" ht="36" customHeight="1" spans="1:7">
      <c r="A1338" s="326" t="s">
        <v>2401</v>
      </c>
      <c r="B1338" s="329" t="s">
        <v>2402</v>
      </c>
      <c r="C1338" s="364">
        <v>531</v>
      </c>
      <c r="D1338" s="364">
        <v>79</v>
      </c>
      <c r="E1338" s="323">
        <f t="shared" si="62"/>
        <v>-0.851</v>
      </c>
      <c r="F1338" s="297" t="str">
        <f t="shared" si="60"/>
        <v>是</v>
      </c>
      <c r="G1338" s="172" t="str">
        <f t="shared" si="61"/>
        <v>项</v>
      </c>
    </row>
    <row r="1339" ht="36" hidden="1" customHeight="1" spans="1:7">
      <c r="A1339" s="332" t="s">
        <v>2403</v>
      </c>
      <c r="B1339" s="460" t="s">
        <v>519</v>
      </c>
      <c r="C1339" s="461"/>
      <c r="D1339" s="461"/>
      <c r="E1339" s="323" t="str">
        <f t="shared" si="62"/>
        <v/>
      </c>
      <c r="F1339" s="297" t="str">
        <f t="shared" si="60"/>
        <v>否</v>
      </c>
      <c r="G1339" s="172" t="str">
        <f t="shared" si="61"/>
        <v>项</v>
      </c>
    </row>
    <row r="1340" ht="36" customHeight="1" spans="1:7">
      <c r="A1340" s="455" t="s">
        <v>111</v>
      </c>
      <c r="B1340" s="321" t="s">
        <v>112</v>
      </c>
      <c r="C1340" s="360">
        <v>15000</v>
      </c>
      <c r="D1340" s="360">
        <v>10000</v>
      </c>
      <c r="E1340" s="323">
        <f t="shared" si="62"/>
        <v>-0.333</v>
      </c>
      <c r="F1340" s="297" t="str">
        <f t="shared" si="60"/>
        <v>是</v>
      </c>
      <c r="G1340" s="172" t="str">
        <f t="shared" si="61"/>
        <v>类</v>
      </c>
    </row>
    <row r="1341" ht="36" customHeight="1" spans="1:7">
      <c r="A1341" s="455" t="s">
        <v>113</v>
      </c>
      <c r="B1341" s="321" t="s">
        <v>114</v>
      </c>
      <c r="C1341" s="360">
        <f>C1342</f>
        <v>61882</v>
      </c>
      <c r="D1341" s="360">
        <f>D1342</f>
        <v>70739</v>
      </c>
      <c r="E1341" s="323">
        <f t="shared" si="62"/>
        <v>0.143</v>
      </c>
      <c r="F1341" s="297" t="str">
        <f t="shared" si="60"/>
        <v>是</v>
      </c>
      <c r="G1341" s="172" t="str">
        <f t="shared" si="61"/>
        <v>类</v>
      </c>
    </row>
    <row r="1342" ht="36" customHeight="1" spans="1:7">
      <c r="A1342" s="455" t="s">
        <v>2404</v>
      </c>
      <c r="B1342" s="321" t="s">
        <v>2405</v>
      </c>
      <c r="C1342" s="360">
        <f>SUM(C1343:C1346)</f>
        <v>61882</v>
      </c>
      <c r="D1342" s="360">
        <v>70739</v>
      </c>
      <c r="E1342" s="323">
        <f t="shared" si="62"/>
        <v>0.143</v>
      </c>
      <c r="F1342" s="297" t="str">
        <f t="shared" si="60"/>
        <v>是</v>
      </c>
      <c r="G1342" s="172" t="str">
        <f t="shared" si="61"/>
        <v>款</v>
      </c>
    </row>
    <row r="1343" ht="36" customHeight="1" spans="1:7">
      <c r="A1343" s="456" t="s">
        <v>2406</v>
      </c>
      <c r="B1343" s="329" t="s">
        <v>2407</v>
      </c>
      <c r="C1343" s="364">
        <v>61882</v>
      </c>
      <c r="D1343" s="364">
        <v>70739</v>
      </c>
      <c r="E1343" s="328">
        <f t="shared" si="62"/>
        <v>0.143</v>
      </c>
      <c r="F1343" s="297" t="str">
        <f t="shared" si="60"/>
        <v>是</v>
      </c>
      <c r="G1343" s="172" t="str">
        <f t="shared" si="61"/>
        <v>项</v>
      </c>
    </row>
    <row r="1344" ht="36" hidden="1" customHeight="1" spans="1:7">
      <c r="A1344" s="456" t="s">
        <v>2408</v>
      </c>
      <c r="B1344" s="329" t="s">
        <v>2409</v>
      </c>
      <c r="C1344" s="364">
        <v>0</v>
      </c>
      <c r="D1344" s="364"/>
      <c r="E1344" s="328" t="str">
        <f t="shared" si="62"/>
        <v/>
      </c>
      <c r="F1344" s="297" t="str">
        <f t="shared" si="60"/>
        <v>否</v>
      </c>
      <c r="G1344" s="172" t="str">
        <f t="shared" si="61"/>
        <v>项</v>
      </c>
    </row>
    <row r="1345" ht="36" hidden="1" customHeight="1" spans="1:7">
      <c r="A1345" s="456" t="s">
        <v>2410</v>
      </c>
      <c r="B1345" s="329" t="s">
        <v>2411</v>
      </c>
      <c r="C1345" s="364">
        <v>0</v>
      </c>
      <c r="D1345" s="364"/>
      <c r="E1345" s="328" t="str">
        <f t="shared" si="62"/>
        <v/>
      </c>
      <c r="F1345" s="297" t="str">
        <f t="shared" si="60"/>
        <v>否</v>
      </c>
      <c r="G1345" s="172" t="str">
        <f t="shared" si="61"/>
        <v>项</v>
      </c>
    </row>
    <row r="1346" ht="36" hidden="1" customHeight="1" spans="1:7">
      <c r="A1346" s="456">
        <v>2320399</v>
      </c>
      <c r="B1346" s="329" t="s">
        <v>2412</v>
      </c>
      <c r="C1346" s="364">
        <v>0</v>
      </c>
      <c r="D1346" s="364"/>
      <c r="E1346" s="328" t="str">
        <f t="shared" si="62"/>
        <v/>
      </c>
      <c r="F1346" s="297" t="str">
        <f t="shared" si="60"/>
        <v>否</v>
      </c>
      <c r="G1346" s="172" t="str">
        <f t="shared" si="61"/>
        <v>项</v>
      </c>
    </row>
    <row r="1347" ht="36" hidden="1" customHeight="1" spans="1:7">
      <c r="A1347" s="455" t="s">
        <v>2413</v>
      </c>
      <c r="B1347" s="460" t="s">
        <v>519</v>
      </c>
      <c r="C1347" s="360"/>
      <c r="D1347" s="360"/>
      <c r="E1347" s="323" t="str">
        <f t="shared" si="62"/>
        <v/>
      </c>
      <c r="F1347" s="297" t="str">
        <f t="shared" si="60"/>
        <v>否</v>
      </c>
      <c r="G1347" s="172" t="str">
        <f t="shared" si="61"/>
        <v>项</v>
      </c>
    </row>
    <row r="1348" ht="36" customHeight="1" spans="1:7">
      <c r="A1348" s="455" t="s">
        <v>115</v>
      </c>
      <c r="B1348" s="321" t="s">
        <v>116</v>
      </c>
      <c r="C1348" s="360">
        <f>C1349</f>
        <v>450</v>
      </c>
      <c r="D1348" s="360">
        <f>D1349</f>
        <v>254</v>
      </c>
      <c r="E1348" s="323">
        <f t="shared" si="62"/>
        <v>-0.436</v>
      </c>
      <c r="F1348" s="297" t="str">
        <f t="shared" ref="F1348:F1355" si="63">IF(LEN(A1348)=3,"是",IF(B1348&lt;&gt;"",IF(SUM(C1348:D1348)&lt;&gt;0,"是","否"),"是"))</f>
        <v>是</v>
      </c>
      <c r="G1348" s="172" t="str">
        <f t="shared" ref="G1348:G1353" si="64">IF(LEN(A1348)=3,"类",IF(LEN(A1348)=5,"款","项"))</f>
        <v>类</v>
      </c>
    </row>
    <row r="1349" ht="36" customHeight="1" spans="1:7">
      <c r="A1349" s="455" t="s">
        <v>2414</v>
      </c>
      <c r="B1349" s="321" t="s">
        <v>2415</v>
      </c>
      <c r="C1349" s="360">
        <v>450</v>
      </c>
      <c r="D1349" s="360">
        <v>254</v>
      </c>
      <c r="E1349" s="323">
        <f t="shared" ref="E1349:E1355" si="65">IF(D1349&gt;0,D1349/C1349-1,IF(C1349&lt;0,-(D1349/C1349-1),""))</f>
        <v>-0.436</v>
      </c>
      <c r="F1349" s="297" t="str">
        <f t="shared" si="63"/>
        <v>是</v>
      </c>
      <c r="G1349" s="172" t="str">
        <f t="shared" si="64"/>
        <v>款</v>
      </c>
    </row>
    <row r="1350" ht="36" customHeight="1" spans="1:7">
      <c r="A1350" s="455" t="s">
        <v>117</v>
      </c>
      <c r="B1350" s="321" t="s">
        <v>118</v>
      </c>
      <c r="C1350" s="360">
        <f>C1351+C1352</f>
        <v>31749</v>
      </c>
      <c r="D1350" s="360">
        <f>D1351+D1352</f>
        <v>16906</v>
      </c>
      <c r="E1350" s="323">
        <f t="shared" si="65"/>
        <v>-0.468</v>
      </c>
      <c r="F1350" s="297" t="str">
        <f t="shared" si="63"/>
        <v>是</v>
      </c>
      <c r="G1350" s="172" t="str">
        <f t="shared" si="64"/>
        <v>类</v>
      </c>
    </row>
    <row r="1351" ht="36" customHeight="1" spans="1:7">
      <c r="A1351" s="455" t="s">
        <v>2416</v>
      </c>
      <c r="B1351" s="321" t="s">
        <v>2417</v>
      </c>
      <c r="C1351" s="360">
        <v>0</v>
      </c>
      <c r="D1351" s="360">
        <v>306</v>
      </c>
      <c r="E1351" s="323"/>
      <c r="F1351" s="297" t="str">
        <f t="shared" si="63"/>
        <v>是</v>
      </c>
      <c r="G1351" s="172" t="str">
        <f t="shared" si="64"/>
        <v>款</v>
      </c>
    </row>
    <row r="1352" ht="36" customHeight="1" spans="1:7">
      <c r="A1352" s="455" t="s">
        <v>2418</v>
      </c>
      <c r="B1352" s="321" t="s">
        <v>2083</v>
      </c>
      <c r="C1352" s="360">
        <v>31749</v>
      </c>
      <c r="D1352" s="360">
        <v>16600</v>
      </c>
      <c r="E1352" s="323">
        <f t="shared" si="65"/>
        <v>-0.477</v>
      </c>
      <c r="F1352" s="297" t="str">
        <f t="shared" si="63"/>
        <v>是</v>
      </c>
      <c r="G1352" s="172" t="str">
        <f t="shared" si="64"/>
        <v>款</v>
      </c>
    </row>
    <row r="1353" ht="36" hidden="1" customHeight="1" spans="1:7">
      <c r="A1353" s="459" t="s">
        <v>2419</v>
      </c>
      <c r="B1353" s="460" t="s">
        <v>519</v>
      </c>
      <c r="C1353" s="473"/>
      <c r="D1353" s="473"/>
      <c r="E1353" s="323" t="str">
        <f t="shared" si="65"/>
        <v/>
      </c>
      <c r="F1353" s="297" t="str">
        <f t="shared" si="63"/>
        <v>否</v>
      </c>
      <c r="G1353" s="172" t="str">
        <f t="shared" si="64"/>
        <v>项</v>
      </c>
    </row>
    <row r="1354" ht="36" customHeight="1" spans="1:6">
      <c r="A1354" s="474"/>
      <c r="B1354" s="460"/>
      <c r="C1354" s="473"/>
      <c r="D1354" s="473"/>
      <c r="E1354" s="323" t="str">
        <f t="shared" si="65"/>
        <v/>
      </c>
      <c r="F1354" s="297" t="str">
        <f t="shared" si="63"/>
        <v>是</v>
      </c>
    </row>
    <row r="1355" ht="36" customHeight="1" spans="1:6">
      <c r="A1355" s="475"/>
      <c r="B1355" s="476" t="s">
        <v>2420</v>
      </c>
      <c r="C1355" s="322">
        <f>C4+C250+C253+C273+C367+C423+C480+C540+C669+C743+C823+C847+C960+C1025+C1096+C1117+C1145+C1155+C1201+C1222+C1281+C1340+C1341+C1348+C1350</f>
        <v>589556</v>
      </c>
      <c r="D1355" s="322">
        <f>D4+D250+D253+D273+D367+D423+D480+D540+D669+D743+D823+D847+D960+D1025+D1096+D1117+D1145+D1155+D1201+D1222+D1281+D1340+D1341+D1348+D1350</f>
        <v>674877</v>
      </c>
      <c r="E1355" s="323">
        <f t="shared" si="65"/>
        <v>0.145</v>
      </c>
      <c r="F1355" s="297" t="str">
        <f t="shared" si="63"/>
        <v>是</v>
      </c>
    </row>
    <row r="1356" spans="3:3">
      <c r="C1356" s="397"/>
    </row>
    <row r="1357" spans="3:3">
      <c r="C1357" s="419"/>
    </row>
    <row r="1358" spans="3:3">
      <c r="C1358" s="397"/>
    </row>
    <row r="1359" spans="3:3">
      <c r="C1359" s="419"/>
    </row>
    <row r="1360" spans="3:3">
      <c r="C1360" s="397"/>
    </row>
    <row r="1361" spans="3:3">
      <c r="C1361" s="397"/>
    </row>
    <row r="1362" spans="3:3">
      <c r="C1362" s="419"/>
    </row>
    <row r="1363" spans="3:3">
      <c r="C1363" s="397"/>
    </row>
    <row r="1364" spans="3:3">
      <c r="C1364" s="397"/>
    </row>
    <row r="1365" spans="3:3">
      <c r="C1365" s="397"/>
    </row>
    <row r="1366" spans="3:3">
      <c r="C1366" s="397"/>
    </row>
    <row r="1367" spans="3:5">
      <c r="C1367" s="419"/>
      <c r="E1367" s="352">
        <f>IF(C1355&lt;&gt;0,IF((D1355/C1355-1)&lt;-30%,"",IF((D1355/C1355-1)&gt;150%,"",D1355/C1355-1)),"")</f>
        <v>0</v>
      </c>
    </row>
    <row r="1368" spans="3:3">
      <c r="C1368" s="397"/>
    </row>
  </sheetData>
  <autoFilter ref="A3:G1355">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14" workbookViewId="0">
      <selection activeCell="B4" sqref="B4"/>
    </sheetView>
  </sheetViews>
  <sheetFormatPr defaultColWidth="9" defaultRowHeight="14.4" outlineLevelCol="1"/>
  <cols>
    <col min="1" max="1" width="79" customWidth="1"/>
    <col min="2" max="2" width="36.4444444444444" customWidth="1"/>
  </cols>
  <sheetData>
    <row r="1" ht="45" customHeight="1" spans="1:2">
      <c r="A1" s="434" t="s">
        <v>2421</v>
      </c>
      <c r="B1" s="434"/>
    </row>
    <row r="2" ht="20.1" customHeight="1" spans="1:2">
      <c r="A2" s="435"/>
      <c r="B2" s="436" t="s">
        <v>2</v>
      </c>
    </row>
    <row r="3" ht="45" customHeight="1" spans="1:2">
      <c r="A3" s="437" t="s">
        <v>2422</v>
      </c>
      <c r="B3" s="103" t="s">
        <v>6</v>
      </c>
    </row>
    <row r="4" ht="30" customHeight="1" spans="1:2">
      <c r="A4" s="438" t="s">
        <v>2423</v>
      </c>
      <c r="B4" s="439">
        <f>SUM(B5:B8)</f>
        <v>112498</v>
      </c>
    </row>
    <row r="5" ht="30" customHeight="1" spans="1:2">
      <c r="A5" s="440" t="s">
        <v>2424</v>
      </c>
      <c r="B5" s="441">
        <v>57219</v>
      </c>
    </row>
    <row r="6" ht="30" customHeight="1" spans="1:2">
      <c r="A6" s="440" t="s">
        <v>2425</v>
      </c>
      <c r="B6" s="441">
        <v>19513</v>
      </c>
    </row>
    <row r="7" ht="30" customHeight="1" spans="1:2">
      <c r="A7" s="440" t="s">
        <v>2426</v>
      </c>
      <c r="B7" s="441">
        <v>8393</v>
      </c>
    </row>
    <row r="8" ht="30" customHeight="1" spans="1:2">
      <c r="A8" s="440" t="s">
        <v>2427</v>
      </c>
      <c r="B8" s="441">
        <v>27373</v>
      </c>
    </row>
    <row r="9" ht="30" customHeight="1" spans="1:2">
      <c r="A9" s="438" t="s">
        <v>2428</v>
      </c>
      <c r="B9" s="439">
        <f>SUM(B10:B19)</f>
        <v>33662</v>
      </c>
    </row>
    <row r="10" ht="30" customHeight="1" spans="1:2">
      <c r="A10" s="440" t="s">
        <v>2429</v>
      </c>
      <c r="B10" s="441">
        <v>23863</v>
      </c>
    </row>
    <row r="11" ht="30" customHeight="1" spans="1:2">
      <c r="A11" s="440" t="s">
        <v>2430</v>
      </c>
      <c r="B11" s="441">
        <v>363</v>
      </c>
    </row>
    <row r="12" ht="30" customHeight="1" spans="1:2">
      <c r="A12" s="440" t="s">
        <v>2431</v>
      </c>
      <c r="B12" s="441">
        <v>729</v>
      </c>
    </row>
    <row r="13" ht="30" customHeight="1" spans="1:2">
      <c r="A13" s="440" t="s">
        <v>2432</v>
      </c>
      <c r="B13" s="441">
        <v>57</v>
      </c>
    </row>
    <row r="14" ht="30" customHeight="1" spans="1:2">
      <c r="A14" s="440" t="s">
        <v>2433</v>
      </c>
      <c r="B14" s="441">
        <v>4703</v>
      </c>
    </row>
    <row r="15" ht="30" customHeight="1" spans="1:2">
      <c r="A15" s="440" t="s">
        <v>2434</v>
      </c>
      <c r="B15" s="441">
        <v>398</v>
      </c>
    </row>
    <row r="16" ht="30" customHeight="1" spans="1:2">
      <c r="A16" s="440" t="s">
        <v>2435</v>
      </c>
      <c r="B16" s="441">
        <v>400</v>
      </c>
    </row>
    <row r="17" ht="30" customHeight="1" spans="1:2">
      <c r="A17" s="440" t="s">
        <v>2436</v>
      </c>
      <c r="B17" s="441">
        <v>1068</v>
      </c>
    </row>
    <row r="18" ht="30" customHeight="1" spans="1:2">
      <c r="A18" s="440" t="s">
        <v>2437</v>
      </c>
      <c r="B18" s="441">
        <v>566</v>
      </c>
    </row>
    <row r="19" ht="30" customHeight="1" spans="1:2">
      <c r="A19" s="440" t="s">
        <v>2438</v>
      </c>
      <c r="B19" s="441">
        <v>1515</v>
      </c>
    </row>
    <row r="20" ht="30" customHeight="1" spans="1:2">
      <c r="A20" s="438" t="s">
        <v>2439</v>
      </c>
      <c r="B20" s="439">
        <v>1515</v>
      </c>
    </row>
    <row r="21" ht="30" customHeight="1" spans="1:2">
      <c r="A21" s="440" t="s">
        <v>2440</v>
      </c>
      <c r="B21" s="441">
        <v>1015</v>
      </c>
    </row>
    <row r="22" ht="30" customHeight="1" spans="1:2">
      <c r="A22" s="438" t="s">
        <v>2441</v>
      </c>
      <c r="B22" s="439">
        <f>SUM(B23:B24)</f>
        <v>103173</v>
      </c>
    </row>
    <row r="23" ht="30" customHeight="1" spans="1:2">
      <c r="A23" s="440" t="s">
        <v>2442</v>
      </c>
      <c r="B23" s="441">
        <v>94115</v>
      </c>
    </row>
    <row r="24" ht="30" customHeight="1" spans="1:2">
      <c r="A24" s="440" t="s">
        <v>2443</v>
      </c>
      <c r="B24" s="441">
        <v>9058</v>
      </c>
    </row>
    <row r="25" ht="30" customHeight="1" spans="1:2">
      <c r="A25" s="438" t="s">
        <v>2444</v>
      </c>
      <c r="B25" s="439">
        <f>SUM(B26)</f>
        <v>84</v>
      </c>
    </row>
    <row r="26" ht="30" customHeight="1" spans="1:2">
      <c r="A26" s="440" t="s">
        <v>2445</v>
      </c>
      <c r="B26" s="441">
        <v>84</v>
      </c>
    </row>
    <row r="27" ht="30" customHeight="1" spans="1:2">
      <c r="A27" s="438" t="s">
        <v>2446</v>
      </c>
      <c r="B27" s="439">
        <f>SUM(B28:B30)</f>
        <v>18846</v>
      </c>
    </row>
    <row r="28" ht="30" customHeight="1" spans="1:2">
      <c r="A28" s="440" t="s">
        <v>2447</v>
      </c>
      <c r="B28" s="441">
        <v>17849</v>
      </c>
    </row>
    <row r="29" ht="30" customHeight="1" spans="1:2">
      <c r="A29" s="440" t="s">
        <v>2448</v>
      </c>
      <c r="B29" s="441">
        <v>918</v>
      </c>
    </row>
    <row r="30" ht="30" customHeight="1" spans="1:2">
      <c r="A30" s="440" t="s">
        <v>2449</v>
      </c>
      <c r="B30" s="442">
        <v>79</v>
      </c>
    </row>
    <row r="31" ht="30" customHeight="1" spans="1:2">
      <c r="A31" s="443" t="s">
        <v>2450</v>
      </c>
      <c r="B31" s="444">
        <f>SUM(B27,B25,B22,B20,B9,B4)</f>
        <v>269778</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00B0F0"/>
  </sheetPr>
  <dimension ref="A1:E114"/>
  <sheetViews>
    <sheetView showGridLines="0" showZeros="0" view="pageBreakPreview" zoomScaleNormal="100" topLeftCell="A37" workbookViewId="0">
      <selection activeCell="B9" sqref="B9"/>
    </sheetView>
  </sheetViews>
  <sheetFormatPr defaultColWidth="9" defaultRowHeight="14.4" outlineLevelCol="4"/>
  <cols>
    <col min="1" max="1" width="69.6666666666667" style="285" customWidth="1"/>
    <col min="2" max="2" width="45.4444444444444" customWidth="1"/>
    <col min="3" max="3" width="0.111111111111111" hidden="1" customWidth="1"/>
    <col min="4" max="4" width="5.88888888888889" hidden="1" customWidth="1"/>
    <col min="5" max="5" width="5.88888888888889" customWidth="1"/>
  </cols>
  <sheetData>
    <row r="1" s="284" customFormat="1" ht="45" customHeight="1" spans="1:4">
      <c r="A1" s="420" t="s">
        <v>2451</v>
      </c>
      <c r="B1" s="420"/>
      <c r="C1" s="420"/>
      <c r="D1" s="420"/>
    </row>
    <row r="2" ht="20.1" customHeight="1" spans="1:4">
      <c r="A2" s="288"/>
      <c r="B2" s="411" t="s">
        <v>2</v>
      </c>
      <c r="C2" s="421"/>
      <c r="D2" s="421" t="s">
        <v>2</v>
      </c>
    </row>
    <row r="3" ht="45" customHeight="1" spans="1:5">
      <c r="A3" s="188" t="s">
        <v>2452</v>
      </c>
      <c r="B3" s="103" t="s">
        <v>6</v>
      </c>
      <c r="C3" s="422" t="s">
        <v>2453</v>
      </c>
      <c r="D3" s="103" t="s">
        <v>2454</v>
      </c>
      <c r="E3" s="423" t="s">
        <v>8</v>
      </c>
    </row>
    <row r="4" ht="36" hidden="1" customHeight="1" spans="1:5">
      <c r="A4" s="424" t="s">
        <v>2455</v>
      </c>
      <c r="B4" s="209"/>
      <c r="C4" s="425">
        <f>SUM(C5:C5)</f>
        <v>0</v>
      </c>
      <c r="D4" s="426">
        <f>SUM(D5:D5)</f>
        <v>0</v>
      </c>
      <c r="E4" s="297" t="str">
        <f>IF(A4&lt;&gt;"",IF(SUM(B4:D4)&lt;&gt;0,"是","否"),"是")</f>
        <v>否</v>
      </c>
    </row>
    <row r="5" ht="36" customHeight="1" spans="1:5">
      <c r="A5" s="427" t="s">
        <v>2456</v>
      </c>
      <c r="B5" s="428">
        <v>9</v>
      </c>
      <c r="C5" s="429"/>
      <c r="D5" s="430"/>
      <c r="E5" s="297" t="str">
        <f>IF(A5&lt;&gt;"",IF(SUM(B5:D5)&lt;&gt;0,"是","否"),"是")</f>
        <v>是</v>
      </c>
    </row>
    <row r="6" ht="36" customHeight="1" spans="1:5">
      <c r="A6" s="427" t="s">
        <v>2457</v>
      </c>
      <c r="B6" s="428">
        <v>32</v>
      </c>
      <c r="C6" s="429">
        <v>64164</v>
      </c>
      <c r="D6" s="430"/>
      <c r="E6" s="297" t="str">
        <f>IF(A6&lt;&gt;"",IF(SUM(B6:D6)&lt;&gt;0,"是","否"),"是")</f>
        <v>是</v>
      </c>
    </row>
    <row r="7" ht="36" customHeight="1" spans="1:5">
      <c r="A7" s="427" t="s">
        <v>2458</v>
      </c>
      <c r="B7" s="428">
        <v>76</v>
      </c>
      <c r="C7" s="429"/>
      <c r="D7" s="430"/>
      <c r="E7" s="297" t="str">
        <f t="shared" ref="E7:E38" si="0">IF(A7&lt;&gt;"",IF(SUM(B7:D7)&lt;&gt;0,"是","否"),"是")</f>
        <v>是</v>
      </c>
    </row>
    <row r="8" ht="36" customHeight="1" spans="1:5">
      <c r="A8" s="427" t="s">
        <v>2459</v>
      </c>
      <c r="B8" s="428">
        <v>300</v>
      </c>
      <c r="C8" s="429"/>
      <c r="D8" s="430"/>
      <c r="E8" s="297" t="str">
        <f t="shared" si="0"/>
        <v>是</v>
      </c>
    </row>
    <row r="9" ht="36" customHeight="1" spans="1:5">
      <c r="A9" s="427" t="s">
        <v>2460</v>
      </c>
      <c r="B9" s="428">
        <v>6</v>
      </c>
      <c r="C9" s="429"/>
      <c r="D9" s="430"/>
      <c r="E9" s="297" t="str">
        <f t="shared" si="0"/>
        <v>是</v>
      </c>
    </row>
    <row r="10" ht="36" customHeight="1" spans="1:5">
      <c r="A10" s="427" t="s">
        <v>2461</v>
      </c>
      <c r="B10" s="428">
        <v>61</v>
      </c>
      <c r="C10" s="429"/>
      <c r="D10" s="430"/>
      <c r="E10" s="297" t="str">
        <f t="shared" si="0"/>
        <v>是</v>
      </c>
    </row>
    <row r="11" ht="36" customHeight="1" spans="1:5">
      <c r="A11" s="427" t="s">
        <v>2462</v>
      </c>
      <c r="B11" s="428">
        <v>300</v>
      </c>
      <c r="C11" s="429"/>
      <c r="D11" s="430"/>
      <c r="E11" s="297" t="str">
        <f t="shared" si="0"/>
        <v>是</v>
      </c>
    </row>
    <row r="12" ht="36" customHeight="1" spans="1:5">
      <c r="A12" s="427" t="s">
        <v>2463</v>
      </c>
      <c r="B12" s="428">
        <v>300</v>
      </c>
      <c r="C12" s="429">
        <v>2293</v>
      </c>
      <c r="D12" s="430"/>
      <c r="E12" s="297" t="str">
        <f t="shared" si="0"/>
        <v>是</v>
      </c>
    </row>
    <row r="13" ht="36" customHeight="1" spans="1:5">
      <c r="A13" s="427" t="s">
        <v>2464</v>
      </c>
      <c r="B13" s="428">
        <v>280</v>
      </c>
      <c r="C13" s="429"/>
      <c r="D13" s="430"/>
      <c r="E13" s="297" t="str">
        <f t="shared" si="0"/>
        <v>是</v>
      </c>
    </row>
    <row r="14" ht="36" customHeight="1" spans="1:5">
      <c r="A14" s="427" t="s">
        <v>2465</v>
      </c>
      <c r="B14" s="428">
        <v>9</v>
      </c>
      <c r="C14" s="429"/>
      <c r="D14" s="430"/>
      <c r="E14" s="297" t="str">
        <f t="shared" si="0"/>
        <v>是</v>
      </c>
    </row>
    <row r="15" ht="36" customHeight="1" spans="1:5">
      <c r="A15" s="427" t="s">
        <v>2466</v>
      </c>
      <c r="B15" s="428">
        <v>430</v>
      </c>
      <c r="C15" s="429"/>
      <c r="D15" s="430"/>
      <c r="E15" s="297" t="str">
        <f t="shared" si="0"/>
        <v>是</v>
      </c>
    </row>
    <row r="16" ht="36" customHeight="1" spans="1:5">
      <c r="A16" s="427" t="s">
        <v>2467</v>
      </c>
      <c r="B16" s="428">
        <v>9</v>
      </c>
      <c r="C16" s="429"/>
      <c r="D16" s="430"/>
      <c r="E16" s="297" t="str">
        <f t="shared" si="0"/>
        <v>是</v>
      </c>
    </row>
    <row r="17" ht="36" customHeight="1" spans="1:5">
      <c r="A17" s="427" t="s">
        <v>2468</v>
      </c>
      <c r="B17" s="428">
        <v>57</v>
      </c>
      <c r="C17" s="429"/>
      <c r="D17" s="430"/>
      <c r="E17" s="297" t="str">
        <f t="shared" si="0"/>
        <v>是</v>
      </c>
    </row>
    <row r="18" ht="36" customHeight="1" spans="1:5">
      <c r="A18" s="427" t="s">
        <v>2469</v>
      </c>
      <c r="B18" s="428">
        <v>9</v>
      </c>
      <c r="C18" s="429"/>
      <c r="D18" s="430"/>
      <c r="E18" s="297" t="str">
        <f t="shared" si="0"/>
        <v>是</v>
      </c>
    </row>
    <row r="19" ht="36" customHeight="1" spans="1:5">
      <c r="A19" s="427" t="s">
        <v>2470</v>
      </c>
      <c r="B19" s="428">
        <v>173</v>
      </c>
      <c r="C19" s="429"/>
      <c r="D19" s="430"/>
      <c r="E19" s="297" t="str">
        <f t="shared" si="0"/>
        <v>是</v>
      </c>
    </row>
    <row r="20" ht="36" customHeight="1" spans="1:5">
      <c r="A20" s="427" t="s">
        <v>2471</v>
      </c>
      <c r="B20" s="428">
        <v>58</v>
      </c>
      <c r="C20" s="429"/>
      <c r="D20" s="430"/>
      <c r="E20" s="297" t="str">
        <f t="shared" si="0"/>
        <v>是</v>
      </c>
    </row>
    <row r="21" ht="36" customHeight="1" spans="1:5">
      <c r="A21" s="427" t="s">
        <v>2472</v>
      </c>
      <c r="B21" s="428">
        <v>2000</v>
      </c>
      <c r="C21" s="429"/>
      <c r="D21" s="430"/>
      <c r="E21" s="297" t="str">
        <f t="shared" si="0"/>
        <v>是</v>
      </c>
    </row>
    <row r="22" ht="36" hidden="1" customHeight="1" spans="1:5">
      <c r="A22" s="431" t="s">
        <v>2473</v>
      </c>
      <c r="B22" s="428"/>
      <c r="C22" s="429"/>
      <c r="D22" s="430"/>
      <c r="E22" s="297" t="str">
        <f t="shared" si="0"/>
        <v>否</v>
      </c>
    </row>
    <row r="23" ht="36" hidden="1" customHeight="1" spans="1:5">
      <c r="A23" s="431" t="s">
        <v>2474</v>
      </c>
      <c r="B23" s="428"/>
      <c r="C23" s="429"/>
      <c r="D23" s="430"/>
      <c r="E23" s="297" t="str">
        <f t="shared" si="0"/>
        <v>否</v>
      </c>
    </row>
    <row r="24" ht="36" customHeight="1" spans="1:5">
      <c r="A24" s="427" t="s">
        <v>2475</v>
      </c>
      <c r="B24" s="428">
        <v>161</v>
      </c>
      <c r="C24" s="429"/>
      <c r="D24" s="430"/>
      <c r="E24" s="297" t="str">
        <f t="shared" si="0"/>
        <v>是</v>
      </c>
    </row>
    <row r="25" ht="36" customHeight="1" spans="1:5">
      <c r="A25" s="427" t="s">
        <v>2476</v>
      </c>
      <c r="B25" s="428">
        <v>90</v>
      </c>
      <c r="C25" s="429"/>
      <c r="D25" s="430"/>
      <c r="E25" s="297" t="str">
        <f t="shared" si="0"/>
        <v>是</v>
      </c>
    </row>
    <row r="26" ht="36" customHeight="1" spans="1:5">
      <c r="A26" s="427" t="s">
        <v>2477</v>
      </c>
      <c r="B26" s="428">
        <v>100</v>
      </c>
      <c r="C26" s="429"/>
      <c r="D26" s="430"/>
      <c r="E26" s="297" t="str">
        <f t="shared" si="0"/>
        <v>是</v>
      </c>
    </row>
    <row r="27" ht="36" customHeight="1" spans="1:5">
      <c r="A27" s="427" t="s">
        <v>2478</v>
      </c>
      <c r="B27" s="428">
        <v>121</v>
      </c>
      <c r="C27" s="429"/>
      <c r="D27" s="430"/>
      <c r="E27" s="297" t="str">
        <f t="shared" si="0"/>
        <v>是</v>
      </c>
    </row>
    <row r="28" ht="36" hidden="1" customHeight="1" spans="1:5">
      <c r="A28" s="431" t="s">
        <v>2479</v>
      </c>
      <c r="B28" s="428"/>
      <c r="C28" s="429"/>
      <c r="D28" s="430"/>
      <c r="E28" s="297" t="str">
        <f t="shared" si="0"/>
        <v>否</v>
      </c>
    </row>
    <row r="29" ht="36" customHeight="1" spans="1:5">
      <c r="A29" s="427" t="s">
        <v>2480</v>
      </c>
      <c r="B29" s="428">
        <v>12</v>
      </c>
      <c r="C29" s="429"/>
      <c r="D29" s="430"/>
      <c r="E29" s="297" t="str">
        <f t="shared" si="0"/>
        <v>是</v>
      </c>
    </row>
    <row r="30" ht="36" customHeight="1" spans="1:5">
      <c r="A30" s="89" t="s">
        <v>2481</v>
      </c>
      <c r="B30" s="243">
        <v>2519</v>
      </c>
      <c r="C30" s="429"/>
      <c r="D30" s="430"/>
      <c r="E30" s="297" t="str">
        <f t="shared" si="0"/>
        <v>是</v>
      </c>
    </row>
    <row r="31" ht="36" customHeight="1" spans="1:5">
      <c r="A31" s="427" t="s">
        <v>2482</v>
      </c>
      <c r="B31" s="243">
        <v>598</v>
      </c>
      <c r="C31" s="429"/>
      <c r="D31" s="430"/>
      <c r="E31" s="297" t="str">
        <f t="shared" si="0"/>
        <v>是</v>
      </c>
    </row>
    <row r="32" ht="36" customHeight="1" spans="1:5">
      <c r="A32" s="89" t="s">
        <v>2483</v>
      </c>
      <c r="B32" s="243">
        <v>36</v>
      </c>
      <c r="C32" s="429"/>
      <c r="D32" s="430"/>
      <c r="E32" s="297" t="str">
        <f t="shared" si="0"/>
        <v>是</v>
      </c>
    </row>
    <row r="33" ht="36" customHeight="1" spans="1:5">
      <c r="A33" s="427" t="s">
        <v>2484</v>
      </c>
      <c r="B33" s="428">
        <v>36</v>
      </c>
      <c r="C33" s="429"/>
      <c r="D33" s="430"/>
      <c r="E33" s="297" t="str">
        <f t="shared" si="0"/>
        <v>是</v>
      </c>
    </row>
    <row r="34" ht="36" customHeight="1" spans="1:5">
      <c r="A34" s="427" t="s">
        <v>2485</v>
      </c>
      <c r="B34" s="428">
        <v>17</v>
      </c>
      <c r="C34" s="429"/>
      <c r="D34" s="430"/>
      <c r="E34" s="297" t="str">
        <f t="shared" si="0"/>
        <v>是</v>
      </c>
    </row>
    <row r="35" ht="36" customHeight="1" spans="1:5">
      <c r="A35" s="89" t="s">
        <v>2486</v>
      </c>
      <c r="B35" s="243">
        <v>12</v>
      </c>
      <c r="C35" s="429"/>
      <c r="D35" s="430"/>
      <c r="E35" s="297" t="str">
        <f t="shared" si="0"/>
        <v>是</v>
      </c>
    </row>
    <row r="36" ht="36" customHeight="1" spans="1:5">
      <c r="A36" s="427" t="s">
        <v>2487</v>
      </c>
      <c r="B36" s="243">
        <v>7</v>
      </c>
      <c r="C36" s="429"/>
      <c r="D36" s="430"/>
      <c r="E36" s="297" t="str">
        <f t="shared" si="0"/>
        <v>是</v>
      </c>
    </row>
    <row r="37" ht="36" customHeight="1" spans="1:5">
      <c r="A37" s="427" t="s">
        <v>2488</v>
      </c>
      <c r="B37" s="243">
        <v>50</v>
      </c>
      <c r="C37" s="429"/>
      <c r="D37" s="430"/>
      <c r="E37" s="297" t="str">
        <f t="shared" si="0"/>
        <v>是</v>
      </c>
    </row>
    <row r="38" ht="36" customHeight="1" spans="1:5">
      <c r="A38" s="427" t="s">
        <v>2489</v>
      </c>
      <c r="B38" s="243">
        <v>263</v>
      </c>
      <c r="C38" s="429"/>
      <c r="D38" s="430"/>
      <c r="E38" s="297" t="str">
        <f t="shared" si="0"/>
        <v>是</v>
      </c>
    </row>
    <row r="39" ht="36" customHeight="1" spans="1:5">
      <c r="A39" s="427" t="s">
        <v>2490</v>
      </c>
      <c r="B39" s="243">
        <v>53</v>
      </c>
      <c r="C39" s="429"/>
      <c r="D39" s="430"/>
      <c r="E39" s="297" t="str">
        <f t="shared" ref="E39:E70" si="1">IF(A39&lt;&gt;"",IF(SUM(B39:D39)&lt;&gt;0,"是","否"),"是")</f>
        <v>是</v>
      </c>
    </row>
    <row r="40" ht="36" customHeight="1" spans="1:5">
      <c r="A40" s="427" t="s">
        <v>2491</v>
      </c>
      <c r="B40" s="243">
        <v>425</v>
      </c>
      <c r="C40" s="429">
        <v>9600</v>
      </c>
      <c r="D40" s="430"/>
      <c r="E40" s="297" t="str">
        <f t="shared" si="1"/>
        <v>是</v>
      </c>
    </row>
    <row r="41" ht="36" customHeight="1" spans="1:5">
      <c r="A41" s="427" t="s">
        <v>2492</v>
      </c>
      <c r="B41" s="243">
        <v>7</v>
      </c>
      <c r="C41" s="429"/>
      <c r="D41" s="430"/>
      <c r="E41" s="297" t="str">
        <f t="shared" si="1"/>
        <v>是</v>
      </c>
    </row>
    <row r="42" ht="36" hidden="1" customHeight="1" spans="1:5">
      <c r="A42" s="432" t="s">
        <v>2493</v>
      </c>
      <c r="B42" s="209"/>
      <c r="C42" s="429"/>
      <c r="D42" s="430"/>
      <c r="E42" s="297" t="str">
        <f t="shared" si="1"/>
        <v>否</v>
      </c>
    </row>
    <row r="43" ht="36" hidden="1" customHeight="1" spans="1:5">
      <c r="A43" s="432" t="s">
        <v>2494</v>
      </c>
      <c r="B43" s="209"/>
      <c r="C43" s="429"/>
      <c r="D43" s="430"/>
      <c r="E43" s="297" t="str">
        <f t="shared" si="1"/>
        <v>否</v>
      </c>
    </row>
    <row r="44" ht="36" customHeight="1" spans="1:5">
      <c r="A44" s="427" t="s">
        <v>2495</v>
      </c>
      <c r="B44" s="243">
        <v>44</v>
      </c>
      <c r="C44" s="429"/>
      <c r="D44" s="430"/>
      <c r="E44" s="297" t="str">
        <f t="shared" si="1"/>
        <v>是</v>
      </c>
    </row>
    <row r="45" ht="36" customHeight="1" spans="1:5">
      <c r="A45" s="427" t="s">
        <v>2496</v>
      </c>
      <c r="B45" s="243">
        <v>10</v>
      </c>
      <c r="C45" s="429"/>
      <c r="D45" s="430"/>
      <c r="E45" s="297" t="str">
        <f t="shared" si="1"/>
        <v>是</v>
      </c>
    </row>
    <row r="46" ht="36" customHeight="1" spans="1:5">
      <c r="A46" s="427" t="s">
        <v>2497</v>
      </c>
      <c r="B46" s="243">
        <v>3</v>
      </c>
      <c r="C46" s="429"/>
      <c r="D46" s="430"/>
      <c r="E46" s="297" t="str">
        <f t="shared" si="1"/>
        <v>是</v>
      </c>
    </row>
    <row r="47" ht="36" customHeight="1" spans="1:5">
      <c r="A47" s="427" t="s">
        <v>2498</v>
      </c>
      <c r="B47" s="243">
        <v>44</v>
      </c>
      <c r="C47" s="429"/>
      <c r="D47" s="430"/>
      <c r="E47" s="297" t="str">
        <f t="shared" si="1"/>
        <v>是</v>
      </c>
    </row>
    <row r="48" ht="36" hidden="1" customHeight="1" spans="1:5">
      <c r="A48" s="432" t="s">
        <v>2499</v>
      </c>
      <c r="B48" s="209"/>
      <c r="C48" s="429"/>
      <c r="D48" s="430"/>
      <c r="E48" s="297" t="str">
        <f t="shared" si="1"/>
        <v>否</v>
      </c>
    </row>
    <row r="49" ht="36" customHeight="1" spans="1:5">
      <c r="A49" s="427" t="s">
        <v>2500</v>
      </c>
      <c r="B49" s="243">
        <v>149</v>
      </c>
      <c r="C49" s="429"/>
      <c r="D49" s="430"/>
      <c r="E49" s="297" t="str">
        <f t="shared" si="1"/>
        <v>是</v>
      </c>
    </row>
    <row r="50" ht="36" customHeight="1" spans="1:5">
      <c r="A50" s="427" t="s">
        <v>2501</v>
      </c>
      <c r="B50" s="243">
        <v>95</v>
      </c>
      <c r="C50" s="429"/>
      <c r="D50" s="430"/>
      <c r="E50" s="297" t="str">
        <f t="shared" si="1"/>
        <v>是</v>
      </c>
    </row>
    <row r="51" ht="36" customHeight="1" spans="1:5">
      <c r="A51" s="427" t="s">
        <v>2502</v>
      </c>
      <c r="B51" s="243">
        <v>261</v>
      </c>
      <c r="C51" s="429"/>
      <c r="D51" s="430"/>
      <c r="E51" s="297" t="str">
        <f t="shared" si="1"/>
        <v>是</v>
      </c>
    </row>
    <row r="52" ht="36" customHeight="1" spans="1:5">
      <c r="A52" s="427" t="s">
        <v>2503</v>
      </c>
      <c r="B52" s="243">
        <v>2761</v>
      </c>
      <c r="C52" s="429"/>
      <c r="D52" s="430"/>
      <c r="E52" s="297" t="str">
        <f t="shared" si="1"/>
        <v>是</v>
      </c>
    </row>
    <row r="53" ht="36" customHeight="1" spans="1:5">
      <c r="A53" s="427" t="s">
        <v>2504</v>
      </c>
      <c r="B53" s="243">
        <v>39</v>
      </c>
      <c r="C53" s="429"/>
      <c r="D53" s="430"/>
      <c r="E53" s="297" t="str">
        <f t="shared" si="1"/>
        <v>是</v>
      </c>
    </row>
    <row r="54" ht="36" customHeight="1" spans="1:5">
      <c r="A54" s="427" t="s">
        <v>2505</v>
      </c>
      <c r="B54" s="243">
        <v>291</v>
      </c>
      <c r="C54" s="429"/>
      <c r="D54" s="430"/>
      <c r="E54" s="297" t="str">
        <f t="shared" si="1"/>
        <v>是</v>
      </c>
    </row>
    <row r="55" ht="36" customHeight="1" spans="1:5">
      <c r="A55" s="89" t="s">
        <v>2506</v>
      </c>
      <c r="B55" s="243">
        <v>33</v>
      </c>
      <c r="C55" s="429"/>
      <c r="D55" s="430"/>
      <c r="E55" s="297" t="str">
        <f t="shared" si="1"/>
        <v>是</v>
      </c>
    </row>
    <row r="56" ht="36" customHeight="1" spans="1:5">
      <c r="A56" s="427" t="s">
        <v>2507</v>
      </c>
      <c r="B56" s="428">
        <v>4868</v>
      </c>
      <c r="C56" s="429"/>
      <c r="D56" s="430"/>
      <c r="E56" s="297" t="str">
        <f t="shared" si="1"/>
        <v>是</v>
      </c>
    </row>
    <row r="57" ht="36" customHeight="1" spans="1:5">
      <c r="A57" s="427" t="s">
        <v>2508</v>
      </c>
      <c r="B57" s="428">
        <v>509</v>
      </c>
      <c r="C57" s="429"/>
      <c r="D57" s="430"/>
      <c r="E57" s="297" t="str">
        <f t="shared" si="1"/>
        <v>是</v>
      </c>
    </row>
    <row r="58" ht="36" customHeight="1" spans="1:5">
      <c r="A58" s="89" t="s">
        <v>2509</v>
      </c>
      <c r="B58" s="243">
        <v>14</v>
      </c>
      <c r="C58" s="429"/>
      <c r="D58" s="430"/>
      <c r="E58" s="297" t="str">
        <f t="shared" si="1"/>
        <v>是</v>
      </c>
    </row>
    <row r="59" ht="36" customHeight="1" spans="1:5">
      <c r="A59" s="427" t="s">
        <v>2510</v>
      </c>
      <c r="B59" s="243">
        <v>869</v>
      </c>
      <c r="C59" s="429">
        <v>280</v>
      </c>
      <c r="D59" s="430"/>
      <c r="E59" s="297" t="str">
        <f t="shared" si="1"/>
        <v>是</v>
      </c>
    </row>
    <row r="60" ht="36" customHeight="1" spans="1:5">
      <c r="A60" s="427" t="s">
        <v>2511</v>
      </c>
      <c r="B60" s="243">
        <v>73</v>
      </c>
      <c r="C60" s="429"/>
      <c r="D60" s="430"/>
      <c r="E60" s="297" t="str">
        <f t="shared" si="1"/>
        <v>是</v>
      </c>
    </row>
    <row r="61" ht="36" customHeight="1" spans="1:5">
      <c r="A61" s="427" t="s">
        <v>2512</v>
      </c>
      <c r="B61" s="243">
        <v>9</v>
      </c>
      <c r="C61" s="429"/>
      <c r="D61" s="430"/>
      <c r="E61" s="297" t="str">
        <f t="shared" si="1"/>
        <v>是</v>
      </c>
    </row>
    <row r="62" ht="36" customHeight="1" spans="1:5">
      <c r="A62" s="427" t="s">
        <v>2513</v>
      </c>
      <c r="B62" s="243">
        <v>200</v>
      </c>
      <c r="C62" s="429"/>
      <c r="D62" s="430"/>
      <c r="E62" s="297" t="str">
        <f t="shared" si="1"/>
        <v>是</v>
      </c>
    </row>
    <row r="63" ht="36" customHeight="1" spans="1:5">
      <c r="A63" s="427" t="s">
        <v>2514</v>
      </c>
      <c r="B63" s="243">
        <v>10</v>
      </c>
      <c r="C63" s="429"/>
      <c r="D63" s="430"/>
      <c r="E63" s="297" t="str">
        <f t="shared" si="1"/>
        <v>是</v>
      </c>
    </row>
    <row r="64" ht="36" customHeight="1" spans="1:5">
      <c r="A64" s="89" t="s">
        <v>2515</v>
      </c>
      <c r="B64" s="243">
        <v>206</v>
      </c>
      <c r="C64" s="429"/>
      <c r="D64" s="430"/>
      <c r="E64" s="297" t="str">
        <f t="shared" si="1"/>
        <v>是</v>
      </c>
    </row>
    <row r="65" ht="36" customHeight="1" spans="1:5">
      <c r="A65" s="427" t="s">
        <v>2516</v>
      </c>
      <c r="B65" s="243">
        <v>197</v>
      </c>
      <c r="C65" s="429"/>
      <c r="D65" s="430"/>
      <c r="E65" s="297" t="str">
        <f t="shared" si="1"/>
        <v>是</v>
      </c>
    </row>
    <row r="66" ht="36" customHeight="1" spans="1:5">
      <c r="A66" s="427" t="s">
        <v>2517</v>
      </c>
      <c r="B66" s="243">
        <v>2</v>
      </c>
      <c r="C66" s="429"/>
      <c r="D66" s="430"/>
      <c r="E66" s="297" t="str">
        <f t="shared" si="1"/>
        <v>是</v>
      </c>
    </row>
    <row r="67" ht="36" customHeight="1" spans="1:5">
      <c r="A67" s="427" t="s">
        <v>2518</v>
      </c>
      <c r="B67" s="243">
        <v>166</v>
      </c>
      <c r="C67" s="429"/>
      <c r="D67" s="430"/>
      <c r="E67" s="297" t="str">
        <f t="shared" si="1"/>
        <v>是</v>
      </c>
    </row>
    <row r="68" ht="36" customHeight="1" spans="1:5">
      <c r="A68" s="427" t="s">
        <v>2519</v>
      </c>
      <c r="B68" s="243">
        <v>251</v>
      </c>
      <c r="C68" s="429"/>
      <c r="D68" s="430"/>
      <c r="E68" s="297" t="str">
        <f t="shared" si="1"/>
        <v>是</v>
      </c>
    </row>
    <row r="69" ht="36" customHeight="1" spans="1:5">
      <c r="A69" s="427" t="s">
        <v>2520</v>
      </c>
      <c r="B69" s="243">
        <v>150</v>
      </c>
      <c r="C69" s="429"/>
      <c r="D69" s="430"/>
      <c r="E69" s="297" t="str">
        <f t="shared" si="1"/>
        <v>是</v>
      </c>
    </row>
    <row r="70" ht="36" customHeight="1" spans="1:5">
      <c r="A70" s="427" t="s">
        <v>2521</v>
      </c>
      <c r="B70" s="243">
        <v>3</v>
      </c>
      <c r="C70" s="429"/>
      <c r="D70" s="430"/>
      <c r="E70" s="297" t="str">
        <f t="shared" si="1"/>
        <v>是</v>
      </c>
    </row>
    <row r="71" ht="36" customHeight="1" spans="1:5">
      <c r="A71" s="427" t="s">
        <v>2522</v>
      </c>
      <c r="B71" s="243">
        <v>54</v>
      </c>
      <c r="C71" s="429"/>
      <c r="D71" s="430"/>
      <c r="E71" s="297" t="str">
        <f t="shared" ref="E71:E102" si="2">IF(A71&lt;&gt;"",IF(SUM(B71:D71)&lt;&gt;0,"是","否"),"是")</f>
        <v>是</v>
      </c>
    </row>
    <row r="72" ht="36" customHeight="1" spans="1:5">
      <c r="A72" s="427" t="s">
        <v>2523</v>
      </c>
      <c r="B72" s="243">
        <v>3</v>
      </c>
      <c r="C72" s="429"/>
      <c r="D72" s="430"/>
      <c r="E72" s="297" t="str">
        <f t="shared" si="2"/>
        <v>是</v>
      </c>
    </row>
    <row r="73" ht="36" customHeight="1" spans="1:5">
      <c r="A73" s="427" t="s">
        <v>2524</v>
      </c>
      <c r="B73" s="243">
        <v>131</v>
      </c>
      <c r="C73" s="429"/>
      <c r="D73" s="430"/>
      <c r="E73" s="297" t="str">
        <f t="shared" si="2"/>
        <v>是</v>
      </c>
    </row>
    <row r="74" ht="36" customHeight="1" spans="1:5">
      <c r="A74" s="427" t="s">
        <v>2525</v>
      </c>
      <c r="B74" s="243">
        <v>368</v>
      </c>
      <c r="C74" s="429"/>
      <c r="D74" s="430"/>
      <c r="E74" s="297" t="str">
        <f t="shared" si="2"/>
        <v>是</v>
      </c>
    </row>
    <row r="75" ht="36" customHeight="1" spans="1:5">
      <c r="A75" s="427" t="s">
        <v>2526</v>
      </c>
      <c r="B75" s="243">
        <v>45</v>
      </c>
      <c r="C75" s="429"/>
      <c r="D75" s="430"/>
      <c r="E75" s="297" t="str">
        <f t="shared" si="2"/>
        <v>是</v>
      </c>
    </row>
    <row r="76" ht="36" customHeight="1" spans="1:5">
      <c r="A76" s="427" t="s">
        <v>2527</v>
      </c>
      <c r="B76" s="243">
        <v>40</v>
      </c>
      <c r="C76" s="429"/>
      <c r="D76" s="430"/>
      <c r="E76" s="297" t="str">
        <f t="shared" si="2"/>
        <v>是</v>
      </c>
    </row>
    <row r="77" ht="36" customHeight="1" spans="1:5">
      <c r="A77" s="427" t="s">
        <v>2528</v>
      </c>
      <c r="B77" s="243">
        <v>275</v>
      </c>
      <c r="C77" s="429"/>
      <c r="D77" s="430"/>
      <c r="E77" s="297" t="str">
        <f t="shared" si="2"/>
        <v>是</v>
      </c>
    </row>
    <row r="78" ht="36" customHeight="1" spans="1:5">
      <c r="A78" s="427" t="s">
        <v>2529</v>
      </c>
      <c r="B78" s="243">
        <v>7</v>
      </c>
      <c r="C78" s="429">
        <v>83870</v>
      </c>
      <c r="D78" s="430"/>
      <c r="E78" s="297" t="str">
        <f t="shared" si="2"/>
        <v>是</v>
      </c>
    </row>
    <row r="79" ht="36" customHeight="1" spans="1:5">
      <c r="A79" s="427" t="s">
        <v>2530</v>
      </c>
      <c r="B79" s="243">
        <v>122</v>
      </c>
      <c r="C79" s="429"/>
      <c r="D79" s="430"/>
      <c r="E79" s="297" t="str">
        <f t="shared" si="2"/>
        <v>是</v>
      </c>
    </row>
    <row r="80" ht="36" hidden="1" customHeight="1" spans="1:5">
      <c r="A80" s="432" t="s">
        <v>2531</v>
      </c>
      <c r="B80" s="209"/>
      <c r="C80" s="429"/>
      <c r="D80" s="430"/>
      <c r="E80" s="297" t="str">
        <f t="shared" si="2"/>
        <v>否</v>
      </c>
    </row>
    <row r="81" ht="36" customHeight="1" spans="1:5">
      <c r="A81" s="427" t="s">
        <v>2532</v>
      </c>
      <c r="B81" s="243">
        <v>568</v>
      </c>
      <c r="C81" s="429"/>
      <c r="D81" s="430"/>
      <c r="E81" s="297" t="str">
        <f t="shared" si="2"/>
        <v>是</v>
      </c>
    </row>
    <row r="82" ht="36" customHeight="1" spans="1:5">
      <c r="A82" s="427" t="s">
        <v>2533</v>
      </c>
      <c r="B82" s="243">
        <v>298</v>
      </c>
      <c r="C82" s="429"/>
      <c r="D82" s="430"/>
      <c r="E82" s="297" t="str">
        <f t="shared" si="2"/>
        <v>是</v>
      </c>
    </row>
    <row r="83" ht="36" customHeight="1" spans="1:5">
      <c r="A83" s="427" t="s">
        <v>2534</v>
      </c>
      <c r="B83" s="243">
        <v>1187</v>
      </c>
      <c r="C83" s="429"/>
      <c r="D83" s="430"/>
      <c r="E83" s="297" t="str">
        <f t="shared" si="2"/>
        <v>是</v>
      </c>
    </row>
    <row r="84" ht="36" customHeight="1" spans="1:5">
      <c r="A84" s="427" t="s">
        <v>2535</v>
      </c>
      <c r="B84" s="243">
        <v>157</v>
      </c>
      <c r="C84" s="429"/>
      <c r="D84" s="430"/>
      <c r="E84" s="297" t="str">
        <f t="shared" si="2"/>
        <v>是</v>
      </c>
    </row>
    <row r="85" ht="36" customHeight="1" spans="1:5">
      <c r="A85" s="427" t="s">
        <v>2536</v>
      </c>
      <c r="B85" s="243">
        <v>97</v>
      </c>
      <c r="C85" s="429"/>
      <c r="D85" s="430"/>
      <c r="E85" s="297" t="str">
        <f t="shared" si="2"/>
        <v>是</v>
      </c>
    </row>
    <row r="86" ht="36" customHeight="1" spans="1:5">
      <c r="A86" s="427" t="s">
        <v>2537</v>
      </c>
      <c r="B86" s="243">
        <v>540</v>
      </c>
      <c r="C86" s="429"/>
      <c r="D86" s="430"/>
      <c r="E86" s="297" t="str">
        <f t="shared" si="2"/>
        <v>是</v>
      </c>
    </row>
    <row r="87" ht="36" customHeight="1" spans="1:5">
      <c r="A87" s="427" t="s">
        <v>2538</v>
      </c>
      <c r="B87" s="243">
        <v>83</v>
      </c>
      <c r="C87" s="429"/>
      <c r="D87" s="430"/>
      <c r="E87" s="297" t="str">
        <f t="shared" si="2"/>
        <v>是</v>
      </c>
    </row>
    <row r="88" ht="36" customHeight="1" spans="1:5">
      <c r="A88" s="427" t="s">
        <v>2539</v>
      </c>
      <c r="B88" s="243">
        <v>117</v>
      </c>
      <c r="C88" s="429"/>
      <c r="D88" s="430"/>
      <c r="E88" s="297" t="str">
        <f t="shared" si="2"/>
        <v>是</v>
      </c>
    </row>
    <row r="89" ht="36" customHeight="1" spans="1:5">
      <c r="A89" s="427" t="s">
        <v>2540</v>
      </c>
      <c r="B89" s="243">
        <v>20</v>
      </c>
      <c r="C89" s="429"/>
      <c r="D89" s="430"/>
      <c r="E89" s="297" t="str">
        <f t="shared" si="2"/>
        <v>是</v>
      </c>
    </row>
    <row r="90" ht="36" customHeight="1" spans="1:5">
      <c r="A90" s="427" t="s">
        <v>2541</v>
      </c>
      <c r="B90" s="243">
        <v>49</v>
      </c>
      <c r="C90" s="429"/>
      <c r="D90" s="430"/>
      <c r="E90" s="297" t="str">
        <f t="shared" si="2"/>
        <v>是</v>
      </c>
    </row>
    <row r="91" ht="36" hidden="1" customHeight="1" spans="1:5">
      <c r="A91" s="432" t="s">
        <v>2542</v>
      </c>
      <c r="B91" s="209"/>
      <c r="C91" s="429"/>
      <c r="D91" s="430"/>
      <c r="E91" s="297" t="str">
        <f t="shared" si="2"/>
        <v>否</v>
      </c>
    </row>
    <row r="92" ht="36" customHeight="1" spans="1:5">
      <c r="A92" s="427" t="s">
        <v>2543</v>
      </c>
      <c r="B92" s="243">
        <v>33</v>
      </c>
      <c r="C92" s="429"/>
      <c r="D92" s="430"/>
      <c r="E92" s="297" t="str">
        <f t="shared" si="2"/>
        <v>是</v>
      </c>
    </row>
    <row r="93" ht="36" customHeight="1" spans="1:5">
      <c r="A93" s="89" t="s">
        <v>2544</v>
      </c>
      <c r="B93" s="243">
        <v>45</v>
      </c>
      <c r="C93" s="429"/>
      <c r="D93" s="430"/>
      <c r="E93" s="297" t="str">
        <f t="shared" si="2"/>
        <v>是</v>
      </c>
    </row>
    <row r="94" ht="36" customHeight="1" spans="1:5">
      <c r="A94" s="427" t="s">
        <v>2545</v>
      </c>
      <c r="B94" s="243">
        <v>30</v>
      </c>
      <c r="C94" s="429"/>
      <c r="D94" s="430"/>
      <c r="E94" s="297" t="str">
        <f t="shared" si="2"/>
        <v>是</v>
      </c>
    </row>
    <row r="95" ht="36" customHeight="1" spans="1:5">
      <c r="A95" s="427" t="s">
        <v>2546</v>
      </c>
      <c r="B95" s="243">
        <v>322</v>
      </c>
      <c r="C95" s="429"/>
      <c r="D95" s="430"/>
      <c r="E95" s="297" t="str">
        <f t="shared" si="2"/>
        <v>是</v>
      </c>
    </row>
    <row r="96" ht="36" customHeight="1" spans="1:5">
      <c r="A96" s="427" t="s">
        <v>2547</v>
      </c>
      <c r="B96" s="243">
        <v>301</v>
      </c>
      <c r="C96" s="429"/>
      <c r="D96" s="430"/>
      <c r="E96" s="297" t="str">
        <f t="shared" si="2"/>
        <v>是</v>
      </c>
    </row>
    <row r="97" ht="36" customHeight="1" spans="1:5">
      <c r="A97" s="427" t="s">
        <v>2548</v>
      </c>
      <c r="B97" s="243">
        <v>759</v>
      </c>
      <c r="C97" s="429"/>
      <c r="D97" s="430"/>
      <c r="E97" s="297" t="str">
        <f t="shared" si="2"/>
        <v>是</v>
      </c>
    </row>
    <row r="98" ht="36" customHeight="1" spans="1:5">
      <c r="A98" s="427" t="s">
        <v>2549</v>
      </c>
      <c r="B98" s="243">
        <v>518</v>
      </c>
      <c r="C98" s="429"/>
      <c r="D98" s="430"/>
      <c r="E98" s="297" t="str">
        <f t="shared" si="2"/>
        <v>是</v>
      </c>
    </row>
    <row r="99" ht="36" customHeight="1" spans="1:5">
      <c r="A99" s="427" t="s">
        <v>2550</v>
      </c>
      <c r="B99" s="243">
        <v>13</v>
      </c>
      <c r="C99" s="429"/>
      <c r="D99" s="430"/>
      <c r="E99" s="297" t="str">
        <f t="shared" si="2"/>
        <v>是</v>
      </c>
    </row>
    <row r="100" ht="36" customHeight="1" spans="1:5">
      <c r="A100" s="427" t="s">
        <v>2551</v>
      </c>
      <c r="B100" s="243">
        <v>748</v>
      </c>
      <c r="C100" s="429"/>
      <c r="D100" s="430"/>
      <c r="E100" s="297" t="str">
        <f t="shared" si="2"/>
        <v>是</v>
      </c>
    </row>
    <row r="101" ht="36" customHeight="1" spans="1:5">
      <c r="A101" s="427" t="s">
        <v>2552</v>
      </c>
      <c r="B101" s="243">
        <v>146</v>
      </c>
      <c r="C101" s="429"/>
      <c r="D101" s="430"/>
      <c r="E101" s="297" t="str">
        <f t="shared" si="2"/>
        <v>是</v>
      </c>
    </row>
    <row r="102" ht="36" customHeight="1" spans="1:5">
      <c r="A102" s="427" t="s">
        <v>2553</v>
      </c>
      <c r="B102" s="243">
        <v>10</v>
      </c>
      <c r="C102" s="429"/>
      <c r="D102" s="430"/>
      <c r="E102" s="297" t="str">
        <f t="shared" si="2"/>
        <v>是</v>
      </c>
    </row>
    <row r="103" ht="36" customHeight="1" spans="1:5">
      <c r="A103" s="427" t="s">
        <v>2554</v>
      </c>
      <c r="B103" s="243">
        <v>1000</v>
      </c>
      <c r="C103" s="429"/>
      <c r="D103" s="430"/>
      <c r="E103" s="297" t="str">
        <f t="shared" ref="E103:E109" si="3">IF(A103&lt;&gt;"",IF(SUM(B103:D103)&lt;&gt;0,"是","否"),"是")</f>
        <v>是</v>
      </c>
    </row>
    <row r="104" ht="36" customHeight="1" spans="1:5">
      <c r="A104" s="89" t="s">
        <v>2555</v>
      </c>
      <c r="B104" s="243">
        <v>18</v>
      </c>
      <c r="C104" s="429"/>
      <c r="D104" s="430"/>
      <c r="E104" s="297" t="str">
        <f t="shared" si="3"/>
        <v>是</v>
      </c>
    </row>
    <row r="105" ht="36" hidden="1" customHeight="1" spans="1:5">
      <c r="A105" s="424" t="s">
        <v>2556</v>
      </c>
      <c r="B105" s="209"/>
      <c r="C105" s="429"/>
      <c r="D105" s="430"/>
      <c r="E105" s="297" t="str">
        <f t="shared" si="3"/>
        <v>否</v>
      </c>
    </row>
    <row r="106" ht="36" customHeight="1" spans="1:5">
      <c r="A106" s="89" t="s">
        <v>2557</v>
      </c>
      <c r="B106" s="243">
        <v>845</v>
      </c>
      <c r="C106" s="429"/>
      <c r="D106" s="430"/>
      <c r="E106" s="297" t="str">
        <f t="shared" si="3"/>
        <v>是</v>
      </c>
    </row>
    <row r="107" ht="36" hidden="1" customHeight="1" spans="1:5">
      <c r="A107" s="424" t="s">
        <v>2558</v>
      </c>
      <c r="B107" s="209"/>
      <c r="C107" s="429"/>
      <c r="D107" s="430"/>
      <c r="E107" s="297" t="str">
        <f t="shared" si="3"/>
        <v>否</v>
      </c>
    </row>
    <row r="108" ht="36" customHeight="1" spans="1:5">
      <c r="A108" s="89" t="s">
        <v>2559</v>
      </c>
      <c r="B108" s="243">
        <v>829</v>
      </c>
      <c r="C108" s="429"/>
      <c r="D108" s="430"/>
      <c r="E108" s="297" t="str">
        <f t="shared" si="3"/>
        <v>是</v>
      </c>
    </row>
    <row r="109" ht="36" customHeight="1" spans="1:5">
      <c r="A109" s="89" t="s">
        <v>2560</v>
      </c>
      <c r="B109" s="243">
        <v>269</v>
      </c>
      <c r="C109" s="429"/>
      <c r="D109" s="430"/>
      <c r="E109" s="297" t="str">
        <f t="shared" si="3"/>
        <v>是</v>
      </c>
    </row>
    <row r="110" ht="36" hidden="1" customHeight="1" spans="1:5">
      <c r="A110" s="424" t="s">
        <v>2561</v>
      </c>
      <c r="B110" s="209"/>
      <c r="C110" s="429">
        <v>413</v>
      </c>
      <c r="D110" s="430"/>
      <c r="E110" s="297" t="s">
        <v>2562</v>
      </c>
    </row>
    <row r="111" ht="36" customHeight="1" spans="1:5">
      <c r="A111" s="89" t="s">
        <v>2563</v>
      </c>
      <c r="B111" s="243">
        <v>1199</v>
      </c>
      <c r="C111" s="429"/>
      <c r="D111" s="430"/>
      <c r="E111" s="297" t="str">
        <f>IF(A111&lt;&gt;"",IF(SUM(B111:D111)&lt;&gt;0,"是","否"),"是")</f>
        <v>是</v>
      </c>
    </row>
    <row r="112" ht="36" customHeight="1" spans="1:5">
      <c r="A112" s="89" t="s">
        <v>2564</v>
      </c>
      <c r="B112" s="243">
        <v>210</v>
      </c>
      <c r="C112" s="429"/>
      <c r="D112" s="430"/>
      <c r="E112" s="297" t="str">
        <f>IF(A112&lt;&gt;"",IF(SUM(B112:D112)&lt;&gt;0,"是","否"),"是")</f>
        <v>是</v>
      </c>
    </row>
    <row r="113" ht="36" customHeight="1" spans="1:5">
      <c r="A113" s="89" t="s">
        <v>2565</v>
      </c>
      <c r="B113" s="243">
        <v>20</v>
      </c>
      <c r="C113" s="429"/>
      <c r="D113" s="430"/>
      <c r="E113" s="297" t="str">
        <f>IF(A113&lt;&gt;"",IF(SUM(B113:D113)&lt;&gt;0,"是","否"),"是")</f>
        <v>是</v>
      </c>
    </row>
    <row r="114" ht="36" customHeight="1" spans="1:5">
      <c r="A114" s="433" t="s">
        <v>2566</v>
      </c>
      <c r="B114" s="114">
        <v>31345</v>
      </c>
      <c r="E114" s="297" t="str">
        <f>IF(A114&lt;&gt;"",IF(SUM(B114:D114)&lt;&gt;0,"是","否"),"是")</f>
        <v>是</v>
      </c>
    </row>
  </sheetData>
  <autoFilter ref="A3:E114">
    <filterColumn colId="4">
      <customFilters>
        <customFilter operator="equal" val="是"/>
      </customFilters>
    </filterColumn>
    <extLst/>
  </autoFilter>
  <mergeCells count="1">
    <mergeCell ref="A1:D1"/>
  </mergeCells>
  <conditionalFormatting sqref="E4:E114">
    <cfRule type="cellIs" dxfId="2" priority="3"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8"/>
  <sheetViews>
    <sheetView showGridLines="0" showZeros="0" view="pageBreakPreview" zoomScaleNormal="85" workbookViewId="0">
      <selection activeCell="B34" sqref="B34"/>
    </sheetView>
  </sheetViews>
  <sheetFormatPr defaultColWidth="9" defaultRowHeight="15.6" outlineLevelCol="5"/>
  <cols>
    <col min="1" max="1" width="43.6666666666667" style="172" customWidth="1"/>
    <col min="2" max="2" width="20.6666666666667" style="174" customWidth="1"/>
    <col min="3" max="3" width="20.6666666666667" style="172" customWidth="1"/>
    <col min="4" max="4" width="20" style="352" customWidth="1"/>
    <col min="5" max="5" width="12.6666666666667" style="172"/>
    <col min="6" max="16377" width="9" style="172"/>
    <col min="16378" max="16379" width="35.6666666666667" style="172"/>
    <col min="16380" max="16384" width="9" style="172"/>
  </cols>
  <sheetData>
    <row r="1" ht="45" customHeight="1" spans="1:4">
      <c r="A1" s="177" t="s">
        <v>2567</v>
      </c>
      <c r="B1" s="177"/>
      <c r="C1" s="177"/>
      <c r="D1" s="177"/>
    </row>
    <row r="2" ht="20.1" customHeight="1" spans="1:4">
      <c r="A2" s="178"/>
      <c r="B2" s="178"/>
      <c r="C2" s="410"/>
      <c r="D2" s="411" t="s">
        <v>2</v>
      </c>
    </row>
    <row r="3" s="173" customFormat="1" ht="45" customHeight="1" spans="1:4">
      <c r="A3" s="180" t="s">
        <v>2568</v>
      </c>
      <c r="B3" s="180" t="s">
        <v>2566</v>
      </c>
      <c r="C3" s="412" t="s">
        <v>2569</v>
      </c>
      <c r="D3" s="412" t="s">
        <v>2570</v>
      </c>
    </row>
    <row r="4" ht="36" customHeight="1" spans="1:4">
      <c r="A4" s="413" t="s">
        <v>2571</v>
      </c>
      <c r="B4" s="414">
        <f>C4+D4</f>
        <v>498497</v>
      </c>
      <c r="C4" s="209">
        <f>SUM(C5:C13)</f>
        <v>0</v>
      </c>
      <c r="D4" s="209">
        <f>SUM(D5:D13)</f>
        <v>498497</v>
      </c>
    </row>
    <row r="5" ht="36" customHeight="1" spans="1:6">
      <c r="A5" s="415" t="s">
        <v>2572</v>
      </c>
      <c r="B5" s="184">
        <f t="shared" ref="B5:B14" si="0">C5+D5</f>
        <v>59250</v>
      </c>
      <c r="C5" s="184"/>
      <c r="D5" s="207">
        <v>59250</v>
      </c>
      <c r="F5" s="172" t="s">
        <v>2573</v>
      </c>
    </row>
    <row r="6" ht="36" customHeight="1" spans="1:4">
      <c r="A6" s="415" t="s">
        <v>2574</v>
      </c>
      <c r="B6" s="184">
        <f t="shared" si="0"/>
        <v>37660</v>
      </c>
      <c r="C6" s="184"/>
      <c r="D6" s="207">
        <v>37660</v>
      </c>
    </row>
    <row r="7" ht="36" customHeight="1" spans="1:4">
      <c r="A7" s="415" t="s">
        <v>2575</v>
      </c>
      <c r="B7" s="184">
        <f t="shared" si="0"/>
        <v>63706</v>
      </c>
      <c r="C7" s="184"/>
      <c r="D7" s="207">
        <v>63706</v>
      </c>
    </row>
    <row r="8" ht="36" customHeight="1" spans="1:4">
      <c r="A8" s="415" t="s">
        <v>2576</v>
      </c>
      <c r="B8" s="184">
        <f t="shared" si="0"/>
        <v>59350</v>
      </c>
      <c r="C8" s="184"/>
      <c r="D8" s="207">
        <v>59350</v>
      </c>
    </row>
    <row r="9" ht="36" customHeight="1" spans="1:4">
      <c r="A9" s="415" t="s">
        <v>2577</v>
      </c>
      <c r="B9" s="184">
        <f t="shared" si="0"/>
        <v>53524</v>
      </c>
      <c r="C9" s="184"/>
      <c r="D9" s="207">
        <v>53524</v>
      </c>
    </row>
    <row r="10" ht="36" customHeight="1" spans="1:4">
      <c r="A10" s="415" t="s">
        <v>2578</v>
      </c>
      <c r="B10" s="184">
        <f t="shared" si="0"/>
        <v>47969</v>
      </c>
      <c r="C10" s="184"/>
      <c r="D10" s="207">
        <v>47969</v>
      </c>
    </row>
    <row r="11" ht="36" customHeight="1" spans="1:4">
      <c r="A11" s="415" t="s">
        <v>2579</v>
      </c>
      <c r="B11" s="184">
        <f t="shared" si="0"/>
        <v>54489</v>
      </c>
      <c r="C11" s="184"/>
      <c r="D11" s="207">
        <v>54489</v>
      </c>
    </row>
    <row r="12" ht="36" customHeight="1" spans="1:4">
      <c r="A12" s="415" t="s">
        <v>2580</v>
      </c>
      <c r="B12" s="184">
        <f t="shared" si="0"/>
        <v>61425</v>
      </c>
      <c r="C12" s="184"/>
      <c r="D12" s="207">
        <v>61425</v>
      </c>
    </row>
    <row r="13" ht="36" customHeight="1" spans="1:4">
      <c r="A13" s="415" t="s">
        <v>2581</v>
      </c>
      <c r="B13" s="184">
        <f t="shared" si="0"/>
        <v>61124</v>
      </c>
      <c r="C13" s="184"/>
      <c r="D13" s="207">
        <v>61124</v>
      </c>
    </row>
    <row r="14" ht="36" customHeight="1" spans="1:4">
      <c r="A14" s="413" t="s">
        <v>2582</v>
      </c>
      <c r="B14" s="414">
        <f t="shared" si="0"/>
        <v>1026827</v>
      </c>
      <c r="C14" s="414">
        <v>25120</v>
      </c>
      <c r="D14" s="414">
        <v>1001707</v>
      </c>
    </row>
    <row r="15" spans="2:4">
      <c r="B15" s="416"/>
      <c r="C15" s="417"/>
      <c r="D15" s="418"/>
    </row>
    <row r="16" spans="3:3">
      <c r="C16" s="419"/>
    </row>
    <row r="17" spans="3:3">
      <c r="C17" s="419"/>
    </row>
    <row r="18" spans="3:3">
      <c r="C18" s="419"/>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B14 C5:C7 C9:C13">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B5" sqref="B5"/>
    </sheetView>
  </sheetViews>
  <sheetFormatPr defaultColWidth="9" defaultRowHeight="14.4" outlineLevelCol="4"/>
  <cols>
    <col min="1" max="1" width="37.7777777777778" style="378" customWidth="1"/>
    <col min="2" max="2" width="22" style="378" customWidth="1"/>
    <col min="3" max="4" width="23.8888888888889" style="378" customWidth="1"/>
    <col min="5" max="5" width="24.4444444444444" style="378" customWidth="1"/>
    <col min="6" max="248" width="9" style="378"/>
    <col min="249" max="16384" width="9" style="1"/>
  </cols>
  <sheetData>
    <row r="1" s="378" customFormat="1" ht="40.5" customHeight="1" spans="1:5">
      <c r="A1" s="380" t="s">
        <v>2583</v>
      </c>
      <c r="B1" s="380"/>
      <c r="C1" s="380"/>
      <c r="D1" s="380"/>
      <c r="E1" s="380"/>
    </row>
    <row r="2" s="378" customFormat="1" ht="16.95" customHeight="1" spans="1:5">
      <c r="A2" s="398"/>
      <c r="B2" s="398"/>
      <c r="C2" s="398"/>
      <c r="D2" s="399"/>
      <c r="E2" s="400" t="s">
        <v>2</v>
      </c>
    </row>
    <row r="3" s="1" customFormat="1" ht="24.9" customHeight="1" spans="1:5">
      <c r="A3" s="401" t="s">
        <v>4</v>
      </c>
      <c r="B3" s="401" t="s">
        <v>129</v>
      </c>
      <c r="C3" s="401" t="s">
        <v>6</v>
      </c>
      <c r="D3" s="402" t="s">
        <v>2584</v>
      </c>
      <c r="E3" s="403"/>
    </row>
    <row r="4" s="1" customFormat="1" ht="24.9" customHeight="1" spans="1:5">
      <c r="A4" s="404"/>
      <c r="B4" s="404"/>
      <c r="C4" s="404"/>
      <c r="D4" s="180" t="s">
        <v>2585</v>
      </c>
      <c r="E4" s="180" t="s">
        <v>2586</v>
      </c>
    </row>
    <row r="5" s="378" customFormat="1" ht="34.95" customHeight="1" spans="1:5">
      <c r="A5" s="405" t="s">
        <v>2566</v>
      </c>
      <c r="B5" s="406">
        <v>4660.98</v>
      </c>
      <c r="C5" s="406">
        <v>4637.68</v>
      </c>
      <c r="D5" s="407">
        <f t="shared" ref="D5:D10" si="0">B5-C5</f>
        <v>23.3</v>
      </c>
      <c r="E5" s="408">
        <f t="shared" ref="E5:E10" si="1">(B5-C5)/B5</f>
        <v>0.005</v>
      </c>
    </row>
    <row r="6" s="378" customFormat="1" ht="34.95" customHeight="1" spans="1:5">
      <c r="A6" s="162" t="s">
        <v>2587</v>
      </c>
      <c r="B6" s="406">
        <v>400</v>
      </c>
      <c r="C6" s="406">
        <v>400</v>
      </c>
      <c r="D6" s="407">
        <f t="shared" si="0"/>
        <v>0</v>
      </c>
      <c r="E6" s="408">
        <f t="shared" si="1"/>
        <v>0</v>
      </c>
    </row>
    <row r="7" s="378" customFormat="1" ht="34.95" customHeight="1" spans="1:5">
      <c r="A7" s="162" t="s">
        <v>2588</v>
      </c>
      <c r="B7" s="406">
        <v>1764.88</v>
      </c>
      <c r="C7" s="406">
        <v>1741.58</v>
      </c>
      <c r="D7" s="407">
        <f t="shared" si="0"/>
        <v>23.3</v>
      </c>
      <c r="E7" s="408">
        <f t="shared" si="1"/>
        <v>0.0132</v>
      </c>
    </row>
    <row r="8" s="378" customFormat="1" ht="34.95" customHeight="1" spans="1:5">
      <c r="A8" s="162" t="s">
        <v>2589</v>
      </c>
      <c r="B8" s="406">
        <v>2496.1</v>
      </c>
      <c r="C8" s="406">
        <v>2496.1</v>
      </c>
      <c r="D8" s="407">
        <f t="shared" si="0"/>
        <v>0</v>
      </c>
      <c r="E8" s="408">
        <f t="shared" si="1"/>
        <v>0</v>
      </c>
    </row>
    <row r="9" s="378" customFormat="1" ht="34.95" customHeight="1" spans="1:5">
      <c r="A9" s="165" t="s">
        <v>2590</v>
      </c>
      <c r="B9" s="406">
        <v>500</v>
      </c>
      <c r="C9" s="406">
        <v>500</v>
      </c>
      <c r="D9" s="407">
        <f t="shared" si="0"/>
        <v>0</v>
      </c>
      <c r="E9" s="408">
        <f t="shared" si="1"/>
        <v>0</v>
      </c>
    </row>
    <row r="10" s="378" customFormat="1" ht="34.95" customHeight="1" spans="1:5">
      <c r="A10" s="165" t="s">
        <v>2591</v>
      </c>
      <c r="B10" s="406">
        <v>1996.1</v>
      </c>
      <c r="C10" s="406">
        <v>1996.1</v>
      </c>
      <c r="D10" s="407">
        <f t="shared" si="0"/>
        <v>0</v>
      </c>
      <c r="E10" s="408">
        <f t="shared" si="1"/>
        <v>0</v>
      </c>
    </row>
    <row r="11" s="378" customFormat="1" ht="177.6" customHeight="1" spans="1:5">
      <c r="A11" s="409" t="s">
        <v>2592</v>
      </c>
      <c r="B11" s="409"/>
      <c r="C11" s="409"/>
      <c r="D11" s="409"/>
      <c r="E11" s="409"/>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A17" workbookViewId="0">
      <selection activeCell="B17" sqref="B17"/>
    </sheetView>
  </sheetViews>
  <sheetFormatPr defaultColWidth="9" defaultRowHeight="15.6" outlineLevelCol="5"/>
  <cols>
    <col min="1" max="1" width="13.2222222222222" style="172" customWidth="1"/>
    <col min="2" max="2" width="53.3333333333333" style="172" customWidth="1"/>
    <col min="3" max="4" width="16.3333333333333" style="172" customWidth="1"/>
    <col min="5" max="5" width="18.3333333333333" style="352" customWidth="1"/>
    <col min="6" max="6" width="3.22222222222222" style="172" customWidth="1"/>
    <col min="7" max="16357" width="9" style="172"/>
    <col min="16358" max="16358" width="45.6666666666667" style="172"/>
    <col min="16359" max="16384" width="9" style="172"/>
  </cols>
  <sheetData>
    <row r="1" s="378" customFormat="1" ht="40.5" customHeight="1" spans="1:5">
      <c r="A1" s="380" t="s">
        <v>2593</v>
      </c>
      <c r="B1" s="380"/>
      <c r="C1" s="380"/>
      <c r="D1" s="380"/>
      <c r="E1" s="380"/>
    </row>
    <row r="2" s="350" customFormat="1" ht="20.1" customHeight="1" spans="1:6">
      <c r="A2" s="353"/>
      <c r="B2" s="354"/>
      <c r="C2" s="355"/>
      <c r="D2" s="354"/>
      <c r="E2" s="356" t="s">
        <v>2</v>
      </c>
      <c r="F2" s="353"/>
    </row>
    <row r="3" s="351" customFormat="1" ht="45" customHeight="1" spans="1:6">
      <c r="A3" s="357" t="s">
        <v>3</v>
      </c>
      <c r="B3" s="358" t="s">
        <v>4</v>
      </c>
      <c r="C3" s="195" t="s">
        <v>5</v>
      </c>
      <c r="D3" s="195" t="s">
        <v>6</v>
      </c>
      <c r="E3" s="195" t="s">
        <v>7</v>
      </c>
      <c r="F3" s="359" t="s">
        <v>8</v>
      </c>
    </row>
    <row r="4" s="351" customFormat="1" ht="36" customHeight="1" spans="1:6">
      <c r="A4" s="325" t="s">
        <v>2594</v>
      </c>
      <c r="B4" s="321" t="s">
        <v>2595</v>
      </c>
      <c r="C4" s="360">
        <v>0</v>
      </c>
      <c r="D4" s="360">
        <v>0</v>
      </c>
      <c r="E4" s="323" t="str">
        <f>IF(C4&gt;0,D4/C4-1,IF(C4&lt;0,-(D4/C4-1),""))</f>
        <v/>
      </c>
      <c r="F4" s="362" t="str">
        <f t="shared" ref="F4:F37" si="0">IF(LEN(A4)=7,"是",IF(B4&lt;&gt;"",IF(SUM(C4:D4)&lt;&gt;0,"是","否"),"是"))</f>
        <v>是</v>
      </c>
    </row>
    <row r="5" ht="36" customHeight="1" spans="1:6">
      <c r="A5" s="325" t="s">
        <v>2596</v>
      </c>
      <c r="B5" s="242" t="s">
        <v>2597</v>
      </c>
      <c r="C5" s="360">
        <v>0</v>
      </c>
      <c r="D5" s="360">
        <v>0</v>
      </c>
      <c r="E5" s="323" t="str">
        <f t="shared" ref="E5:E37" si="1">IF(C5&gt;0,D5/C5-1,IF(C5&lt;0,-(D5/C5-1),""))</f>
        <v/>
      </c>
      <c r="F5" s="362" t="str">
        <f t="shared" si="0"/>
        <v>是</v>
      </c>
    </row>
    <row r="6" ht="36" customHeight="1" spans="1:6">
      <c r="A6" s="325" t="s">
        <v>2598</v>
      </c>
      <c r="B6" s="242" t="s">
        <v>2599</v>
      </c>
      <c r="C6" s="360">
        <v>0</v>
      </c>
      <c r="D6" s="360">
        <v>0</v>
      </c>
      <c r="E6" s="323" t="str">
        <f t="shared" si="1"/>
        <v/>
      </c>
      <c r="F6" s="362" t="str">
        <f t="shared" si="0"/>
        <v>是</v>
      </c>
    </row>
    <row r="7" ht="36" customHeight="1" spans="1:6">
      <c r="A7" s="325" t="s">
        <v>2600</v>
      </c>
      <c r="B7" s="321" t="s">
        <v>2601</v>
      </c>
      <c r="C7" s="360">
        <v>0</v>
      </c>
      <c r="D7" s="360">
        <v>0</v>
      </c>
      <c r="E7" s="323" t="str">
        <f t="shared" si="1"/>
        <v/>
      </c>
      <c r="F7" s="362" t="str">
        <f t="shared" si="0"/>
        <v>是</v>
      </c>
    </row>
    <row r="8" ht="36" customHeight="1" spans="1:6">
      <c r="A8" s="325" t="s">
        <v>2602</v>
      </c>
      <c r="B8" s="321" t="s">
        <v>2603</v>
      </c>
      <c r="C8" s="360">
        <v>0</v>
      </c>
      <c r="D8" s="360">
        <v>10</v>
      </c>
      <c r="E8" s="323" t="str">
        <f t="shared" si="1"/>
        <v/>
      </c>
      <c r="F8" s="362" t="str">
        <f t="shared" si="0"/>
        <v>是</v>
      </c>
    </row>
    <row r="9" ht="36" customHeight="1" spans="1:6">
      <c r="A9" s="325" t="s">
        <v>2604</v>
      </c>
      <c r="B9" s="321" t="s">
        <v>2605</v>
      </c>
      <c r="C9" s="360">
        <v>0</v>
      </c>
      <c r="D9" s="360">
        <v>0</v>
      </c>
      <c r="E9" s="323" t="str">
        <f t="shared" si="1"/>
        <v/>
      </c>
      <c r="F9" s="362" t="str">
        <f t="shared" si="0"/>
        <v>是</v>
      </c>
    </row>
    <row r="10" ht="36" customHeight="1" spans="1:6">
      <c r="A10" s="325" t="s">
        <v>2606</v>
      </c>
      <c r="B10" s="321" t="s">
        <v>2607</v>
      </c>
      <c r="C10" s="360">
        <v>359062</v>
      </c>
      <c r="D10" s="360">
        <v>664742</v>
      </c>
      <c r="E10" s="323">
        <f t="shared" si="1"/>
        <v>0.851</v>
      </c>
      <c r="F10" s="362" t="str">
        <f t="shared" si="0"/>
        <v>是</v>
      </c>
    </row>
    <row r="11" ht="36" customHeight="1" spans="1:6">
      <c r="A11" s="325" t="s">
        <v>2608</v>
      </c>
      <c r="B11" s="329" t="s">
        <v>2609</v>
      </c>
      <c r="C11" s="364">
        <v>287534</v>
      </c>
      <c r="D11" s="364">
        <v>608736</v>
      </c>
      <c r="E11" s="328">
        <f t="shared" si="1"/>
        <v>1.117</v>
      </c>
      <c r="F11" s="362" t="str">
        <f t="shared" si="0"/>
        <v>是</v>
      </c>
    </row>
    <row r="12" ht="36" customHeight="1" spans="1:6">
      <c r="A12" s="325" t="s">
        <v>2610</v>
      </c>
      <c r="B12" s="329" t="s">
        <v>2611</v>
      </c>
      <c r="C12" s="364">
        <v>7619</v>
      </c>
      <c r="D12" s="364">
        <v>0</v>
      </c>
      <c r="E12" s="328">
        <f t="shared" si="1"/>
        <v>-1</v>
      </c>
      <c r="F12" s="362" t="str">
        <f t="shared" si="0"/>
        <v>是</v>
      </c>
    </row>
    <row r="13" ht="36" customHeight="1" spans="1:6">
      <c r="A13" s="325" t="s">
        <v>2612</v>
      </c>
      <c r="B13" s="329" t="s">
        <v>2613</v>
      </c>
      <c r="C13" s="364">
        <v>67761</v>
      </c>
      <c r="D13" s="364">
        <v>56006</v>
      </c>
      <c r="E13" s="328">
        <f t="shared" si="1"/>
        <v>-0.173</v>
      </c>
      <c r="F13" s="362" t="str">
        <f t="shared" si="0"/>
        <v>是</v>
      </c>
    </row>
    <row r="14" ht="36" customHeight="1" spans="1:6">
      <c r="A14" s="325" t="s">
        <v>2614</v>
      </c>
      <c r="B14" s="329" t="s">
        <v>2615</v>
      </c>
      <c r="C14" s="364">
        <v>-4045</v>
      </c>
      <c r="D14" s="364">
        <v>0</v>
      </c>
      <c r="E14" s="328">
        <f t="shared" si="1"/>
        <v>1</v>
      </c>
      <c r="F14" s="362" t="str">
        <f t="shared" si="0"/>
        <v>是</v>
      </c>
    </row>
    <row r="15" ht="36" customHeight="1" spans="1:6">
      <c r="A15" s="325" t="s">
        <v>2616</v>
      </c>
      <c r="B15" s="329" t="s">
        <v>2617</v>
      </c>
      <c r="C15" s="364">
        <v>193</v>
      </c>
      <c r="D15" s="364">
        <v>0</v>
      </c>
      <c r="E15" s="328">
        <f t="shared" si="1"/>
        <v>-1</v>
      </c>
      <c r="F15" s="362" t="str">
        <f t="shared" si="0"/>
        <v>是</v>
      </c>
    </row>
    <row r="16" ht="36" customHeight="1" spans="1:6">
      <c r="A16" s="365" t="s">
        <v>2618</v>
      </c>
      <c r="B16" s="183" t="s">
        <v>2619</v>
      </c>
      <c r="C16" s="360">
        <v>0</v>
      </c>
      <c r="D16" s="360">
        <v>0</v>
      </c>
      <c r="E16" s="323" t="str">
        <f t="shared" si="1"/>
        <v/>
      </c>
      <c r="F16" s="362" t="str">
        <f t="shared" si="0"/>
        <v>是</v>
      </c>
    </row>
    <row r="17" ht="36" customHeight="1" spans="1:6">
      <c r="A17" s="365" t="s">
        <v>2620</v>
      </c>
      <c r="B17" s="183" t="s">
        <v>2621</v>
      </c>
      <c r="C17" s="360">
        <v>9834</v>
      </c>
      <c r="D17" s="360">
        <v>8960</v>
      </c>
      <c r="E17" s="323">
        <f t="shared" si="1"/>
        <v>-0.089</v>
      </c>
      <c r="F17" s="362" t="str">
        <f t="shared" si="0"/>
        <v>是</v>
      </c>
    </row>
    <row r="18" ht="36" customHeight="1" spans="1:6">
      <c r="A18" s="365" t="s">
        <v>2622</v>
      </c>
      <c r="B18" s="203" t="s">
        <v>2623</v>
      </c>
      <c r="C18" s="364">
        <v>3492</v>
      </c>
      <c r="D18" s="364">
        <v>3260</v>
      </c>
      <c r="E18" s="328">
        <f t="shared" si="1"/>
        <v>-0.066</v>
      </c>
      <c r="F18" s="362" t="str">
        <f t="shared" si="0"/>
        <v>是</v>
      </c>
    </row>
    <row r="19" ht="36" customHeight="1" spans="1:6">
      <c r="A19" s="365" t="s">
        <v>2624</v>
      </c>
      <c r="B19" s="203" t="s">
        <v>2625</v>
      </c>
      <c r="C19" s="364">
        <v>6342</v>
      </c>
      <c r="D19" s="364">
        <v>5700</v>
      </c>
      <c r="E19" s="328">
        <f t="shared" si="1"/>
        <v>-0.101</v>
      </c>
      <c r="F19" s="362" t="str">
        <f t="shared" si="0"/>
        <v>是</v>
      </c>
    </row>
    <row r="20" ht="36" customHeight="1" spans="1:6">
      <c r="A20" s="365" t="s">
        <v>2626</v>
      </c>
      <c r="B20" s="183" t="s">
        <v>2627</v>
      </c>
      <c r="C20" s="360">
        <v>351</v>
      </c>
      <c r="D20" s="360">
        <v>0</v>
      </c>
      <c r="E20" s="323">
        <f t="shared" si="1"/>
        <v>-1</v>
      </c>
      <c r="F20" s="362" t="str">
        <f t="shared" si="0"/>
        <v>是</v>
      </c>
    </row>
    <row r="21" ht="36" customHeight="1" spans="1:6">
      <c r="A21" s="365" t="s">
        <v>2628</v>
      </c>
      <c r="B21" s="183" t="s">
        <v>2629</v>
      </c>
      <c r="C21" s="360">
        <v>3</v>
      </c>
      <c r="D21" s="360">
        <v>0</v>
      </c>
      <c r="E21" s="323">
        <f t="shared" si="1"/>
        <v>-1</v>
      </c>
      <c r="F21" s="362" t="str">
        <f t="shared" si="0"/>
        <v>是</v>
      </c>
    </row>
    <row r="22" ht="36" customHeight="1" spans="1:6">
      <c r="A22" s="365" t="s">
        <v>2630</v>
      </c>
      <c r="B22" s="183" t="s">
        <v>2631</v>
      </c>
      <c r="C22" s="360">
        <v>0</v>
      </c>
      <c r="D22" s="360">
        <v>0</v>
      </c>
      <c r="E22" s="323" t="str">
        <f t="shared" si="1"/>
        <v/>
      </c>
      <c r="F22" s="362" t="str">
        <f t="shared" si="0"/>
        <v>是</v>
      </c>
    </row>
    <row r="23" ht="36" customHeight="1" spans="1:6">
      <c r="A23" s="325" t="s">
        <v>2632</v>
      </c>
      <c r="B23" s="321" t="s">
        <v>2633</v>
      </c>
      <c r="C23" s="360">
        <v>0</v>
      </c>
      <c r="D23" s="360">
        <v>0</v>
      </c>
      <c r="E23" s="323" t="str">
        <f t="shared" si="1"/>
        <v/>
      </c>
      <c r="F23" s="362" t="str">
        <f t="shared" si="0"/>
        <v>是</v>
      </c>
    </row>
    <row r="24" ht="36" customHeight="1" spans="1:6">
      <c r="A24" s="325" t="s">
        <v>2634</v>
      </c>
      <c r="B24" s="321" t="s">
        <v>2635</v>
      </c>
      <c r="C24" s="360">
        <v>6837</v>
      </c>
      <c r="D24" s="360">
        <v>10782</v>
      </c>
      <c r="E24" s="323">
        <f t="shared" si="1"/>
        <v>0.577</v>
      </c>
      <c r="F24" s="362" t="str">
        <f t="shared" si="0"/>
        <v>是</v>
      </c>
    </row>
    <row r="25" ht="36" customHeight="1" spans="1:6">
      <c r="A25" s="325" t="s">
        <v>2636</v>
      </c>
      <c r="B25" s="321" t="s">
        <v>2637</v>
      </c>
      <c r="C25" s="360">
        <v>0</v>
      </c>
      <c r="D25" s="360">
        <v>0</v>
      </c>
      <c r="E25" s="323" t="str">
        <f t="shared" si="1"/>
        <v/>
      </c>
      <c r="F25" s="362" t="str">
        <f t="shared" si="0"/>
        <v>是</v>
      </c>
    </row>
    <row r="26" ht="36" customHeight="1" spans="1:6">
      <c r="A26" s="325" t="s">
        <v>2638</v>
      </c>
      <c r="B26" s="321" t="s">
        <v>2639</v>
      </c>
      <c r="C26" s="360">
        <v>0</v>
      </c>
      <c r="D26" s="360">
        <v>0</v>
      </c>
      <c r="E26" s="323" t="str">
        <f t="shared" si="1"/>
        <v/>
      </c>
      <c r="F26" s="362" t="str">
        <f t="shared" si="0"/>
        <v>是</v>
      </c>
    </row>
    <row r="27" ht="36" customHeight="1" spans="1:6">
      <c r="A27" s="325" t="s">
        <v>2640</v>
      </c>
      <c r="B27" s="321" t="s">
        <v>2641</v>
      </c>
      <c r="C27" s="360">
        <v>11229</v>
      </c>
      <c r="D27" s="360">
        <v>29970</v>
      </c>
      <c r="E27" s="323">
        <f t="shared" si="1"/>
        <v>1.669</v>
      </c>
      <c r="F27" s="362" t="str">
        <f t="shared" si="0"/>
        <v>是</v>
      </c>
    </row>
    <row r="28" ht="36" customHeight="1" spans="1:6">
      <c r="A28" s="325"/>
      <c r="B28" s="329"/>
      <c r="C28" s="364"/>
      <c r="D28" s="364"/>
      <c r="E28" s="323" t="str">
        <f t="shared" si="1"/>
        <v/>
      </c>
      <c r="F28" s="362" t="str">
        <f t="shared" si="0"/>
        <v>是</v>
      </c>
    </row>
    <row r="29" ht="36" customHeight="1" spans="1:6">
      <c r="A29" s="337"/>
      <c r="B29" s="338" t="s">
        <v>2642</v>
      </c>
      <c r="C29" s="360">
        <f>C4+C5+C6+C7+C8+C9+C10+C16+C17+C20+C21+C22+C23+C24+C25+C26+C27</f>
        <v>387316</v>
      </c>
      <c r="D29" s="360">
        <f>D4+D5+D6+D7+D8+D9+D10+D16+D17+D20+D21+D22+D23+D24+D25+D26+D27</f>
        <v>714464</v>
      </c>
      <c r="E29" s="323">
        <f t="shared" si="1"/>
        <v>0.845</v>
      </c>
      <c r="F29" s="362" t="str">
        <f t="shared" si="0"/>
        <v>是</v>
      </c>
    </row>
    <row r="30" ht="36" customHeight="1" spans="1:6">
      <c r="A30" s="366">
        <v>105</v>
      </c>
      <c r="B30" s="367" t="s">
        <v>2643</v>
      </c>
      <c r="C30" s="382">
        <v>708722</v>
      </c>
      <c r="D30" s="390">
        <v>318600</v>
      </c>
      <c r="E30" s="323">
        <f t="shared" si="1"/>
        <v>-0.55</v>
      </c>
      <c r="F30" s="362" t="str">
        <f t="shared" si="0"/>
        <v>是</v>
      </c>
    </row>
    <row r="31" ht="36" customHeight="1" spans="1:6">
      <c r="A31" s="393">
        <v>110</v>
      </c>
      <c r="B31" s="394" t="s">
        <v>61</v>
      </c>
      <c r="C31" s="382">
        <v>251386</v>
      </c>
      <c r="D31" s="382">
        <v>67682</v>
      </c>
      <c r="E31" s="323">
        <f t="shared" si="1"/>
        <v>-0.731</v>
      </c>
      <c r="F31" s="362" t="str">
        <f t="shared" si="0"/>
        <v>是</v>
      </c>
    </row>
    <row r="32" ht="36" customHeight="1" spans="1:6">
      <c r="A32" s="393">
        <v>11004</v>
      </c>
      <c r="B32" s="394" t="s">
        <v>2644</v>
      </c>
      <c r="C32" s="382">
        <v>23599</v>
      </c>
      <c r="D32" s="382">
        <v>3005</v>
      </c>
      <c r="E32" s="323">
        <f t="shared" si="1"/>
        <v>-0.873</v>
      </c>
      <c r="F32" s="362" t="str">
        <f t="shared" si="0"/>
        <v>是</v>
      </c>
    </row>
    <row r="33" ht="36" customHeight="1" spans="1:6">
      <c r="A33" s="395">
        <v>1100402</v>
      </c>
      <c r="B33" s="396" t="s">
        <v>2645</v>
      </c>
      <c r="C33" s="388"/>
      <c r="D33" s="389"/>
      <c r="E33" s="328" t="str">
        <f t="shared" si="1"/>
        <v/>
      </c>
      <c r="F33" s="362" t="str">
        <f t="shared" si="0"/>
        <v>是</v>
      </c>
    </row>
    <row r="34" ht="36" customHeight="1" spans="1:6">
      <c r="A34" s="395">
        <v>1100403</v>
      </c>
      <c r="B34" s="396" t="s">
        <v>2646</v>
      </c>
      <c r="C34" s="388"/>
      <c r="D34" s="389"/>
      <c r="E34" s="328" t="str">
        <f t="shared" si="1"/>
        <v/>
      </c>
      <c r="F34" s="362" t="str">
        <f t="shared" si="0"/>
        <v>是</v>
      </c>
    </row>
    <row r="35" ht="36" customHeight="1" spans="1:6">
      <c r="A35" s="395">
        <v>11008</v>
      </c>
      <c r="B35" s="396" t="s">
        <v>64</v>
      </c>
      <c r="C35" s="388">
        <v>119503</v>
      </c>
      <c r="D35" s="389">
        <v>64677</v>
      </c>
      <c r="E35" s="328">
        <f t="shared" si="1"/>
        <v>-0.459</v>
      </c>
      <c r="F35" s="362" t="str">
        <f t="shared" si="0"/>
        <v>是</v>
      </c>
    </row>
    <row r="36" ht="36" customHeight="1" spans="1:6">
      <c r="A36" s="395">
        <v>11009</v>
      </c>
      <c r="B36" s="396" t="s">
        <v>65</v>
      </c>
      <c r="C36" s="388">
        <v>108284</v>
      </c>
      <c r="D36" s="389">
        <v>0</v>
      </c>
      <c r="E36" s="328"/>
      <c r="F36" s="362" t="str">
        <f t="shared" si="0"/>
        <v>是</v>
      </c>
    </row>
    <row r="37" ht="36" customHeight="1" spans="1:6">
      <c r="A37" s="376"/>
      <c r="B37" s="377" t="s">
        <v>68</v>
      </c>
      <c r="C37" s="382">
        <f>C29+C30+C31</f>
        <v>1347424</v>
      </c>
      <c r="D37" s="390">
        <f>D29+D30+D31</f>
        <v>1100746</v>
      </c>
      <c r="E37" s="323">
        <f t="shared" si="1"/>
        <v>-0.183</v>
      </c>
      <c r="F37" s="362" t="str">
        <f t="shared" si="0"/>
        <v>是</v>
      </c>
    </row>
    <row r="38" spans="3:4">
      <c r="C38" s="397"/>
      <c r="D38" s="397"/>
    </row>
    <row r="40" spans="3:4">
      <c r="C40" s="397"/>
      <c r="D40" s="397"/>
    </row>
    <row r="42" spans="3:4">
      <c r="C42" s="397"/>
      <c r="D42" s="397"/>
    </row>
    <row r="43" spans="3:4">
      <c r="C43" s="397"/>
      <c r="D43" s="397"/>
    </row>
    <row r="45" spans="3:4">
      <c r="C45" s="397"/>
      <c r="D45" s="397"/>
    </row>
    <row r="46" spans="3:4">
      <c r="C46" s="397"/>
      <c r="D46" s="397"/>
    </row>
    <row r="47" spans="3:4">
      <c r="C47" s="397"/>
      <c r="D47" s="397"/>
    </row>
    <row r="48" spans="3:4">
      <c r="C48" s="397"/>
      <c r="D48" s="397"/>
    </row>
    <row r="50" spans="3:4">
      <c r="C50" s="397"/>
      <c r="D50" s="397"/>
    </row>
  </sheetData>
  <autoFilter ref="A3:F37">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tabSelected="1" view="pageBreakPreview" zoomScaleNormal="115" workbookViewId="0">
      <pane ySplit="3" topLeftCell="A4" activePane="bottomLeft" state="frozen"/>
      <selection/>
      <selection pane="bottomLeft" activeCell="B265" sqref="B265"/>
    </sheetView>
  </sheetViews>
  <sheetFormatPr defaultColWidth="9" defaultRowHeight="15.6"/>
  <cols>
    <col min="1" max="1" width="19.6666666666667" style="308" customWidth="1"/>
    <col min="2" max="2" width="50.7777777777778" style="308" customWidth="1"/>
    <col min="3" max="4" width="16.3333333333333" style="308" customWidth="1"/>
    <col min="5" max="5" width="18.3333333333333" style="379" customWidth="1"/>
    <col min="6" max="6" width="4.77777777777778" style="310" customWidth="1"/>
    <col min="7" max="7" width="6.11111111111111" style="308" customWidth="1"/>
    <col min="8" max="16384" width="9" style="308"/>
  </cols>
  <sheetData>
    <row r="1" s="378" customFormat="1" ht="45" customHeight="1" spans="1:16384">
      <c r="A1" s="380"/>
      <c r="B1" s="309" t="s">
        <v>2647</v>
      </c>
      <c r="C1" s="309"/>
      <c r="D1" s="309"/>
      <c r="E1" s="309"/>
      <c r="XFC1" s="308"/>
      <c r="XFD1" s="308"/>
    </row>
    <row r="2" s="311" customFormat="1" ht="20.1" customHeight="1" spans="2:6">
      <c r="B2" s="312"/>
      <c r="C2" s="312"/>
      <c r="D2" s="312"/>
      <c r="E2" s="313" t="s">
        <v>2</v>
      </c>
      <c r="F2" s="314"/>
    </row>
    <row r="3" s="319" customFormat="1" ht="45" customHeight="1" spans="1:8">
      <c r="A3" s="315" t="s">
        <v>3</v>
      </c>
      <c r="B3" s="316" t="s">
        <v>4</v>
      </c>
      <c r="C3" s="317" t="s">
        <v>5</v>
      </c>
      <c r="D3" s="317" t="s">
        <v>6</v>
      </c>
      <c r="E3" s="317" t="s">
        <v>7</v>
      </c>
      <c r="F3" s="318" t="s">
        <v>8</v>
      </c>
      <c r="G3" s="319" t="s">
        <v>135</v>
      </c>
      <c r="H3" s="318"/>
    </row>
    <row r="4" ht="31" customHeight="1" spans="1:8">
      <c r="A4" s="320" t="s">
        <v>81</v>
      </c>
      <c r="B4" s="321" t="s">
        <v>2648</v>
      </c>
      <c r="C4" s="360">
        <v>54</v>
      </c>
      <c r="D4" s="360">
        <v>122</v>
      </c>
      <c r="E4" s="323">
        <f>IF(C4&gt;0,D4/C4-1,IF(C4&lt;0,-(D4/C4-1),""))</f>
        <v>1.259</v>
      </c>
      <c r="F4" s="324" t="str">
        <f t="shared" ref="F4:F67" si="0">IF(LEN(A4)=3,"是",IF(B4&lt;&gt;"",IF(SUM(C4:D4)&lt;&gt;0,"是","否"),"是"))</f>
        <v>是</v>
      </c>
      <c r="G4" s="308" t="str">
        <f t="shared" ref="G4:G67" si="1">IF(LEN(A4)=3,"类",IF(LEN(A4)=5,"款","项"))</f>
        <v>类</v>
      </c>
      <c r="H4" s="324"/>
    </row>
    <row r="5" ht="31" customHeight="1" spans="1:8">
      <c r="A5" s="325" t="s">
        <v>2649</v>
      </c>
      <c r="B5" s="329" t="s">
        <v>2650</v>
      </c>
      <c r="C5" s="364">
        <v>54</v>
      </c>
      <c r="D5" s="364">
        <v>112</v>
      </c>
      <c r="E5" s="328">
        <f>IF(C5&gt;0,D5/C5-1,IF(C5&lt;0,-(D5/C5-1),""))</f>
        <v>1.074</v>
      </c>
      <c r="F5" s="324" t="str">
        <f t="shared" si="0"/>
        <v>是</v>
      </c>
      <c r="G5" s="308" t="str">
        <f t="shared" si="1"/>
        <v>款</v>
      </c>
      <c r="H5" s="324"/>
    </row>
    <row r="6" ht="37.95" hidden="1" customHeight="1" spans="1:8">
      <c r="A6" s="325" t="s">
        <v>2651</v>
      </c>
      <c r="B6" s="326" t="s">
        <v>2652</v>
      </c>
      <c r="C6" s="327">
        <v>33</v>
      </c>
      <c r="D6" s="327">
        <v>105</v>
      </c>
      <c r="E6" s="328">
        <f t="shared" ref="E6:E68" si="2">IF(C6&gt;0,D6/C6-1,IF(C6&lt;0,-(D6/C6-1),""))</f>
        <v>2.182</v>
      </c>
      <c r="F6" s="324" t="str">
        <f t="shared" si="0"/>
        <v>是</v>
      </c>
      <c r="G6" s="308" t="str">
        <f t="shared" si="1"/>
        <v>项</v>
      </c>
      <c r="H6" s="324"/>
    </row>
    <row r="7" ht="37.95" hidden="1" customHeight="1" spans="1:8">
      <c r="A7" s="325" t="s">
        <v>2653</v>
      </c>
      <c r="B7" s="326" t="s">
        <v>2654</v>
      </c>
      <c r="C7" s="327">
        <v>21</v>
      </c>
      <c r="D7" s="327">
        <v>0</v>
      </c>
      <c r="E7" s="328">
        <f t="shared" si="2"/>
        <v>-1</v>
      </c>
      <c r="F7" s="324" t="str">
        <f t="shared" si="0"/>
        <v>是</v>
      </c>
      <c r="G7" s="308" t="str">
        <f t="shared" si="1"/>
        <v>项</v>
      </c>
      <c r="H7" s="324"/>
    </row>
    <row r="8" ht="37.95" hidden="1" customHeight="1" spans="1:8">
      <c r="A8" s="325" t="s">
        <v>2655</v>
      </c>
      <c r="B8" s="326" t="s">
        <v>2656</v>
      </c>
      <c r="C8" s="327"/>
      <c r="D8" s="327"/>
      <c r="E8" s="328" t="str">
        <f t="shared" si="2"/>
        <v/>
      </c>
      <c r="F8" s="324" t="str">
        <f t="shared" si="0"/>
        <v>否</v>
      </c>
      <c r="G8" s="308" t="str">
        <f t="shared" si="1"/>
        <v>项</v>
      </c>
      <c r="H8" s="324"/>
    </row>
    <row r="9" s="304" customFormat="1" ht="37.95" hidden="1" customHeight="1" spans="1:9">
      <c r="A9" s="325" t="s">
        <v>2657</v>
      </c>
      <c r="B9" s="326" t="s">
        <v>2658</v>
      </c>
      <c r="C9" s="327"/>
      <c r="D9" s="327"/>
      <c r="E9" s="328" t="str">
        <f t="shared" si="2"/>
        <v/>
      </c>
      <c r="F9" s="324" t="str">
        <f t="shared" si="0"/>
        <v>否</v>
      </c>
      <c r="G9" s="308" t="str">
        <f t="shared" si="1"/>
        <v>项</v>
      </c>
      <c r="H9" s="324"/>
      <c r="I9" s="308"/>
    </row>
    <row r="10" ht="37.95" hidden="1" customHeight="1" spans="1:8">
      <c r="A10" s="325" t="s">
        <v>2659</v>
      </c>
      <c r="B10" s="326" t="s">
        <v>2660</v>
      </c>
      <c r="C10" s="327">
        <v>0</v>
      </c>
      <c r="D10" s="327">
        <v>7</v>
      </c>
      <c r="E10" s="328" t="str">
        <f t="shared" si="2"/>
        <v/>
      </c>
      <c r="F10" s="324" t="str">
        <f t="shared" si="0"/>
        <v>是</v>
      </c>
      <c r="G10" s="308" t="str">
        <f t="shared" si="1"/>
        <v>项</v>
      </c>
      <c r="H10" s="324"/>
    </row>
    <row r="11" ht="31" customHeight="1" spans="1:8">
      <c r="A11" s="325" t="s">
        <v>2661</v>
      </c>
      <c r="B11" s="329" t="s">
        <v>2662</v>
      </c>
      <c r="C11" s="364">
        <v>0</v>
      </c>
      <c r="D11" s="364">
        <v>10</v>
      </c>
      <c r="E11" s="328"/>
      <c r="F11" s="324" t="str">
        <f t="shared" si="0"/>
        <v>是</v>
      </c>
      <c r="G11" s="308" t="str">
        <f t="shared" si="1"/>
        <v>款</v>
      </c>
      <c r="H11" s="324"/>
    </row>
    <row r="12" s="304" customFormat="1" ht="37.95" hidden="1" customHeight="1" spans="1:9">
      <c r="A12" s="325" t="s">
        <v>2663</v>
      </c>
      <c r="B12" s="326" t="s">
        <v>2664</v>
      </c>
      <c r="C12" s="327"/>
      <c r="D12" s="327"/>
      <c r="E12" s="328" t="str">
        <f t="shared" si="2"/>
        <v/>
      </c>
      <c r="F12" s="324" t="str">
        <f t="shared" si="0"/>
        <v>否</v>
      </c>
      <c r="G12" s="308" t="str">
        <f t="shared" si="1"/>
        <v>项</v>
      </c>
      <c r="H12" s="324"/>
      <c r="I12" s="308"/>
    </row>
    <row r="13" ht="37.95" hidden="1" customHeight="1" spans="1:8">
      <c r="A13" s="325" t="s">
        <v>2665</v>
      </c>
      <c r="B13" s="326" t="s">
        <v>2666</v>
      </c>
      <c r="C13" s="327"/>
      <c r="D13" s="327"/>
      <c r="E13" s="328" t="str">
        <f t="shared" si="2"/>
        <v/>
      </c>
      <c r="F13" s="324" t="str">
        <f t="shared" si="0"/>
        <v>否</v>
      </c>
      <c r="G13" s="308" t="str">
        <f t="shared" si="1"/>
        <v>项</v>
      </c>
      <c r="H13" s="324"/>
    </row>
    <row r="14" s="304" customFormat="1" ht="37.95" hidden="1" customHeight="1" spans="1:9">
      <c r="A14" s="325" t="s">
        <v>2667</v>
      </c>
      <c r="B14" s="326" t="s">
        <v>2668</v>
      </c>
      <c r="C14" s="327"/>
      <c r="D14" s="327"/>
      <c r="E14" s="328" t="str">
        <f t="shared" si="2"/>
        <v/>
      </c>
      <c r="F14" s="324" t="str">
        <f t="shared" si="0"/>
        <v>否</v>
      </c>
      <c r="G14" s="308" t="str">
        <f t="shared" si="1"/>
        <v>项</v>
      </c>
      <c r="H14" s="324"/>
      <c r="I14" s="308"/>
    </row>
    <row r="15" ht="37.95" hidden="1" customHeight="1" spans="1:8">
      <c r="A15" s="325" t="s">
        <v>2669</v>
      </c>
      <c r="B15" s="326" t="s">
        <v>2670</v>
      </c>
      <c r="C15" s="327">
        <v>0</v>
      </c>
      <c r="D15" s="327">
        <v>10</v>
      </c>
      <c r="E15" s="328" t="str">
        <f t="shared" si="2"/>
        <v/>
      </c>
      <c r="F15" s="324" t="str">
        <f t="shared" si="0"/>
        <v>是</v>
      </c>
      <c r="G15" s="308" t="str">
        <f t="shared" si="1"/>
        <v>项</v>
      </c>
      <c r="H15" s="324"/>
    </row>
    <row r="16" ht="37.95" hidden="1" customHeight="1" spans="1:8">
      <c r="A16" s="325" t="s">
        <v>2671</v>
      </c>
      <c r="B16" s="326" t="s">
        <v>2672</v>
      </c>
      <c r="C16" s="327"/>
      <c r="D16" s="327"/>
      <c r="E16" s="328" t="str">
        <f t="shared" si="2"/>
        <v/>
      </c>
      <c r="F16" s="324" t="str">
        <f t="shared" si="0"/>
        <v>否</v>
      </c>
      <c r="G16" s="308" t="str">
        <f t="shared" si="1"/>
        <v>项</v>
      </c>
      <c r="H16" s="324"/>
    </row>
    <row r="17" s="304" customFormat="1" ht="37.95" hidden="1" customHeight="1" spans="1:9">
      <c r="A17" s="325" t="s">
        <v>2673</v>
      </c>
      <c r="B17" s="326" t="s">
        <v>2674</v>
      </c>
      <c r="C17" s="327"/>
      <c r="D17" s="327"/>
      <c r="E17" s="328" t="str">
        <f t="shared" si="2"/>
        <v/>
      </c>
      <c r="F17" s="324" t="str">
        <f t="shared" si="0"/>
        <v>否</v>
      </c>
      <c r="G17" s="308" t="str">
        <f t="shared" si="1"/>
        <v>款</v>
      </c>
      <c r="H17" s="324"/>
      <c r="I17" s="308"/>
    </row>
    <row r="18" s="304" customFormat="1" ht="37.95" hidden="1" customHeight="1" spans="1:9">
      <c r="A18" s="325" t="s">
        <v>2675</v>
      </c>
      <c r="B18" s="326" t="s">
        <v>2676</v>
      </c>
      <c r="C18" s="327"/>
      <c r="D18" s="327"/>
      <c r="E18" s="328" t="str">
        <f t="shared" si="2"/>
        <v/>
      </c>
      <c r="F18" s="324" t="str">
        <f t="shared" si="0"/>
        <v>否</v>
      </c>
      <c r="G18" s="308" t="str">
        <f t="shared" si="1"/>
        <v>项</v>
      </c>
      <c r="H18" s="324"/>
      <c r="I18" s="308"/>
    </row>
    <row r="19" s="304" customFormat="1" ht="37.95" hidden="1" customHeight="1" spans="1:9">
      <c r="A19" s="325" t="s">
        <v>2677</v>
      </c>
      <c r="B19" s="326" t="s">
        <v>2678</v>
      </c>
      <c r="C19" s="327"/>
      <c r="D19" s="327"/>
      <c r="E19" s="328" t="str">
        <f t="shared" si="2"/>
        <v/>
      </c>
      <c r="F19" s="324" t="str">
        <f t="shared" si="0"/>
        <v>否</v>
      </c>
      <c r="G19" s="308" t="str">
        <f t="shared" si="1"/>
        <v>项</v>
      </c>
      <c r="H19" s="324"/>
      <c r="I19" s="308"/>
    </row>
    <row r="20" ht="31" customHeight="1" spans="1:8">
      <c r="A20" s="320" t="s">
        <v>83</v>
      </c>
      <c r="B20" s="321" t="s">
        <v>2679</v>
      </c>
      <c r="C20" s="360">
        <v>1494</v>
      </c>
      <c r="D20" s="360">
        <v>3670</v>
      </c>
      <c r="E20" s="323">
        <f t="shared" si="2"/>
        <v>1.456</v>
      </c>
      <c r="F20" s="324" t="str">
        <f t="shared" si="0"/>
        <v>是</v>
      </c>
      <c r="G20" s="308" t="str">
        <f t="shared" si="1"/>
        <v>类</v>
      </c>
      <c r="H20" s="324"/>
    </row>
    <row r="21" ht="31" customHeight="1" spans="1:8">
      <c r="A21" s="325" t="s">
        <v>2680</v>
      </c>
      <c r="B21" s="329" t="s">
        <v>2681</v>
      </c>
      <c r="C21" s="364">
        <v>1485</v>
      </c>
      <c r="D21" s="364">
        <v>3403</v>
      </c>
      <c r="E21" s="328">
        <f t="shared" si="2"/>
        <v>1.292</v>
      </c>
      <c r="F21" s="324" t="str">
        <f t="shared" si="0"/>
        <v>是</v>
      </c>
      <c r="G21" s="308" t="str">
        <f t="shared" si="1"/>
        <v>款</v>
      </c>
      <c r="H21" s="324"/>
    </row>
    <row r="22" ht="37.95" hidden="1" customHeight="1" spans="1:8">
      <c r="A22" s="325" t="s">
        <v>2682</v>
      </c>
      <c r="B22" s="326" t="s">
        <v>2683</v>
      </c>
      <c r="C22" s="327">
        <v>1280</v>
      </c>
      <c r="D22" s="327">
        <v>1433</v>
      </c>
      <c r="E22" s="328">
        <f t="shared" si="2"/>
        <v>0.12</v>
      </c>
      <c r="F22" s="324" t="str">
        <f t="shared" si="0"/>
        <v>是</v>
      </c>
      <c r="G22" s="308" t="str">
        <f t="shared" si="1"/>
        <v>项</v>
      </c>
      <c r="H22" s="324"/>
    </row>
    <row r="23" ht="37.95" hidden="1" customHeight="1" spans="1:8">
      <c r="A23" s="325" t="s">
        <v>2684</v>
      </c>
      <c r="B23" s="326" t="s">
        <v>2685</v>
      </c>
      <c r="C23" s="327">
        <v>205</v>
      </c>
      <c r="D23" s="327">
        <v>1970</v>
      </c>
      <c r="E23" s="328">
        <f t="shared" si="2"/>
        <v>8.61</v>
      </c>
      <c r="F23" s="324" t="str">
        <f t="shared" si="0"/>
        <v>是</v>
      </c>
      <c r="G23" s="308" t="str">
        <f t="shared" si="1"/>
        <v>项</v>
      </c>
      <c r="H23" s="324"/>
    </row>
    <row r="24" ht="37.95" hidden="1" customHeight="1" spans="1:8">
      <c r="A24" s="325" t="s">
        <v>2686</v>
      </c>
      <c r="B24" s="326" t="s">
        <v>2687</v>
      </c>
      <c r="C24" s="327"/>
      <c r="D24" s="327"/>
      <c r="E24" s="328" t="str">
        <f t="shared" si="2"/>
        <v/>
      </c>
      <c r="F24" s="324" t="str">
        <f t="shared" si="0"/>
        <v>否</v>
      </c>
      <c r="G24" s="308" t="str">
        <f t="shared" si="1"/>
        <v>项</v>
      </c>
      <c r="H24" s="324"/>
    </row>
    <row r="25" ht="31" customHeight="1" spans="1:8">
      <c r="A25" s="325" t="s">
        <v>2688</v>
      </c>
      <c r="B25" s="329" t="s">
        <v>2689</v>
      </c>
      <c r="C25" s="364">
        <v>9</v>
      </c>
      <c r="D25" s="364">
        <v>267</v>
      </c>
      <c r="E25" s="328">
        <f t="shared" si="2"/>
        <v>28.667</v>
      </c>
      <c r="F25" s="324" t="str">
        <f t="shared" si="0"/>
        <v>是</v>
      </c>
      <c r="G25" s="308" t="str">
        <f t="shared" si="1"/>
        <v>款</v>
      </c>
      <c r="H25" s="324"/>
    </row>
    <row r="26" s="304" customFormat="1" ht="37.95" hidden="1" customHeight="1" spans="1:9">
      <c r="A26" s="325" t="s">
        <v>2690</v>
      </c>
      <c r="B26" s="326" t="s">
        <v>2683</v>
      </c>
      <c r="C26" s="327"/>
      <c r="D26" s="327"/>
      <c r="E26" s="328" t="str">
        <f t="shared" si="2"/>
        <v/>
      </c>
      <c r="F26" s="324" t="str">
        <f t="shared" si="0"/>
        <v>否</v>
      </c>
      <c r="G26" s="308" t="str">
        <f t="shared" si="1"/>
        <v>项</v>
      </c>
      <c r="H26" s="324"/>
      <c r="I26" s="308"/>
    </row>
    <row r="27" ht="37.95" hidden="1" customHeight="1" spans="1:8">
      <c r="A27" s="325" t="s">
        <v>2691</v>
      </c>
      <c r="B27" s="326" t="s">
        <v>2685</v>
      </c>
      <c r="C27" s="327">
        <v>9</v>
      </c>
      <c r="D27" s="327">
        <v>259</v>
      </c>
      <c r="E27" s="328">
        <f t="shared" si="2"/>
        <v>27.778</v>
      </c>
      <c r="F27" s="324" t="str">
        <f t="shared" si="0"/>
        <v>是</v>
      </c>
      <c r="G27" s="308" t="str">
        <f t="shared" si="1"/>
        <v>项</v>
      </c>
      <c r="H27" s="324"/>
    </row>
    <row r="28" ht="37.95" hidden="1" customHeight="1" spans="1:8">
      <c r="A28" s="325" t="s">
        <v>2692</v>
      </c>
      <c r="B28" s="326" t="s">
        <v>2693</v>
      </c>
      <c r="C28" s="327">
        <v>0</v>
      </c>
      <c r="D28" s="327">
        <v>8</v>
      </c>
      <c r="E28" s="328" t="str">
        <f t="shared" si="2"/>
        <v/>
      </c>
      <c r="F28" s="324" t="str">
        <f t="shared" si="0"/>
        <v>是</v>
      </c>
      <c r="G28" s="308" t="str">
        <f t="shared" si="1"/>
        <v>项</v>
      </c>
      <c r="H28" s="324"/>
    </row>
    <row r="29" s="303" customFormat="1" ht="37.95" hidden="1" customHeight="1" spans="1:9">
      <c r="A29" s="325" t="s">
        <v>2694</v>
      </c>
      <c r="B29" s="329" t="s">
        <v>2695</v>
      </c>
      <c r="C29" s="364"/>
      <c r="D29" s="364"/>
      <c r="E29" s="328"/>
      <c r="F29" s="324" t="str">
        <f t="shared" si="0"/>
        <v>否</v>
      </c>
      <c r="G29" s="308" t="str">
        <f t="shared" si="1"/>
        <v>款</v>
      </c>
      <c r="H29" s="324"/>
      <c r="I29" s="308"/>
    </row>
    <row r="30" s="304" customFormat="1" ht="37.95" hidden="1" customHeight="1" spans="1:9">
      <c r="A30" s="325" t="s">
        <v>2696</v>
      </c>
      <c r="B30" s="326" t="s">
        <v>2685</v>
      </c>
      <c r="C30" s="327"/>
      <c r="D30" s="327"/>
      <c r="E30" s="328" t="str">
        <f t="shared" si="2"/>
        <v/>
      </c>
      <c r="F30" s="324" t="str">
        <f t="shared" si="0"/>
        <v>否</v>
      </c>
      <c r="G30" s="308" t="str">
        <f t="shared" si="1"/>
        <v>项</v>
      </c>
      <c r="H30" s="324"/>
      <c r="I30" s="308"/>
    </row>
    <row r="31" s="304" customFormat="1" ht="37.95" hidden="1" customHeight="1" spans="1:9">
      <c r="A31" s="325" t="s">
        <v>2697</v>
      </c>
      <c r="B31" s="326" t="s">
        <v>2698</v>
      </c>
      <c r="C31" s="327"/>
      <c r="D31" s="327"/>
      <c r="E31" s="328" t="str">
        <f t="shared" si="2"/>
        <v/>
      </c>
      <c r="F31" s="324" t="str">
        <f t="shared" si="0"/>
        <v>否</v>
      </c>
      <c r="G31" s="308" t="str">
        <f t="shared" si="1"/>
        <v>项</v>
      </c>
      <c r="H31" s="324"/>
      <c r="I31" s="308"/>
    </row>
    <row r="32" ht="31" customHeight="1" spans="1:8">
      <c r="A32" s="320" t="s">
        <v>87</v>
      </c>
      <c r="B32" s="321" t="s">
        <v>2699</v>
      </c>
      <c r="C32" s="360">
        <v>0</v>
      </c>
      <c r="D32" s="360">
        <v>0</v>
      </c>
      <c r="E32" s="323"/>
      <c r="F32" s="324" t="str">
        <f t="shared" si="0"/>
        <v>是</v>
      </c>
      <c r="G32" s="308" t="str">
        <f t="shared" si="1"/>
        <v>类</v>
      </c>
      <c r="H32" s="324"/>
    </row>
    <row r="33" ht="37.95" hidden="1" customHeight="1" spans="1:8">
      <c r="A33" s="325" t="s">
        <v>2700</v>
      </c>
      <c r="B33" s="329" t="s">
        <v>2701</v>
      </c>
      <c r="C33" s="364"/>
      <c r="D33" s="364"/>
      <c r="E33" s="328"/>
      <c r="F33" s="324" t="str">
        <f t="shared" si="0"/>
        <v>否</v>
      </c>
      <c r="G33" s="308" t="str">
        <f t="shared" si="1"/>
        <v>款</v>
      </c>
      <c r="H33" s="324"/>
    </row>
    <row r="34" s="304" customFormat="1" ht="37.95" hidden="1" customHeight="1" spans="1:9">
      <c r="A34" s="325">
        <v>2116001</v>
      </c>
      <c r="B34" s="326" t="s">
        <v>2702</v>
      </c>
      <c r="C34" s="327"/>
      <c r="D34" s="327"/>
      <c r="E34" s="328" t="str">
        <f t="shared" si="2"/>
        <v/>
      </c>
      <c r="F34" s="324" t="str">
        <f t="shared" si="0"/>
        <v>否</v>
      </c>
      <c r="G34" s="308" t="str">
        <f t="shared" si="1"/>
        <v>项</v>
      </c>
      <c r="H34" s="324"/>
      <c r="I34" s="308"/>
    </row>
    <row r="35" s="304" customFormat="1" ht="37.95" hidden="1" customHeight="1" spans="1:9">
      <c r="A35" s="325">
        <v>2116002</v>
      </c>
      <c r="B35" s="326" t="s">
        <v>2703</v>
      </c>
      <c r="C35" s="327"/>
      <c r="D35" s="327"/>
      <c r="E35" s="328" t="str">
        <f t="shared" si="2"/>
        <v/>
      </c>
      <c r="F35" s="324" t="str">
        <f t="shared" si="0"/>
        <v>否</v>
      </c>
      <c r="G35" s="308" t="str">
        <f t="shared" si="1"/>
        <v>项</v>
      </c>
      <c r="H35" s="324"/>
      <c r="I35" s="308"/>
    </row>
    <row r="36" s="304" customFormat="1" ht="37.95" hidden="1" customHeight="1" spans="1:9">
      <c r="A36" s="325">
        <v>2116003</v>
      </c>
      <c r="B36" s="326" t="s">
        <v>2704</v>
      </c>
      <c r="C36" s="327"/>
      <c r="D36" s="327"/>
      <c r="E36" s="328" t="str">
        <f t="shared" si="2"/>
        <v/>
      </c>
      <c r="F36" s="324" t="str">
        <f t="shared" si="0"/>
        <v>否</v>
      </c>
      <c r="G36" s="308" t="str">
        <f t="shared" si="1"/>
        <v>项</v>
      </c>
      <c r="H36" s="324"/>
      <c r="I36" s="308"/>
    </row>
    <row r="37" s="303" customFormat="1" ht="37.95" hidden="1" customHeight="1" spans="1:9">
      <c r="A37" s="325">
        <v>2116099</v>
      </c>
      <c r="B37" s="326" t="s">
        <v>2705</v>
      </c>
      <c r="C37" s="327"/>
      <c r="D37" s="327"/>
      <c r="E37" s="328" t="str">
        <f t="shared" si="2"/>
        <v/>
      </c>
      <c r="F37" s="324" t="str">
        <f t="shared" si="0"/>
        <v>否</v>
      </c>
      <c r="G37" s="308" t="str">
        <f t="shared" si="1"/>
        <v>项</v>
      </c>
      <c r="H37" s="324"/>
      <c r="I37" s="308"/>
    </row>
    <row r="38" s="304" customFormat="1" ht="37.95" hidden="1" customHeight="1" spans="1:9">
      <c r="A38" s="325">
        <v>21161</v>
      </c>
      <c r="B38" s="326" t="s">
        <v>2706</v>
      </c>
      <c r="C38" s="327"/>
      <c r="D38" s="327"/>
      <c r="E38" s="328" t="str">
        <f t="shared" si="2"/>
        <v/>
      </c>
      <c r="F38" s="324" t="str">
        <f t="shared" si="0"/>
        <v>否</v>
      </c>
      <c r="G38" s="308" t="str">
        <f t="shared" si="1"/>
        <v>款</v>
      </c>
      <c r="H38" s="324"/>
      <c r="I38" s="308"/>
    </row>
    <row r="39" ht="37.95" hidden="1" customHeight="1" spans="1:8">
      <c r="A39" s="325">
        <v>2116101</v>
      </c>
      <c r="B39" s="326" t="s">
        <v>2707</v>
      </c>
      <c r="C39" s="327"/>
      <c r="D39" s="327"/>
      <c r="E39" s="328" t="str">
        <f t="shared" si="2"/>
        <v/>
      </c>
      <c r="F39" s="324" t="str">
        <f t="shared" si="0"/>
        <v>否</v>
      </c>
      <c r="G39" s="308" t="str">
        <f t="shared" si="1"/>
        <v>项</v>
      </c>
      <c r="H39" s="324"/>
    </row>
    <row r="40" ht="37.95" hidden="1" customHeight="1" spans="1:8">
      <c r="A40" s="325">
        <v>2116102</v>
      </c>
      <c r="B40" s="326" t="s">
        <v>2708</v>
      </c>
      <c r="C40" s="327"/>
      <c r="D40" s="327"/>
      <c r="E40" s="328" t="str">
        <f t="shared" si="2"/>
        <v/>
      </c>
      <c r="F40" s="324" t="str">
        <f t="shared" si="0"/>
        <v>否</v>
      </c>
      <c r="G40" s="308" t="str">
        <f t="shared" si="1"/>
        <v>项</v>
      </c>
      <c r="H40" s="324"/>
    </row>
    <row r="41" ht="37.95" hidden="1" customHeight="1" spans="1:8">
      <c r="A41" s="325">
        <v>2116103</v>
      </c>
      <c r="B41" s="326" t="s">
        <v>2709</v>
      </c>
      <c r="C41" s="327"/>
      <c r="D41" s="327"/>
      <c r="E41" s="328" t="str">
        <f t="shared" si="2"/>
        <v/>
      </c>
      <c r="F41" s="324" t="str">
        <f t="shared" si="0"/>
        <v>否</v>
      </c>
      <c r="G41" s="308" t="str">
        <f t="shared" si="1"/>
        <v>项</v>
      </c>
      <c r="H41" s="324"/>
    </row>
    <row r="42" ht="37.95" hidden="1" customHeight="1" spans="1:8">
      <c r="A42" s="325">
        <v>2116104</v>
      </c>
      <c r="B42" s="326" t="s">
        <v>2710</v>
      </c>
      <c r="C42" s="327"/>
      <c r="D42" s="327"/>
      <c r="E42" s="328" t="str">
        <f t="shared" si="2"/>
        <v/>
      </c>
      <c r="F42" s="324" t="str">
        <f t="shared" si="0"/>
        <v>否</v>
      </c>
      <c r="G42" s="308" t="str">
        <f t="shared" si="1"/>
        <v>项</v>
      </c>
      <c r="H42" s="324"/>
    </row>
    <row r="43" ht="31" customHeight="1" spans="1:8">
      <c r="A43" s="320" t="s">
        <v>89</v>
      </c>
      <c r="B43" s="321" t="s">
        <v>2711</v>
      </c>
      <c r="C43" s="360">
        <v>314347</v>
      </c>
      <c r="D43" s="360">
        <v>427438</v>
      </c>
      <c r="E43" s="323">
        <f t="shared" si="2"/>
        <v>0.36</v>
      </c>
      <c r="F43" s="324" t="str">
        <f t="shared" si="0"/>
        <v>是</v>
      </c>
      <c r="G43" s="308" t="str">
        <f t="shared" si="1"/>
        <v>类</v>
      </c>
      <c r="H43" s="324"/>
    </row>
    <row r="44" ht="31" customHeight="1" spans="1:8">
      <c r="A44" s="325" t="s">
        <v>2712</v>
      </c>
      <c r="B44" s="329" t="s">
        <v>2713</v>
      </c>
      <c r="C44" s="364">
        <v>310240</v>
      </c>
      <c r="D44" s="364">
        <v>419877</v>
      </c>
      <c r="E44" s="328">
        <f t="shared" si="2"/>
        <v>0.353</v>
      </c>
      <c r="F44" s="324" t="str">
        <f t="shared" si="0"/>
        <v>是</v>
      </c>
      <c r="G44" s="308" t="str">
        <f t="shared" si="1"/>
        <v>款</v>
      </c>
      <c r="H44" s="324"/>
    </row>
    <row r="45" ht="37.95" hidden="1" customHeight="1" spans="1:8">
      <c r="A45" s="325" t="s">
        <v>2714</v>
      </c>
      <c r="B45" s="326" t="s">
        <v>2715</v>
      </c>
      <c r="C45" s="327">
        <v>93950</v>
      </c>
      <c r="D45" s="327">
        <v>129302</v>
      </c>
      <c r="E45" s="328">
        <f t="shared" si="2"/>
        <v>0.376</v>
      </c>
      <c r="F45" s="324" t="str">
        <f t="shared" si="0"/>
        <v>是</v>
      </c>
      <c r="G45" s="308" t="str">
        <f t="shared" si="1"/>
        <v>项</v>
      </c>
      <c r="H45" s="324"/>
    </row>
    <row r="46" ht="37.95" hidden="1" customHeight="1" spans="1:8">
      <c r="A46" s="325" t="s">
        <v>2716</v>
      </c>
      <c r="B46" s="326" t="s">
        <v>2717</v>
      </c>
      <c r="C46" s="327">
        <v>14554</v>
      </c>
      <c r="D46" s="327">
        <v>24210</v>
      </c>
      <c r="E46" s="328">
        <f t="shared" si="2"/>
        <v>0.663</v>
      </c>
      <c r="F46" s="324" t="str">
        <f t="shared" si="0"/>
        <v>是</v>
      </c>
      <c r="G46" s="308" t="str">
        <f t="shared" si="1"/>
        <v>项</v>
      </c>
      <c r="H46" s="324"/>
    </row>
    <row r="47" ht="37.95" hidden="1" customHeight="1" spans="1:8">
      <c r="A47" s="325" t="s">
        <v>2718</v>
      </c>
      <c r="B47" s="326" t="s">
        <v>2719</v>
      </c>
      <c r="C47" s="327">
        <v>5972</v>
      </c>
      <c r="D47" s="327">
        <v>12042</v>
      </c>
      <c r="E47" s="328">
        <f t="shared" si="2"/>
        <v>1.016</v>
      </c>
      <c r="F47" s="324" t="str">
        <f t="shared" si="0"/>
        <v>是</v>
      </c>
      <c r="G47" s="308" t="str">
        <f t="shared" si="1"/>
        <v>项</v>
      </c>
      <c r="H47" s="324"/>
    </row>
    <row r="48" ht="37.95" hidden="1" customHeight="1" spans="1:8">
      <c r="A48" s="325" t="s">
        <v>2720</v>
      </c>
      <c r="B48" s="326" t="s">
        <v>2721</v>
      </c>
      <c r="C48" s="327">
        <v>13021</v>
      </c>
      <c r="D48" s="327">
        <v>11000</v>
      </c>
      <c r="E48" s="328">
        <f t="shared" si="2"/>
        <v>-0.155</v>
      </c>
      <c r="F48" s="324" t="str">
        <f t="shared" si="0"/>
        <v>是</v>
      </c>
      <c r="G48" s="308" t="str">
        <f t="shared" si="1"/>
        <v>项</v>
      </c>
      <c r="H48" s="324"/>
    </row>
    <row r="49" ht="37.95" hidden="1" customHeight="1" spans="1:8">
      <c r="A49" s="325" t="s">
        <v>2722</v>
      </c>
      <c r="B49" s="326" t="s">
        <v>2723</v>
      </c>
      <c r="C49" s="327">
        <v>4276</v>
      </c>
      <c r="D49" s="327">
        <v>0</v>
      </c>
      <c r="E49" s="328">
        <f t="shared" si="2"/>
        <v>-1</v>
      </c>
      <c r="F49" s="324" t="str">
        <f t="shared" si="0"/>
        <v>是</v>
      </c>
      <c r="G49" s="308" t="str">
        <f t="shared" si="1"/>
        <v>项</v>
      </c>
      <c r="H49" s="324"/>
    </row>
    <row r="50" ht="37.95" hidden="1" customHeight="1" spans="1:8">
      <c r="A50" s="325" t="s">
        <v>2724</v>
      </c>
      <c r="B50" s="326" t="s">
        <v>2725</v>
      </c>
      <c r="C50" s="327">
        <v>6217</v>
      </c>
      <c r="D50" s="327">
        <v>3000</v>
      </c>
      <c r="E50" s="328">
        <f t="shared" si="2"/>
        <v>-0.517</v>
      </c>
      <c r="F50" s="324" t="str">
        <f t="shared" si="0"/>
        <v>是</v>
      </c>
      <c r="G50" s="308" t="str">
        <f t="shared" si="1"/>
        <v>项</v>
      </c>
      <c r="H50" s="324"/>
    </row>
    <row r="51" ht="37.95" hidden="1" customHeight="1" spans="1:8">
      <c r="A51" s="325" t="s">
        <v>2726</v>
      </c>
      <c r="B51" s="326" t="s">
        <v>2727</v>
      </c>
      <c r="C51" s="327">
        <v>46</v>
      </c>
      <c r="D51" s="327">
        <v>0</v>
      </c>
      <c r="E51" s="328">
        <f t="shared" si="2"/>
        <v>-1</v>
      </c>
      <c r="F51" s="324" t="str">
        <f t="shared" si="0"/>
        <v>是</v>
      </c>
      <c r="G51" s="308" t="str">
        <f t="shared" si="1"/>
        <v>项</v>
      </c>
      <c r="H51" s="324"/>
    </row>
    <row r="52" ht="37.95" hidden="1" customHeight="1" spans="1:8">
      <c r="A52" s="325" t="s">
        <v>2728</v>
      </c>
      <c r="B52" s="326" t="s">
        <v>2729</v>
      </c>
      <c r="C52" s="327"/>
      <c r="D52" s="327"/>
      <c r="E52" s="328" t="str">
        <f t="shared" si="2"/>
        <v/>
      </c>
      <c r="F52" s="324" t="str">
        <f t="shared" si="0"/>
        <v>否</v>
      </c>
      <c r="G52" s="308" t="str">
        <f t="shared" si="1"/>
        <v>项</v>
      </c>
      <c r="H52" s="324"/>
    </row>
    <row r="53" ht="37.95" hidden="1" customHeight="1" spans="1:8">
      <c r="A53" s="325" t="s">
        <v>2730</v>
      </c>
      <c r="B53" s="326" t="s">
        <v>2731</v>
      </c>
      <c r="C53" s="327">
        <v>1509</v>
      </c>
      <c r="D53" s="327">
        <v>2826</v>
      </c>
      <c r="E53" s="328">
        <f t="shared" si="2"/>
        <v>0.873</v>
      </c>
      <c r="F53" s="324" t="str">
        <f t="shared" si="0"/>
        <v>是</v>
      </c>
      <c r="G53" s="308" t="str">
        <f t="shared" si="1"/>
        <v>项</v>
      </c>
      <c r="H53" s="324"/>
    </row>
    <row r="54" ht="37.95" hidden="1" customHeight="1" spans="1:8">
      <c r="A54" s="325" t="s">
        <v>2732</v>
      </c>
      <c r="B54" s="326" t="s">
        <v>2733</v>
      </c>
      <c r="C54" s="327"/>
      <c r="D54" s="327"/>
      <c r="E54" s="328" t="str">
        <f t="shared" si="2"/>
        <v/>
      </c>
      <c r="F54" s="324" t="str">
        <f t="shared" si="0"/>
        <v>否</v>
      </c>
      <c r="G54" s="308" t="str">
        <f t="shared" si="1"/>
        <v>项</v>
      </c>
      <c r="H54" s="324"/>
    </row>
    <row r="55" ht="37.95" hidden="1" customHeight="1" spans="1:8">
      <c r="A55" s="325" t="s">
        <v>2734</v>
      </c>
      <c r="B55" s="326" t="s">
        <v>2735</v>
      </c>
      <c r="C55" s="327"/>
      <c r="D55" s="327"/>
      <c r="E55" s="328" t="str">
        <f t="shared" si="2"/>
        <v/>
      </c>
      <c r="F55" s="324" t="str">
        <f t="shared" si="0"/>
        <v>否</v>
      </c>
      <c r="G55" s="308" t="str">
        <f t="shared" si="1"/>
        <v>项</v>
      </c>
      <c r="H55" s="324"/>
    </row>
    <row r="56" ht="37.95" hidden="1" customHeight="1" spans="1:8">
      <c r="A56" s="325" t="s">
        <v>2736</v>
      </c>
      <c r="B56" s="326" t="s">
        <v>2737</v>
      </c>
      <c r="C56" s="327">
        <v>153669</v>
      </c>
      <c r="D56" s="327">
        <v>211808</v>
      </c>
      <c r="E56" s="328">
        <f t="shared" si="2"/>
        <v>0.378</v>
      </c>
      <c r="F56" s="324" t="str">
        <f t="shared" si="0"/>
        <v>是</v>
      </c>
      <c r="G56" s="308" t="str">
        <f t="shared" si="1"/>
        <v>项</v>
      </c>
      <c r="H56" s="324"/>
    </row>
    <row r="57" ht="37.95" hidden="1" customHeight="1" spans="1:8">
      <c r="A57" s="325" t="s">
        <v>2738</v>
      </c>
      <c r="B57" s="329" t="s">
        <v>2739</v>
      </c>
      <c r="C57" s="364"/>
      <c r="D57" s="364"/>
      <c r="E57" s="328"/>
      <c r="F57" s="324" t="str">
        <f t="shared" si="0"/>
        <v>否</v>
      </c>
      <c r="G57" s="308" t="str">
        <f t="shared" si="1"/>
        <v>款</v>
      </c>
      <c r="H57" s="324"/>
    </row>
    <row r="58" ht="37.95" hidden="1" customHeight="1" spans="1:8">
      <c r="A58" s="325" t="s">
        <v>2740</v>
      </c>
      <c r="B58" s="326" t="s">
        <v>2715</v>
      </c>
      <c r="C58" s="327"/>
      <c r="D58" s="327"/>
      <c r="E58" s="328" t="str">
        <f t="shared" si="2"/>
        <v/>
      </c>
      <c r="F58" s="324" t="str">
        <f t="shared" si="0"/>
        <v>否</v>
      </c>
      <c r="G58" s="308" t="str">
        <f t="shared" si="1"/>
        <v>项</v>
      </c>
      <c r="H58" s="324"/>
    </row>
    <row r="59" ht="37.95" hidden="1" customHeight="1" spans="1:8">
      <c r="A59" s="325" t="s">
        <v>2741</v>
      </c>
      <c r="B59" s="326" t="s">
        <v>2717</v>
      </c>
      <c r="C59" s="327"/>
      <c r="D59" s="327"/>
      <c r="E59" s="328" t="str">
        <f t="shared" si="2"/>
        <v/>
      </c>
      <c r="F59" s="324" t="str">
        <f t="shared" si="0"/>
        <v>否</v>
      </c>
      <c r="G59" s="308" t="str">
        <f t="shared" si="1"/>
        <v>项</v>
      </c>
      <c r="H59" s="324"/>
    </row>
    <row r="60" ht="37.95" hidden="1" customHeight="1" spans="1:8">
      <c r="A60" s="325" t="s">
        <v>2742</v>
      </c>
      <c r="B60" s="326" t="s">
        <v>2743</v>
      </c>
      <c r="C60" s="327"/>
      <c r="D60" s="327"/>
      <c r="E60" s="328" t="str">
        <f t="shared" si="2"/>
        <v/>
      </c>
      <c r="F60" s="324" t="str">
        <f t="shared" si="0"/>
        <v>否</v>
      </c>
      <c r="G60" s="308" t="str">
        <f t="shared" si="1"/>
        <v>项</v>
      </c>
      <c r="H60" s="324"/>
    </row>
    <row r="61" ht="37.95" hidden="1" customHeight="1" spans="1:8">
      <c r="A61" s="325" t="s">
        <v>2744</v>
      </c>
      <c r="B61" s="329" t="s">
        <v>2745</v>
      </c>
      <c r="C61" s="364"/>
      <c r="D61" s="364"/>
      <c r="E61" s="328"/>
      <c r="F61" s="324" t="str">
        <f t="shared" si="0"/>
        <v>否</v>
      </c>
      <c r="G61" s="308" t="str">
        <f t="shared" si="1"/>
        <v>款</v>
      </c>
      <c r="H61" s="324"/>
    </row>
    <row r="62" ht="37.95" hidden="1" customHeight="1" spans="1:8">
      <c r="A62" s="325" t="s">
        <v>2746</v>
      </c>
      <c r="B62" s="329" t="s">
        <v>2747</v>
      </c>
      <c r="C62" s="364"/>
      <c r="D62" s="364"/>
      <c r="E62" s="328"/>
      <c r="F62" s="324" t="str">
        <f t="shared" si="0"/>
        <v>否</v>
      </c>
      <c r="G62" s="308" t="str">
        <f t="shared" si="1"/>
        <v>款</v>
      </c>
      <c r="H62" s="324"/>
    </row>
    <row r="63" ht="37.95" hidden="1" customHeight="1" spans="1:8">
      <c r="A63" s="325" t="s">
        <v>2748</v>
      </c>
      <c r="B63" s="326" t="s">
        <v>2749</v>
      </c>
      <c r="C63" s="327"/>
      <c r="D63" s="327"/>
      <c r="E63" s="328" t="str">
        <f t="shared" si="2"/>
        <v/>
      </c>
      <c r="F63" s="324" t="str">
        <f t="shared" si="0"/>
        <v>否</v>
      </c>
      <c r="G63" s="308" t="str">
        <f t="shared" si="1"/>
        <v>项</v>
      </c>
      <c r="H63" s="324"/>
    </row>
    <row r="64" ht="37.95" hidden="1" customHeight="1" spans="1:8">
      <c r="A64" s="325" t="s">
        <v>2750</v>
      </c>
      <c r="B64" s="326" t="s">
        <v>2751</v>
      </c>
      <c r="C64" s="327"/>
      <c r="D64" s="327"/>
      <c r="E64" s="328" t="str">
        <f t="shared" si="2"/>
        <v/>
      </c>
      <c r="F64" s="324" t="str">
        <f t="shared" si="0"/>
        <v>否</v>
      </c>
      <c r="G64" s="308" t="str">
        <f t="shared" si="1"/>
        <v>项</v>
      </c>
      <c r="H64" s="324"/>
    </row>
    <row r="65" ht="37.95" hidden="1" customHeight="1" spans="1:8">
      <c r="A65" s="325" t="s">
        <v>2752</v>
      </c>
      <c r="B65" s="326" t="s">
        <v>2753</v>
      </c>
      <c r="C65" s="327"/>
      <c r="D65" s="327"/>
      <c r="E65" s="328" t="str">
        <f t="shared" si="2"/>
        <v/>
      </c>
      <c r="F65" s="324" t="str">
        <f t="shared" si="0"/>
        <v>否</v>
      </c>
      <c r="G65" s="308" t="str">
        <f t="shared" si="1"/>
        <v>项</v>
      </c>
      <c r="H65" s="324"/>
    </row>
    <row r="66" ht="37.95" hidden="1" customHeight="1" spans="1:8">
      <c r="A66" s="325" t="s">
        <v>2754</v>
      </c>
      <c r="B66" s="326" t="s">
        <v>2755</v>
      </c>
      <c r="C66" s="327"/>
      <c r="D66" s="327"/>
      <c r="E66" s="328" t="str">
        <f t="shared" si="2"/>
        <v/>
      </c>
      <c r="F66" s="324" t="str">
        <f t="shared" si="0"/>
        <v>否</v>
      </c>
      <c r="G66" s="308" t="str">
        <f t="shared" si="1"/>
        <v>项</v>
      </c>
      <c r="H66" s="324"/>
    </row>
    <row r="67" ht="37.95" hidden="1" customHeight="1" spans="1:8">
      <c r="A67" s="325" t="s">
        <v>2756</v>
      </c>
      <c r="B67" s="326" t="s">
        <v>2757</v>
      </c>
      <c r="C67" s="327"/>
      <c r="D67" s="327"/>
      <c r="E67" s="328" t="str">
        <f t="shared" si="2"/>
        <v/>
      </c>
      <c r="F67" s="324" t="str">
        <f t="shared" si="0"/>
        <v>否</v>
      </c>
      <c r="G67" s="308" t="str">
        <f t="shared" si="1"/>
        <v>项</v>
      </c>
      <c r="H67" s="324"/>
    </row>
    <row r="68" ht="31" customHeight="1" spans="1:8">
      <c r="A68" s="325" t="s">
        <v>2758</v>
      </c>
      <c r="B68" s="329" t="s">
        <v>2759</v>
      </c>
      <c r="C68" s="364">
        <v>4107</v>
      </c>
      <c r="D68" s="364">
        <v>7561</v>
      </c>
      <c r="E68" s="328">
        <f t="shared" si="2"/>
        <v>0.841</v>
      </c>
      <c r="F68" s="324" t="str">
        <f t="shared" ref="F68:F131" si="3">IF(LEN(A68)=3,"是",IF(B68&lt;&gt;"",IF(SUM(C68:D68)&lt;&gt;0,"是","否"),"是"))</f>
        <v>是</v>
      </c>
      <c r="G68" s="308" t="str">
        <f t="shared" ref="G68:G131" si="4">IF(LEN(A68)=3,"类",IF(LEN(A68)=5,"款","项"))</f>
        <v>款</v>
      </c>
      <c r="H68" s="324"/>
    </row>
    <row r="69" ht="37.95" hidden="1" customHeight="1" spans="1:8">
      <c r="A69" s="325" t="s">
        <v>2760</v>
      </c>
      <c r="B69" s="326" t="s">
        <v>2761</v>
      </c>
      <c r="C69" s="327">
        <v>1847</v>
      </c>
      <c r="D69" s="327">
        <v>3251</v>
      </c>
      <c r="E69" s="328">
        <f t="shared" ref="E69:E131" si="5">IF(C69&gt;0,D69/C69-1,IF(C69&lt;0,-(D69/C69-1),""))</f>
        <v>0.76</v>
      </c>
      <c r="F69" s="324" t="str">
        <f t="shared" si="3"/>
        <v>是</v>
      </c>
      <c r="G69" s="308" t="str">
        <f t="shared" si="4"/>
        <v>项</v>
      </c>
      <c r="H69" s="324"/>
    </row>
    <row r="70" ht="37.95" hidden="1" customHeight="1" spans="1:8">
      <c r="A70" s="325" t="s">
        <v>2762</v>
      </c>
      <c r="B70" s="326" t="s">
        <v>2763</v>
      </c>
      <c r="C70" s="327"/>
      <c r="D70" s="327"/>
      <c r="E70" s="328" t="str">
        <f t="shared" si="5"/>
        <v/>
      </c>
      <c r="F70" s="324" t="str">
        <f t="shared" si="3"/>
        <v>否</v>
      </c>
      <c r="G70" s="308" t="str">
        <f t="shared" si="4"/>
        <v>项</v>
      </c>
      <c r="H70" s="324"/>
    </row>
    <row r="71" ht="37.95" hidden="1" customHeight="1" spans="1:8">
      <c r="A71" s="325" t="s">
        <v>2764</v>
      </c>
      <c r="B71" s="326" t="s">
        <v>2765</v>
      </c>
      <c r="C71" s="327">
        <v>2260</v>
      </c>
      <c r="D71" s="327">
        <v>4310</v>
      </c>
      <c r="E71" s="328">
        <f t="shared" si="5"/>
        <v>0.907</v>
      </c>
      <c r="F71" s="324" t="str">
        <f t="shared" si="3"/>
        <v>是</v>
      </c>
      <c r="G71" s="308" t="str">
        <f t="shared" si="4"/>
        <v>项</v>
      </c>
      <c r="H71" s="324"/>
    </row>
    <row r="72" ht="37.95" hidden="1" customHeight="1" spans="1:8">
      <c r="A72" s="325" t="s">
        <v>2766</v>
      </c>
      <c r="B72" s="329" t="s">
        <v>2767</v>
      </c>
      <c r="C72" s="364"/>
      <c r="D72" s="364"/>
      <c r="E72" s="328"/>
      <c r="F72" s="324" t="str">
        <f t="shared" si="3"/>
        <v>否</v>
      </c>
      <c r="G72" s="308" t="str">
        <f t="shared" si="4"/>
        <v>款</v>
      </c>
      <c r="H72" s="324"/>
    </row>
    <row r="73" ht="37.95" hidden="1" customHeight="1" spans="1:8">
      <c r="A73" s="325" t="s">
        <v>2768</v>
      </c>
      <c r="B73" s="326" t="s">
        <v>2715</v>
      </c>
      <c r="C73" s="327"/>
      <c r="D73" s="327"/>
      <c r="E73" s="328" t="str">
        <f t="shared" si="5"/>
        <v/>
      </c>
      <c r="F73" s="324" t="str">
        <f t="shared" si="3"/>
        <v>否</v>
      </c>
      <c r="G73" s="308" t="str">
        <f t="shared" si="4"/>
        <v>项</v>
      </c>
      <c r="H73" s="324"/>
    </row>
    <row r="74" ht="37.95" hidden="1" customHeight="1" spans="1:8">
      <c r="A74" s="325" t="s">
        <v>2769</v>
      </c>
      <c r="B74" s="326" t="s">
        <v>2717</v>
      </c>
      <c r="C74" s="327"/>
      <c r="D74" s="327"/>
      <c r="E74" s="328" t="str">
        <f t="shared" si="5"/>
        <v/>
      </c>
      <c r="F74" s="324" t="str">
        <f t="shared" si="3"/>
        <v>否</v>
      </c>
      <c r="G74" s="308" t="str">
        <f t="shared" si="4"/>
        <v>项</v>
      </c>
      <c r="H74" s="324"/>
    </row>
    <row r="75" ht="37.95" hidden="1" customHeight="1" spans="1:8">
      <c r="A75" s="325" t="s">
        <v>2770</v>
      </c>
      <c r="B75" s="326" t="s">
        <v>2771</v>
      </c>
      <c r="C75" s="327"/>
      <c r="D75" s="327"/>
      <c r="E75" s="328" t="str">
        <f t="shared" si="5"/>
        <v/>
      </c>
      <c r="F75" s="324" t="str">
        <f t="shared" si="3"/>
        <v>否</v>
      </c>
      <c r="G75" s="308" t="str">
        <f t="shared" si="4"/>
        <v>项</v>
      </c>
      <c r="H75" s="324"/>
    </row>
    <row r="76" ht="37.95" hidden="1" customHeight="1" spans="1:8">
      <c r="A76" s="325" t="s">
        <v>2772</v>
      </c>
      <c r="B76" s="329" t="s">
        <v>2773</v>
      </c>
      <c r="C76" s="364"/>
      <c r="D76" s="364"/>
      <c r="E76" s="328"/>
      <c r="F76" s="324" t="str">
        <f t="shared" si="3"/>
        <v>否</v>
      </c>
      <c r="G76" s="308" t="str">
        <f t="shared" si="4"/>
        <v>款</v>
      </c>
      <c r="H76" s="324"/>
    </row>
    <row r="77" ht="37.95" hidden="1" customHeight="1" spans="1:8">
      <c r="A77" s="325" t="s">
        <v>2774</v>
      </c>
      <c r="B77" s="326" t="s">
        <v>2715</v>
      </c>
      <c r="C77" s="327"/>
      <c r="D77" s="327"/>
      <c r="E77" s="328" t="str">
        <f t="shared" si="5"/>
        <v/>
      </c>
      <c r="F77" s="324" t="str">
        <f t="shared" si="3"/>
        <v>否</v>
      </c>
      <c r="G77" s="308" t="str">
        <f t="shared" si="4"/>
        <v>项</v>
      </c>
      <c r="H77" s="324"/>
    </row>
    <row r="78" ht="37.95" hidden="1" customHeight="1" spans="1:8">
      <c r="A78" s="325" t="s">
        <v>2775</v>
      </c>
      <c r="B78" s="326" t="s">
        <v>2717</v>
      </c>
      <c r="C78" s="327"/>
      <c r="D78" s="327"/>
      <c r="E78" s="328" t="str">
        <f t="shared" si="5"/>
        <v/>
      </c>
      <c r="F78" s="324" t="str">
        <f t="shared" si="3"/>
        <v>否</v>
      </c>
      <c r="G78" s="308" t="str">
        <f t="shared" si="4"/>
        <v>项</v>
      </c>
      <c r="H78" s="324"/>
    </row>
    <row r="79" s="304" customFormat="1" ht="37.95" hidden="1" customHeight="1" spans="1:9">
      <c r="A79" s="325" t="s">
        <v>2776</v>
      </c>
      <c r="B79" s="326" t="s">
        <v>2777</v>
      </c>
      <c r="C79" s="327"/>
      <c r="D79" s="327"/>
      <c r="E79" s="328" t="str">
        <f t="shared" si="5"/>
        <v/>
      </c>
      <c r="F79" s="324" t="str">
        <f t="shared" si="3"/>
        <v>否</v>
      </c>
      <c r="G79" s="308" t="str">
        <f t="shared" si="4"/>
        <v>项</v>
      </c>
      <c r="H79" s="324"/>
      <c r="I79" s="308"/>
    </row>
    <row r="80" s="304" customFormat="1" ht="37.95" hidden="1" customHeight="1" spans="1:9">
      <c r="A80" s="325" t="s">
        <v>2778</v>
      </c>
      <c r="B80" s="329" t="s">
        <v>2779</v>
      </c>
      <c r="C80" s="364"/>
      <c r="D80" s="364"/>
      <c r="E80" s="328"/>
      <c r="F80" s="324" t="str">
        <f t="shared" si="3"/>
        <v>否</v>
      </c>
      <c r="G80" s="308" t="str">
        <f t="shared" si="4"/>
        <v>款</v>
      </c>
      <c r="H80" s="324"/>
      <c r="I80" s="308"/>
    </row>
    <row r="81" s="304" customFormat="1" ht="37.95" hidden="1" customHeight="1" spans="1:9">
      <c r="A81" s="325" t="s">
        <v>2780</v>
      </c>
      <c r="B81" s="326" t="s">
        <v>2749</v>
      </c>
      <c r="C81" s="327"/>
      <c r="D81" s="327"/>
      <c r="E81" s="328" t="str">
        <f t="shared" si="5"/>
        <v/>
      </c>
      <c r="F81" s="324" t="str">
        <f t="shared" si="3"/>
        <v>否</v>
      </c>
      <c r="G81" s="308" t="str">
        <f t="shared" si="4"/>
        <v>项</v>
      </c>
      <c r="H81" s="324"/>
      <c r="I81" s="308"/>
    </row>
    <row r="82" s="304" customFormat="1" ht="37.95" hidden="1" customHeight="1" spans="1:9">
      <c r="A82" s="325" t="s">
        <v>2781</v>
      </c>
      <c r="B82" s="326" t="s">
        <v>2751</v>
      </c>
      <c r="C82" s="327"/>
      <c r="D82" s="327"/>
      <c r="E82" s="328" t="str">
        <f t="shared" si="5"/>
        <v/>
      </c>
      <c r="F82" s="324" t="str">
        <f t="shared" si="3"/>
        <v>否</v>
      </c>
      <c r="G82" s="308" t="str">
        <f t="shared" si="4"/>
        <v>项</v>
      </c>
      <c r="H82" s="324"/>
      <c r="I82" s="308"/>
    </row>
    <row r="83" s="304" customFormat="1" ht="37.95" hidden="1" customHeight="1" spans="1:9">
      <c r="A83" s="325" t="s">
        <v>2782</v>
      </c>
      <c r="B83" s="326" t="s">
        <v>2753</v>
      </c>
      <c r="C83" s="327"/>
      <c r="D83" s="327"/>
      <c r="E83" s="328" t="str">
        <f t="shared" si="5"/>
        <v/>
      </c>
      <c r="F83" s="324" t="str">
        <f t="shared" si="3"/>
        <v>否</v>
      </c>
      <c r="G83" s="308" t="str">
        <f t="shared" si="4"/>
        <v>项</v>
      </c>
      <c r="H83" s="324"/>
      <c r="I83" s="308"/>
    </row>
    <row r="84" s="304" customFormat="1" ht="37.95" hidden="1" customHeight="1" spans="1:9">
      <c r="A84" s="325" t="s">
        <v>2783</v>
      </c>
      <c r="B84" s="326" t="s">
        <v>2755</v>
      </c>
      <c r="C84" s="327"/>
      <c r="D84" s="327"/>
      <c r="E84" s="328" t="str">
        <f t="shared" si="5"/>
        <v/>
      </c>
      <c r="F84" s="324" t="str">
        <f t="shared" si="3"/>
        <v>否</v>
      </c>
      <c r="G84" s="308" t="str">
        <f t="shared" si="4"/>
        <v>项</v>
      </c>
      <c r="H84" s="324"/>
      <c r="I84" s="308"/>
    </row>
    <row r="85" s="304" customFormat="1" ht="37.95" hidden="1" customHeight="1" spans="1:9">
      <c r="A85" s="325" t="s">
        <v>2784</v>
      </c>
      <c r="B85" s="326" t="s">
        <v>2785</v>
      </c>
      <c r="C85" s="327"/>
      <c r="D85" s="327"/>
      <c r="E85" s="328" t="str">
        <f t="shared" si="5"/>
        <v/>
      </c>
      <c r="F85" s="324" t="str">
        <f t="shared" si="3"/>
        <v>否</v>
      </c>
      <c r="G85" s="308" t="str">
        <f t="shared" si="4"/>
        <v>项</v>
      </c>
      <c r="H85" s="324"/>
      <c r="I85" s="308"/>
    </row>
    <row r="86" s="304" customFormat="1" ht="37.95" hidden="1" customHeight="1" spans="1:9">
      <c r="A86" s="325" t="s">
        <v>2786</v>
      </c>
      <c r="B86" s="329" t="s">
        <v>2787</v>
      </c>
      <c r="C86" s="364"/>
      <c r="D86" s="364"/>
      <c r="E86" s="328"/>
      <c r="F86" s="324" t="str">
        <f t="shared" si="3"/>
        <v>否</v>
      </c>
      <c r="G86" s="308" t="str">
        <f t="shared" si="4"/>
        <v>款</v>
      </c>
      <c r="H86" s="324"/>
      <c r="I86" s="308"/>
    </row>
    <row r="87" s="304" customFormat="1" ht="37.95" hidden="1" customHeight="1" spans="1:9">
      <c r="A87" s="325" t="s">
        <v>2788</v>
      </c>
      <c r="B87" s="326" t="s">
        <v>2761</v>
      </c>
      <c r="C87" s="327"/>
      <c r="D87" s="327"/>
      <c r="E87" s="328" t="str">
        <f t="shared" si="5"/>
        <v/>
      </c>
      <c r="F87" s="324" t="str">
        <f t="shared" si="3"/>
        <v>否</v>
      </c>
      <c r="G87" s="308" t="str">
        <f t="shared" si="4"/>
        <v>项</v>
      </c>
      <c r="H87" s="324"/>
      <c r="I87" s="308"/>
    </row>
    <row r="88" s="304" customFormat="1" ht="37.95" hidden="1" customHeight="1" spans="1:9">
      <c r="A88" s="325" t="s">
        <v>2789</v>
      </c>
      <c r="B88" s="326" t="s">
        <v>2790</v>
      </c>
      <c r="C88" s="327"/>
      <c r="D88" s="327"/>
      <c r="E88" s="328" t="str">
        <f t="shared" si="5"/>
        <v/>
      </c>
      <c r="F88" s="324" t="str">
        <f t="shared" si="3"/>
        <v>否</v>
      </c>
      <c r="G88" s="308" t="str">
        <f t="shared" si="4"/>
        <v>项</v>
      </c>
      <c r="H88" s="324"/>
      <c r="I88" s="308"/>
    </row>
    <row r="89" s="304" customFormat="1" ht="37.95" hidden="1" customHeight="1" spans="1:9">
      <c r="A89" s="325" t="s">
        <v>2791</v>
      </c>
      <c r="B89" s="329" t="s">
        <v>2792</v>
      </c>
      <c r="C89" s="364"/>
      <c r="D89" s="364"/>
      <c r="E89" s="328"/>
      <c r="F89" s="324" t="str">
        <f t="shared" si="3"/>
        <v>否</v>
      </c>
      <c r="G89" s="308" t="str">
        <f t="shared" si="4"/>
        <v>款</v>
      </c>
      <c r="H89" s="324"/>
      <c r="I89" s="308"/>
    </row>
    <row r="90" s="304" customFormat="1" ht="37.95" hidden="1" customHeight="1" spans="1:9">
      <c r="A90" s="325" t="s">
        <v>2793</v>
      </c>
      <c r="B90" s="326" t="s">
        <v>2715</v>
      </c>
      <c r="C90" s="327"/>
      <c r="D90" s="327"/>
      <c r="E90" s="328" t="str">
        <f t="shared" si="5"/>
        <v/>
      </c>
      <c r="F90" s="324" t="str">
        <f t="shared" si="3"/>
        <v>否</v>
      </c>
      <c r="G90" s="308" t="str">
        <f t="shared" si="4"/>
        <v>项</v>
      </c>
      <c r="H90" s="324"/>
      <c r="I90" s="308"/>
    </row>
    <row r="91" s="304" customFormat="1" ht="37.95" hidden="1" customHeight="1" spans="1:9">
      <c r="A91" s="325" t="s">
        <v>2794</v>
      </c>
      <c r="B91" s="326" t="s">
        <v>2717</v>
      </c>
      <c r="C91" s="327"/>
      <c r="D91" s="327"/>
      <c r="E91" s="328" t="str">
        <f t="shared" si="5"/>
        <v/>
      </c>
      <c r="F91" s="324" t="str">
        <f t="shared" si="3"/>
        <v>否</v>
      </c>
      <c r="G91" s="308" t="str">
        <f t="shared" si="4"/>
        <v>项</v>
      </c>
      <c r="H91" s="324"/>
      <c r="I91" s="308"/>
    </row>
    <row r="92" s="304" customFormat="1" ht="37.95" hidden="1" customHeight="1" spans="1:9">
      <c r="A92" s="325" t="s">
        <v>2795</v>
      </c>
      <c r="B92" s="326" t="s">
        <v>2719</v>
      </c>
      <c r="C92" s="327"/>
      <c r="D92" s="327"/>
      <c r="E92" s="328" t="str">
        <f t="shared" si="5"/>
        <v/>
      </c>
      <c r="F92" s="324" t="str">
        <f t="shared" si="3"/>
        <v>否</v>
      </c>
      <c r="G92" s="308" t="str">
        <f t="shared" si="4"/>
        <v>项</v>
      </c>
      <c r="H92" s="324"/>
      <c r="I92" s="308"/>
    </row>
    <row r="93" s="304" customFormat="1" ht="37.95" hidden="1" customHeight="1" spans="1:9">
      <c r="A93" s="325" t="s">
        <v>2796</v>
      </c>
      <c r="B93" s="326" t="s">
        <v>2721</v>
      </c>
      <c r="C93" s="327"/>
      <c r="D93" s="327"/>
      <c r="E93" s="328" t="str">
        <f t="shared" si="5"/>
        <v/>
      </c>
      <c r="F93" s="324" t="str">
        <f t="shared" si="3"/>
        <v>否</v>
      </c>
      <c r="G93" s="308" t="str">
        <f t="shared" si="4"/>
        <v>项</v>
      </c>
      <c r="H93" s="324"/>
      <c r="I93" s="308"/>
    </row>
    <row r="94" ht="37.95" hidden="1" customHeight="1" spans="1:8">
      <c r="A94" s="325" t="s">
        <v>2797</v>
      </c>
      <c r="B94" s="326" t="s">
        <v>2727</v>
      </c>
      <c r="C94" s="327"/>
      <c r="D94" s="327"/>
      <c r="E94" s="328" t="str">
        <f t="shared" si="5"/>
        <v/>
      </c>
      <c r="F94" s="324" t="str">
        <f t="shared" si="3"/>
        <v>否</v>
      </c>
      <c r="G94" s="308" t="str">
        <f t="shared" si="4"/>
        <v>项</v>
      </c>
      <c r="H94" s="324"/>
    </row>
    <row r="95" ht="37.95" hidden="1" customHeight="1" spans="1:8">
      <c r="A95" s="325" t="s">
        <v>2798</v>
      </c>
      <c r="B95" s="326" t="s">
        <v>2731</v>
      </c>
      <c r="C95" s="327"/>
      <c r="D95" s="327"/>
      <c r="E95" s="328" t="str">
        <f t="shared" si="5"/>
        <v/>
      </c>
      <c r="F95" s="324" t="str">
        <f t="shared" si="3"/>
        <v>否</v>
      </c>
      <c r="G95" s="308" t="str">
        <f t="shared" si="4"/>
        <v>项</v>
      </c>
      <c r="H95" s="324"/>
    </row>
    <row r="96" ht="37.95" hidden="1" customHeight="1" spans="1:8">
      <c r="A96" s="325" t="s">
        <v>2799</v>
      </c>
      <c r="B96" s="326" t="s">
        <v>2733</v>
      </c>
      <c r="C96" s="327"/>
      <c r="D96" s="327"/>
      <c r="E96" s="328" t="str">
        <f t="shared" si="5"/>
        <v/>
      </c>
      <c r="F96" s="324" t="str">
        <f t="shared" si="3"/>
        <v>否</v>
      </c>
      <c r="G96" s="308" t="str">
        <f t="shared" si="4"/>
        <v>项</v>
      </c>
      <c r="H96" s="324"/>
    </row>
    <row r="97" s="304" customFormat="1" ht="37.95" hidden="1" customHeight="1" spans="1:9">
      <c r="A97" s="325" t="s">
        <v>2800</v>
      </c>
      <c r="B97" s="326" t="s">
        <v>2801</v>
      </c>
      <c r="C97" s="327"/>
      <c r="D97" s="327"/>
      <c r="E97" s="328" t="str">
        <f t="shared" si="5"/>
        <v/>
      </c>
      <c r="F97" s="324" t="str">
        <f t="shared" si="3"/>
        <v>否</v>
      </c>
      <c r="G97" s="308" t="str">
        <f t="shared" si="4"/>
        <v>项</v>
      </c>
      <c r="H97" s="324"/>
      <c r="I97" s="308"/>
    </row>
    <row r="98" s="304" customFormat="1" ht="31" customHeight="1" spans="1:9">
      <c r="A98" s="320" t="s">
        <v>91</v>
      </c>
      <c r="B98" s="321" t="s">
        <v>2802</v>
      </c>
      <c r="C98" s="360">
        <v>1710</v>
      </c>
      <c r="D98" s="360">
        <v>16570</v>
      </c>
      <c r="E98" s="323">
        <f t="shared" si="5"/>
        <v>8.69</v>
      </c>
      <c r="F98" s="324" t="str">
        <f t="shared" si="3"/>
        <v>是</v>
      </c>
      <c r="G98" s="308" t="str">
        <f t="shared" si="4"/>
        <v>类</v>
      </c>
      <c r="H98" s="324"/>
      <c r="I98" s="308"/>
    </row>
    <row r="99" ht="31" customHeight="1" spans="1:8">
      <c r="A99" s="325" t="s">
        <v>2803</v>
      </c>
      <c r="B99" s="329" t="s">
        <v>2804</v>
      </c>
      <c r="C99" s="364">
        <v>1710</v>
      </c>
      <c r="D99" s="364">
        <v>16570</v>
      </c>
      <c r="E99" s="328">
        <f t="shared" si="5"/>
        <v>8.69</v>
      </c>
      <c r="F99" s="324" t="str">
        <f t="shared" si="3"/>
        <v>是</v>
      </c>
      <c r="G99" s="308" t="str">
        <f t="shared" si="4"/>
        <v>款</v>
      </c>
      <c r="H99" s="324"/>
    </row>
    <row r="100" s="304" customFormat="1" ht="37.95" hidden="1" customHeight="1" spans="1:9">
      <c r="A100" s="325" t="s">
        <v>2805</v>
      </c>
      <c r="B100" s="326" t="s">
        <v>2685</v>
      </c>
      <c r="C100" s="327">
        <v>1267</v>
      </c>
      <c r="D100" s="327">
        <v>10752</v>
      </c>
      <c r="E100" s="328">
        <f t="shared" si="5"/>
        <v>7.486</v>
      </c>
      <c r="F100" s="324" t="str">
        <f t="shared" si="3"/>
        <v>是</v>
      </c>
      <c r="G100" s="308" t="str">
        <f t="shared" si="4"/>
        <v>项</v>
      </c>
      <c r="H100" s="324"/>
      <c r="I100" s="308"/>
    </row>
    <row r="101" s="304" customFormat="1" ht="37.95" hidden="1" customHeight="1" spans="1:9">
      <c r="A101" s="325" t="s">
        <v>2806</v>
      </c>
      <c r="B101" s="326" t="s">
        <v>2807</v>
      </c>
      <c r="C101" s="327">
        <v>0</v>
      </c>
      <c r="D101" s="327">
        <v>100</v>
      </c>
      <c r="E101" s="328" t="str">
        <f t="shared" si="5"/>
        <v/>
      </c>
      <c r="F101" s="324" t="str">
        <f t="shared" si="3"/>
        <v>是</v>
      </c>
      <c r="G101" s="308" t="str">
        <f t="shared" si="4"/>
        <v>项</v>
      </c>
      <c r="H101" s="324"/>
      <c r="I101" s="308"/>
    </row>
    <row r="102" s="304" customFormat="1" ht="37.95" hidden="1" customHeight="1" spans="1:9">
      <c r="A102" s="325" t="s">
        <v>2808</v>
      </c>
      <c r="B102" s="326" t="s">
        <v>2809</v>
      </c>
      <c r="C102" s="327"/>
      <c r="D102" s="327"/>
      <c r="E102" s="328" t="str">
        <f t="shared" si="5"/>
        <v/>
      </c>
      <c r="F102" s="324" t="str">
        <f t="shared" si="3"/>
        <v>否</v>
      </c>
      <c r="G102" s="308" t="str">
        <f t="shared" si="4"/>
        <v>项</v>
      </c>
      <c r="H102" s="324"/>
      <c r="I102" s="308"/>
    </row>
    <row r="103" s="304" customFormat="1" ht="37.95" hidden="1" customHeight="1" spans="1:9">
      <c r="A103" s="325" t="s">
        <v>2810</v>
      </c>
      <c r="B103" s="326" t="s">
        <v>2811</v>
      </c>
      <c r="C103" s="327">
        <v>443</v>
      </c>
      <c r="D103" s="327">
        <v>5718</v>
      </c>
      <c r="E103" s="328">
        <f t="shared" si="5"/>
        <v>11.907</v>
      </c>
      <c r="F103" s="324" t="str">
        <f t="shared" si="3"/>
        <v>是</v>
      </c>
      <c r="G103" s="308" t="str">
        <f t="shared" si="4"/>
        <v>项</v>
      </c>
      <c r="H103" s="324"/>
      <c r="I103" s="308"/>
    </row>
    <row r="104" s="304" customFormat="1" ht="37.95" hidden="1" customHeight="1" spans="1:9">
      <c r="A104" s="325" t="s">
        <v>2812</v>
      </c>
      <c r="B104" s="326" t="s">
        <v>2813</v>
      </c>
      <c r="C104" s="327"/>
      <c r="D104" s="327"/>
      <c r="E104" s="328" t="str">
        <f t="shared" si="5"/>
        <v/>
      </c>
      <c r="F104" s="324" t="str">
        <f t="shared" si="3"/>
        <v>否</v>
      </c>
      <c r="G104" s="308" t="str">
        <f t="shared" si="4"/>
        <v>款</v>
      </c>
      <c r="H104" s="324"/>
      <c r="I104" s="308"/>
    </row>
    <row r="105" ht="37.95" hidden="1" customHeight="1" spans="1:8">
      <c r="A105" s="325" t="s">
        <v>2814</v>
      </c>
      <c r="B105" s="326" t="s">
        <v>2685</v>
      </c>
      <c r="C105" s="327"/>
      <c r="D105" s="327"/>
      <c r="E105" s="328" t="str">
        <f t="shared" si="5"/>
        <v/>
      </c>
      <c r="F105" s="324" t="str">
        <f t="shared" si="3"/>
        <v>否</v>
      </c>
      <c r="G105" s="308" t="str">
        <f t="shared" si="4"/>
        <v>项</v>
      </c>
      <c r="H105" s="324"/>
    </row>
    <row r="106" s="304" customFormat="1" ht="37.95" hidden="1" customHeight="1" spans="1:9">
      <c r="A106" s="325" t="s">
        <v>2815</v>
      </c>
      <c r="B106" s="326" t="s">
        <v>2807</v>
      </c>
      <c r="C106" s="327"/>
      <c r="D106" s="327"/>
      <c r="E106" s="328" t="str">
        <f t="shared" si="5"/>
        <v/>
      </c>
      <c r="F106" s="324" t="str">
        <f t="shared" si="3"/>
        <v>否</v>
      </c>
      <c r="G106" s="308" t="str">
        <f t="shared" si="4"/>
        <v>项</v>
      </c>
      <c r="H106" s="324"/>
      <c r="I106" s="308"/>
    </row>
    <row r="107" s="304" customFormat="1" ht="37.95" hidden="1" customHeight="1" spans="1:9">
      <c r="A107" s="325" t="s">
        <v>2816</v>
      </c>
      <c r="B107" s="326" t="s">
        <v>2817</v>
      </c>
      <c r="C107" s="327"/>
      <c r="D107" s="327"/>
      <c r="E107" s="328" t="str">
        <f t="shared" si="5"/>
        <v/>
      </c>
      <c r="F107" s="324" t="str">
        <f t="shared" si="3"/>
        <v>否</v>
      </c>
      <c r="G107" s="308" t="str">
        <f t="shared" si="4"/>
        <v>项</v>
      </c>
      <c r="H107" s="324"/>
      <c r="I107" s="308"/>
    </row>
    <row r="108" s="304" customFormat="1" ht="37.95" hidden="1" customHeight="1" spans="1:9">
      <c r="A108" s="325" t="s">
        <v>2818</v>
      </c>
      <c r="B108" s="326" t="s">
        <v>2819</v>
      </c>
      <c r="C108" s="327"/>
      <c r="D108" s="327"/>
      <c r="E108" s="328" t="str">
        <f t="shared" si="5"/>
        <v/>
      </c>
      <c r="F108" s="324" t="str">
        <f t="shared" si="3"/>
        <v>否</v>
      </c>
      <c r="G108" s="308" t="str">
        <f t="shared" si="4"/>
        <v>项</v>
      </c>
      <c r="H108" s="324"/>
      <c r="I108" s="308"/>
    </row>
    <row r="109" ht="37.95" hidden="1" customHeight="1" spans="1:8">
      <c r="A109" s="325" t="s">
        <v>2820</v>
      </c>
      <c r="B109" s="329" t="s">
        <v>2821</v>
      </c>
      <c r="C109" s="364"/>
      <c r="D109" s="364"/>
      <c r="E109" s="328"/>
      <c r="F109" s="324" t="str">
        <f t="shared" si="3"/>
        <v>否</v>
      </c>
      <c r="G109" s="308" t="str">
        <f t="shared" si="4"/>
        <v>款</v>
      </c>
      <c r="H109" s="324"/>
    </row>
    <row r="110" s="304" customFormat="1" ht="37.95" hidden="1" customHeight="1" spans="1:9">
      <c r="A110" s="325" t="s">
        <v>2822</v>
      </c>
      <c r="B110" s="326" t="s">
        <v>2823</v>
      </c>
      <c r="C110" s="327"/>
      <c r="D110" s="327"/>
      <c r="E110" s="328" t="str">
        <f t="shared" si="5"/>
        <v/>
      </c>
      <c r="F110" s="324" t="str">
        <f t="shared" si="3"/>
        <v>否</v>
      </c>
      <c r="G110" s="308" t="str">
        <f t="shared" si="4"/>
        <v>项</v>
      </c>
      <c r="H110" s="324"/>
      <c r="I110" s="308"/>
    </row>
    <row r="111" s="304" customFormat="1" ht="37.95" hidden="1" customHeight="1" spans="1:9">
      <c r="A111" s="325" t="s">
        <v>2824</v>
      </c>
      <c r="B111" s="326" t="s">
        <v>2825</v>
      </c>
      <c r="C111" s="327"/>
      <c r="D111" s="327"/>
      <c r="E111" s="328" t="str">
        <f t="shared" si="5"/>
        <v/>
      </c>
      <c r="F111" s="324" t="str">
        <f t="shared" si="3"/>
        <v>否</v>
      </c>
      <c r="G111" s="308" t="str">
        <f t="shared" si="4"/>
        <v>项</v>
      </c>
      <c r="H111" s="324"/>
      <c r="I111" s="308"/>
    </row>
    <row r="112" s="304" customFormat="1" ht="37.95" hidden="1" customHeight="1" spans="1:9">
      <c r="A112" s="325" t="s">
        <v>2826</v>
      </c>
      <c r="B112" s="326" t="s">
        <v>2827</v>
      </c>
      <c r="C112" s="327"/>
      <c r="D112" s="327"/>
      <c r="E112" s="328" t="str">
        <f t="shared" si="5"/>
        <v/>
      </c>
      <c r="F112" s="324" t="str">
        <f t="shared" si="3"/>
        <v>否</v>
      </c>
      <c r="G112" s="308" t="str">
        <f t="shared" si="4"/>
        <v>项</v>
      </c>
      <c r="H112" s="324"/>
      <c r="I112" s="308"/>
    </row>
    <row r="113" ht="37.95" hidden="1" customHeight="1" spans="1:8">
      <c r="A113" s="325" t="s">
        <v>2828</v>
      </c>
      <c r="B113" s="326" t="s">
        <v>2829</v>
      </c>
      <c r="C113" s="327"/>
      <c r="D113" s="327"/>
      <c r="E113" s="328" t="str">
        <f t="shared" si="5"/>
        <v/>
      </c>
      <c r="F113" s="324" t="str">
        <f t="shared" si="3"/>
        <v>否</v>
      </c>
      <c r="G113" s="308" t="str">
        <f t="shared" si="4"/>
        <v>项</v>
      </c>
      <c r="H113" s="324"/>
    </row>
    <row r="114" s="304" customFormat="1" ht="37.95" hidden="1" customHeight="1" spans="1:9">
      <c r="A114" s="336">
        <v>21370</v>
      </c>
      <c r="B114" s="329" t="s">
        <v>2830</v>
      </c>
      <c r="C114" s="364"/>
      <c r="D114" s="364"/>
      <c r="E114" s="328"/>
      <c r="F114" s="324" t="str">
        <f t="shared" si="3"/>
        <v>否</v>
      </c>
      <c r="G114" s="308" t="str">
        <f t="shared" si="4"/>
        <v>款</v>
      </c>
      <c r="H114" s="324"/>
      <c r="I114" s="308"/>
    </row>
    <row r="115" s="304" customFormat="1" ht="37.95" hidden="1" customHeight="1" spans="1:9">
      <c r="A115" s="336">
        <v>2137001</v>
      </c>
      <c r="B115" s="326" t="s">
        <v>2685</v>
      </c>
      <c r="C115" s="327"/>
      <c r="D115" s="327"/>
      <c r="E115" s="328" t="str">
        <f t="shared" si="5"/>
        <v/>
      </c>
      <c r="F115" s="324" t="str">
        <f t="shared" si="3"/>
        <v>否</v>
      </c>
      <c r="G115" s="308" t="str">
        <f t="shared" si="4"/>
        <v>项</v>
      </c>
      <c r="H115" s="324"/>
      <c r="I115" s="308"/>
    </row>
    <row r="116" ht="37.95" hidden="1" customHeight="1" spans="1:8">
      <c r="A116" s="336">
        <v>2137099</v>
      </c>
      <c r="B116" s="326" t="s">
        <v>2831</v>
      </c>
      <c r="C116" s="327"/>
      <c r="D116" s="327"/>
      <c r="E116" s="328" t="str">
        <f t="shared" si="5"/>
        <v/>
      </c>
      <c r="F116" s="324" t="str">
        <f t="shared" si="3"/>
        <v>否</v>
      </c>
      <c r="G116" s="308" t="str">
        <f t="shared" si="4"/>
        <v>项</v>
      </c>
      <c r="H116" s="324"/>
    </row>
    <row r="117" s="304" customFormat="1" ht="37.95" hidden="1" customHeight="1" spans="1:9">
      <c r="A117" s="336">
        <v>21371</v>
      </c>
      <c r="B117" s="326" t="s">
        <v>2832</v>
      </c>
      <c r="C117" s="327"/>
      <c r="D117" s="327"/>
      <c r="E117" s="328" t="str">
        <f t="shared" si="5"/>
        <v/>
      </c>
      <c r="F117" s="324" t="str">
        <f t="shared" si="3"/>
        <v>否</v>
      </c>
      <c r="G117" s="308" t="str">
        <f t="shared" si="4"/>
        <v>款</v>
      </c>
      <c r="H117" s="324"/>
      <c r="I117" s="308"/>
    </row>
    <row r="118" ht="37.95" hidden="1" customHeight="1" spans="1:8">
      <c r="A118" s="336">
        <v>2137101</v>
      </c>
      <c r="B118" s="326" t="s">
        <v>2823</v>
      </c>
      <c r="C118" s="327"/>
      <c r="D118" s="327"/>
      <c r="E118" s="328" t="str">
        <f t="shared" si="5"/>
        <v/>
      </c>
      <c r="F118" s="324" t="str">
        <f t="shared" si="3"/>
        <v>否</v>
      </c>
      <c r="G118" s="308" t="str">
        <f t="shared" si="4"/>
        <v>项</v>
      </c>
      <c r="H118" s="324"/>
    </row>
    <row r="119" s="304" customFormat="1" ht="37.95" hidden="1" customHeight="1" spans="1:9">
      <c r="A119" s="336">
        <v>2137102</v>
      </c>
      <c r="B119" s="326" t="s">
        <v>2833</v>
      </c>
      <c r="C119" s="327"/>
      <c r="D119" s="327"/>
      <c r="E119" s="328" t="str">
        <f t="shared" si="5"/>
        <v/>
      </c>
      <c r="F119" s="324" t="str">
        <f t="shared" si="3"/>
        <v>否</v>
      </c>
      <c r="G119" s="308" t="str">
        <f t="shared" si="4"/>
        <v>项</v>
      </c>
      <c r="H119" s="324"/>
      <c r="I119" s="308"/>
    </row>
    <row r="120" s="304" customFormat="1" ht="37.95" hidden="1" customHeight="1" spans="1:9">
      <c r="A120" s="336">
        <v>2137103</v>
      </c>
      <c r="B120" s="326" t="s">
        <v>2827</v>
      </c>
      <c r="C120" s="327"/>
      <c r="D120" s="327"/>
      <c r="E120" s="328" t="str">
        <f t="shared" si="5"/>
        <v/>
      </c>
      <c r="F120" s="324" t="str">
        <f t="shared" si="3"/>
        <v>否</v>
      </c>
      <c r="G120" s="308" t="str">
        <f t="shared" si="4"/>
        <v>项</v>
      </c>
      <c r="H120" s="324"/>
      <c r="I120" s="308"/>
    </row>
    <row r="121" s="304" customFormat="1" ht="37.95" hidden="1" customHeight="1" spans="1:9">
      <c r="A121" s="336">
        <v>2137199</v>
      </c>
      <c r="B121" s="326" t="s">
        <v>2834</v>
      </c>
      <c r="C121" s="327"/>
      <c r="D121" s="327"/>
      <c r="E121" s="328" t="str">
        <f t="shared" si="5"/>
        <v/>
      </c>
      <c r="F121" s="324" t="str">
        <f t="shared" si="3"/>
        <v>否</v>
      </c>
      <c r="G121" s="308" t="str">
        <f t="shared" si="4"/>
        <v>项</v>
      </c>
      <c r="H121" s="324"/>
      <c r="I121" s="308"/>
    </row>
    <row r="122" s="304" customFormat="1" ht="31" customHeight="1" spans="1:9">
      <c r="A122" s="320" t="s">
        <v>93</v>
      </c>
      <c r="B122" s="321" t="s">
        <v>2835</v>
      </c>
      <c r="C122" s="360">
        <v>110000</v>
      </c>
      <c r="D122" s="360">
        <v>0</v>
      </c>
      <c r="E122" s="323"/>
      <c r="F122" s="324" t="str">
        <f t="shared" si="3"/>
        <v>是</v>
      </c>
      <c r="G122" s="308" t="str">
        <f t="shared" si="4"/>
        <v>类</v>
      </c>
      <c r="H122" s="324"/>
      <c r="I122" s="308"/>
    </row>
    <row r="123" s="304" customFormat="1" ht="37.95" hidden="1" customHeight="1" spans="1:9">
      <c r="A123" s="325" t="s">
        <v>2836</v>
      </c>
      <c r="B123" s="326" t="s">
        <v>2837</v>
      </c>
      <c r="C123" s="327"/>
      <c r="D123" s="327"/>
      <c r="E123" s="328" t="str">
        <f t="shared" si="5"/>
        <v/>
      </c>
      <c r="F123" s="324" t="str">
        <f t="shared" si="3"/>
        <v>否</v>
      </c>
      <c r="G123" s="308" t="str">
        <f t="shared" si="4"/>
        <v>款</v>
      </c>
      <c r="H123" s="324"/>
      <c r="I123" s="308"/>
    </row>
    <row r="124" ht="37.95" hidden="1" customHeight="1" spans="1:8">
      <c r="A124" s="325" t="s">
        <v>2838</v>
      </c>
      <c r="B124" s="326" t="s">
        <v>2839</v>
      </c>
      <c r="C124" s="327"/>
      <c r="D124" s="327"/>
      <c r="E124" s="328" t="str">
        <f t="shared" si="5"/>
        <v/>
      </c>
      <c r="F124" s="324" t="str">
        <f t="shared" si="3"/>
        <v>否</v>
      </c>
      <c r="G124" s="308" t="str">
        <f t="shared" si="4"/>
        <v>项</v>
      </c>
      <c r="H124" s="324"/>
    </row>
    <row r="125" s="304" customFormat="1" ht="37.95" hidden="1" customHeight="1" spans="1:9">
      <c r="A125" s="325" t="s">
        <v>2840</v>
      </c>
      <c r="B125" s="326" t="s">
        <v>2841</v>
      </c>
      <c r="C125" s="327"/>
      <c r="D125" s="327"/>
      <c r="E125" s="328" t="str">
        <f t="shared" si="5"/>
        <v/>
      </c>
      <c r="F125" s="324" t="str">
        <f t="shared" si="3"/>
        <v>否</v>
      </c>
      <c r="G125" s="308" t="str">
        <f t="shared" si="4"/>
        <v>项</v>
      </c>
      <c r="H125" s="324"/>
      <c r="I125" s="308"/>
    </row>
    <row r="126" s="304" customFormat="1" ht="37.95" hidden="1" customHeight="1" spans="1:9">
      <c r="A126" s="325" t="s">
        <v>2842</v>
      </c>
      <c r="B126" s="326" t="s">
        <v>2843</v>
      </c>
      <c r="C126" s="327"/>
      <c r="D126" s="327"/>
      <c r="E126" s="328" t="str">
        <f t="shared" si="5"/>
        <v/>
      </c>
      <c r="F126" s="324" t="str">
        <f t="shared" si="3"/>
        <v>否</v>
      </c>
      <c r="G126" s="308" t="str">
        <f t="shared" si="4"/>
        <v>项</v>
      </c>
      <c r="H126" s="324"/>
      <c r="I126" s="308"/>
    </row>
    <row r="127" s="304" customFormat="1" ht="37.95" hidden="1" customHeight="1" spans="1:9">
      <c r="A127" s="325" t="s">
        <v>2844</v>
      </c>
      <c r="B127" s="326" t="s">
        <v>2845</v>
      </c>
      <c r="C127" s="327"/>
      <c r="D127" s="327"/>
      <c r="E127" s="328" t="str">
        <f t="shared" si="5"/>
        <v/>
      </c>
      <c r="F127" s="324" t="str">
        <f t="shared" si="3"/>
        <v>否</v>
      </c>
      <c r="G127" s="308" t="str">
        <f t="shared" si="4"/>
        <v>项</v>
      </c>
      <c r="H127" s="324"/>
      <c r="I127" s="308"/>
    </row>
    <row r="128" ht="37.95" hidden="1" customHeight="1" spans="1:8">
      <c r="A128" s="325" t="s">
        <v>2846</v>
      </c>
      <c r="B128" s="326" t="s">
        <v>2847</v>
      </c>
      <c r="C128" s="327"/>
      <c r="D128" s="327"/>
      <c r="E128" s="328" t="str">
        <f t="shared" si="5"/>
        <v/>
      </c>
      <c r="F128" s="324" t="str">
        <f t="shared" si="3"/>
        <v>否</v>
      </c>
      <c r="G128" s="308" t="str">
        <f t="shared" si="4"/>
        <v>款</v>
      </c>
      <c r="H128" s="324"/>
    </row>
    <row r="129" ht="37.95" hidden="1" customHeight="1" spans="1:8">
      <c r="A129" s="325" t="s">
        <v>2848</v>
      </c>
      <c r="B129" s="326" t="s">
        <v>2843</v>
      </c>
      <c r="C129" s="327"/>
      <c r="D129" s="327"/>
      <c r="E129" s="328" t="str">
        <f t="shared" si="5"/>
        <v/>
      </c>
      <c r="F129" s="324" t="str">
        <f t="shared" si="3"/>
        <v>否</v>
      </c>
      <c r="G129" s="308" t="str">
        <f t="shared" si="4"/>
        <v>项</v>
      </c>
      <c r="H129" s="324"/>
    </row>
    <row r="130" s="304" customFormat="1" ht="37.95" hidden="1" customHeight="1" spans="1:9">
      <c r="A130" s="325" t="s">
        <v>2849</v>
      </c>
      <c r="B130" s="326" t="s">
        <v>2850</v>
      </c>
      <c r="C130" s="327"/>
      <c r="D130" s="327"/>
      <c r="E130" s="328" t="str">
        <f t="shared" si="5"/>
        <v/>
      </c>
      <c r="F130" s="324" t="str">
        <f t="shared" si="3"/>
        <v>否</v>
      </c>
      <c r="G130" s="308" t="str">
        <f t="shared" si="4"/>
        <v>项</v>
      </c>
      <c r="H130" s="324"/>
      <c r="I130" s="308"/>
    </row>
    <row r="131" ht="37.95" hidden="1" customHeight="1" spans="1:8">
      <c r="A131" s="325" t="s">
        <v>2851</v>
      </c>
      <c r="B131" s="326" t="s">
        <v>2852</v>
      </c>
      <c r="C131" s="327"/>
      <c r="D131" s="327"/>
      <c r="E131" s="328" t="str">
        <f t="shared" si="5"/>
        <v/>
      </c>
      <c r="F131" s="324" t="str">
        <f t="shared" si="3"/>
        <v>否</v>
      </c>
      <c r="G131" s="308" t="str">
        <f t="shared" si="4"/>
        <v>项</v>
      </c>
      <c r="H131" s="324"/>
    </row>
    <row r="132" ht="37.95" hidden="1" customHeight="1" spans="1:8">
      <c r="A132" s="325" t="s">
        <v>2853</v>
      </c>
      <c r="B132" s="326" t="s">
        <v>2854</v>
      </c>
      <c r="C132" s="327"/>
      <c r="D132" s="327"/>
      <c r="E132" s="328" t="str">
        <f t="shared" ref="E132:E195" si="6">IF(C132&gt;0,D132/C132-1,IF(C132&lt;0,-(D132/C132-1),""))</f>
        <v/>
      </c>
      <c r="F132" s="324" t="str">
        <f t="shared" ref="F132:F195" si="7">IF(LEN(A132)=3,"是",IF(B132&lt;&gt;"",IF(SUM(C132:D132)&lt;&gt;0,"是","否"),"是"))</f>
        <v>否</v>
      </c>
      <c r="G132" s="308" t="str">
        <f t="shared" ref="G132:G195" si="8">IF(LEN(A132)=3,"类",IF(LEN(A132)=5,"款","项"))</f>
        <v>项</v>
      </c>
      <c r="H132" s="324"/>
    </row>
    <row r="133" s="304" customFormat="1" ht="37.95" hidden="1" customHeight="1" spans="1:9">
      <c r="A133" s="325" t="s">
        <v>2855</v>
      </c>
      <c r="B133" s="329" t="s">
        <v>2856</v>
      </c>
      <c r="C133" s="364"/>
      <c r="D133" s="364"/>
      <c r="E133" s="328"/>
      <c r="F133" s="324" t="str">
        <f t="shared" si="7"/>
        <v>否</v>
      </c>
      <c r="G133" s="308" t="str">
        <f t="shared" si="8"/>
        <v>款</v>
      </c>
      <c r="H133" s="324"/>
      <c r="I133" s="308"/>
    </row>
    <row r="134" s="304" customFormat="1" ht="37.95" hidden="1" customHeight="1" spans="1:9">
      <c r="A134" s="325" t="s">
        <v>2857</v>
      </c>
      <c r="B134" s="326" t="s">
        <v>2858</v>
      </c>
      <c r="C134" s="327"/>
      <c r="D134" s="327"/>
      <c r="E134" s="328" t="str">
        <f t="shared" si="6"/>
        <v/>
      </c>
      <c r="F134" s="324" t="str">
        <f t="shared" si="7"/>
        <v>否</v>
      </c>
      <c r="G134" s="308" t="str">
        <f t="shared" si="8"/>
        <v>项</v>
      </c>
      <c r="H134" s="324"/>
      <c r="I134" s="308"/>
    </row>
    <row r="135" s="304" customFormat="1" ht="37.95" hidden="1" customHeight="1" spans="1:9">
      <c r="A135" s="325" t="s">
        <v>2859</v>
      </c>
      <c r="B135" s="326" t="s">
        <v>2860</v>
      </c>
      <c r="C135" s="327"/>
      <c r="D135" s="327"/>
      <c r="E135" s="328" t="str">
        <f t="shared" si="6"/>
        <v/>
      </c>
      <c r="F135" s="324" t="str">
        <f t="shared" si="7"/>
        <v>否</v>
      </c>
      <c r="G135" s="308" t="str">
        <f t="shared" si="8"/>
        <v>项</v>
      </c>
      <c r="H135" s="324"/>
      <c r="I135" s="308"/>
    </row>
    <row r="136" s="304" customFormat="1" ht="37.95" hidden="1" customHeight="1" spans="1:9">
      <c r="A136" s="325" t="s">
        <v>2861</v>
      </c>
      <c r="B136" s="326" t="s">
        <v>2862</v>
      </c>
      <c r="C136" s="327"/>
      <c r="D136" s="327"/>
      <c r="E136" s="328" t="str">
        <f t="shared" si="6"/>
        <v/>
      </c>
      <c r="F136" s="324" t="str">
        <f t="shared" si="7"/>
        <v>否</v>
      </c>
      <c r="G136" s="308" t="str">
        <f t="shared" si="8"/>
        <v>项</v>
      </c>
      <c r="H136" s="324"/>
      <c r="I136" s="308"/>
    </row>
    <row r="137" s="304" customFormat="1" ht="37.95" hidden="1" customHeight="1" spans="1:9">
      <c r="A137" s="325" t="s">
        <v>2863</v>
      </c>
      <c r="B137" s="326" t="s">
        <v>2864</v>
      </c>
      <c r="C137" s="327"/>
      <c r="D137" s="327"/>
      <c r="E137" s="328" t="str">
        <f t="shared" si="6"/>
        <v/>
      </c>
      <c r="F137" s="324" t="str">
        <f t="shared" si="7"/>
        <v>否</v>
      </c>
      <c r="G137" s="308" t="str">
        <f t="shared" si="8"/>
        <v>项</v>
      </c>
      <c r="H137" s="324"/>
      <c r="I137" s="308"/>
    </row>
    <row r="138" s="304" customFormat="1" ht="37.95" hidden="1" customHeight="1" spans="1:9">
      <c r="A138" s="325" t="s">
        <v>2865</v>
      </c>
      <c r="B138" s="329" t="s">
        <v>2866</v>
      </c>
      <c r="C138" s="364"/>
      <c r="D138" s="364"/>
      <c r="E138" s="328"/>
      <c r="F138" s="324" t="str">
        <f t="shared" si="7"/>
        <v>否</v>
      </c>
      <c r="G138" s="308" t="str">
        <f t="shared" si="8"/>
        <v>款</v>
      </c>
      <c r="H138" s="324"/>
      <c r="I138" s="308"/>
    </row>
    <row r="139" s="304" customFormat="1" ht="37.95" hidden="1" customHeight="1" spans="1:9">
      <c r="A139" s="325" t="s">
        <v>2867</v>
      </c>
      <c r="B139" s="326" t="s">
        <v>2868</v>
      </c>
      <c r="C139" s="327"/>
      <c r="D139" s="327"/>
      <c r="E139" s="328" t="str">
        <f t="shared" si="6"/>
        <v/>
      </c>
      <c r="F139" s="324" t="str">
        <f t="shared" si="7"/>
        <v>否</v>
      </c>
      <c r="G139" s="308" t="str">
        <f t="shared" si="8"/>
        <v>项</v>
      </c>
      <c r="H139" s="324"/>
      <c r="I139" s="308"/>
    </row>
    <row r="140" s="304" customFormat="1" ht="37.95" hidden="1" customHeight="1" spans="1:9">
      <c r="A140" s="325" t="s">
        <v>2869</v>
      </c>
      <c r="B140" s="326" t="s">
        <v>2870</v>
      </c>
      <c r="C140" s="327"/>
      <c r="D140" s="327"/>
      <c r="E140" s="328" t="str">
        <f t="shared" si="6"/>
        <v/>
      </c>
      <c r="F140" s="324" t="str">
        <f t="shared" si="7"/>
        <v>否</v>
      </c>
      <c r="G140" s="308" t="str">
        <f t="shared" si="8"/>
        <v>项</v>
      </c>
      <c r="H140" s="324"/>
      <c r="I140" s="308"/>
    </row>
    <row r="141" s="304" customFormat="1" ht="37.95" hidden="1" customHeight="1" spans="1:9">
      <c r="A141" s="325" t="s">
        <v>2871</v>
      </c>
      <c r="B141" s="326" t="s">
        <v>2872</v>
      </c>
      <c r="C141" s="327"/>
      <c r="D141" s="327"/>
      <c r="E141" s="328" t="str">
        <f t="shared" si="6"/>
        <v/>
      </c>
      <c r="F141" s="324" t="str">
        <f t="shared" si="7"/>
        <v>否</v>
      </c>
      <c r="G141" s="308" t="str">
        <f t="shared" si="8"/>
        <v>项</v>
      </c>
      <c r="H141" s="324"/>
      <c r="I141" s="308"/>
    </row>
    <row r="142" s="304" customFormat="1" ht="37.95" hidden="1" customHeight="1" spans="1:9">
      <c r="A142" s="325" t="s">
        <v>2873</v>
      </c>
      <c r="B142" s="326" t="s">
        <v>2874</v>
      </c>
      <c r="C142" s="327"/>
      <c r="D142" s="327"/>
      <c r="E142" s="328" t="str">
        <f t="shared" si="6"/>
        <v/>
      </c>
      <c r="F142" s="324" t="str">
        <f t="shared" si="7"/>
        <v>否</v>
      </c>
      <c r="G142" s="308" t="str">
        <f t="shared" si="8"/>
        <v>项</v>
      </c>
      <c r="H142" s="324"/>
      <c r="I142" s="308"/>
    </row>
    <row r="143" s="304" customFormat="1" ht="37.95" hidden="1" customHeight="1" spans="1:9">
      <c r="A143" s="325" t="s">
        <v>2875</v>
      </c>
      <c r="B143" s="326" t="s">
        <v>2876</v>
      </c>
      <c r="C143" s="327"/>
      <c r="D143" s="327"/>
      <c r="E143" s="328" t="str">
        <f t="shared" si="6"/>
        <v/>
      </c>
      <c r="F143" s="324" t="str">
        <f t="shared" si="7"/>
        <v>否</v>
      </c>
      <c r="G143" s="308" t="str">
        <f t="shared" si="8"/>
        <v>项</v>
      </c>
      <c r="H143" s="324"/>
      <c r="I143" s="308"/>
    </row>
    <row r="144" s="304" customFormat="1" ht="37.95" hidden="1" customHeight="1" spans="1:9">
      <c r="A144" s="325" t="s">
        <v>2877</v>
      </c>
      <c r="B144" s="326" t="s">
        <v>2878</v>
      </c>
      <c r="C144" s="327"/>
      <c r="D144" s="327"/>
      <c r="E144" s="328" t="str">
        <f t="shared" si="6"/>
        <v/>
      </c>
      <c r="F144" s="324" t="str">
        <f t="shared" si="7"/>
        <v>否</v>
      </c>
      <c r="G144" s="308" t="str">
        <f t="shared" si="8"/>
        <v>项</v>
      </c>
      <c r="H144" s="324"/>
      <c r="I144" s="308"/>
    </row>
    <row r="145" s="304" customFormat="1" ht="37.95" hidden="1" customHeight="1" spans="1:9">
      <c r="A145" s="325" t="s">
        <v>2879</v>
      </c>
      <c r="B145" s="326" t="s">
        <v>2880</v>
      </c>
      <c r="C145" s="327"/>
      <c r="D145" s="327"/>
      <c r="E145" s="328" t="str">
        <f t="shared" si="6"/>
        <v/>
      </c>
      <c r="F145" s="324" t="str">
        <f t="shared" si="7"/>
        <v>否</v>
      </c>
      <c r="G145" s="308" t="str">
        <f t="shared" si="8"/>
        <v>项</v>
      </c>
      <c r="H145" s="324"/>
      <c r="I145" s="308"/>
    </row>
    <row r="146" s="304" customFormat="1" ht="37.95" hidden="1" customHeight="1" spans="1:9">
      <c r="A146" s="325" t="s">
        <v>2881</v>
      </c>
      <c r="B146" s="326" t="s">
        <v>2882</v>
      </c>
      <c r="C146" s="327"/>
      <c r="D146" s="327"/>
      <c r="E146" s="328" t="str">
        <f t="shared" si="6"/>
        <v/>
      </c>
      <c r="F146" s="324" t="str">
        <f t="shared" si="7"/>
        <v>否</v>
      </c>
      <c r="G146" s="308" t="str">
        <f t="shared" si="8"/>
        <v>项</v>
      </c>
      <c r="H146" s="324"/>
      <c r="I146" s="308"/>
    </row>
    <row r="147" s="304" customFormat="1" ht="37.95" hidden="1" customHeight="1" spans="1:9">
      <c r="A147" s="325" t="s">
        <v>2883</v>
      </c>
      <c r="B147" s="326" t="s">
        <v>2884</v>
      </c>
      <c r="C147" s="327"/>
      <c r="D147" s="327"/>
      <c r="E147" s="328" t="str">
        <f t="shared" si="6"/>
        <v/>
      </c>
      <c r="F147" s="324" t="str">
        <f t="shared" si="7"/>
        <v>否</v>
      </c>
      <c r="G147" s="308" t="str">
        <f t="shared" si="8"/>
        <v>款</v>
      </c>
      <c r="H147" s="324"/>
      <c r="I147" s="308"/>
    </row>
    <row r="148" s="304" customFormat="1" ht="37.95" hidden="1" customHeight="1" spans="1:9">
      <c r="A148" s="325" t="s">
        <v>2885</v>
      </c>
      <c r="B148" s="326" t="s">
        <v>2886</v>
      </c>
      <c r="C148" s="327"/>
      <c r="D148" s="327"/>
      <c r="E148" s="328" t="str">
        <f t="shared" si="6"/>
        <v/>
      </c>
      <c r="F148" s="324" t="str">
        <f t="shared" si="7"/>
        <v>否</v>
      </c>
      <c r="G148" s="308" t="str">
        <f t="shared" si="8"/>
        <v>项</v>
      </c>
      <c r="H148" s="324"/>
      <c r="I148" s="308"/>
    </row>
    <row r="149" s="304" customFormat="1" ht="37.95" hidden="1" customHeight="1" spans="1:9">
      <c r="A149" s="325" t="s">
        <v>2887</v>
      </c>
      <c r="B149" s="326" t="s">
        <v>2888</v>
      </c>
      <c r="C149" s="327"/>
      <c r="D149" s="327"/>
      <c r="E149" s="328" t="str">
        <f t="shared" si="6"/>
        <v/>
      </c>
      <c r="F149" s="324" t="str">
        <f t="shared" si="7"/>
        <v>否</v>
      </c>
      <c r="G149" s="308" t="str">
        <f t="shared" si="8"/>
        <v>项</v>
      </c>
      <c r="H149" s="324"/>
      <c r="I149" s="308"/>
    </row>
    <row r="150" ht="37.95" hidden="1" customHeight="1" spans="1:8">
      <c r="A150" s="325" t="s">
        <v>2889</v>
      </c>
      <c r="B150" s="326" t="s">
        <v>2890</v>
      </c>
      <c r="C150" s="327"/>
      <c r="D150" s="327"/>
      <c r="E150" s="328" t="str">
        <f t="shared" si="6"/>
        <v/>
      </c>
      <c r="F150" s="324" t="str">
        <f t="shared" si="7"/>
        <v>否</v>
      </c>
      <c r="G150" s="308" t="str">
        <f t="shared" si="8"/>
        <v>项</v>
      </c>
      <c r="H150" s="324"/>
    </row>
    <row r="151" ht="37.95" hidden="1" customHeight="1" spans="1:8">
      <c r="A151" s="325" t="s">
        <v>2891</v>
      </c>
      <c r="B151" s="326" t="s">
        <v>2892</v>
      </c>
      <c r="C151" s="327"/>
      <c r="D151" s="327"/>
      <c r="E151" s="328" t="str">
        <f t="shared" si="6"/>
        <v/>
      </c>
      <c r="F151" s="324" t="str">
        <f t="shared" si="7"/>
        <v>否</v>
      </c>
      <c r="G151" s="308" t="str">
        <f t="shared" si="8"/>
        <v>项</v>
      </c>
      <c r="H151" s="324"/>
    </row>
    <row r="152" s="304" customFormat="1" ht="37.95" hidden="1" customHeight="1" spans="1:9">
      <c r="A152" s="325" t="s">
        <v>2893</v>
      </c>
      <c r="B152" s="326" t="s">
        <v>2894</v>
      </c>
      <c r="C152" s="327"/>
      <c r="D152" s="327"/>
      <c r="E152" s="328" t="str">
        <f t="shared" si="6"/>
        <v/>
      </c>
      <c r="F152" s="324" t="str">
        <f t="shared" si="7"/>
        <v>否</v>
      </c>
      <c r="G152" s="308" t="str">
        <f t="shared" si="8"/>
        <v>项</v>
      </c>
      <c r="H152" s="324"/>
      <c r="I152" s="308"/>
    </row>
    <row r="153" ht="37.95" hidden="1" customHeight="1" spans="1:8">
      <c r="A153" s="325" t="s">
        <v>2895</v>
      </c>
      <c r="B153" s="326" t="s">
        <v>2896</v>
      </c>
      <c r="C153" s="327"/>
      <c r="D153" s="327"/>
      <c r="E153" s="328" t="str">
        <f t="shared" si="6"/>
        <v/>
      </c>
      <c r="F153" s="324" t="str">
        <f t="shared" si="7"/>
        <v>否</v>
      </c>
      <c r="G153" s="308" t="str">
        <f t="shared" si="8"/>
        <v>项</v>
      </c>
      <c r="H153" s="324"/>
    </row>
    <row r="154" ht="37.95" hidden="1" customHeight="1" spans="1:8">
      <c r="A154" s="325" t="s">
        <v>2897</v>
      </c>
      <c r="B154" s="329" t="s">
        <v>2898</v>
      </c>
      <c r="C154" s="364"/>
      <c r="D154" s="364"/>
      <c r="E154" s="328"/>
      <c r="F154" s="324" t="str">
        <f t="shared" si="7"/>
        <v>否</v>
      </c>
      <c r="G154" s="308" t="str">
        <f t="shared" si="8"/>
        <v>款</v>
      </c>
      <c r="H154" s="324"/>
    </row>
    <row r="155" s="304" customFormat="1" ht="37.95" hidden="1" customHeight="1" spans="1:9">
      <c r="A155" s="325" t="s">
        <v>2899</v>
      </c>
      <c r="B155" s="326" t="s">
        <v>2900</v>
      </c>
      <c r="C155" s="327"/>
      <c r="D155" s="327"/>
      <c r="E155" s="328" t="str">
        <f t="shared" si="6"/>
        <v/>
      </c>
      <c r="F155" s="324" t="str">
        <f t="shared" si="7"/>
        <v>否</v>
      </c>
      <c r="G155" s="308" t="str">
        <f t="shared" si="8"/>
        <v>项</v>
      </c>
      <c r="H155" s="324"/>
      <c r="I155" s="308"/>
    </row>
    <row r="156" s="304" customFormat="1" ht="37.95" hidden="1" customHeight="1" spans="1:9">
      <c r="A156" s="325" t="s">
        <v>2901</v>
      </c>
      <c r="B156" s="326" t="s">
        <v>2902</v>
      </c>
      <c r="C156" s="327"/>
      <c r="D156" s="327"/>
      <c r="E156" s="328" t="str">
        <f t="shared" si="6"/>
        <v/>
      </c>
      <c r="F156" s="324" t="str">
        <f t="shared" si="7"/>
        <v>否</v>
      </c>
      <c r="G156" s="308" t="str">
        <f t="shared" si="8"/>
        <v>项</v>
      </c>
      <c r="H156" s="324"/>
      <c r="I156" s="308"/>
    </row>
    <row r="157" s="304" customFormat="1" ht="37.95" hidden="1" customHeight="1" spans="1:9">
      <c r="A157" s="325" t="s">
        <v>2903</v>
      </c>
      <c r="B157" s="326" t="s">
        <v>2904</v>
      </c>
      <c r="C157" s="327"/>
      <c r="D157" s="327"/>
      <c r="E157" s="328" t="str">
        <f t="shared" si="6"/>
        <v/>
      </c>
      <c r="F157" s="324" t="str">
        <f t="shared" si="7"/>
        <v>否</v>
      </c>
      <c r="G157" s="308" t="str">
        <f t="shared" si="8"/>
        <v>项</v>
      </c>
      <c r="H157" s="324"/>
      <c r="I157" s="308"/>
    </row>
    <row r="158" s="304" customFormat="1" ht="37.95" hidden="1" customHeight="1" spans="1:9">
      <c r="A158" s="325" t="s">
        <v>2905</v>
      </c>
      <c r="B158" s="326" t="s">
        <v>2906</v>
      </c>
      <c r="C158" s="327"/>
      <c r="D158" s="327"/>
      <c r="E158" s="328" t="str">
        <f t="shared" si="6"/>
        <v/>
      </c>
      <c r="F158" s="324" t="str">
        <f t="shared" si="7"/>
        <v>否</v>
      </c>
      <c r="G158" s="308" t="str">
        <f t="shared" si="8"/>
        <v>项</v>
      </c>
      <c r="H158" s="324"/>
      <c r="I158" s="308"/>
    </row>
    <row r="159" s="304" customFormat="1" ht="37.95" hidden="1" customHeight="1" spans="1:9">
      <c r="A159" s="325" t="s">
        <v>2907</v>
      </c>
      <c r="B159" s="326" t="s">
        <v>2908</v>
      </c>
      <c r="C159" s="327"/>
      <c r="D159" s="327"/>
      <c r="E159" s="328" t="str">
        <f t="shared" si="6"/>
        <v/>
      </c>
      <c r="F159" s="324" t="str">
        <f t="shared" si="7"/>
        <v>否</v>
      </c>
      <c r="G159" s="308" t="str">
        <f t="shared" si="8"/>
        <v>项</v>
      </c>
      <c r="H159" s="324"/>
      <c r="I159" s="308"/>
    </row>
    <row r="160" s="304" customFormat="1" ht="37.95" hidden="1" customHeight="1" spans="1:9">
      <c r="A160" s="325" t="s">
        <v>2909</v>
      </c>
      <c r="B160" s="326" t="s">
        <v>2910</v>
      </c>
      <c r="C160" s="327"/>
      <c r="D160" s="327"/>
      <c r="E160" s="328" t="str">
        <f t="shared" si="6"/>
        <v/>
      </c>
      <c r="F160" s="324" t="str">
        <f t="shared" si="7"/>
        <v>否</v>
      </c>
      <c r="G160" s="308" t="str">
        <f t="shared" si="8"/>
        <v>项</v>
      </c>
      <c r="H160" s="324"/>
      <c r="I160" s="308"/>
    </row>
    <row r="161" s="304" customFormat="1" ht="37.95" hidden="1" customHeight="1" spans="1:9">
      <c r="A161" s="325" t="s">
        <v>2911</v>
      </c>
      <c r="B161" s="326" t="s">
        <v>2912</v>
      </c>
      <c r="C161" s="327"/>
      <c r="D161" s="327"/>
      <c r="E161" s="328" t="str">
        <f t="shared" si="6"/>
        <v/>
      </c>
      <c r="F161" s="324" t="str">
        <f t="shared" si="7"/>
        <v>否</v>
      </c>
      <c r="G161" s="308" t="str">
        <f t="shared" si="8"/>
        <v>项</v>
      </c>
      <c r="H161" s="324"/>
      <c r="I161" s="308"/>
    </row>
    <row r="162" ht="37.95" hidden="1" customHeight="1" spans="1:8">
      <c r="A162" s="325" t="s">
        <v>2913</v>
      </c>
      <c r="B162" s="326" t="s">
        <v>2914</v>
      </c>
      <c r="C162" s="327"/>
      <c r="D162" s="327"/>
      <c r="E162" s="328" t="str">
        <f t="shared" si="6"/>
        <v/>
      </c>
      <c r="F162" s="324" t="str">
        <f t="shared" si="7"/>
        <v>否</v>
      </c>
      <c r="G162" s="308" t="str">
        <f t="shared" si="8"/>
        <v>项</v>
      </c>
      <c r="H162" s="324"/>
    </row>
    <row r="163" ht="37.95" hidden="1" customHeight="1" spans="1:8">
      <c r="A163" s="325" t="s">
        <v>2915</v>
      </c>
      <c r="B163" s="326" t="s">
        <v>2916</v>
      </c>
      <c r="C163" s="327"/>
      <c r="D163" s="327"/>
      <c r="E163" s="328" t="str">
        <f t="shared" si="6"/>
        <v/>
      </c>
      <c r="F163" s="324" t="str">
        <f t="shared" si="7"/>
        <v>否</v>
      </c>
      <c r="G163" s="308" t="str">
        <f t="shared" si="8"/>
        <v>款</v>
      </c>
      <c r="H163" s="324"/>
    </row>
    <row r="164" s="304" customFormat="1" ht="37.95" hidden="1" customHeight="1" spans="1:9">
      <c r="A164" s="325" t="s">
        <v>2917</v>
      </c>
      <c r="B164" s="326" t="s">
        <v>2839</v>
      </c>
      <c r="C164" s="327"/>
      <c r="D164" s="327"/>
      <c r="E164" s="328" t="str">
        <f t="shared" si="6"/>
        <v/>
      </c>
      <c r="F164" s="324" t="str">
        <f t="shared" si="7"/>
        <v>否</v>
      </c>
      <c r="G164" s="308" t="str">
        <f t="shared" si="8"/>
        <v>项</v>
      </c>
      <c r="H164" s="324"/>
      <c r="I164" s="308"/>
    </row>
    <row r="165" s="304" customFormat="1" ht="37.95" hidden="1" customHeight="1" spans="1:9">
      <c r="A165" s="325" t="s">
        <v>2918</v>
      </c>
      <c r="B165" s="326" t="s">
        <v>2919</v>
      </c>
      <c r="C165" s="327"/>
      <c r="D165" s="327"/>
      <c r="E165" s="328" t="str">
        <f t="shared" si="6"/>
        <v/>
      </c>
      <c r="F165" s="324" t="str">
        <f t="shared" si="7"/>
        <v>否</v>
      </c>
      <c r="G165" s="308" t="str">
        <f t="shared" si="8"/>
        <v>项</v>
      </c>
      <c r="H165" s="324"/>
      <c r="I165" s="308"/>
    </row>
    <row r="166" s="304" customFormat="1" ht="31" customHeight="1" spans="1:9">
      <c r="A166" s="325" t="s">
        <v>2920</v>
      </c>
      <c r="B166" s="329" t="s">
        <v>2921</v>
      </c>
      <c r="C166" s="364">
        <v>110000</v>
      </c>
      <c r="D166" s="364">
        <v>0</v>
      </c>
      <c r="E166" s="328">
        <f t="shared" si="6"/>
        <v>-1</v>
      </c>
      <c r="F166" s="324" t="str">
        <f t="shared" si="7"/>
        <v>是</v>
      </c>
      <c r="G166" s="308" t="str">
        <f t="shared" si="8"/>
        <v>款</v>
      </c>
      <c r="H166" s="324"/>
      <c r="I166" s="308"/>
    </row>
    <row r="167" s="304" customFormat="1" ht="37.95" hidden="1" customHeight="1" spans="1:9">
      <c r="A167" s="325" t="s">
        <v>2922</v>
      </c>
      <c r="B167" s="326" t="s">
        <v>2839</v>
      </c>
      <c r="C167" s="327">
        <v>110000</v>
      </c>
      <c r="D167" s="327">
        <v>0</v>
      </c>
      <c r="E167" s="328">
        <f t="shared" si="6"/>
        <v>-1</v>
      </c>
      <c r="F167" s="324" t="str">
        <f t="shared" si="7"/>
        <v>是</v>
      </c>
      <c r="G167" s="308" t="str">
        <f t="shared" si="8"/>
        <v>项</v>
      </c>
      <c r="H167" s="324"/>
      <c r="I167" s="308"/>
    </row>
    <row r="168" s="304" customFormat="1" ht="37.95" hidden="1" customHeight="1" spans="1:9">
      <c r="A168" s="325" t="s">
        <v>2923</v>
      </c>
      <c r="B168" s="326" t="s">
        <v>2924</v>
      </c>
      <c r="C168" s="327"/>
      <c r="D168" s="327"/>
      <c r="E168" s="328" t="str">
        <f t="shared" si="6"/>
        <v/>
      </c>
      <c r="F168" s="324" t="str">
        <f t="shared" si="7"/>
        <v>否</v>
      </c>
      <c r="G168" s="308" t="str">
        <f t="shared" si="8"/>
        <v>项</v>
      </c>
      <c r="H168" s="324"/>
      <c r="I168" s="308"/>
    </row>
    <row r="169" s="304" customFormat="1" ht="37.95" hidden="1" customHeight="1" spans="1:9">
      <c r="A169" s="325" t="s">
        <v>2925</v>
      </c>
      <c r="B169" s="326" t="s">
        <v>2926</v>
      </c>
      <c r="C169" s="327"/>
      <c r="D169" s="327"/>
      <c r="E169" s="328" t="str">
        <f t="shared" si="6"/>
        <v/>
      </c>
      <c r="F169" s="324" t="str">
        <f t="shared" si="7"/>
        <v>否</v>
      </c>
      <c r="G169" s="308" t="str">
        <f t="shared" si="8"/>
        <v>款</v>
      </c>
      <c r="H169" s="324"/>
      <c r="I169" s="308"/>
    </row>
    <row r="170" ht="37.95" hidden="1" customHeight="1" spans="1:8">
      <c r="A170" s="325" t="s">
        <v>2927</v>
      </c>
      <c r="B170" s="326" t="s">
        <v>2928</v>
      </c>
      <c r="C170" s="327"/>
      <c r="D170" s="327"/>
      <c r="E170" s="328" t="str">
        <f t="shared" si="6"/>
        <v/>
      </c>
      <c r="F170" s="324" t="str">
        <f t="shared" si="7"/>
        <v>否</v>
      </c>
      <c r="G170" s="308" t="str">
        <f t="shared" si="8"/>
        <v>款</v>
      </c>
      <c r="H170" s="324"/>
    </row>
    <row r="171" ht="37.95" hidden="1" customHeight="1" spans="1:8">
      <c r="A171" s="325" t="s">
        <v>2929</v>
      </c>
      <c r="B171" s="326" t="s">
        <v>2858</v>
      </c>
      <c r="C171" s="327"/>
      <c r="D171" s="327"/>
      <c r="E171" s="328" t="str">
        <f t="shared" si="6"/>
        <v/>
      </c>
      <c r="F171" s="324" t="str">
        <f t="shared" si="7"/>
        <v>否</v>
      </c>
      <c r="G171" s="308" t="str">
        <f t="shared" si="8"/>
        <v>项</v>
      </c>
      <c r="H171" s="324"/>
    </row>
    <row r="172" ht="37.95" hidden="1" customHeight="1" spans="1:8">
      <c r="A172" s="325" t="s">
        <v>2930</v>
      </c>
      <c r="B172" s="326" t="s">
        <v>2862</v>
      </c>
      <c r="C172" s="327"/>
      <c r="D172" s="327"/>
      <c r="E172" s="328" t="str">
        <f t="shared" si="6"/>
        <v/>
      </c>
      <c r="F172" s="324" t="str">
        <f t="shared" si="7"/>
        <v>否</v>
      </c>
      <c r="G172" s="308" t="str">
        <f t="shared" si="8"/>
        <v>项</v>
      </c>
      <c r="H172" s="324"/>
    </row>
    <row r="173" s="304" customFormat="1" ht="37.95" hidden="1" customHeight="1" spans="1:9">
      <c r="A173" s="325" t="s">
        <v>2931</v>
      </c>
      <c r="B173" s="326" t="s">
        <v>2932</v>
      </c>
      <c r="C173" s="327"/>
      <c r="D173" s="327"/>
      <c r="E173" s="328" t="str">
        <f t="shared" si="6"/>
        <v/>
      </c>
      <c r="F173" s="324" t="str">
        <f t="shared" si="7"/>
        <v>否</v>
      </c>
      <c r="G173" s="308" t="str">
        <f t="shared" si="8"/>
        <v>项</v>
      </c>
      <c r="H173" s="324"/>
      <c r="I173" s="308"/>
    </row>
    <row r="174" ht="31" customHeight="1" spans="1:8">
      <c r="A174" s="320" t="s">
        <v>95</v>
      </c>
      <c r="B174" s="321" t="s">
        <v>2933</v>
      </c>
      <c r="C174" s="360">
        <v>0</v>
      </c>
      <c r="D174" s="360">
        <v>0</v>
      </c>
      <c r="E174" s="323"/>
      <c r="F174" s="324" t="str">
        <f t="shared" si="7"/>
        <v>是</v>
      </c>
      <c r="G174" s="308" t="str">
        <f t="shared" si="8"/>
        <v>类</v>
      </c>
      <c r="H174" s="324"/>
    </row>
    <row r="175" ht="37.95" hidden="1" customHeight="1" spans="1:8">
      <c r="A175" s="325" t="s">
        <v>2934</v>
      </c>
      <c r="B175" s="329" t="s">
        <v>2935</v>
      </c>
      <c r="C175" s="364"/>
      <c r="D175" s="364"/>
      <c r="E175" s="328"/>
      <c r="F175" s="324" t="str">
        <f t="shared" si="7"/>
        <v>否</v>
      </c>
      <c r="G175" s="308" t="str">
        <f t="shared" si="8"/>
        <v>款</v>
      </c>
      <c r="H175" s="324"/>
    </row>
    <row r="176" ht="37.95" hidden="1" customHeight="1" spans="1:8">
      <c r="A176" s="325" t="s">
        <v>2936</v>
      </c>
      <c r="B176" s="326" t="s">
        <v>2937</v>
      </c>
      <c r="C176" s="327"/>
      <c r="D176" s="327"/>
      <c r="E176" s="328" t="str">
        <f t="shared" si="6"/>
        <v/>
      </c>
      <c r="F176" s="324" t="str">
        <f t="shared" si="7"/>
        <v>否</v>
      </c>
      <c r="G176" s="308" t="str">
        <f t="shared" si="8"/>
        <v>项</v>
      </c>
      <c r="H176" s="324"/>
    </row>
    <row r="177" s="304" customFormat="1" ht="37.95" hidden="1" customHeight="1" spans="1:9">
      <c r="A177" s="325" t="s">
        <v>2938</v>
      </c>
      <c r="B177" s="326" t="s">
        <v>2939</v>
      </c>
      <c r="C177" s="327"/>
      <c r="D177" s="327"/>
      <c r="E177" s="328" t="str">
        <f t="shared" si="6"/>
        <v/>
      </c>
      <c r="F177" s="324" t="str">
        <f t="shared" si="7"/>
        <v>否</v>
      </c>
      <c r="G177" s="308" t="str">
        <f t="shared" si="8"/>
        <v>项</v>
      </c>
      <c r="H177" s="324"/>
      <c r="I177" s="308"/>
    </row>
    <row r="178" s="304" customFormat="1" ht="31" customHeight="1" spans="1:9">
      <c r="A178" s="320" t="s">
        <v>117</v>
      </c>
      <c r="B178" s="321" t="s">
        <v>2940</v>
      </c>
      <c r="C178" s="360">
        <v>187180</v>
      </c>
      <c r="D178" s="360">
        <v>214607</v>
      </c>
      <c r="E178" s="323">
        <f t="shared" si="6"/>
        <v>0.147</v>
      </c>
      <c r="F178" s="324" t="str">
        <f t="shared" si="7"/>
        <v>是</v>
      </c>
      <c r="G178" s="308" t="str">
        <f t="shared" si="8"/>
        <v>类</v>
      </c>
      <c r="H178" s="324"/>
      <c r="I178" s="308"/>
    </row>
    <row r="179" ht="31" customHeight="1" spans="1:8">
      <c r="A179" s="325" t="s">
        <v>2941</v>
      </c>
      <c r="B179" s="329" t="s">
        <v>2942</v>
      </c>
      <c r="C179" s="364">
        <v>177798</v>
      </c>
      <c r="D179" s="364">
        <v>200000</v>
      </c>
      <c r="E179" s="328">
        <f t="shared" si="6"/>
        <v>0.125</v>
      </c>
      <c r="F179" s="324" t="str">
        <f t="shared" si="7"/>
        <v>是</v>
      </c>
      <c r="G179" s="308" t="str">
        <f t="shared" si="8"/>
        <v>款</v>
      </c>
      <c r="H179" s="324"/>
    </row>
    <row r="180" ht="37.95" hidden="1" customHeight="1" spans="1:8">
      <c r="A180" s="325" t="s">
        <v>2943</v>
      </c>
      <c r="B180" s="326" t="s">
        <v>2944</v>
      </c>
      <c r="C180" s="327"/>
      <c r="D180" s="327"/>
      <c r="E180" s="328" t="str">
        <f t="shared" si="6"/>
        <v/>
      </c>
      <c r="F180" s="324" t="str">
        <f t="shared" si="7"/>
        <v>否</v>
      </c>
      <c r="G180" s="308" t="str">
        <f t="shared" si="8"/>
        <v>项</v>
      </c>
      <c r="H180" s="324"/>
    </row>
    <row r="181" s="304" customFormat="1" ht="37.95" hidden="1" customHeight="1" spans="1:9">
      <c r="A181" s="325" t="s">
        <v>2945</v>
      </c>
      <c r="B181" s="326" t="s">
        <v>2946</v>
      </c>
      <c r="C181" s="327">
        <v>177798</v>
      </c>
      <c r="D181" s="327">
        <v>200000</v>
      </c>
      <c r="E181" s="328">
        <f t="shared" si="6"/>
        <v>0.125</v>
      </c>
      <c r="F181" s="324" t="str">
        <f t="shared" si="7"/>
        <v>是</v>
      </c>
      <c r="G181" s="308" t="str">
        <f t="shared" si="8"/>
        <v>项</v>
      </c>
      <c r="H181" s="324"/>
      <c r="I181" s="308"/>
    </row>
    <row r="182" s="304" customFormat="1" ht="37.95" hidden="1" customHeight="1" spans="1:9">
      <c r="A182" s="325" t="s">
        <v>2947</v>
      </c>
      <c r="B182" s="326" t="s">
        <v>2948</v>
      </c>
      <c r="C182" s="327"/>
      <c r="D182" s="327"/>
      <c r="E182" s="328" t="str">
        <f t="shared" si="6"/>
        <v/>
      </c>
      <c r="F182" s="324" t="str">
        <f t="shared" si="7"/>
        <v>否</v>
      </c>
      <c r="G182" s="308" t="str">
        <f t="shared" si="8"/>
        <v>项</v>
      </c>
      <c r="H182" s="324"/>
      <c r="I182" s="308"/>
    </row>
    <row r="183" ht="31" customHeight="1" spans="1:8">
      <c r="A183" s="325" t="s">
        <v>2949</v>
      </c>
      <c r="B183" s="329" t="s">
        <v>2950</v>
      </c>
      <c r="C183" s="364">
        <v>496</v>
      </c>
      <c r="D183" s="364">
        <v>50</v>
      </c>
      <c r="E183" s="328">
        <f t="shared" si="6"/>
        <v>-0.899</v>
      </c>
      <c r="F183" s="324" t="str">
        <f t="shared" si="7"/>
        <v>是</v>
      </c>
      <c r="G183" s="308" t="str">
        <f t="shared" si="8"/>
        <v>款</v>
      </c>
      <c r="H183" s="324"/>
    </row>
    <row r="184" s="304" customFormat="1" ht="37.95" hidden="1" customHeight="1" spans="1:9">
      <c r="A184" s="325" t="s">
        <v>2951</v>
      </c>
      <c r="B184" s="326" t="s">
        <v>2952</v>
      </c>
      <c r="C184" s="327"/>
      <c r="D184" s="327"/>
      <c r="E184" s="328" t="str">
        <f t="shared" si="6"/>
        <v/>
      </c>
      <c r="F184" s="324" t="str">
        <f t="shared" si="7"/>
        <v>否</v>
      </c>
      <c r="G184" s="308" t="str">
        <f t="shared" si="8"/>
        <v>项</v>
      </c>
      <c r="H184" s="324"/>
      <c r="I184" s="308"/>
    </row>
    <row r="185" ht="37.95" hidden="1" customHeight="1" spans="1:8">
      <c r="A185" s="325" t="s">
        <v>2953</v>
      </c>
      <c r="B185" s="326" t="s">
        <v>2954</v>
      </c>
      <c r="C185" s="327"/>
      <c r="D185" s="327"/>
      <c r="E185" s="328" t="str">
        <f t="shared" si="6"/>
        <v/>
      </c>
      <c r="F185" s="324" t="str">
        <f t="shared" si="7"/>
        <v>否</v>
      </c>
      <c r="G185" s="308" t="str">
        <f t="shared" si="8"/>
        <v>项</v>
      </c>
      <c r="H185" s="324"/>
    </row>
    <row r="186" ht="37.95" hidden="1" customHeight="1" spans="1:8">
      <c r="A186" s="325" t="s">
        <v>2955</v>
      </c>
      <c r="B186" s="326" t="s">
        <v>2956</v>
      </c>
      <c r="C186" s="327">
        <v>452</v>
      </c>
      <c r="D186" s="327">
        <v>0</v>
      </c>
      <c r="E186" s="328">
        <f t="shared" si="6"/>
        <v>-1</v>
      </c>
      <c r="F186" s="324" t="str">
        <f t="shared" si="7"/>
        <v>是</v>
      </c>
      <c r="G186" s="308" t="str">
        <f t="shared" si="8"/>
        <v>项</v>
      </c>
      <c r="H186" s="324"/>
    </row>
    <row r="187" ht="37.95" hidden="1" customHeight="1" spans="1:8">
      <c r="A187" s="325" t="s">
        <v>2957</v>
      </c>
      <c r="B187" s="326" t="s">
        <v>2958</v>
      </c>
      <c r="C187" s="327"/>
      <c r="D187" s="327"/>
      <c r="E187" s="328" t="str">
        <f t="shared" si="6"/>
        <v/>
      </c>
      <c r="F187" s="324" t="str">
        <f t="shared" si="7"/>
        <v>否</v>
      </c>
      <c r="G187" s="308" t="str">
        <f t="shared" si="8"/>
        <v>项</v>
      </c>
      <c r="H187" s="324"/>
    </row>
    <row r="188" ht="37.95" hidden="1" customHeight="1" spans="1:8">
      <c r="A188" s="325" t="s">
        <v>2959</v>
      </c>
      <c r="B188" s="326" t="s">
        <v>2960</v>
      </c>
      <c r="C188" s="327"/>
      <c r="D188" s="327"/>
      <c r="E188" s="328" t="str">
        <f t="shared" si="6"/>
        <v/>
      </c>
      <c r="F188" s="324" t="str">
        <f t="shared" si="7"/>
        <v>否</v>
      </c>
      <c r="G188" s="308" t="str">
        <f t="shared" si="8"/>
        <v>项</v>
      </c>
      <c r="H188" s="324"/>
    </row>
    <row r="189" ht="37.95" hidden="1" customHeight="1" spans="1:8">
      <c r="A189" s="325" t="s">
        <v>2961</v>
      </c>
      <c r="B189" s="326" t="s">
        <v>2962</v>
      </c>
      <c r="C189" s="327"/>
      <c r="D189" s="327"/>
      <c r="E189" s="328" t="str">
        <f t="shared" si="6"/>
        <v/>
      </c>
      <c r="F189" s="324" t="str">
        <f t="shared" si="7"/>
        <v>否</v>
      </c>
      <c r="G189" s="308" t="str">
        <f t="shared" si="8"/>
        <v>项</v>
      </c>
      <c r="H189" s="324"/>
    </row>
    <row r="190" s="304" customFormat="1" ht="37.95" hidden="1" customHeight="1" spans="1:9">
      <c r="A190" s="325" t="s">
        <v>2963</v>
      </c>
      <c r="B190" s="326" t="s">
        <v>2964</v>
      </c>
      <c r="C190" s="327">
        <v>44</v>
      </c>
      <c r="D190" s="327">
        <v>50</v>
      </c>
      <c r="E190" s="328">
        <f t="shared" si="6"/>
        <v>0.136</v>
      </c>
      <c r="F190" s="324" t="str">
        <f t="shared" si="7"/>
        <v>是</v>
      </c>
      <c r="G190" s="308" t="str">
        <f t="shared" si="8"/>
        <v>项</v>
      </c>
      <c r="H190" s="324"/>
      <c r="I190" s="308"/>
    </row>
    <row r="191" ht="37.95" hidden="1" customHeight="1" spans="1:8">
      <c r="A191" s="325" t="s">
        <v>2965</v>
      </c>
      <c r="B191" s="326" t="s">
        <v>2966</v>
      </c>
      <c r="C191" s="327"/>
      <c r="D191" s="327"/>
      <c r="E191" s="328" t="str">
        <f t="shared" si="6"/>
        <v/>
      </c>
      <c r="F191" s="324" t="str">
        <f t="shared" si="7"/>
        <v>否</v>
      </c>
      <c r="G191" s="308" t="str">
        <f t="shared" si="8"/>
        <v>项</v>
      </c>
      <c r="H191" s="324"/>
    </row>
    <row r="192" ht="22" customHeight="1" spans="1:8">
      <c r="A192" s="325" t="s">
        <v>2967</v>
      </c>
      <c r="B192" s="329" t="s">
        <v>2968</v>
      </c>
      <c r="C192" s="364">
        <v>8886</v>
      </c>
      <c r="D192" s="364">
        <v>14557</v>
      </c>
      <c r="E192" s="328">
        <f t="shared" si="6"/>
        <v>0.638</v>
      </c>
      <c r="F192" s="324" t="str">
        <f t="shared" si="7"/>
        <v>是</v>
      </c>
      <c r="G192" s="308" t="str">
        <f t="shared" si="8"/>
        <v>款</v>
      </c>
      <c r="H192" s="324"/>
    </row>
    <row r="193" ht="37.95" hidden="1" customHeight="1" spans="1:8">
      <c r="A193" s="336">
        <v>2296001</v>
      </c>
      <c r="B193" s="326" t="s">
        <v>2969</v>
      </c>
      <c r="C193" s="327"/>
      <c r="D193" s="327"/>
      <c r="E193" s="328" t="str">
        <f t="shared" si="6"/>
        <v/>
      </c>
      <c r="F193" s="324" t="str">
        <f t="shared" si="7"/>
        <v>否</v>
      </c>
      <c r="G193" s="308" t="str">
        <f t="shared" si="8"/>
        <v>项</v>
      </c>
      <c r="H193" s="324"/>
    </row>
    <row r="194" s="304" customFormat="1" ht="37.95" hidden="1" customHeight="1" spans="1:9">
      <c r="A194" s="325" t="s">
        <v>2970</v>
      </c>
      <c r="B194" s="326" t="s">
        <v>2971</v>
      </c>
      <c r="C194" s="327">
        <v>2802</v>
      </c>
      <c r="D194" s="327">
        <v>4185</v>
      </c>
      <c r="E194" s="328">
        <f t="shared" si="6"/>
        <v>0.494</v>
      </c>
      <c r="F194" s="324" t="str">
        <f t="shared" si="7"/>
        <v>是</v>
      </c>
      <c r="G194" s="308" t="str">
        <f t="shared" si="8"/>
        <v>项</v>
      </c>
      <c r="H194" s="324"/>
      <c r="I194" s="308"/>
    </row>
    <row r="195" ht="37.95" hidden="1" customHeight="1" spans="1:8">
      <c r="A195" s="325" t="s">
        <v>2972</v>
      </c>
      <c r="B195" s="326" t="s">
        <v>2973</v>
      </c>
      <c r="C195" s="327">
        <v>4681</v>
      </c>
      <c r="D195" s="327">
        <v>5240</v>
      </c>
      <c r="E195" s="328">
        <f t="shared" si="6"/>
        <v>0.119</v>
      </c>
      <c r="F195" s="324" t="str">
        <f t="shared" si="7"/>
        <v>是</v>
      </c>
      <c r="G195" s="308" t="str">
        <f t="shared" si="8"/>
        <v>项</v>
      </c>
      <c r="H195" s="324"/>
    </row>
    <row r="196" ht="37.95" hidden="1" customHeight="1" spans="1:8">
      <c r="A196" s="325" t="s">
        <v>2974</v>
      </c>
      <c r="B196" s="326" t="s">
        <v>2975</v>
      </c>
      <c r="C196" s="327"/>
      <c r="D196" s="327"/>
      <c r="E196" s="328" t="str">
        <f t="shared" ref="E196:E237" si="9">IF(C196&gt;0,D196/C196-1,IF(C196&lt;0,-(D196/C196-1),""))</f>
        <v/>
      </c>
      <c r="F196" s="324" t="str">
        <f t="shared" ref="F196:F259" si="10">IF(LEN(A196)=3,"是",IF(B196&lt;&gt;"",IF(SUM(C196:D196)&lt;&gt;0,"是","否"),"是"))</f>
        <v>否</v>
      </c>
      <c r="G196" s="308" t="str">
        <f t="shared" ref="G196:G259" si="11">IF(LEN(A196)=3,"类",IF(LEN(A196)=5,"款","项"))</f>
        <v>项</v>
      </c>
      <c r="H196" s="324"/>
    </row>
    <row r="197" ht="37.95" hidden="1" customHeight="1" spans="1:8">
      <c r="A197" s="325" t="s">
        <v>2976</v>
      </c>
      <c r="B197" s="326" t="s">
        <v>2977</v>
      </c>
      <c r="C197" s="327"/>
      <c r="D197" s="327"/>
      <c r="E197" s="328" t="str">
        <f t="shared" si="9"/>
        <v/>
      </c>
      <c r="F197" s="324" t="str">
        <f t="shared" si="10"/>
        <v>否</v>
      </c>
      <c r="G197" s="308" t="str">
        <f t="shared" si="11"/>
        <v>项</v>
      </c>
      <c r="H197" s="324"/>
    </row>
    <row r="198" ht="37.95" hidden="1" customHeight="1" spans="1:8">
      <c r="A198" s="325" t="s">
        <v>2978</v>
      </c>
      <c r="B198" s="326" t="s">
        <v>2979</v>
      </c>
      <c r="C198" s="327">
        <v>672</v>
      </c>
      <c r="D198" s="327">
        <v>1226</v>
      </c>
      <c r="E198" s="328">
        <f t="shared" si="9"/>
        <v>0.824</v>
      </c>
      <c r="F198" s="324" t="str">
        <f t="shared" si="10"/>
        <v>是</v>
      </c>
      <c r="G198" s="308" t="str">
        <f t="shared" si="11"/>
        <v>项</v>
      </c>
      <c r="H198" s="324"/>
    </row>
    <row r="199" s="304" customFormat="1" ht="37.95" hidden="1" customHeight="1" spans="1:9">
      <c r="A199" s="325" t="s">
        <v>2980</v>
      </c>
      <c r="B199" s="326" t="s">
        <v>2981</v>
      </c>
      <c r="C199" s="327">
        <v>0</v>
      </c>
      <c r="D199" s="327">
        <v>30</v>
      </c>
      <c r="E199" s="328" t="str">
        <f t="shared" si="9"/>
        <v/>
      </c>
      <c r="F199" s="324" t="str">
        <f t="shared" si="10"/>
        <v>是</v>
      </c>
      <c r="G199" s="308" t="str">
        <f t="shared" si="11"/>
        <v>项</v>
      </c>
      <c r="H199" s="324"/>
      <c r="I199" s="308"/>
    </row>
    <row r="200" s="304" customFormat="1" ht="37.95" hidden="1" customHeight="1" spans="1:9">
      <c r="A200" s="325" t="s">
        <v>2982</v>
      </c>
      <c r="B200" s="326" t="s">
        <v>2983</v>
      </c>
      <c r="C200" s="327"/>
      <c r="D200" s="327"/>
      <c r="E200" s="328" t="str">
        <f t="shared" si="9"/>
        <v/>
      </c>
      <c r="F200" s="324" t="str">
        <f t="shared" si="10"/>
        <v>否</v>
      </c>
      <c r="G200" s="308" t="str">
        <f t="shared" si="11"/>
        <v>项</v>
      </c>
      <c r="H200" s="324"/>
      <c r="I200" s="308"/>
    </row>
    <row r="201" s="304" customFormat="1" ht="37.95" hidden="1" customHeight="1" spans="1:9">
      <c r="A201" s="325" t="s">
        <v>2984</v>
      </c>
      <c r="B201" s="326" t="s">
        <v>2985</v>
      </c>
      <c r="C201" s="327"/>
      <c r="D201" s="327"/>
      <c r="E201" s="328" t="str">
        <f t="shared" si="9"/>
        <v/>
      </c>
      <c r="F201" s="324" t="str">
        <f t="shared" si="10"/>
        <v>否</v>
      </c>
      <c r="G201" s="308" t="str">
        <f t="shared" si="11"/>
        <v>项</v>
      </c>
      <c r="H201" s="324"/>
      <c r="I201" s="308"/>
    </row>
    <row r="202" ht="42" customHeight="1" spans="1:8">
      <c r="A202" s="325" t="s">
        <v>2986</v>
      </c>
      <c r="B202" s="326" t="s">
        <v>2987</v>
      </c>
      <c r="C202" s="327">
        <v>242</v>
      </c>
      <c r="D202" s="327">
        <v>48</v>
      </c>
      <c r="E202" s="328">
        <f t="shared" si="9"/>
        <v>-0.802</v>
      </c>
      <c r="F202" s="324" t="str">
        <f t="shared" si="10"/>
        <v>是</v>
      </c>
      <c r="G202" s="308" t="str">
        <f t="shared" si="11"/>
        <v>项</v>
      </c>
      <c r="H202" s="324"/>
    </row>
    <row r="203" s="304" customFormat="1" ht="45" customHeight="1" spans="1:9">
      <c r="A203" s="325" t="s">
        <v>2988</v>
      </c>
      <c r="B203" s="326" t="s">
        <v>2989</v>
      </c>
      <c r="C203" s="327">
        <v>489</v>
      </c>
      <c r="D203" s="327">
        <v>3828</v>
      </c>
      <c r="E203" s="328">
        <f t="shared" si="9"/>
        <v>6.828</v>
      </c>
      <c r="F203" s="324" t="str">
        <f t="shared" si="10"/>
        <v>是</v>
      </c>
      <c r="G203" s="308" t="str">
        <f t="shared" si="11"/>
        <v>项</v>
      </c>
      <c r="H203" s="324"/>
      <c r="I203" s="308"/>
    </row>
    <row r="204" s="304" customFormat="1" ht="22" customHeight="1" spans="1:9">
      <c r="A204" s="320" t="s">
        <v>113</v>
      </c>
      <c r="B204" s="321" t="s">
        <v>2990</v>
      </c>
      <c r="C204" s="360">
        <v>111306</v>
      </c>
      <c r="D204" s="360">
        <v>114170</v>
      </c>
      <c r="E204" s="323">
        <f t="shared" si="9"/>
        <v>0.026</v>
      </c>
      <c r="F204" s="324" t="str">
        <f t="shared" si="10"/>
        <v>是</v>
      </c>
      <c r="G204" s="308" t="str">
        <f t="shared" si="11"/>
        <v>类</v>
      </c>
      <c r="H204" s="324"/>
      <c r="I204" s="308"/>
    </row>
    <row r="205" s="304" customFormat="1" ht="37.95" hidden="1" customHeight="1" spans="1:9">
      <c r="A205" s="325" t="s">
        <v>2991</v>
      </c>
      <c r="B205" s="326" t="s">
        <v>2992</v>
      </c>
      <c r="C205" s="327"/>
      <c r="D205" s="327"/>
      <c r="E205" s="328" t="str">
        <f t="shared" si="9"/>
        <v/>
      </c>
      <c r="F205" s="324" t="str">
        <f t="shared" si="10"/>
        <v>否</v>
      </c>
      <c r="G205" s="308" t="str">
        <f t="shared" si="11"/>
        <v>项</v>
      </c>
      <c r="H205" s="324"/>
      <c r="I205" s="308"/>
    </row>
    <row r="206" s="304" customFormat="1" ht="37.95" hidden="1" customHeight="1" spans="1:9">
      <c r="A206" s="325" t="s">
        <v>2993</v>
      </c>
      <c r="B206" s="326" t="s">
        <v>2994</v>
      </c>
      <c r="C206" s="327"/>
      <c r="D206" s="327"/>
      <c r="E206" s="328" t="str">
        <f t="shared" si="9"/>
        <v/>
      </c>
      <c r="F206" s="324" t="str">
        <f t="shared" si="10"/>
        <v>否</v>
      </c>
      <c r="G206" s="308" t="str">
        <f t="shared" si="11"/>
        <v>项</v>
      </c>
      <c r="H206" s="324"/>
      <c r="I206" s="308"/>
    </row>
    <row r="207" s="304" customFormat="1" ht="37.95" hidden="1" customHeight="1" spans="1:9">
      <c r="A207" s="325" t="s">
        <v>2995</v>
      </c>
      <c r="B207" s="326" t="s">
        <v>2996</v>
      </c>
      <c r="C207" s="327"/>
      <c r="D207" s="327"/>
      <c r="E207" s="328" t="str">
        <f t="shared" si="9"/>
        <v/>
      </c>
      <c r="F207" s="324" t="str">
        <f t="shared" si="10"/>
        <v>否</v>
      </c>
      <c r="G207" s="308" t="str">
        <f t="shared" si="11"/>
        <v>项</v>
      </c>
      <c r="H207" s="324"/>
      <c r="I207" s="308"/>
    </row>
    <row r="208" s="304" customFormat="1" ht="37.95" hidden="1" customHeight="1" spans="1:9">
      <c r="A208" s="325" t="s">
        <v>2997</v>
      </c>
      <c r="B208" s="326" t="s">
        <v>2998</v>
      </c>
      <c r="C208" s="327">
        <v>39948</v>
      </c>
      <c r="D208" s="327">
        <v>38958</v>
      </c>
      <c r="E208" s="328">
        <f t="shared" si="9"/>
        <v>-0.025</v>
      </c>
      <c r="F208" s="324" t="str">
        <f t="shared" si="10"/>
        <v>是</v>
      </c>
      <c r="G208" s="308" t="str">
        <f t="shared" si="11"/>
        <v>项</v>
      </c>
      <c r="H208" s="324"/>
      <c r="I208" s="308"/>
    </row>
    <row r="209" s="304" customFormat="1" ht="37.95" hidden="1" customHeight="1" spans="1:9">
      <c r="A209" s="325" t="s">
        <v>2999</v>
      </c>
      <c r="B209" s="326" t="s">
        <v>3000</v>
      </c>
      <c r="C209" s="327"/>
      <c r="D209" s="327"/>
      <c r="E209" s="328" t="str">
        <f t="shared" si="9"/>
        <v/>
      </c>
      <c r="F209" s="324" t="str">
        <f t="shared" si="10"/>
        <v>否</v>
      </c>
      <c r="G209" s="308" t="str">
        <f t="shared" si="11"/>
        <v>项</v>
      </c>
      <c r="H209" s="324"/>
      <c r="I209" s="308"/>
    </row>
    <row r="210" ht="37.95" hidden="1" customHeight="1" spans="1:8">
      <c r="A210" s="325" t="s">
        <v>3001</v>
      </c>
      <c r="B210" s="326" t="s">
        <v>3002</v>
      </c>
      <c r="C210" s="327"/>
      <c r="D210" s="327"/>
      <c r="E210" s="328" t="str">
        <f t="shared" si="9"/>
        <v/>
      </c>
      <c r="F210" s="324" t="str">
        <f t="shared" si="10"/>
        <v>否</v>
      </c>
      <c r="G210" s="308" t="str">
        <f t="shared" si="11"/>
        <v>项</v>
      </c>
      <c r="H210" s="324"/>
    </row>
    <row r="211" ht="37.95" hidden="1" customHeight="1" spans="1:8">
      <c r="A211" s="325" t="s">
        <v>3003</v>
      </c>
      <c r="B211" s="326" t="s">
        <v>3004</v>
      </c>
      <c r="C211" s="327"/>
      <c r="D211" s="327"/>
      <c r="E211" s="328" t="str">
        <f t="shared" si="9"/>
        <v/>
      </c>
      <c r="F211" s="324" t="str">
        <f t="shared" si="10"/>
        <v>否</v>
      </c>
      <c r="G211" s="308" t="str">
        <f t="shared" si="11"/>
        <v>项</v>
      </c>
      <c r="H211" s="324"/>
    </row>
    <row r="212" ht="37.95" hidden="1" customHeight="1" spans="1:8">
      <c r="A212" s="325" t="s">
        <v>3005</v>
      </c>
      <c r="B212" s="326" t="s">
        <v>3006</v>
      </c>
      <c r="C212" s="327"/>
      <c r="D212" s="327"/>
      <c r="E212" s="328" t="str">
        <f t="shared" si="9"/>
        <v/>
      </c>
      <c r="F212" s="324" t="str">
        <f t="shared" si="10"/>
        <v>否</v>
      </c>
      <c r="G212" s="308" t="str">
        <f t="shared" si="11"/>
        <v>项</v>
      </c>
      <c r="H212" s="324"/>
    </row>
    <row r="213" ht="37.95" hidden="1" customHeight="1" spans="1:8">
      <c r="A213" s="325" t="s">
        <v>3007</v>
      </c>
      <c r="B213" s="326" t="s">
        <v>3008</v>
      </c>
      <c r="C213" s="327"/>
      <c r="D213" s="327"/>
      <c r="E213" s="328" t="str">
        <f t="shared" si="9"/>
        <v/>
      </c>
      <c r="F213" s="324" t="str">
        <f t="shared" si="10"/>
        <v>否</v>
      </c>
      <c r="G213" s="308" t="str">
        <f t="shared" si="11"/>
        <v>项</v>
      </c>
      <c r="H213" s="324"/>
    </row>
    <row r="214" ht="37.95" hidden="1" customHeight="1" spans="1:8">
      <c r="A214" s="325" t="s">
        <v>3009</v>
      </c>
      <c r="B214" s="326" t="s">
        <v>3010</v>
      </c>
      <c r="C214" s="327"/>
      <c r="D214" s="327"/>
      <c r="E214" s="328" t="str">
        <f t="shared" si="9"/>
        <v/>
      </c>
      <c r="F214" s="324" t="str">
        <f t="shared" si="10"/>
        <v>否</v>
      </c>
      <c r="G214" s="308" t="str">
        <f t="shared" si="11"/>
        <v>项</v>
      </c>
      <c r="H214" s="324"/>
    </row>
    <row r="215" ht="37.95" hidden="1" customHeight="1" spans="1:8">
      <c r="A215" s="325" t="s">
        <v>3011</v>
      </c>
      <c r="B215" s="326" t="s">
        <v>3012</v>
      </c>
      <c r="C215" s="327"/>
      <c r="D215" s="327"/>
      <c r="E215" s="328" t="str">
        <f t="shared" si="9"/>
        <v/>
      </c>
      <c r="F215" s="324" t="str">
        <f t="shared" si="10"/>
        <v>否</v>
      </c>
      <c r="G215" s="308" t="str">
        <f t="shared" si="11"/>
        <v>项</v>
      </c>
      <c r="H215" s="324"/>
    </row>
    <row r="216" ht="37.95" hidden="1" customHeight="1" spans="1:8">
      <c r="A216" s="325" t="s">
        <v>3013</v>
      </c>
      <c r="B216" s="326" t="s">
        <v>3014</v>
      </c>
      <c r="C216" s="327">
        <v>7862</v>
      </c>
      <c r="D216" s="327">
        <v>5692</v>
      </c>
      <c r="E216" s="328">
        <f t="shared" si="9"/>
        <v>-0.276</v>
      </c>
      <c r="F216" s="324" t="str">
        <f t="shared" si="10"/>
        <v>是</v>
      </c>
      <c r="G216" s="308" t="str">
        <f t="shared" si="11"/>
        <v>项</v>
      </c>
      <c r="H216" s="324"/>
    </row>
    <row r="217" s="304" customFormat="1" ht="37.95" hidden="1" customHeight="1" spans="1:9">
      <c r="A217" s="325" t="s">
        <v>3015</v>
      </c>
      <c r="B217" s="326" t="s">
        <v>3016</v>
      </c>
      <c r="C217" s="327">
        <v>15307</v>
      </c>
      <c r="D217" s="327">
        <v>18593</v>
      </c>
      <c r="E217" s="328">
        <f t="shared" si="9"/>
        <v>0.215</v>
      </c>
      <c r="F217" s="324" t="str">
        <f t="shared" si="10"/>
        <v>是</v>
      </c>
      <c r="G217" s="308" t="str">
        <f t="shared" si="11"/>
        <v>项</v>
      </c>
      <c r="H217" s="324"/>
      <c r="I217" s="308"/>
    </row>
    <row r="218" s="304" customFormat="1" ht="37.95" hidden="1" customHeight="1" spans="1:9">
      <c r="A218" s="325" t="s">
        <v>3017</v>
      </c>
      <c r="B218" s="326" t="s">
        <v>3018</v>
      </c>
      <c r="C218" s="327">
        <v>15693</v>
      </c>
      <c r="D218" s="327">
        <v>15251</v>
      </c>
      <c r="E218" s="328">
        <f t="shared" si="9"/>
        <v>-0.028</v>
      </c>
      <c r="F218" s="324" t="str">
        <f t="shared" si="10"/>
        <v>是</v>
      </c>
      <c r="G218" s="308" t="str">
        <f t="shared" si="11"/>
        <v>项</v>
      </c>
      <c r="H218" s="324"/>
      <c r="I218" s="308"/>
    </row>
    <row r="219" s="304" customFormat="1" ht="37.95" hidden="1" customHeight="1" spans="1:9">
      <c r="A219" s="325" t="s">
        <v>3019</v>
      </c>
      <c r="B219" s="326" t="s">
        <v>3020</v>
      </c>
      <c r="C219" s="327">
        <v>32496</v>
      </c>
      <c r="D219" s="327">
        <v>35676</v>
      </c>
      <c r="E219" s="328">
        <f t="shared" si="9"/>
        <v>0.098</v>
      </c>
      <c r="F219" s="324" t="str">
        <f t="shared" si="10"/>
        <v>是</v>
      </c>
      <c r="G219" s="308" t="str">
        <f t="shared" si="11"/>
        <v>项</v>
      </c>
      <c r="H219" s="324"/>
      <c r="I219" s="308"/>
    </row>
    <row r="220" ht="37.95" hidden="1" customHeight="1" spans="1:8">
      <c r="A220" s="325" t="s">
        <v>3021</v>
      </c>
      <c r="B220" s="326" t="s">
        <v>3022</v>
      </c>
      <c r="C220" s="327"/>
      <c r="D220" s="327"/>
      <c r="E220" s="328" t="str">
        <f t="shared" si="9"/>
        <v/>
      </c>
      <c r="F220" s="324" t="str">
        <f t="shared" si="10"/>
        <v>否</v>
      </c>
      <c r="G220" s="308" t="str">
        <f t="shared" si="11"/>
        <v>项</v>
      </c>
      <c r="H220" s="324"/>
    </row>
    <row r="221" s="304" customFormat="1" ht="22" customHeight="1" spans="1:9">
      <c r="A221" s="320" t="s">
        <v>115</v>
      </c>
      <c r="B221" s="321" t="s">
        <v>3023</v>
      </c>
      <c r="C221" s="360">
        <v>730</v>
      </c>
      <c r="D221" s="360">
        <v>1031</v>
      </c>
      <c r="E221" s="323">
        <f t="shared" si="9"/>
        <v>0.412</v>
      </c>
      <c r="F221" s="324" t="str">
        <f t="shared" si="10"/>
        <v>是</v>
      </c>
      <c r="G221" s="308" t="str">
        <f t="shared" si="11"/>
        <v>类</v>
      </c>
      <c r="H221" s="324"/>
      <c r="I221" s="308"/>
    </row>
    <row r="222" s="304" customFormat="1" ht="31" customHeight="1" spans="1:9">
      <c r="A222" s="336">
        <v>23304</v>
      </c>
      <c r="B222" s="329" t="s">
        <v>3024</v>
      </c>
      <c r="C222" s="364">
        <v>730</v>
      </c>
      <c r="D222" s="364">
        <v>1031</v>
      </c>
      <c r="E222" s="328">
        <f t="shared" si="9"/>
        <v>0.412</v>
      </c>
      <c r="F222" s="324" t="str">
        <f t="shared" si="10"/>
        <v>是</v>
      </c>
      <c r="G222" s="308" t="str">
        <f t="shared" si="11"/>
        <v>款</v>
      </c>
      <c r="H222" s="324"/>
      <c r="I222" s="308"/>
    </row>
    <row r="223" ht="37.95" hidden="1" customHeight="1" spans="1:8">
      <c r="A223" s="325" t="s">
        <v>3025</v>
      </c>
      <c r="B223" s="326" t="s">
        <v>3026</v>
      </c>
      <c r="C223" s="327"/>
      <c r="D223" s="327"/>
      <c r="E223" s="328" t="str">
        <f t="shared" si="9"/>
        <v/>
      </c>
      <c r="F223" s="324" t="str">
        <f t="shared" si="10"/>
        <v>否</v>
      </c>
      <c r="G223" s="308" t="str">
        <f t="shared" si="11"/>
        <v>项</v>
      </c>
      <c r="H223" s="324"/>
    </row>
    <row r="224" s="304" customFormat="1" ht="37.95" hidden="1" customHeight="1" spans="1:9">
      <c r="A224" s="325" t="s">
        <v>3027</v>
      </c>
      <c r="B224" s="326" t="s">
        <v>3028</v>
      </c>
      <c r="C224" s="327"/>
      <c r="D224" s="327"/>
      <c r="E224" s="328" t="str">
        <f t="shared" si="9"/>
        <v/>
      </c>
      <c r="F224" s="324" t="str">
        <f t="shared" si="10"/>
        <v>否</v>
      </c>
      <c r="G224" s="308" t="str">
        <f t="shared" si="11"/>
        <v>项</v>
      </c>
      <c r="H224" s="324"/>
      <c r="I224" s="308"/>
    </row>
    <row r="225" ht="37.95" hidden="1" customHeight="1" spans="1:8">
      <c r="A225" s="325" t="s">
        <v>3029</v>
      </c>
      <c r="B225" s="326" t="s">
        <v>3030</v>
      </c>
      <c r="C225" s="327"/>
      <c r="D225" s="327"/>
      <c r="E225" s="328" t="str">
        <f t="shared" si="9"/>
        <v/>
      </c>
      <c r="F225" s="324" t="str">
        <f t="shared" si="10"/>
        <v>否</v>
      </c>
      <c r="G225" s="308" t="str">
        <f t="shared" si="11"/>
        <v>项</v>
      </c>
      <c r="H225" s="324"/>
    </row>
    <row r="226" s="304" customFormat="1" ht="37.95" hidden="1" customHeight="1" spans="1:9">
      <c r="A226" s="325" t="s">
        <v>3031</v>
      </c>
      <c r="B226" s="326" t="s">
        <v>3032</v>
      </c>
      <c r="C226" s="327">
        <v>303</v>
      </c>
      <c r="D226" s="327">
        <v>124</v>
      </c>
      <c r="E226" s="328">
        <f t="shared" si="9"/>
        <v>-0.591</v>
      </c>
      <c r="F226" s="324" t="str">
        <f t="shared" si="10"/>
        <v>是</v>
      </c>
      <c r="G226" s="308" t="str">
        <f t="shared" si="11"/>
        <v>项</v>
      </c>
      <c r="H226" s="324"/>
      <c r="I226" s="308"/>
    </row>
    <row r="227" s="304" customFormat="1" ht="37.95" hidden="1" customHeight="1" spans="1:9">
      <c r="A227" s="325" t="s">
        <v>3033</v>
      </c>
      <c r="B227" s="326" t="s">
        <v>3034</v>
      </c>
      <c r="C227" s="327"/>
      <c r="D227" s="327"/>
      <c r="E227" s="328" t="str">
        <f t="shared" si="9"/>
        <v/>
      </c>
      <c r="F227" s="324" t="str">
        <f t="shared" si="10"/>
        <v>否</v>
      </c>
      <c r="G227" s="308" t="str">
        <f t="shared" si="11"/>
        <v>项</v>
      </c>
      <c r="H227" s="324"/>
      <c r="I227" s="308"/>
    </row>
    <row r="228" ht="37.95" hidden="1" customHeight="1" spans="1:8">
      <c r="A228" s="325" t="s">
        <v>3035</v>
      </c>
      <c r="B228" s="326" t="s">
        <v>3036</v>
      </c>
      <c r="C228" s="327"/>
      <c r="D228" s="327"/>
      <c r="E228" s="328" t="str">
        <f t="shared" si="9"/>
        <v/>
      </c>
      <c r="F228" s="324" t="str">
        <f t="shared" si="10"/>
        <v>否</v>
      </c>
      <c r="G228" s="308" t="str">
        <f t="shared" si="11"/>
        <v>项</v>
      </c>
      <c r="H228" s="324"/>
    </row>
    <row r="229" ht="37.95" hidden="1" customHeight="1" spans="1:8">
      <c r="A229" s="325" t="s">
        <v>3037</v>
      </c>
      <c r="B229" s="326" t="s">
        <v>3038</v>
      </c>
      <c r="C229" s="327"/>
      <c r="D229" s="327"/>
      <c r="E229" s="328" t="str">
        <f t="shared" si="9"/>
        <v/>
      </c>
      <c r="F229" s="324" t="str">
        <f t="shared" si="10"/>
        <v>否</v>
      </c>
      <c r="G229" s="308" t="str">
        <f t="shared" si="11"/>
        <v>项</v>
      </c>
      <c r="H229" s="324"/>
    </row>
    <row r="230" ht="37.95" hidden="1" customHeight="1" spans="1:8">
      <c r="A230" s="325" t="s">
        <v>3039</v>
      </c>
      <c r="B230" s="326" t="s">
        <v>3040</v>
      </c>
      <c r="C230" s="327"/>
      <c r="D230" s="327"/>
      <c r="E230" s="328" t="str">
        <f t="shared" si="9"/>
        <v/>
      </c>
      <c r="F230" s="324" t="str">
        <f t="shared" si="10"/>
        <v>否</v>
      </c>
      <c r="G230" s="308" t="str">
        <f t="shared" si="11"/>
        <v>项</v>
      </c>
      <c r="H230" s="324"/>
    </row>
    <row r="231" ht="37.95" hidden="1" customHeight="1" spans="1:8">
      <c r="A231" s="325" t="s">
        <v>3041</v>
      </c>
      <c r="B231" s="326" t="s">
        <v>3042</v>
      </c>
      <c r="C231" s="327"/>
      <c r="D231" s="327"/>
      <c r="E231" s="328" t="str">
        <f t="shared" si="9"/>
        <v/>
      </c>
      <c r="F231" s="324" t="str">
        <f t="shared" si="10"/>
        <v>否</v>
      </c>
      <c r="G231" s="308" t="str">
        <f t="shared" si="11"/>
        <v>项</v>
      </c>
      <c r="H231" s="324"/>
    </row>
    <row r="232" ht="37.95" hidden="1" customHeight="1" spans="1:8">
      <c r="A232" s="325" t="s">
        <v>3043</v>
      </c>
      <c r="B232" s="326" t="s">
        <v>3044</v>
      </c>
      <c r="C232" s="327"/>
      <c r="D232" s="327"/>
      <c r="E232" s="328" t="str">
        <f t="shared" si="9"/>
        <v/>
      </c>
      <c r="F232" s="324" t="str">
        <f t="shared" si="10"/>
        <v>否</v>
      </c>
      <c r="G232" s="308" t="str">
        <f t="shared" si="11"/>
        <v>项</v>
      </c>
      <c r="H232" s="324"/>
    </row>
    <row r="233" ht="37.95" hidden="1" customHeight="1" spans="1:8">
      <c r="A233" s="325" t="s">
        <v>3045</v>
      </c>
      <c r="B233" s="326" t="s">
        <v>3046</v>
      </c>
      <c r="C233" s="327"/>
      <c r="D233" s="327"/>
      <c r="E233" s="328" t="str">
        <f t="shared" si="9"/>
        <v/>
      </c>
      <c r="F233" s="324" t="str">
        <f t="shared" si="10"/>
        <v>否</v>
      </c>
      <c r="G233" s="308" t="str">
        <f t="shared" si="11"/>
        <v>项</v>
      </c>
      <c r="H233" s="324"/>
    </row>
    <row r="234" ht="37.95" hidden="1" customHeight="1" spans="1:8">
      <c r="A234" s="325" t="s">
        <v>3047</v>
      </c>
      <c r="B234" s="326" t="s">
        <v>3048</v>
      </c>
      <c r="C234" s="327">
        <v>138</v>
      </c>
      <c r="D234" s="327">
        <v>60</v>
      </c>
      <c r="E234" s="328">
        <f t="shared" si="9"/>
        <v>-0.565</v>
      </c>
      <c r="F234" s="324" t="str">
        <f t="shared" si="10"/>
        <v>是</v>
      </c>
      <c r="G234" s="308" t="str">
        <f t="shared" si="11"/>
        <v>项</v>
      </c>
      <c r="H234" s="324"/>
    </row>
    <row r="235" ht="37.95" hidden="1" customHeight="1" spans="1:8">
      <c r="A235" s="325" t="s">
        <v>3049</v>
      </c>
      <c r="B235" s="326" t="s">
        <v>3050</v>
      </c>
      <c r="C235" s="327">
        <v>109</v>
      </c>
      <c r="D235" s="327">
        <v>0</v>
      </c>
      <c r="E235" s="328">
        <f t="shared" si="9"/>
        <v>-1</v>
      </c>
      <c r="F235" s="324" t="str">
        <f t="shared" si="10"/>
        <v>是</v>
      </c>
      <c r="G235" s="308" t="str">
        <f t="shared" si="11"/>
        <v>项</v>
      </c>
      <c r="H235" s="324"/>
    </row>
    <row r="236" s="304" customFormat="1" ht="37.95" hidden="1" customHeight="1" spans="1:9">
      <c r="A236" s="325" t="s">
        <v>3051</v>
      </c>
      <c r="B236" s="326" t="s">
        <v>3052</v>
      </c>
      <c r="C236" s="327">
        <v>23</v>
      </c>
      <c r="D236" s="327">
        <v>220</v>
      </c>
      <c r="E236" s="328">
        <f t="shared" si="9"/>
        <v>8.565</v>
      </c>
      <c r="F236" s="324" t="str">
        <f t="shared" si="10"/>
        <v>是</v>
      </c>
      <c r="G236" s="308" t="str">
        <f t="shared" si="11"/>
        <v>项</v>
      </c>
      <c r="H236" s="324"/>
      <c r="I236" s="308"/>
    </row>
    <row r="237" ht="37.95" hidden="1" customHeight="1" spans="1:8">
      <c r="A237" s="325" t="s">
        <v>3053</v>
      </c>
      <c r="B237" s="326" t="s">
        <v>3054</v>
      </c>
      <c r="C237" s="327">
        <v>157</v>
      </c>
      <c r="D237" s="327">
        <v>627</v>
      </c>
      <c r="E237" s="328">
        <f t="shared" si="9"/>
        <v>2.994</v>
      </c>
      <c r="F237" s="324" t="str">
        <f t="shared" si="10"/>
        <v>是</v>
      </c>
      <c r="G237" s="308" t="str">
        <f t="shared" si="11"/>
        <v>项</v>
      </c>
      <c r="H237" s="324"/>
    </row>
    <row r="238" ht="37.95" hidden="1" customHeight="1" spans="1:8">
      <c r="A238" s="325" t="s">
        <v>3055</v>
      </c>
      <c r="B238" s="326" t="s">
        <v>3056</v>
      </c>
      <c r="C238" s="327"/>
      <c r="D238" s="327"/>
      <c r="E238" s="328" t="str">
        <f t="shared" ref="E238:E269" si="12">IF(C238&gt;0,D238/C238-1,IF(C238&lt;0,-(D238/C238-1),""))</f>
        <v/>
      </c>
      <c r="F238" s="324" t="str">
        <f t="shared" si="10"/>
        <v>否</v>
      </c>
      <c r="G238" s="308" t="str">
        <f t="shared" si="11"/>
        <v>项</v>
      </c>
      <c r="H238" s="324"/>
    </row>
    <row r="239" ht="31" customHeight="1" spans="1:8">
      <c r="A239" s="335" t="s">
        <v>3057</v>
      </c>
      <c r="B239" s="321" t="s">
        <v>3058</v>
      </c>
      <c r="C239" s="360">
        <v>864</v>
      </c>
      <c r="D239" s="360">
        <v>0</v>
      </c>
      <c r="E239" s="323">
        <f t="shared" si="12"/>
        <v>-1</v>
      </c>
      <c r="F239" s="324" t="str">
        <f t="shared" si="10"/>
        <v>是</v>
      </c>
      <c r="G239" s="308" t="str">
        <f t="shared" si="11"/>
        <v>类</v>
      </c>
      <c r="H239" s="324"/>
    </row>
    <row r="240" ht="31" customHeight="1" spans="1:8">
      <c r="A240" s="336" t="s">
        <v>3059</v>
      </c>
      <c r="B240" s="329" t="s">
        <v>3060</v>
      </c>
      <c r="C240" s="364">
        <v>864</v>
      </c>
      <c r="D240" s="364">
        <v>0</v>
      </c>
      <c r="E240" s="328">
        <f t="shared" si="12"/>
        <v>-1</v>
      </c>
      <c r="F240" s="324" t="str">
        <f t="shared" si="10"/>
        <v>是</v>
      </c>
      <c r="G240" s="308" t="str">
        <f t="shared" si="11"/>
        <v>款</v>
      </c>
      <c r="H240" s="324"/>
    </row>
    <row r="241" ht="37.95" hidden="1" customHeight="1" spans="1:8">
      <c r="A241" s="336" t="s">
        <v>3061</v>
      </c>
      <c r="B241" s="326" t="s">
        <v>3062</v>
      </c>
      <c r="C241" s="327"/>
      <c r="D241" s="327"/>
      <c r="E241" s="328" t="str">
        <f t="shared" si="12"/>
        <v/>
      </c>
      <c r="F241" s="324" t="str">
        <f t="shared" si="10"/>
        <v>否</v>
      </c>
      <c r="G241" s="308" t="str">
        <f t="shared" si="11"/>
        <v>项</v>
      </c>
      <c r="H241" s="324"/>
    </row>
    <row r="242" ht="37.95" hidden="1" customHeight="1" spans="1:8">
      <c r="A242" s="336" t="s">
        <v>3063</v>
      </c>
      <c r="B242" s="326" t="s">
        <v>3064</v>
      </c>
      <c r="C242" s="327"/>
      <c r="D242" s="327"/>
      <c r="E242" s="328" t="str">
        <f t="shared" si="12"/>
        <v/>
      </c>
      <c r="F242" s="324" t="str">
        <f t="shared" si="10"/>
        <v>否</v>
      </c>
      <c r="G242" s="308" t="str">
        <f t="shared" si="11"/>
        <v>项</v>
      </c>
      <c r="H242" s="324"/>
    </row>
    <row r="243" ht="37.95" hidden="1" customHeight="1" spans="1:8">
      <c r="A243" s="336" t="s">
        <v>3065</v>
      </c>
      <c r="B243" s="326" t="s">
        <v>3066</v>
      </c>
      <c r="C243" s="327"/>
      <c r="D243" s="327"/>
      <c r="E243" s="328" t="str">
        <f t="shared" si="12"/>
        <v/>
      </c>
      <c r="F243" s="324" t="str">
        <f t="shared" si="10"/>
        <v>否</v>
      </c>
      <c r="G243" s="308" t="str">
        <f t="shared" si="11"/>
        <v>项</v>
      </c>
      <c r="H243" s="324"/>
    </row>
    <row r="244" ht="37.95" hidden="1" customHeight="1" spans="1:8">
      <c r="A244" s="336" t="s">
        <v>3067</v>
      </c>
      <c r="B244" s="326" t="s">
        <v>3068</v>
      </c>
      <c r="C244" s="327"/>
      <c r="D244" s="327"/>
      <c r="E244" s="328" t="str">
        <f t="shared" si="12"/>
        <v/>
      </c>
      <c r="F244" s="324" t="str">
        <f t="shared" si="10"/>
        <v>否</v>
      </c>
      <c r="G244" s="308" t="str">
        <f t="shared" si="11"/>
        <v>项</v>
      </c>
      <c r="H244" s="324"/>
    </row>
    <row r="245" ht="37.95" hidden="1" customHeight="1" spans="1:8">
      <c r="A245" s="336" t="s">
        <v>3069</v>
      </c>
      <c r="B245" s="326" t="s">
        <v>3070</v>
      </c>
      <c r="C245" s="327"/>
      <c r="D245" s="327"/>
      <c r="E245" s="328" t="str">
        <f t="shared" si="12"/>
        <v/>
      </c>
      <c r="F245" s="324" t="str">
        <f t="shared" si="10"/>
        <v>否</v>
      </c>
      <c r="G245" s="308" t="str">
        <f t="shared" si="11"/>
        <v>项</v>
      </c>
      <c r="H245" s="324"/>
    </row>
    <row r="246" ht="37.95" hidden="1" customHeight="1" spans="1:8">
      <c r="A246" s="336" t="s">
        <v>3071</v>
      </c>
      <c r="B246" s="326" t="s">
        <v>3072</v>
      </c>
      <c r="C246" s="327"/>
      <c r="D246" s="327"/>
      <c r="E246" s="328" t="str">
        <f t="shared" si="12"/>
        <v/>
      </c>
      <c r="F246" s="324" t="str">
        <f t="shared" si="10"/>
        <v>否</v>
      </c>
      <c r="G246" s="308" t="str">
        <f t="shared" si="11"/>
        <v>项</v>
      </c>
      <c r="H246" s="324"/>
    </row>
    <row r="247" ht="37.95" hidden="1" customHeight="1" spans="1:8">
      <c r="A247" s="336" t="s">
        <v>3073</v>
      </c>
      <c r="B247" s="326" t="s">
        <v>3074</v>
      </c>
      <c r="C247" s="327"/>
      <c r="D247" s="327"/>
      <c r="E247" s="328" t="str">
        <f t="shared" si="12"/>
        <v/>
      </c>
      <c r="F247" s="324" t="str">
        <f t="shared" si="10"/>
        <v>否</v>
      </c>
      <c r="G247" s="308" t="str">
        <f t="shared" si="11"/>
        <v>项</v>
      </c>
      <c r="H247" s="324"/>
    </row>
    <row r="248" ht="37.95" hidden="1" customHeight="1" spans="1:8">
      <c r="A248" s="336" t="s">
        <v>3075</v>
      </c>
      <c r="B248" s="326" t="s">
        <v>3076</v>
      </c>
      <c r="C248" s="327"/>
      <c r="D248" s="327"/>
      <c r="E248" s="328" t="str">
        <f t="shared" si="12"/>
        <v/>
      </c>
      <c r="F248" s="324" t="str">
        <f t="shared" si="10"/>
        <v>否</v>
      </c>
      <c r="G248" s="308" t="str">
        <f t="shared" si="11"/>
        <v>项</v>
      </c>
      <c r="H248" s="324"/>
    </row>
    <row r="249" ht="37.95" hidden="1" customHeight="1" spans="1:8">
      <c r="A249" s="336" t="s">
        <v>3077</v>
      </c>
      <c r="B249" s="326" t="s">
        <v>3078</v>
      </c>
      <c r="C249" s="327"/>
      <c r="D249" s="327"/>
      <c r="E249" s="328" t="str">
        <f t="shared" si="12"/>
        <v/>
      </c>
      <c r="F249" s="324" t="str">
        <f t="shared" si="10"/>
        <v>否</v>
      </c>
      <c r="G249" s="308" t="str">
        <f t="shared" si="11"/>
        <v>项</v>
      </c>
      <c r="H249" s="324"/>
    </row>
    <row r="250" ht="37.95" hidden="1" customHeight="1" spans="1:8">
      <c r="A250" s="336" t="s">
        <v>3079</v>
      </c>
      <c r="B250" s="326" t="s">
        <v>3080</v>
      </c>
      <c r="C250" s="327">
        <v>864</v>
      </c>
      <c r="D250" s="327">
        <v>0</v>
      </c>
      <c r="E250" s="328">
        <f t="shared" si="12"/>
        <v>-1</v>
      </c>
      <c r="F250" s="324" t="str">
        <f t="shared" si="10"/>
        <v>是</v>
      </c>
      <c r="G250" s="308" t="str">
        <f t="shared" si="11"/>
        <v>项</v>
      </c>
      <c r="H250" s="324"/>
    </row>
    <row r="251" ht="37.95" hidden="1" customHeight="1" spans="1:8">
      <c r="A251" s="336" t="s">
        <v>3081</v>
      </c>
      <c r="B251" s="326" t="s">
        <v>3082</v>
      </c>
      <c r="C251" s="327"/>
      <c r="D251" s="327"/>
      <c r="E251" s="328" t="str">
        <f t="shared" si="12"/>
        <v/>
      </c>
      <c r="F251" s="324" t="str">
        <f t="shared" si="10"/>
        <v>否</v>
      </c>
      <c r="G251" s="308" t="str">
        <f t="shared" si="11"/>
        <v>项</v>
      </c>
      <c r="H251" s="324"/>
    </row>
    <row r="252" ht="37.95" hidden="1" customHeight="1" spans="1:8">
      <c r="A252" s="336" t="s">
        <v>3083</v>
      </c>
      <c r="B252" s="326" t="s">
        <v>3084</v>
      </c>
      <c r="C252" s="327"/>
      <c r="D252" s="327"/>
      <c r="E252" s="328" t="str">
        <f t="shared" si="12"/>
        <v/>
      </c>
      <c r="F252" s="324" t="str">
        <f t="shared" si="10"/>
        <v>否</v>
      </c>
      <c r="G252" s="308" t="str">
        <f t="shared" si="11"/>
        <v>项</v>
      </c>
      <c r="H252" s="324"/>
    </row>
    <row r="253" ht="37.95" hidden="1" customHeight="1" spans="1:8">
      <c r="A253" s="336" t="s">
        <v>3085</v>
      </c>
      <c r="B253" s="329" t="s">
        <v>3086</v>
      </c>
      <c r="C253" s="364"/>
      <c r="D253" s="364"/>
      <c r="E253" s="328" t="str">
        <f t="shared" si="12"/>
        <v/>
      </c>
      <c r="F253" s="324" t="str">
        <f t="shared" si="10"/>
        <v>否</v>
      </c>
      <c r="G253" s="308" t="str">
        <f t="shared" si="11"/>
        <v>款</v>
      </c>
      <c r="H253" s="324"/>
    </row>
    <row r="254" ht="37.95" hidden="1" customHeight="1" spans="1:8">
      <c r="A254" s="336" t="s">
        <v>3087</v>
      </c>
      <c r="B254" s="326" t="s">
        <v>3088</v>
      </c>
      <c r="C254" s="327"/>
      <c r="D254" s="327"/>
      <c r="E254" s="328" t="str">
        <f t="shared" si="12"/>
        <v/>
      </c>
      <c r="F254" s="324" t="str">
        <f t="shared" si="10"/>
        <v>否</v>
      </c>
      <c r="G254" s="308" t="str">
        <f t="shared" si="11"/>
        <v>项</v>
      </c>
      <c r="H254" s="324"/>
    </row>
    <row r="255" ht="37.95" hidden="1" customHeight="1" spans="1:8">
      <c r="A255" s="336" t="s">
        <v>3089</v>
      </c>
      <c r="B255" s="326" t="s">
        <v>3090</v>
      </c>
      <c r="C255" s="327"/>
      <c r="D255" s="327"/>
      <c r="E255" s="328" t="str">
        <f t="shared" si="12"/>
        <v/>
      </c>
      <c r="F255" s="324" t="str">
        <f t="shared" si="10"/>
        <v>否</v>
      </c>
      <c r="G255" s="308" t="str">
        <f t="shared" si="11"/>
        <v>项</v>
      </c>
      <c r="H255" s="324"/>
    </row>
    <row r="256" ht="37.95" hidden="1" customHeight="1" spans="1:8">
      <c r="A256" s="336" t="s">
        <v>3091</v>
      </c>
      <c r="B256" s="326" t="s">
        <v>3092</v>
      </c>
      <c r="C256" s="327"/>
      <c r="D256" s="327"/>
      <c r="E256" s="328" t="str">
        <f t="shared" si="12"/>
        <v/>
      </c>
      <c r="F256" s="324" t="str">
        <f t="shared" si="10"/>
        <v>否</v>
      </c>
      <c r="G256" s="308" t="str">
        <f t="shared" si="11"/>
        <v>项</v>
      </c>
      <c r="H256" s="324"/>
    </row>
    <row r="257" ht="37.95" hidden="1" customHeight="1" spans="1:8">
      <c r="A257" s="336" t="s">
        <v>3093</v>
      </c>
      <c r="B257" s="326" t="s">
        <v>3094</v>
      </c>
      <c r="C257" s="327"/>
      <c r="D257" s="327"/>
      <c r="E257" s="328" t="str">
        <f t="shared" si="12"/>
        <v/>
      </c>
      <c r="F257" s="324" t="str">
        <f t="shared" si="10"/>
        <v>否</v>
      </c>
      <c r="G257" s="308" t="str">
        <f t="shared" si="11"/>
        <v>项</v>
      </c>
      <c r="H257" s="324"/>
    </row>
    <row r="258" ht="37.95" hidden="1" customHeight="1" spans="1:8">
      <c r="A258" s="336" t="s">
        <v>3095</v>
      </c>
      <c r="B258" s="326" t="s">
        <v>3096</v>
      </c>
      <c r="C258" s="327"/>
      <c r="D258" s="327"/>
      <c r="E258" s="328" t="str">
        <f t="shared" si="12"/>
        <v/>
      </c>
      <c r="F258" s="324" t="str">
        <f t="shared" si="10"/>
        <v>否</v>
      </c>
      <c r="G258" s="308" t="str">
        <f t="shared" si="11"/>
        <v>项</v>
      </c>
      <c r="H258" s="324"/>
    </row>
    <row r="259" ht="37.95" hidden="1" customHeight="1" spans="1:8">
      <c r="A259" s="336" t="s">
        <v>3097</v>
      </c>
      <c r="B259" s="326" t="s">
        <v>3098</v>
      </c>
      <c r="C259" s="327"/>
      <c r="D259" s="327"/>
      <c r="E259" s="328" t="str">
        <f t="shared" si="12"/>
        <v/>
      </c>
      <c r="F259" s="324" t="str">
        <f t="shared" si="10"/>
        <v>否</v>
      </c>
      <c r="G259" s="308" t="str">
        <f t="shared" si="11"/>
        <v>项</v>
      </c>
      <c r="H259" s="324"/>
    </row>
    <row r="260" ht="31" hidden="1" customHeight="1" spans="1:8">
      <c r="A260" s="320"/>
      <c r="B260" s="321"/>
      <c r="C260" s="322"/>
      <c r="D260" s="322"/>
      <c r="E260" s="328" t="str">
        <f t="shared" si="12"/>
        <v/>
      </c>
      <c r="F260" s="324" t="str">
        <f>IF(LEN(A260)=3,"是",IF(B260&lt;&gt;"",IF(SUM(C260:D260)&lt;&gt;0,"是","否"),"是"))</f>
        <v>是</v>
      </c>
      <c r="H260" s="324"/>
    </row>
    <row r="261" ht="31" customHeight="1" spans="1:8">
      <c r="A261" s="337"/>
      <c r="B261" s="338" t="s">
        <v>3099</v>
      </c>
      <c r="C261" s="360">
        <f>C4+C20+C32+C43+C98+C122+C174+C178+C204+C221+C239</f>
        <v>727685</v>
      </c>
      <c r="D261" s="360">
        <f>D4+D20+D32+D43+D98+D122+D174+D178+D204+D221+D239</f>
        <v>777608</v>
      </c>
      <c r="E261" s="323">
        <f t="shared" si="12"/>
        <v>0.069</v>
      </c>
      <c r="F261" s="324" t="s">
        <v>3100</v>
      </c>
      <c r="H261" s="324"/>
    </row>
    <row r="262" ht="31" customHeight="1" spans="1:8">
      <c r="A262" s="381" t="s">
        <v>3101</v>
      </c>
      <c r="B262" s="340" t="s">
        <v>120</v>
      </c>
      <c r="C262" s="382">
        <v>125537</v>
      </c>
      <c r="D262" s="382">
        <v>189738</v>
      </c>
      <c r="E262" s="323">
        <f t="shared" si="12"/>
        <v>0.511</v>
      </c>
      <c r="F262" s="324" t="str">
        <f t="shared" ref="F262:F268" si="13">IF(LEN(A262)=3,"是",IF(B262&lt;&gt;"",IF(SUM(C262:D262)&lt;&gt;0,"是","否"),"是"))</f>
        <v>是</v>
      </c>
      <c r="H262" s="324"/>
    </row>
    <row r="263" ht="37.95" hidden="1" customHeight="1" spans="1:8">
      <c r="A263" s="381" t="s">
        <v>3102</v>
      </c>
      <c r="B263" s="383" t="s">
        <v>3103</v>
      </c>
      <c r="C263" s="382"/>
      <c r="D263" s="382"/>
      <c r="E263" s="328" t="str">
        <f t="shared" si="12"/>
        <v/>
      </c>
      <c r="F263" s="324" t="str">
        <f t="shared" si="13"/>
        <v>否</v>
      </c>
      <c r="H263" s="324"/>
    </row>
    <row r="264" ht="37.95" hidden="1" customHeight="1" spans="1:9">
      <c r="A264" s="384" t="s">
        <v>3104</v>
      </c>
      <c r="B264" s="344" t="s">
        <v>3105</v>
      </c>
      <c r="C264" s="385"/>
      <c r="D264" s="386"/>
      <c r="E264" s="328" t="str">
        <f t="shared" si="12"/>
        <v/>
      </c>
      <c r="F264" s="324" t="str">
        <f t="shared" si="13"/>
        <v>否</v>
      </c>
      <c r="G264" s="304"/>
      <c r="H264" s="324"/>
      <c r="I264" s="304"/>
    </row>
    <row r="265" ht="31" customHeight="1" spans="1:9">
      <c r="A265" s="384" t="s">
        <v>3106</v>
      </c>
      <c r="B265" s="344" t="s">
        <v>3107</v>
      </c>
      <c r="C265" s="385"/>
      <c r="D265" s="386"/>
      <c r="E265" s="328" t="str">
        <f t="shared" si="12"/>
        <v/>
      </c>
      <c r="F265" s="324" t="str">
        <f t="shared" si="13"/>
        <v>否</v>
      </c>
      <c r="G265" s="304"/>
      <c r="H265" s="324"/>
      <c r="I265" s="304"/>
    </row>
    <row r="266" ht="31" customHeight="1" spans="1:8">
      <c r="A266" s="387" t="s">
        <v>3108</v>
      </c>
      <c r="B266" s="341" t="s">
        <v>3109</v>
      </c>
      <c r="C266" s="388">
        <v>39787</v>
      </c>
      <c r="D266" s="389">
        <v>164876</v>
      </c>
      <c r="E266" s="328">
        <f t="shared" si="12"/>
        <v>3.144</v>
      </c>
      <c r="F266" s="324" t="str">
        <f t="shared" si="13"/>
        <v>是</v>
      </c>
      <c r="H266" s="324"/>
    </row>
    <row r="267" ht="31" customHeight="1" spans="1:8">
      <c r="A267" s="387" t="s">
        <v>3110</v>
      </c>
      <c r="B267" s="341" t="s">
        <v>3111</v>
      </c>
      <c r="C267" s="388">
        <v>64677</v>
      </c>
      <c r="D267" s="389">
        <v>0</v>
      </c>
      <c r="E267" s="328">
        <f t="shared" si="12"/>
        <v>-1</v>
      </c>
      <c r="F267" s="324" t="str">
        <f t="shared" si="13"/>
        <v>是</v>
      </c>
      <c r="H267" s="324"/>
    </row>
    <row r="268" ht="31" customHeight="1" spans="1:8">
      <c r="A268" s="387" t="s">
        <v>3112</v>
      </c>
      <c r="B268" s="346" t="s">
        <v>3113</v>
      </c>
      <c r="C268" s="382">
        <v>494202</v>
      </c>
      <c r="D268" s="390">
        <v>133400</v>
      </c>
      <c r="E268" s="323">
        <f t="shared" si="12"/>
        <v>-0.73</v>
      </c>
      <c r="F268" s="324" t="str">
        <f t="shared" si="13"/>
        <v>是</v>
      </c>
      <c r="H268" s="324"/>
    </row>
    <row r="269" ht="31" customHeight="1" spans="1:8">
      <c r="A269" s="391"/>
      <c r="B269" s="348" t="s">
        <v>127</v>
      </c>
      <c r="C269" s="382">
        <f>C261+C262+C268</f>
        <v>1347424</v>
      </c>
      <c r="D269" s="382">
        <f>D261+D262+D268</f>
        <v>1100746</v>
      </c>
      <c r="E269" s="323">
        <f t="shared" si="12"/>
        <v>-0.183</v>
      </c>
      <c r="F269" s="324" t="s">
        <v>3100</v>
      </c>
      <c r="H269" s="324"/>
    </row>
    <row r="270" spans="3:3">
      <c r="C270" s="392"/>
    </row>
    <row r="272" spans="3:3">
      <c r="C272" s="392"/>
    </row>
    <row r="274" spans="3:3">
      <c r="C274" s="392"/>
    </row>
    <row r="275" spans="3:3">
      <c r="C275" s="392"/>
    </row>
    <row r="277" spans="3:3">
      <c r="C277" s="392"/>
    </row>
    <row r="278" spans="3:3">
      <c r="C278" s="392"/>
    </row>
    <row r="279" spans="3:3">
      <c r="C279" s="392"/>
    </row>
    <row r="280" spans="3:3">
      <c r="C280" s="392"/>
    </row>
    <row r="282" spans="3:3">
      <c r="C282" s="392"/>
    </row>
  </sheetData>
  <autoFilter ref="F3:G269">
    <filterColumn colId="0">
      <customFilters>
        <customFilter operator="equal" val="是"/>
      </customFilters>
    </filterColumn>
    <filterColumn colId="1">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G37"/>
  <sheetViews>
    <sheetView showGridLines="0" showZeros="0" view="pageBreakPreview" zoomScaleNormal="115" workbookViewId="0">
      <pane ySplit="3" topLeftCell="A8" activePane="bottomLeft" state="frozen"/>
      <selection/>
      <selection pane="bottomLeft" activeCell="B19" sqref="B19"/>
    </sheetView>
  </sheetViews>
  <sheetFormatPr defaultColWidth="9" defaultRowHeight="15.6" outlineLevelCol="6"/>
  <cols>
    <col min="1" max="1" width="13.2222222222222" style="172" customWidth="1"/>
    <col min="2" max="2" width="50.7777777777778" style="172" customWidth="1"/>
    <col min="3" max="4" width="20.6666666666667" style="172" customWidth="1"/>
    <col min="5" max="5" width="20.6666666666667" style="352" customWidth="1"/>
    <col min="6" max="6" width="3.11111111111111" style="172" customWidth="1"/>
    <col min="7" max="16384" width="9" style="172"/>
  </cols>
  <sheetData>
    <row r="1" ht="45" customHeight="1" spans="1:6">
      <c r="A1" s="174"/>
      <c r="B1" s="309" t="s">
        <v>3114</v>
      </c>
      <c r="C1" s="309"/>
      <c r="D1" s="309"/>
      <c r="E1" s="309"/>
      <c r="F1" s="174"/>
    </row>
    <row r="2" s="350" customFormat="1" ht="20.1" customHeight="1" spans="1:6">
      <c r="A2" s="353"/>
      <c r="B2" s="354"/>
      <c r="C2" s="355"/>
      <c r="D2" s="354"/>
      <c r="E2" s="356" t="s">
        <v>2</v>
      </c>
      <c r="F2" s="353"/>
    </row>
    <row r="3" s="351" customFormat="1" ht="45" customHeight="1" spans="1:6">
      <c r="A3" s="357" t="s">
        <v>3</v>
      </c>
      <c r="B3" s="358" t="s">
        <v>4</v>
      </c>
      <c r="C3" s="195" t="s">
        <v>129</v>
      </c>
      <c r="D3" s="195" t="s">
        <v>6</v>
      </c>
      <c r="E3" s="195" t="s">
        <v>130</v>
      </c>
      <c r="F3" s="359" t="s">
        <v>8</v>
      </c>
    </row>
    <row r="4" s="351" customFormat="1" ht="36" customHeight="1" spans="1:6">
      <c r="A4" s="325" t="s">
        <v>2594</v>
      </c>
      <c r="B4" s="321" t="s">
        <v>2595</v>
      </c>
      <c r="C4" s="360">
        <v>0</v>
      </c>
      <c r="D4" s="360">
        <v>0</v>
      </c>
      <c r="E4" s="361" t="str">
        <f t="shared" ref="E4:E14" si="0">IF(C4&gt;0,D4/C4-1,IF(C4&lt;0,-(D4/C4-1),""))</f>
        <v/>
      </c>
      <c r="F4" s="362" t="str">
        <f t="shared" ref="F4:F28" si="1">IF(LEN(A4)=7,"是",IF(B4&lt;&gt;"",IF(SUM(C4:D4)&lt;&gt;0,"是","否"),"是"))</f>
        <v>是</v>
      </c>
    </row>
    <row r="5" ht="36" customHeight="1" spans="1:7">
      <c r="A5" s="325" t="s">
        <v>2596</v>
      </c>
      <c r="B5" s="321" t="s">
        <v>2597</v>
      </c>
      <c r="C5" s="360">
        <v>0</v>
      </c>
      <c r="D5" s="360">
        <v>0</v>
      </c>
      <c r="E5" s="361" t="str">
        <f t="shared" si="0"/>
        <v/>
      </c>
      <c r="F5" s="362" t="str">
        <f t="shared" si="1"/>
        <v>是</v>
      </c>
      <c r="G5" s="351"/>
    </row>
    <row r="6" ht="36" customHeight="1" spans="1:7">
      <c r="A6" s="325" t="s">
        <v>2598</v>
      </c>
      <c r="B6" s="321" t="s">
        <v>2599</v>
      </c>
      <c r="C6" s="360">
        <v>0</v>
      </c>
      <c r="D6" s="360">
        <v>0</v>
      </c>
      <c r="E6" s="361" t="str">
        <f t="shared" si="0"/>
        <v/>
      </c>
      <c r="F6" s="362" t="str">
        <f t="shared" si="1"/>
        <v>是</v>
      </c>
      <c r="G6" s="351"/>
    </row>
    <row r="7" ht="36" customHeight="1" spans="1:7">
      <c r="A7" s="325" t="s">
        <v>2600</v>
      </c>
      <c r="B7" s="321" t="s">
        <v>2601</v>
      </c>
      <c r="C7" s="360">
        <v>0</v>
      </c>
      <c r="D7" s="360">
        <v>0</v>
      </c>
      <c r="E7" s="361" t="str">
        <f t="shared" si="0"/>
        <v/>
      </c>
      <c r="F7" s="362" t="str">
        <f t="shared" si="1"/>
        <v>是</v>
      </c>
      <c r="G7" s="351"/>
    </row>
    <row r="8" ht="36" customHeight="1" spans="1:7">
      <c r="A8" s="325" t="s">
        <v>2602</v>
      </c>
      <c r="B8" s="321" t="s">
        <v>2603</v>
      </c>
      <c r="C8" s="360">
        <v>0</v>
      </c>
      <c r="D8" s="360">
        <v>0</v>
      </c>
      <c r="E8" s="361" t="str">
        <f t="shared" si="0"/>
        <v/>
      </c>
      <c r="F8" s="362" t="str">
        <f t="shared" si="1"/>
        <v>是</v>
      </c>
      <c r="G8" s="351"/>
    </row>
    <row r="9" ht="36" customHeight="1" spans="1:7">
      <c r="A9" s="325" t="s">
        <v>2604</v>
      </c>
      <c r="B9" s="321" t="s">
        <v>2605</v>
      </c>
      <c r="C9" s="360">
        <v>0</v>
      </c>
      <c r="D9" s="360">
        <v>0</v>
      </c>
      <c r="E9" s="361" t="str">
        <f t="shared" si="0"/>
        <v/>
      </c>
      <c r="F9" s="362" t="str">
        <f t="shared" si="1"/>
        <v>是</v>
      </c>
      <c r="G9" s="351"/>
    </row>
    <row r="10" ht="36" customHeight="1" spans="1:7">
      <c r="A10" s="325" t="s">
        <v>2606</v>
      </c>
      <c r="B10" s="321" t="s">
        <v>2607</v>
      </c>
      <c r="C10" s="360">
        <f>SUM(C11:C15)</f>
        <v>234160</v>
      </c>
      <c r="D10" s="360">
        <f>SUM(D11:D15)</f>
        <v>79702</v>
      </c>
      <c r="E10" s="363">
        <f t="shared" si="0"/>
        <v>-0.66</v>
      </c>
      <c r="F10" s="362" t="str">
        <f t="shared" si="1"/>
        <v>是</v>
      </c>
      <c r="G10" s="351"/>
    </row>
    <row r="11" ht="36" customHeight="1" spans="1:6">
      <c r="A11" s="325" t="s">
        <v>2608</v>
      </c>
      <c r="B11" s="326" t="s">
        <v>2609</v>
      </c>
      <c r="C11" s="327">
        <v>151912</v>
      </c>
      <c r="D11" s="327">
        <v>78970</v>
      </c>
      <c r="E11" s="361">
        <f t="shared" si="0"/>
        <v>-0.48</v>
      </c>
      <c r="F11" s="164" t="str">
        <f t="shared" si="1"/>
        <v>是</v>
      </c>
    </row>
    <row r="12" ht="36" hidden="1" customHeight="1" spans="1:6">
      <c r="A12" s="325" t="s">
        <v>2610</v>
      </c>
      <c r="B12" s="326" t="s">
        <v>2611</v>
      </c>
      <c r="C12" s="327">
        <v>0</v>
      </c>
      <c r="D12" s="327">
        <v>0</v>
      </c>
      <c r="E12" s="361" t="str">
        <f t="shared" si="0"/>
        <v/>
      </c>
      <c r="F12" s="362" t="str">
        <f t="shared" si="1"/>
        <v>否</v>
      </c>
    </row>
    <row r="13" ht="36" customHeight="1" spans="1:6">
      <c r="A13" s="325" t="s">
        <v>2612</v>
      </c>
      <c r="B13" s="326" t="s">
        <v>2613</v>
      </c>
      <c r="C13" s="327">
        <v>82248</v>
      </c>
      <c r="D13" s="327">
        <v>732</v>
      </c>
      <c r="E13" s="361">
        <f t="shared" si="0"/>
        <v>-0.991</v>
      </c>
      <c r="F13" s="362" t="str">
        <f t="shared" si="1"/>
        <v>是</v>
      </c>
    </row>
    <row r="14" ht="36" hidden="1" customHeight="1" spans="1:6">
      <c r="A14" s="325" t="s">
        <v>2614</v>
      </c>
      <c r="B14" s="326" t="s">
        <v>2615</v>
      </c>
      <c r="C14" s="327">
        <v>0</v>
      </c>
      <c r="D14" s="327">
        <v>0</v>
      </c>
      <c r="E14" s="361" t="str">
        <f t="shared" si="0"/>
        <v/>
      </c>
      <c r="F14" s="362" t="str">
        <f t="shared" si="1"/>
        <v>否</v>
      </c>
    </row>
    <row r="15" ht="36" hidden="1" customHeight="1" spans="1:6">
      <c r="A15" s="325" t="s">
        <v>2616</v>
      </c>
      <c r="B15" s="329" t="s">
        <v>2617</v>
      </c>
      <c r="C15" s="364">
        <v>0</v>
      </c>
      <c r="D15" s="364">
        <v>0</v>
      </c>
      <c r="E15" s="361" t="str">
        <f t="shared" ref="E15:E27" si="2">IF(C15&gt;0,D15/C15-1,IF(C15&lt;0,-(D15/C15-1),""))</f>
        <v/>
      </c>
      <c r="F15" s="362" t="str">
        <f t="shared" si="1"/>
        <v>否</v>
      </c>
    </row>
    <row r="16" ht="36" customHeight="1" spans="1:7">
      <c r="A16" s="365" t="s">
        <v>2618</v>
      </c>
      <c r="B16" s="183" t="s">
        <v>2619</v>
      </c>
      <c r="C16" s="360">
        <v>0</v>
      </c>
      <c r="D16" s="360">
        <v>0</v>
      </c>
      <c r="E16" s="361" t="str">
        <f t="shared" si="2"/>
        <v/>
      </c>
      <c r="F16" s="362" t="str">
        <f t="shared" si="1"/>
        <v>是</v>
      </c>
      <c r="G16" s="351"/>
    </row>
    <row r="17" ht="36" customHeight="1" spans="1:7">
      <c r="A17" s="365" t="s">
        <v>2620</v>
      </c>
      <c r="B17" s="183" t="s">
        <v>2621</v>
      </c>
      <c r="C17" s="360">
        <f>SUM(C18:C19)</f>
        <v>8250</v>
      </c>
      <c r="D17" s="360">
        <f>SUM(D18:D19)</f>
        <v>8960</v>
      </c>
      <c r="E17" s="363">
        <f t="shared" si="2"/>
        <v>0.086</v>
      </c>
      <c r="F17" s="362" t="str">
        <f t="shared" si="1"/>
        <v>是</v>
      </c>
      <c r="G17" s="351"/>
    </row>
    <row r="18" ht="36" customHeight="1" spans="1:6">
      <c r="A18" s="365" t="s">
        <v>2622</v>
      </c>
      <c r="B18" s="203" t="s">
        <v>2623</v>
      </c>
      <c r="C18" s="364">
        <v>3000</v>
      </c>
      <c r="D18" s="364">
        <v>3260</v>
      </c>
      <c r="E18" s="361">
        <f t="shared" si="2"/>
        <v>0.087</v>
      </c>
      <c r="F18" s="362" t="str">
        <f t="shared" si="1"/>
        <v>是</v>
      </c>
    </row>
    <row r="19" ht="36" customHeight="1" spans="1:6">
      <c r="A19" s="365" t="s">
        <v>2624</v>
      </c>
      <c r="B19" s="203" t="s">
        <v>2625</v>
      </c>
      <c r="C19" s="364">
        <v>5250</v>
      </c>
      <c r="D19" s="364">
        <v>5700</v>
      </c>
      <c r="E19" s="361">
        <f t="shared" si="2"/>
        <v>0.086</v>
      </c>
      <c r="F19" s="362" t="str">
        <f t="shared" si="1"/>
        <v>是</v>
      </c>
    </row>
    <row r="20" ht="36" customHeight="1" spans="1:7">
      <c r="A20" s="365" t="s">
        <v>2626</v>
      </c>
      <c r="B20" s="183" t="s">
        <v>2627</v>
      </c>
      <c r="C20" s="360">
        <v>300</v>
      </c>
      <c r="D20" s="360">
        <v>0</v>
      </c>
      <c r="E20" s="363"/>
      <c r="F20" s="362" t="str">
        <f t="shared" si="1"/>
        <v>是</v>
      </c>
      <c r="G20" s="351"/>
    </row>
    <row r="21" ht="36" customHeight="1" spans="1:7">
      <c r="A21" s="365" t="s">
        <v>2628</v>
      </c>
      <c r="B21" s="183" t="s">
        <v>2629</v>
      </c>
      <c r="C21" s="360">
        <v>0</v>
      </c>
      <c r="D21" s="360">
        <v>0</v>
      </c>
      <c r="E21" s="363" t="str">
        <f t="shared" si="2"/>
        <v/>
      </c>
      <c r="F21" s="362" t="str">
        <f t="shared" si="1"/>
        <v>是</v>
      </c>
      <c r="G21" s="351"/>
    </row>
    <row r="22" ht="36" customHeight="1" spans="1:7">
      <c r="A22" s="365" t="s">
        <v>2630</v>
      </c>
      <c r="B22" s="183" t="s">
        <v>2631</v>
      </c>
      <c r="C22" s="360">
        <v>0</v>
      </c>
      <c r="D22" s="360">
        <v>0</v>
      </c>
      <c r="E22" s="363" t="str">
        <f t="shared" si="2"/>
        <v/>
      </c>
      <c r="F22" s="362" t="str">
        <f t="shared" si="1"/>
        <v>是</v>
      </c>
      <c r="G22" s="351"/>
    </row>
    <row r="23" ht="36" customHeight="1" spans="1:7">
      <c r="A23" s="325" t="s">
        <v>2632</v>
      </c>
      <c r="B23" s="321" t="s">
        <v>2633</v>
      </c>
      <c r="C23" s="360">
        <v>0</v>
      </c>
      <c r="D23" s="360">
        <v>0</v>
      </c>
      <c r="E23" s="363" t="str">
        <f t="shared" si="2"/>
        <v/>
      </c>
      <c r="F23" s="362" t="str">
        <f t="shared" si="1"/>
        <v>是</v>
      </c>
      <c r="G23" s="351"/>
    </row>
    <row r="24" ht="36" customHeight="1" spans="1:7">
      <c r="A24" s="325" t="s">
        <v>2634</v>
      </c>
      <c r="B24" s="321" t="s">
        <v>2635</v>
      </c>
      <c r="C24" s="360">
        <v>4600</v>
      </c>
      <c r="D24" s="360">
        <v>4200</v>
      </c>
      <c r="E24" s="363">
        <f t="shared" si="2"/>
        <v>-0.087</v>
      </c>
      <c r="F24" s="362" t="str">
        <f t="shared" si="1"/>
        <v>是</v>
      </c>
      <c r="G24" s="351"/>
    </row>
    <row r="25" ht="36" customHeight="1" spans="1:7">
      <c r="A25" s="325" t="s">
        <v>2636</v>
      </c>
      <c r="B25" s="321" t="s">
        <v>2637</v>
      </c>
      <c r="C25" s="360">
        <v>0</v>
      </c>
      <c r="D25" s="360">
        <v>0</v>
      </c>
      <c r="E25" s="363" t="str">
        <f t="shared" si="2"/>
        <v/>
      </c>
      <c r="F25" s="362" t="str">
        <f t="shared" si="1"/>
        <v>是</v>
      </c>
      <c r="G25" s="351"/>
    </row>
    <row r="26" ht="36" customHeight="1" spans="1:7">
      <c r="A26" s="325" t="s">
        <v>2638</v>
      </c>
      <c r="B26" s="321" t="s">
        <v>2639</v>
      </c>
      <c r="C26" s="360">
        <v>0</v>
      </c>
      <c r="D26" s="360">
        <v>0</v>
      </c>
      <c r="E26" s="363" t="str">
        <f t="shared" si="2"/>
        <v/>
      </c>
      <c r="F26" s="362" t="str">
        <f t="shared" si="1"/>
        <v>是</v>
      </c>
      <c r="G26" s="351"/>
    </row>
    <row r="27" ht="36" customHeight="1" spans="1:6">
      <c r="A27" s="325" t="s">
        <v>2640</v>
      </c>
      <c r="B27" s="321" t="s">
        <v>2641</v>
      </c>
      <c r="C27" s="360">
        <v>1371</v>
      </c>
      <c r="D27" s="360">
        <v>1371</v>
      </c>
      <c r="E27" s="363">
        <f t="shared" si="2"/>
        <v>0</v>
      </c>
      <c r="F27" s="362" t="str">
        <f t="shared" si="1"/>
        <v>是</v>
      </c>
    </row>
    <row r="28" ht="36" customHeight="1" spans="1:7">
      <c r="A28" s="325"/>
      <c r="B28" s="329"/>
      <c r="C28" s="364"/>
      <c r="D28" s="364"/>
      <c r="E28" s="363" t="str">
        <f t="shared" ref="E28:E37" si="3">IF(C28&gt;0,D28/C28-1,IF(C28&lt;0,-(D28/C28-1),""))</f>
        <v/>
      </c>
      <c r="F28" s="164" t="str">
        <f t="shared" si="1"/>
        <v>是</v>
      </c>
      <c r="G28" s="351"/>
    </row>
    <row r="29" ht="36" customHeight="1" spans="1:7">
      <c r="A29" s="337"/>
      <c r="B29" s="338" t="s">
        <v>3115</v>
      </c>
      <c r="C29" s="360">
        <f>C4+C5+C6+C7+C8+C9+C10+C16+C17+C20+C21+C22+C23+C24+C25+C26+C27</f>
        <v>248681</v>
      </c>
      <c r="D29" s="360">
        <f>D4+D5+D6+D7+D8+D9+D10+D16+D17+D20+D21+D22+D23+D24+D25+D26+D27</f>
        <v>94233</v>
      </c>
      <c r="E29" s="363">
        <f t="shared" si="3"/>
        <v>-0.621</v>
      </c>
      <c r="F29" s="164" t="s">
        <v>3100</v>
      </c>
      <c r="G29" s="351"/>
    </row>
    <row r="30" ht="36" customHeight="1" spans="1:7">
      <c r="A30" s="366">
        <v>105</v>
      </c>
      <c r="B30" s="367" t="s">
        <v>2643</v>
      </c>
      <c r="C30" s="368">
        <v>925300</v>
      </c>
      <c r="D30" s="368">
        <v>318600</v>
      </c>
      <c r="E30" s="363">
        <f t="shared" si="3"/>
        <v>-0.656</v>
      </c>
      <c r="F30" s="164" t="s">
        <v>3100</v>
      </c>
      <c r="G30" s="351"/>
    </row>
    <row r="31" ht="36" customHeight="1" spans="1:7">
      <c r="A31" s="366">
        <v>110</v>
      </c>
      <c r="B31" s="367" t="s">
        <v>61</v>
      </c>
      <c r="C31" s="368">
        <f>SUM(C32:C36)</f>
        <v>29788</v>
      </c>
      <c r="D31" s="368">
        <v>29729</v>
      </c>
      <c r="E31" s="363">
        <f t="shared" si="3"/>
        <v>-0.002</v>
      </c>
      <c r="F31" s="164" t="s">
        <v>3100</v>
      </c>
      <c r="G31" s="351"/>
    </row>
    <row r="32" ht="36" hidden="1" customHeight="1" spans="1:6">
      <c r="A32" s="369">
        <v>11004</v>
      </c>
      <c r="B32" s="370" t="s">
        <v>3116</v>
      </c>
      <c r="C32" s="371">
        <v>4248</v>
      </c>
      <c r="D32" s="371">
        <v>3005</v>
      </c>
      <c r="E32" s="361">
        <f t="shared" si="3"/>
        <v>-0.293</v>
      </c>
      <c r="F32" s="164" t="s">
        <v>2562</v>
      </c>
    </row>
    <row r="33" ht="36" hidden="1" customHeight="1" spans="1:6">
      <c r="A33" s="369">
        <v>1100401</v>
      </c>
      <c r="B33" s="370" t="s">
        <v>2645</v>
      </c>
      <c r="C33" s="371"/>
      <c r="D33" s="371"/>
      <c r="E33" s="361" t="str">
        <f t="shared" si="3"/>
        <v/>
      </c>
      <c r="F33" s="164" t="s">
        <v>2562</v>
      </c>
    </row>
    <row r="34" ht="36" hidden="1" customHeight="1" spans="1:6">
      <c r="A34" s="369">
        <v>1100402</v>
      </c>
      <c r="B34" s="370" t="s">
        <v>3117</v>
      </c>
      <c r="C34" s="371">
        <v>25540</v>
      </c>
      <c r="D34" s="371"/>
      <c r="E34" s="361">
        <f t="shared" si="3"/>
        <v>-1</v>
      </c>
      <c r="F34" s="164" t="s">
        <v>2562</v>
      </c>
    </row>
    <row r="35" ht="36" hidden="1" customHeight="1" spans="1:6">
      <c r="A35" s="369">
        <v>11008</v>
      </c>
      <c r="B35" s="370" t="s">
        <v>64</v>
      </c>
      <c r="C35" s="371"/>
      <c r="D35" s="372">
        <v>4350</v>
      </c>
      <c r="E35" s="361" t="str">
        <f t="shared" si="3"/>
        <v/>
      </c>
      <c r="F35" s="164" t="s">
        <v>2562</v>
      </c>
    </row>
    <row r="36" ht="36" hidden="1" customHeight="1" spans="1:6">
      <c r="A36" s="373">
        <v>11009</v>
      </c>
      <c r="B36" s="374" t="s">
        <v>65</v>
      </c>
      <c r="C36" s="375"/>
      <c r="D36" s="375"/>
      <c r="E36" s="361" t="str">
        <f t="shared" si="3"/>
        <v/>
      </c>
      <c r="F36" s="164" t="s">
        <v>2562</v>
      </c>
    </row>
    <row r="37" ht="36" customHeight="1" spans="1:7">
      <c r="A37" s="376"/>
      <c r="B37" s="377" t="s">
        <v>68</v>
      </c>
      <c r="C37" s="368">
        <f>C29+C30+C31</f>
        <v>1203769</v>
      </c>
      <c r="D37" s="368">
        <f>D29+D30+D31</f>
        <v>442562</v>
      </c>
      <c r="E37" s="363">
        <f t="shared" si="3"/>
        <v>-0.632</v>
      </c>
      <c r="F37" s="164" t="s">
        <v>3100</v>
      </c>
      <c r="G37" s="351"/>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Normal="115" workbookViewId="0">
      <pane ySplit="3" topLeftCell="A192" activePane="bottomLeft" state="frozen"/>
      <selection/>
      <selection pane="bottomLeft" activeCell="C222" sqref="C222"/>
    </sheetView>
  </sheetViews>
  <sheetFormatPr defaultColWidth="9" defaultRowHeight="15.6" outlineLevelCol="6"/>
  <cols>
    <col min="1" max="1" width="11.3333333333333" style="304" customWidth="1"/>
    <col min="2" max="2" width="50.7777777777778" style="304" customWidth="1"/>
    <col min="3" max="4" width="20.6666666666667" style="305" customWidth="1"/>
    <col min="5" max="5" width="20.6666666666667" style="306" customWidth="1"/>
    <col min="6" max="6" width="2.22222222222222" style="307" customWidth="1"/>
    <col min="7" max="7" width="3.11111111111111" style="304" customWidth="1"/>
    <col min="8" max="16384" width="9" style="304"/>
  </cols>
  <sheetData>
    <row r="1" ht="45" customHeight="1" spans="1:7">
      <c r="A1" s="308"/>
      <c r="B1" s="309" t="s">
        <v>3118</v>
      </c>
      <c r="C1" s="309"/>
      <c r="D1" s="309"/>
      <c r="E1" s="309"/>
      <c r="F1" s="310"/>
      <c r="G1" s="308"/>
    </row>
    <row r="2" s="301" customFormat="1" ht="20.1" customHeight="1" spans="1:7">
      <c r="A2" s="311"/>
      <c r="B2" s="312"/>
      <c r="C2" s="312"/>
      <c r="D2" s="312"/>
      <c r="E2" s="313" t="s">
        <v>2</v>
      </c>
      <c r="F2" s="314"/>
      <c r="G2" s="311"/>
    </row>
    <row r="3" s="302" customFormat="1" ht="45" customHeight="1" spans="1:7">
      <c r="A3" s="315" t="s">
        <v>3</v>
      </c>
      <c r="B3" s="316" t="s">
        <v>4</v>
      </c>
      <c r="C3" s="317" t="s">
        <v>129</v>
      </c>
      <c r="D3" s="317" t="s">
        <v>6</v>
      </c>
      <c r="E3" s="317" t="s">
        <v>130</v>
      </c>
      <c r="F3" s="318" t="s">
        <v>8</v>
      </c>
      <c r="G3" s="319" t="s">
        <v>3119</v>
      </c>
    </row>
    <row r="4" ht="36" customHeight="1" spans="1:7">
      <c r="A4" s="320" t="s">
        <v>81</v>
      </c>
      <c r="B4" s="321" t="s">
        <v>2648</v>
      </c>
      <c r="C4" s="322">
        <f>C5+C11+C17</f>
        <v>32</v>
      </c>
      <c r="D4" s="322">
        <f>D5+D11+D17</f>
        <v>0</v>
      </c>
      <c r="E4" s="323">
        <f>IF(C4&gt;0,D4/C4-1,IF(C4&lt;0,-(D4/C4-1),""))</f>
        <v>-1</v>
      </c>
      <c r="F4" s="324" t="str">
        <f t="shared" ref="F4:F67" si="0">IF(LEN(A4)=3,"是",IF(B4&lt;&gt;"",IF(SUM(C4:D4)&lt;&gt;0,"是","否"),"是"))</f>
        <v>是</v>
      </c>
      <c r="G4" s="308" t="str">
        <f t="shared" ref="G4:G67" si="1">IF(LEN(A4)=3,"类",IF(LEN(A4)=5,"款","项"))</f>
        <v>类</v>
      </c>
    </row>
    <row r="5" ht="36" customHeight="1" spans="1:7">
      <c r="A5" s="320" t="s">
        <v>2649</v>
      </c>
      <c r="B5" s="321" t="s">
        <v>2650</v>
      </c>
      <c r="C5" s="322">
        <v>32</v>
      </c>
      <c r="D5" s="322">
        <v>0</v>
      </c>
      <c r="E5" s="323">
        <f>IF(C5&gt;0,D5/C5-1,IF(C5&lt;0,-(D5/C5-1),""))</f>
        <v>-1</v>
      </c>
      <c r="F5" s="324" t="str">
        <f t="shared" si="0"/>
        <v>是</v>
      </c>
      <c r="G5" s="308" t="str">
        <f t="shared" si="1"/>
        <v>款</v>
      </c>
    </row>
    <row r="6" ht="36" hidden="1" customHeight="1" spans="1:7">
      <c r="A6" s="325" t="s">
        <v>2651</v>
      </c>
      <c r="B6" s="326" t="s">
        <v>2652</v>
      </c>
      <c r="C6" s="322">
        <v>32</v>
      </c>
      <c r="D6" s="327">
        <v>0</v>
      </c>
      <c r="E6" s="328">
        <f t="shared" ref="E6:E67" si="2">IF(C6&gt;0,D6/C6-1,IF(C6&lt;0,-(D6/C6-1),""))</f>
        <v>-1</v>
      </c>
      <c r="F6" s="324" t="str">
        <f t="shared" si="0"/>
        <v>是</v>
      </c>
      <c r="G6" s="308" t="str">
        <f t="shared" si="1"/>
        <v>项</v>
      </c>
    </row>
    <row r="7" ht="36" hidden="1" customHeight="1" spans="1:7">
      <c r="A7" s="325" t="s">
        <v>2653</v>
      </c>
      <c r="B7" s="326" t="s">
        <v>2654</v>
      </c>
      <c r="C7" s="327">
        <v>0</v>
      </c>
      <c r="D7" s="327">
        <v>0</v>
      </c>
      <c r="E7" s="328" t="str">
        <f t="shared" si="2"/>
        <v/>
      </c>
      <c r="F7" s="324" t="str">
        <f t="shared" si="0"/>
        <v>否</v>
      </c>
      <c r="G7" s="308" t="str">
        <f t="shared" si="1"/>
        <v>项</v>
      </c>
    </row>
    <row r="8" ht="36" hidden="1" customHeight="1" spans="1:7">
      <c r="A8" s="325" t="s">
        <v>2655</v>
      </c>
      <c r="B8" s="329" t="s">
        <v>2656</v>
      </c>
      <c r="C8" s="330">
        <v>0</v>
      </c>
      <c r="D8" s="330">
        <v>0</v>
      </c>
      <c r="E8" s="331"/>
      <c r="F8" s="324" t="str">
        <f t="shared" si="0"/>
        <v>否</v>
      </c>
      <c r="G8" s="308" t="str">
        <f t="shared" si="1"/>
        <v>项</v>
      </c>
    </row>
    <row r="9" ht="36" hidden="1" customHeight="1" spans="1:7">
      <c r="A9" s="325" t="s">
        <v>2657</v>
      </c>
      <c r="B9" s="326" t="s">
        <v>2658</v>
      </c>
      <c r="C9" s="327">
        <v>0</v>
      </c>
      <c r="D9" s="327">
        <v>0</v>
      </c>
      <c r="E9" s="328" t="str">
        <f t="shared" si="2"/>
        <v/>
      </c>
      <c r="F9" s="324" t="str">
        <f t="shared" si="0"/>
        <v>否</v>
      </c>
      <c r="G9" s="308" t="str">
        <f t="shared" si="1"/>
        <v>项</v>
      </c>
    </row>
    <row r="10" ht="36" hidden="1" customHeight="1" spans="1:7">
      <c r="A10" s="325" t="s">
        <v>2659</v>
      </c>
      <c r="B10" s="329" t="s">
        <v>2660</v>
      </c>
      <c r="C10" s="330">
        <v>0</v>
      </c>
      <c r="D10" s="330">
        <v>0</v>
      </c>
      <c r="E10" s="331"/>
      <c r="F10" s="324" t="str">
        <f t="shared" si="0"/>
        <v>否</v>
      </c>
      <c r="G10" s="308" t="str">
        <f t="shared" si="1"/>
        <v>项</v>
      </c>
    </row>
    <row r="11" ht="36" hidden="1" customHeight="1" spans="1:7">
      <c r="A11" s="320" t="s">
        <v>2661</v>
      </c>
      <c r="B11" s="332" t="s">
        <v>2662</v>
      </c>
      <c r="C11" s="333">
        <v>0</v>
      </c>
      <c r="D11" s="333">
        <v>0</v>
      </c>
      <c r="E11" s="323" t="str">
        <f t="shared" si="2"/>
        <v/>
      </c>
      <c r="F11" s="324" t="str">
        <f t="shared" si="0"/>
        <v>否</v>
      </c>
      <c r="G11" s="308" t="str">
        <f t="shared" si="1"/>
        <v>款</v>
      </c>
    </row>
    <row r="12" ht="36" hidden="1" customHeight="1" spans="1:7">
      <c r="A12" s="325" t="s">
        <v>2663</v>
      </c>
      <c r="B12" s="326" t="s">
        <v>2664</v>
      </c>
      <c r="C12" s="327">
        <v>0</v>
      </c>
      <c r="D12" s="327">
        <v>0</v>
      </c>
      <c r="E12" s="328" t="str">
        <f t="shared" si="2"/>
        <v/>
      </c>
      <c r="F12" s="324" t="str">
        <f t="shared" si="0"/>
        <v>否</v>
      </c>
      <c r="G12" s="308" t="str">
        <f t="shared" si="1"/>
        <v>项</v>
      </c>
    </row>
    <row r="13" ht="36" hidden="1" customHeight="1" spans="1:7">
      <c r="A13" s="325" t="s">
        <v>2665</v>
      </c>
      <c r="B13" s="326" t="s">
        <v>2666</v>
      </c>
      <c r="C13" s="327">
        <v>0</v>
      </c>
      <c r="D13" s="327">
        <v>0</v>
      </c>
      <c r="E13" s="328" t="str">
        <f t="shared" si="2"/>
        <v/>
      </c>
      <c r="F13" s="324" t="str">
        <f t="shared" si="0"/>
        <v>否</v>
      </c>
      <c r="G13" s="308" t="str">
        <f t="shared" si="1"/>
        <v>项</v>
      </c>
    </row>
    <row r="14" ht="36" hidden="1" customHeight="1" spans="1:7">
      <c r="A14" s="325" t="s">
        <v>2667</v>
      </c>
      <c r="B14" s="326" t="s">
        <v>2668</v>
      </c>
      <c r="C14" s="327">
        <v>0</v>
      </c>
      <c r="D14" s="327">
        <v>0</v>
      </c>
      <c r="E14" s="328" t="str">
        <f t="shared" si="2"/>
        <v/>
      </c>
      <c r="F14" s="324" t="str">
        <f t="shared" si="0"/>
        <v>否</v>
      </c>
      <c r="G14" s="308" t="str">
        <f t="shared" si="1"/>
        <v>项</v>
      </c>
    </row>
    <row r="15" ht="36" hidden="1" customHeight="1" spans="1:7">
      <c r="A15" s="325" t="s">
        <v>2669</v>
      </c>
      <c r="B15" s="326" t="s">
        <v>2670</v>
      </c>
      <c r="C15" s="327">
        <v>0</v>
      </c>
      <c r="D15" s="327">
        <v>0</v>
      </c>
      <c r="E15" s="328" t="str">
        <f t="shared" si="2"/>
        <v/>
      </c>
      <c r="F15" s="324" t="str">
        <f t="shared" si="0"/>
        <v>否</v>
      </c>
      <c r="G15" s="308" t="str">
        <f t="shared" si="1"/>
        <v>项</v>
      </c>
    </row>
    <row r="16" ht="36" hidden="1" customHeight="1" spans="1:7">
      <c r="A16" s="325" t="s">
        <v>2671</v>
      </c>
      <c r="B16" s="326" t="s">
        <v>2672</v>
      </c>
      <c r="C16" s="327">
        <v>0</v>
      </c>
      <c r="D16" s="327">
        <v>0</v>
      </c>
      <c r="E16" s="328" t="str">
        <f t="shared" si="2"/>
        <v/>
      </c>
      <c r="F16" s="324" t="str">
        <f t="shared" si="0"/>
        <v>否</v>
      </c>
      <c r="G16" s="308" t="str">
        <f t="shared" si="1"/>
        <v>项</v>
      </c>
    </row>
    <row r="17" ht="36" hidden="1" customHeight="1" spans="1:7">
      <c r="A17" s="320" t="s">
        <v>2673</v>
      </c>
      <c r="B17" s="332" t="s">
        <v>2674</v>
      </c>
      <c r="C17" s="333">
        <v>0</v>
      </c>
      <c r="D17" s="333">
        <v>0</v>
      </c>
      <c r="E17" s="323" t="str">
        <f t="shared" si="2"/>
        <v/>
      </c>
      <c r="F17" s="324" t="str">
        <f t="shared" si="0"/>
        <v>否</v>
      </c>
      <c r="G17" s="308" t="str">
        <f t="shared" si="1"/>
        <v>款</v>
      </c>
    </row>
    <row r="18" ht="36" hidden="1" customHeight="1" spans="1:7">
      <c r="A18" s="325" t="s">
        <v>2675</v>
      </c>
      <c r="B18" s="326" t="s">
        <v>2676</v>
      </c>
      <c r="C18" s="327">
        <v>0</v>
      </c>
      <c r="D18" s="327">
        <v>0</v>
      </c>
      <c r="E18" s="328" t="str">
        <f t="shared" si="2"/>
        <v/>
      </c>
      <c r="F18" s="324" t="str">
        <f t="shared" si="0"/>
        <v>否</v>
      </c>
      <c r="G18" s="308" t="str">
        <f t="shared" si="1"/>
        <v>项</v>
      </c>
    </row>
    <row r="19" ht="36" hidden="1" customHeight="1" spans="1:7">
      <c r="A19" s="325" t="s">
        <v>2677</v>
      </c>
      <c r="B19" s="326" t="s">
        <v>2678</v>
      </c>
      <c r="C19" s="327">
        <v>0</v>
      </c>
      <c r="D19" s="327">
        <v>0</v>
      </c>
      <c r="E19" s="328" t="str">
        <f t="shared" si="2"/>
        <v/>
      </c>
      <c r="F19" s="324" t="str">
        <f t="shared" si="0"/>
        <v>否</v>
      </c>
      <c r="G19" s="308" t="str">
        <f t="shared" si="1"/>
        <v>项</v>
      </c>
    </row>
    <row r="20" ht="36" customHeight="1" spans="1:7">
      <c r="A20" s="320" t="s">
        <v>83</v>
      </c>
      <c r="B20" s="321" t="s">
        <v>2679</v>
      </c>
      <c r="C20" s="322">
        <f>C21+C25+C29</f>
        <v>2361</v>
      </c>
      <c r="D20" s="322">
        <f>D21+D25+D29</f>
        <v>0</v>
      </c>
      <c r="E20" s="323">
        <f t="shared" si="2"/>
        <v>-1</v>
      </c>
      <c r="F20" s="324" t="str">
        <f t="shared" si="0"/>
        <v>是</v>
      </c>
      <c r="G20" s="308" t="str">
        <f t="shared" si="1"/>
        <v>类</v>
      </c>
    </row>
    <row r="21" ht="36" customHeight="1" spans="1:7">
      <c r="A21" s="320" t="s">
        <v>2680</v>
      </c>
      <c r="B21" s="332" t="s">
        <v>2681</v>
      </c>
      <c r="C21" s="333">
        <v>2361</v>
      </c>
      <c r="D21" s="333">
        <v>0</v>
      </c>
      <c r="E21" s="323">
        <f t="shared" si="2"/>
        <v>-1</v>
      </c>
      <c r="F21" s="324" t="str">
        <f t="shared" si="0"/>
        <v>是</v>
      </c>
      <c r="G21" s="308" t="str">
        <f t="shared" si="1"/>
        <v>款</v>
      </c>
    </row>
    <row r="22" ht="36" hidden="1" customHeight="1" spans="1:7">
      <c r="A22" s="325" t="s">
        <v>2682</v>
      </c>
      <c r="B22" s="326" t="s">
        <v>2683</v>
      </c>
      <c r="C22" s="327">
        <v>1724</v>
      </c>
      <c r="D22" s="327">
        <v>0</v>
      </c>
      <c r="E22" s="328">
        <f t="shared" si="2"/>
        <v>-1</v>
      </c>
      <c r="F22" s="324" t="str">
        <f t="shared" si="0"/>
        <v>是</v>
      </c>
      <c r="G22" s="308" t="str">
        <f t="shared" si="1"/>
        <v>项</v>
      </c>
    </row>
    <row r="23" ht="36" hidden="1" customHeight="1" spans="1:7">
      <c r="A23" s="325" t="s">
        <v>2684</v>
      </c>
      <c r="B23" s="326" t="s">
        <v>2685</v>
      </c>
      <c r="C23" s="327">
        <v>637</v>
      </c>
      <c r="D23" s="327">
        <v>0</v>
      </c>
      <c r="E23" s="328">
        <f t="shared" si="2"/>
        <v>-1</v>
      </c>
      <c r="F23" s="324" t="str">
        <f t="shared" si="0"/>
        <v>是</v>
      </c>
      <c r="G23" s="308" t="str">
        <f t="shared" si="1"/>
        <v>项</v>
      </c>
    </row>
    <row r="24" ht="36" hidden="1" customHeight="1" spans="1:7">
      <c r="A24" s="325" t="s">
        <v>2686</v>
      </c>
      <c r="B24" s="326" t="s">
        <v>2687</v>
      </c>
      <c r="C24" s="327">
        <v>0</v>
      </c>
      <c r="D24" s="327">
        <v>0</v>
      </c>
      <c r="E24" s="328" t="str">
        <f t="shared" si="2"/>
        <v/>
      </c>
      <c r="F24" s="324" t="str">
        <f t="shared" si="0"/>
        <v>否</v>
      </c>
      <c r="G24" s="308" t="str">
        <f t="shared" si="1"/>
        <v>项</v>
      </c>
    </row>
    <row r="25" ht="36" hidden="1" customHeight="1" spans="1:7">
      <c r="A25" s="320" t="s">
        <v>2688</v>
      </c>
      <c r="B25" s="332" t="s">
        <v>2689</v>
      </c>
      <c r="C25" s="333">
        <v>0</v>
      </c>
      <c r="D25" s="333">
        <v>0</v>
      </c>
      <c r="E25" s="323" t="str">
        <f t="shared" si="2"/>
        <v/>
      </c>
      <c r="F25" s="324" t="str">
        <f t="shared" si="0"/>
        <v>否</v>
      </c>
      <c r="G25" s="308" t="str">
        <f t="shared" si="1"/>
        <v>款</v>
      </c>
    </row>
    <row r="26" ht="36" hidden="1" customHeight="1" spans="1:7">
      <c r="A26" s="325" t="s">
        <v>2690</v>
      </c>
      <c r="B26" s="326" t="s">
        <v>2683</v>
      </c>
      <c r="C26" s="327">
        <v>0</v>
      </c>
      <c r="D26" s="327">
        <v>0</v>
      </c>
      <c r="E26" s="328" t="str">
        <f t="shared" si="2"/>
        <v/>
      </c>
      <c r="F26" s="324" t="str">
        <f t="shared" si="0"/>
        <v>否</v>
      </c>
      <c r="G26" s="308" t="str">
        <f t="shared" si="1"/>
        <v>项</v>
      </c>
    </row>
    <row r="27" ht="36" hidden="1" customHeight="1" spans="1:7">
      <c r="A27" s="325" t="s">
        <v>2691</v>
      </c>
      <c r="B27" s="326" t="s">
        <v>2685</v>
      </c>
      <c r="C27" s="327">
        <v>0</v>
      </c>
      <c r="D27" s="327">
        <v>0</v>
      </c>
      <c r="E27" s="328" t="str">
        <f t="shared" si="2"/>
        <v/>
      </c>
      <c r="F27" s="324" t="str">
        <f t="shared" si="0"/>
        <v>否</v>
      </c>
      <c r="G27" s="308" t="str">
        <f t="shared" si="1"/>
        <v>项</v>
      </c>
    </row>
    <row r="28" ht="36" hidden="1" customHeight="1" spans="1:7">
      <c r="A28" s="325" t="s">
        <v>2692</v>
      </c>
      <c r="B28" s="326" t="s">
        <v>2693</v>
      </c>
      <c r="C28" s="327">
        <v>0</v>
      </c>
      <c r="D28" s="327">
        <v>0</v>
      </c>
      <c r="E28" s="328" t="str">
        <f t="shared" si="2"/>
        <v/>
      </c>
      <c r="F28" s="324" t="str">
        <f t="shared" si="0"/>
        <v>否</v>
      </c>
      <c r="G28" s="308" t="str">
        <f t="shared" si="1"/>
        <v>项</v>
      </c>
    </row>
    <row r="29" s="303" customFormat="1" ht="36" hidden="1" customHeight="1" spans="1:7">
      <c r="A29" s="320" t="s">
        <v>2694</v>
      </c>
      <c r="B29" s="332" t="s">
        <v>2695</v>
      </c>
      <c r="C29" s="333">
        <v>0</v>
      </c>
      <c r="D29" s="333">
        <v>0</v>
      </c>
      <c r="E29" s="323" t="str">
        <f t="shared" si="2"/>
        <v/>
      </c>
      <c r="F29" s="324" t="str">
        <f t="shared" si="0"/>
        <v>否</v>
      </c>
      <c r="G29" s="308" t="str">
        <f t="shared" si="1"/>
        <v>款</v>
      </c>
    </row>
    <row r="30" ht="36" hidden="1" customHeight="1" spans="1:7">
      <c r="A30" s="325" t="s">
        <v>2696</v>
      </c>
      <c r="B30" s="326" t="s">
        <v>2685</v>
      </c>
      <c r="C30" s="327">
        <v>0</v>
      </c>
      <c r="D30" s="327">
        <v>0</v>
      </c>
      <c r="E30" s="328" t="str">
        <f t="shared" si="2"/>
        <v/>
      </c>
      <c r="F30" s="324" t="str">
        <f t="shared" si="0"/>
        <v>否</v>
      </c>
      <c r="G30" s="308" t="str">
        <f t="shared" si="1"/>
        <v>项</v>
      </c>
    </row>
    <row r="31" ht="36" hidden="1" customHeight="1" spans="1:7">
      <c r="A31" s="325" t="s">
        <v>2697</v>
      </c>
      <c r="B31" s="326" t="s">
        <v>2698</v>
      </c>
      <c r="C31" s="327">
        <v>0</v>
      </c>
      <c r="D31" s="327">
        <v>0</v>
      </c>
      <c r="E31" s="328" t="str">
        <f t="shared" si="2"/>
        <v/>
      </c>
      <c r="F31" s="324" t="str">
        <f t="shared" si="0"/>
        <v>否</v>
      </c>
      <c r="G31" s="308" t="str">
        <f t="shared" si="1"/>
        <v>项</v>
      </c>
    </row>
    <row r="32" ht="36" customHeight="1" spans="1:7">
      <c r="A32" s="320" t="s">
        <v>87</v>
      </c>
      <c r="B32" s="321" t="s">
        <v>2699</v>
      </c>
      <c r="C32" s="322">
        <f>C33+C38</f>
        <v>0</v>
      </c>
      <c r="D32" s="322">
        <f>D33+D38</f>
        <v>0</v>
      </c>
      <c r="E32" s="334"/>
      <c r="F32" s="324" t="str">
        <f t="shared" si="0"/>
        <v>是</v>
      </c>
      <c r="G32" s="308" t="str">
        <f t="shared" si="1"/>
        <v>类</v>
      </c>
    </row>
    <row r="33" ht="36" hidden="1" customHeight="1" spans="1:7">
      <c r="A33" s="320" t="s">
        <v>2700</v>
      </c>
      <c r="B33" s="332" t="s">
        <v>2701</v>
      </c>
      <c r="C33" s="333">
        <v>0</v>
      </c>
      <c r="D33" s="333">
        <v>0</v>
      </c>
      <c r="E33" s="323" t="str">
        <f t="shared" si="2"/>
        <v/>
      </c>
      <c r="F33" s="324" t="str">
        <f t="shared" si="0"/>
        <v>否</v>
      </c>
      <c r="G33" s="308" t="str">
        <f t="shared" si="1"/>
        <v>款</v>
      </c>
    </row>
    <row r="34" ht="36" hidden="1" customHeight="1" spans="1:7">
      <c r="A34" s="325">
        <v>2116001</v>
      </c>
      <c r="B34" s="326" t="s">
        <v>2702</v>
      </c>
      <c r="C34" s="327">
        <v>0</v>
      </c>
      <c r="D34" s="327">
        <v>0</v>
      </c>
      <c r="E34" s="328" t="str">
        <f t="shared" si="2"/>
        <v/>
      </c>
      <c r="F34" s="324" t="str">
        <f t="shared" si="0"/>
        <v>否</v>
      </c>
      <c r="G34" s="308" t="str">
        <f t="shared" si="1"/>
        <v>项</v>
      </c>
    </row>
    <row r="35" ht="36" hidden="1" customHeight="1" spans="1:7">
      <c r="A35" s="325">
        <v>2116002</v>
      </c>
      <c r="B35" s="326" t="s">
        <v>2703</v>
      </c>
      <c r="C35" s="327">
        <v>0</v>
      </c>
      <c r="D35" s="327">
        <v>0</v>
      </c>
      <c r="E35" s="328" t="str">
        <f t="shared" si="2"/>
        <v/>
      </c>
      <c r="F35" s="324" t="str">
        <f t="shared" si="0"/>
        <v>否</v>
      </c>
      <c r="G35" s="308" t="str">
        <f t="shared" si="1"/>
        <v>项</v>
      </c>
    </row>
    <row r="36" ht="36" hidden="1" customHeight="1" spans="1:7">
      <c r="A36" s="325">
        <v>2116003</v>
      </c>
      <c r="B36" s="326" t="s">
        <v>2704</v>
      </c>
      <c r="C36" s="327">
        <v>0</v>
      </c>
      <c r="D36" s="327">
        <v>0</v>
      </c>
      <c r="E36" s="328" t="str">
        <f t="shared" si="2"/>
        <v/>
      </c>
      <c r="F36" s="324" t="str">
        <f t="shared" si="0"/>
        <v>否</v>
      </c>
      <c r="G36" s="308" t="str">
        <f t="shared" si="1"/>
        <v>项</v>
      </c>
    </row>
    <row r="37" s="303" customFormat="1" ht="36" hidden="1" customHeight="1" spans="1:7">
      <c r="A37" s="325">
        <v>2116099</v>
      </c>
      <c r="B37" s="326" t="s">
        <v>2705</v>
      </c>
      <c r="C37" s="327">
        <v>0</v>
      </c>
      <c r="D37" s="327">
        <v>0</v>
      </c>
      <c r="E37" s="328" t="str">
        <f t="shared" si="2"/>
        <v/>
      </c>
      <c r="F37" s="324" t="str">
        <f t="shared" si="0"/>
        <v>否</v>
      </c>
      <c r="G37" s="308" t="str">
        <f t="shared" si="1"/>
        <v>项</v>
      </c>
    </row>
    <row r="38" ht="36" hidden="1" customHeight="1" spans="1:7">
      <c r="A38" s="320">
        <v>21161</v>
      </c>
      <c r="B38" s="332" t="s">
        <v>2706</v>
      </c>
      <c r="C38" s="333">
        <v>0</v>
      </c>
      <c r="D38" s="333">
        <v>0</v>
      </c>
      <c r="E38" s="323" t="str">
        <f t="shared" si="2"/>
        <v/>
      </c>
      <c r="F38" s="324" t="str">
        <f t="shared" si="0"/>
        <v>否</v>
      </c>
      <c r="G38" s="308" t="str">
        <f t="shared" si="1"/>
        <v>款</v>
      </c>
    </row>
    <row r="39" ht="36" hidden="1" customHeight="1" spans="1:7">
      <c r="A39" s="325">
        <v>2116101</v>
      </c>
      <c r="B39" s="326" t="s">
        <v>2707</v>
      </c>
      <c r="C39" s="327">
        <v>0</v>
      </c>
      <c r="D39" s="327">
        <v>0</v>
      </c>
      <c r="E39" s="328" t="str">
        <f t="shared" si="2"/>
        <v/>
      </c>
      <c r="F39" s="324" t="str">
        <f t="shared" si="0"/>
        <v>否</v>
      </c>
      <c r="G39" s="308" t="str">
        <f t="shared" si="1"/>
        <v>项</v>
      </c>
    </row>
    <row r="40" ht="36" hidden="1" customHeight="1" spans="1:7">
      <c r="A40" s="325">
        <v>2116102</v>
      </c>
      <c r="B40" s="326" t="s">
        <v>2708</v>
      </c>
      <c r="C40" s="327">
        <v>0</v>
      </c>
      <c r="D40" s="327">
        <v>0</v>
      </c>
      <c r="E40" s="328" t="str">
        <f t="shared" si="2"/>
        <v/>
      </c>
      <c r="F40" s="324" t="str">
        <f t="shared" si="0"/>
        <v>否</v>
      </c>
      <c r="G40" s="308" t="str">
        <f t="shared" si="1"/>
        <v>项</v>
      </c>
    </row>
    <row r="41" ht="36" hidden="1" customHeight="1" spans="1:7">
      <c r="A41" s="325">
        <v>2116103</v>
      </c>
      <c r="B41" s="326" t="s">
        <v>2709</v>
      </c>
      <c r="C41" s="327">
        <v>0</v>
      </c>
      <c r="D41" s="327">
        <v>0</v>
      </c>
      <c r="E41" s="328" t="str">
        <f t="shared" si="2"/>
        <v/>
      </c>
      <c r="F41" s="324" t="str">
        <f t="shared" si="0"/>
        <v>否</v>
      </c>
      <c r="G41" s="308" t="str">
        <f t="shared" si="1"/>
        <v>项</v>
      </c>
    </row>
    <row r="42" ht="36" hidden="1" customHeight="1" spans="1:7">
      <c r="A42" s="325">
        <v>2116104</v>
      </c>
      <c r="B42" s="326" t="s">
        <v>2710</v>
      </c>
      <c r="C42" s="327">
        <v>0</v>
      </c>
      <c r="D42" s="327">
        <v>0</v>
      </c>
      <c r="E42" s="328" t="str">
        <f t="shared" si="2"/>
        <v/>
      </c>
      <c r="F42" s="324" t="str">
        <f t="shared" si="0"/>
        <v>否</v>
      </c>
      <c r="G42" s="308" t="str">
        <f t="shared" si="1"/>
        <v>项</v>
      </c>
    </row>
    <row r="43" ht="36" customHeight="1" spans="1:7">
      <c r="A43" s="320" t="s">
        <v>89</v>
      </c>
      <c r="B43" s="321" t="s">
        <v>2711</v>
      </c>
      <c r="C43" s="322">
        <f>C44+C57+C61+C62+C68+C72+C76+C80+C86+C89</f>
        <v>76689</v>
      </c>
      <c r="D43" s="322">
        <f>D44+D57+D61+D62+D68+D72+D76+D80+D86+D89</f>
        <v>20830</v>
      </c>
      <c r="E43" s="323">
        <f t="shared" si="2"/>
        <v>-0.728</v>
      </c>
      <c r="F43" s="324" t="str">
        <f t="shared" si="0"/>
        <v>是</v>
      </c>
      <c r="G43" s="308" t="str">
        <f t="shared" si="1"/>
        <v>类</v>
      </c>
    </row>
    <row r="44" ht="36" customHeight="1" spans="1:7">
      <c r="A44" s="320" t="s">
        <v>2712</v>
      </c>
      <c r="B44" s="321" t="s">
        <v>2713</v>
      </c>
      <c r="C44" s="322">
        <v>72089</v>
      </c>
      <c r="D44" s="322">
        <v>16630</v>
      </c>
      <c r="E44" s="323">
        <f t="shared" si="2"/>
        <v>-0.769</v>
      </c>
      <c r="F44" s="324" t="str">
        <f t="shared" si="0"/>
        <v>是</v>
      </c>
      <c r="G44" s="308" t="str">
        <f t="shared" si="1"/>
        <v>款</v>
      </c>
    </row>
    <row r="45" ht="36" hidden="1" customHeight="1" spans="1:7">
      <c r="A45" s="325" t="s">
        <v>2714</v>
      </c>
      <c r="B45" s="326" t="s">
        <v>2715</v>
      </c>
      <c r="C45" s="327">
        <v>1300</v>
      </c>
      <c r="D45" s="327">
        <v>0</v>
      </c>
      <c r="E45" s="328">
        <f t="shared" si="2"/>
        <v>-1</v>
      </c>
      <c r="F45" s="324" t="str">
        <f t="shared" si="0"/>
        <v>是</v>
      </c>
      <c r="G45" s="308" t="str">
        <f t="shared" si="1"/>
        <v>项</v>
      </c>
    </row>
    <row r="46" ht="36" hidden="1" customHeight="1" spans="1:7">
      <c r="A46" s="325" t="s">
        <v>2716</v>
      </c>
      <c r="B46" s="326" t="s">
        <v>2717</v>
      </c>
      <c r="C46" s="327">
        <v>0</v>
      </c>
      <c r="D46" s="327">
        <v>1000</v>
      </c>
      <c r="E46" s="328" t="str">
        <f t="shared" si="2"/>
        <v/>
      </c>
      <c r="F46" s="324" t="str">
        <f t="shared" si="0"/>
        <v>是</v>
      </c>
      <c r="G46" s="308" t="str">
        <f t="shared" si="1"/>
        <v>项</v>
      </c>
    </row>
    <row r="47" ht="36" hidden="1" customHeight="1" spans="1:7">
      <c r="A47" s="325" t="s">
        <v>2718</v>
      </c>
      <c r="B47" s="326" t="s">
        <v>2719</v>
      </c>
      <c r="C47" s="327">
        <v>0</v>
      </c>
      <c r="D47" s="327">
        <v>0</v>
      </c>
      <c r="E47" s="328" t="str">
        <f t="shared" si="2"/>
        <v/>
      </c>
      <c r="F47" s="324" t="str">
        <f t="shared" si="0"/>
        <v>否</v>
      </c>
      <c r="G47" s="308" t="str">
        <f t="shared" si="1"/>
        <v>项</v>
      </c>
    </row>
    <row r="48" ht="36" hidden="1" customHeight="1" spans="1:7">
      <c r="A48" s="325" t="s">
        <v>2720</v>
      </c>
      <c r="B48" s="326" t="s">
        <v>2721</v>
      </c>
      <c r="C48" s="327">
        <v>1280</v>
      </c>
      <c r="D48" s="327">
        <v>305</v>
      </c>
      <c r="E48" s="328">
        <f t="shared" si="2"/>
        <v>-0.762</v>
      </c>
      <c r="F48" s="324" t="str">
        <f t="shared" si="0"/>
        <v>是</v>
      </c>
      <c r="G48" s="308" t="str">
        <f t="shared" si="1"/>
        <v>项</v>
      </c>
    </row>
    <row r="49" ht="36" hidden="1" customHeight="1" spans="1:7">
      <c r="A49" s="325" t="s">
        <v>2722</v>
      </c>
      <c r="B49" s="326" t="s">
        <v>2723</v>
      </c>
      <c r="C49" s="327">
        <v>0</v>
      </c>
      <c r="D49" s="327">
        <v>0</v>
      </c>
      <c r="E49" s="328" t="str">
        <f t="shared" si="2"/>
        <v/>
      </c>
      <c r="F49" s="324" t="str">
        <f t="shared" si="0"/>
        <v>否</v>
      </c>
      <c r="G49" s="308" t="str">
        <f t="shared" si="1"/>
        <v>项</v>
      </c>
    </row>
    <row r="50" ht="36" hidden="1" customHeight="1" spans="1:7">
      <c r="A50" s="325" t="s">
        <v>2724</v>
      </c>
      <c r="B50" s="326" t="s">
        <v>2725</v>
      </c>
      <c r="C50" s="327">
        <v>0</v>
      </c>
      <c r="D50" s="327">
        <v>0</v>
      </c>
      <c r="E50" s="328" t="str">
        <f t="shared" si="2"/>
        <v/>
      </c>
      <c r="F50" s="324" t="str">
        <f t="shared" si="0"/>
        <v>否</v>
      </c>
      <c r="G50" s="308" t="str">
        <f t="shared" si="1"/>
        <v>项</v>
      </c>
    </row>
    <row r="51" ht="36" hidden="1" customHeight="1" spans="1:7">
      <c r="A51" s="325" t="s">
        <v>2726</v>
      </c>
      <c r="B51" s="326" t="s">
        <v>2727</v>
      </c>
      <c r="C51" s="327">
        <v>0</v>
      </c>
      <c r="D51" s="327">
        <v>0</v>
      </c>
      <c r="E51" s="328" t="str">
        <f t="shared" si="2"/>
        <v/>
      </c>
      <c r="F51" s="324" t="str">
        <f t="shared" si="0"/>
        <v>否</v>
      </c>
      <c r="G51" s="308" t="str">
        <f t="shared" si="1"/>
        <v>项</v>
      </c>
    </row>
    <row r="52" ht="36" hidden="1" customHeight="1" spans="1:7">
      <c r="A52" s="325" t="s">
        <v>2728</v>
      </c>
      <c r="B52" s="326" t="s">
        <v>2729</v>
      </c>
      <c r="C52" s="327">
        <v>0</v>
      </c>
      <c r="D52" s="327">
        <v>0</v>
      </c>
      <c r="E52" s="328" t="str">
        <f t="shared" si="2"/>
        <v/>
      </c>
      <c r="F52" s="324" t="str">
        <f t="shared" si="0"/>
        <v>否</v>
      </c>
      <c r="G52" s="308" t="str">
        <f t="shared" si="1"/>
        <v>项</v>
      </c>
    </row>
    <row r="53" ht="36" hidden="1" customHeight="1" spans="1:7">
      <c r="A53" s="325" t="s">
        <v>2730</v>
      </c>
      <c r="B53" s="326" t="s">
        <v>2731</v>
      </c>
      <c r="C53" s="327">
        <v>0</v>
      </c>
      <c r="D53" s="327">
        <v>0</v>
      </c>
      <c r="E53" s="328" t="str">
        <f t="shared" si="2"/>
        <v/>
      </c>
      <c r="F53" s="324" t="str">
        <f t="shared" si="0"/>
        <v>否</v>
      </c>
      <c r="G53" s="308" t="str">
        <f t="shared" si="1"/>
        <v>项</v>
      </c>
    </row>
    <row r="54" ht="36" hidden="1" customHeight="1" spans="1:7">
      <c r="A54" s="325" t="s">
        <v>2732</v>
      </c>
      <c r="B54" s="326" t="s">
        <v>2733</v>
      </c>
      <c r="C54" s="327">
        <v>0</v>
      </c>
      <c r="D54" s="327">
        <v>0</v>
      </c>
      <c r="E54" s="328" t="str">
        <f t="shared" si="2"/>
        <v/>
      </c>
      <c r="F54" s="324" t="str">
        <f t="shared" si="0"/>
        <v>否</v>
      </c>
      <c r="G54" s="308" t="str">
        <f t="shared" si="1"/>
        <v>项</v>
      </c>
    </row>
    <row r="55" ht="36" hidden="1" customHeight="1" spans="1:7">
      <c r="A55" s="325" t="s">
        <v>2734</v>
      </c>
      <c r="B55" s="326" t="s">
        <v>2735</v>
      </c>
      <c r="C55" s="327">
        <v>0</v>
      </c>
      <c r="D55" s="327">
        <v>0</v>
      </c>
      <c r="E55" s="328" t="str">
        <f t="shared" si="2"/>
        <v/>
      </c>
      <c r="F55" s="324" t="str">
        <f t="shared" si="0"/>
        <v>否</v>
      </c>
      <c r="G55" s="308" t="str">
        <f t="shared" si="1"/>
        <v>项</v>
      </c>
    </row>
    <row r="56" ht="36" hidden="1" customHeight="1" spans="1:7">
      <c r="A56" s="325" t="s">
        <v>2736</v>
      </c>
      <c r="B56" s="329" t="s">
        <v>2737</v>
      </c>
      <c r="C56" s="330">
        <v>65509</v>
      </c>
      <c r="D56" s="330">
        <v>15212</v>
      </c>
      <c r="E56" s="328">
        <f t="shared" si="2"/>
        <v>-0.768</v>
      </c>
      <c r="F56" s="324" t="str">
        <f t="shared" si="0"/>
        <v>是</v>
      </c>
      <c r="G56" s="308" t="str">
        <f t="shared" si="1"/>
        <v>项</v>
      </c>
    </row>
    <row r="57" ht="36" hidden="1" customHeight="1" spans="1:7">
      <c r="A57" s="320" t="s">
        <v>2738</v>
      </c>
      <c r="B57" s="332" t="s">
        <v>2739</v>
      </c>
      <c r="C57" s="333">
        <v>0</v>
      </c>
      <c r="D57" s="333">
        <v>0</v>
      </c>
      <c r="E57" s="323" t="str">
        <f t="shared" si="2"/>
        <v/>
      </c>
      <c r="F57" s="324" t="str">
        <f t="shared" si="0"/>
        <v>否</v>
      </c>
      <c r="G57" s="308" t="str">
        <f t="shared" si="1"/>
        <v>款</v>
      </c>
    </row>
    <row r="58" ht="36" hidden="1" customHeight="1" spans="1:7">
      <c r="A58" s="325" t="s">
        <v>2740</v>
      </c>
      <c r="B58" s="326" t="s">
        <v>2715</v>
      </c>
      <c r="C58" s="327">
        <v>0</v>
      </c>
      <c r="D58" s="327">
        <v>0</v>
      </c>
      <c r="E58" s="328" t="str">
        <f t="shared" si="2"/>
        <v/>
      </c>
      <c r="F58" s="324" t="str">
        <f t="shared" si="0"/>
        <v>否</v>
      </c>
      <c r="G58" s="308" t="str">
        <f t="shared" si="1"/>
        <v>项</v>
      </c>
    </row>
    <row r="59" ht="36" hidden="1" customHeight="1" spans="1:7">
      <c r="A59" s="325" t="s">
        <v>2741</v>
      </c>
      <c r="B59" s="326" t="s">
        <v>2717</v>
      </c>
      <c r="C59" s="327">
        <v>0</v>
      </c>
      <c r="D59" s="327">
        <v>0</v>
      </c>
      <c r="E59" s="328" t="str">
        <f t="shared" si="2"/>
        <v/>
      </c>
      <c r="F59" s="324" t="str">
        <f t="shared" si="0"/>
        <v>否</v>
      </c>
      <c r="G59" s="308" t="str">
        <f t="shared" si="1"/>
        <v>项</v>
      </c>
    </row>
    <row r="60" ht="36" hidden="1" customHeight="1" spans="1:7">
      <c r="A60" s="325" t="s">
        <v>2742</v>
      </c>
      <c r="B60" s="326" t="s">
        <v>2743</v>
      </c>
      <c r="C60" s="327">
        <v>0</v>
      </c>
      <c r="D60" s="327">
        <v>0</v>
      </c>
      <c r="E60" s="328" t="str">
        <f t="shared" si="2"/>
        <v/>
      </c>
      <c r="F60" s="324" t="str">
        <f t="shared" si="0"/>
        <v>否</v>
      </c>
      <c r="G60" s="308" t="str">
        <f t="shared" si="1"/>
        <v>项</v>
      </c>
    </row>
    <row r="61" ht="36" hidden="1" customHeight="1" spans="1:7">
      <c r="A61" s="320" t="s">
        <v>2744</v>
      </c>
      <c r="B61" s="332" t="s">
        <v>2745</v>
      </c>
      <c r="C61" s="333">
        <v>0</v>
      </c>
      <c r="D61" s="333">
        <v>0</v>
      </c>
      <c r="E61" s="323" t="str">
        <f t="shared" si="2"/>
        <v/>
      </c>
      <c r="F61" s="324" t="str">
        <f t="shared" si="0"/>
        <v>否</v>
      </c>
      <c r="G61" s="308" t="str">
        <f t="shared" si="1"/>
        <v>款</v>
      </c>
    </row>
    <row r="62" ht="36" hidden="1" customHeight="1" spans="1:7">
      <c r="A62" s="320" t="s">
        <v>2746</v>
      </c>
      <c r="B62" s="332" t="s">
        <v>2747</v>
      </c>
      <c r="C62" s="333">
        <v>0</v>
      </c>
      <c r="D62" s="333">
        <v>0</v>
      </c>
      <c r="E62" s="323" t="str">
        <f t="shared" si="2"/>
        <v/>
      </c>
      <c r="F62" s="324" t="str">
        <f t="shared" si="0"/>
        <v>否</v>
      </c>
      <c r="G62" s="308" t="str">
        <f t="shared" si="1"/>
        <v>款</v>
      </c>
    </row>
    <row r="63" ht="36" hidden="1" customHeight="1" spans="1:7">
      <c r="A63" s="325" t="s">
        <v>2748</v>
      </c>
      <c r="B63" s="326" t="s">
        <v>2749</v>
      </c>
      <c r="C63" s="327">
        <v>0</v>
      </c>
      <c r="D63" s="327">
        <v>0</v>
      </c>
      <c r="E63" s="328" t="str">
        <f t="shared" si="2"/>
        <v/>
      </c>
      <c r="F63" s="324" t="str">
        <f t="shared" si="0"/>
        <v>否</v>
      </c>
      <c r="G63" s="308" t="str">
        <f t="shared" si="1"/>
        <v>项</v>
      </c>
    </row>
    <row r="64" ht="36" hidden="1" customHeight="1" spans="1:7">
      <c r="A64" s="325" t="s">
        <v>2750</v>
      </c>
      <c r="B64" s="326" t="s">
        <v>2751</v>
      </c>
      <c r="C64" s="327">
        <v>0</v>
      </c>
      <c r="D64" s="327">
        <v>0</v>
      </c>
      <c r="E64" s="328" t="str">
        <f t="shared" si="2"/>
        <v/>
      </c>
      <c r="F64" s="324" t="str">
        <f t="shared" si="0"/>
        <v>否</v>
      </c>
      <c r="G64" s="308" t="str">
        <f t="shared" si="1"/>
        <v>项</v>
      </c>
    </row>
    <row r="65" ht="36" hidden="1" customHeight="1" spans="1:7">
      <c r="A65" s="325" t="s">
        <v>2752</v>
      </c>
      <c r="B65" s="326" t="s">
        <v>2753</v>
      </c>
      <c r="C65" s="327">
        <v>0</v>
      </c>
      <c r="D65" s="327">
        <v>0</v>
      </c>
      <c r="E65" s="328" t="str">
        <f t="shared" si="2"/>
        <v/>
      </c>
      <c r="F65" s="324" t="str">
        <f t="shared" si="0"/>
        <v>否</v>
      </c>
      <c r="G65" s="308" t="str">
        <f t="shared" si="1"/>
        <v>项</v>
      </c>
    </row>
    <row r="66" ht="36" hidden="1" customHeight="1" spans="1:7">
      <c r="A66" s="325" t="s">
        <v>2754</v>
      </c>
      <c r="B66" s="326" t="s">
        <v>2755</v>
      </c>
      <c r="C66" s="327">
        <v>0</v>
      </c>
      <c r="D66" s="327">
        <v>0</v>
      </c>
      <c r="E66" s="328" t="str">
        <f t="shared" si="2"/>
        <v/>
      </c>
      <c r="F66" s="324" t="str">
        <f t="shared" si="0"/>
        <v>否</v>
      </c>
      <c r="G66" s="308" t="str">
        <f t="shared" si="1"/>
        <v>项</v>
      </c>
    </row>
    <row r="67" ht="36" hidden="1" customHeight="1" spans="1:7">
      <c r="A67" s="325" t="s">
        <v>2756</v>
      </c>
      <c r="B67" s="326" t="s">
        <v>2757</v>
      </c>
      <c r="C67" s="327">
        <v>0</v>
      </c>
      <c r="D67" s="327">
        <v>0</v>
      </c>
      <c r="E67" s="328" t="str">
        <f t="shared" si="2"/>
        <v/>
      </c>
      <c r="F67" s="324" t="str">
        <f t="shared" si="0"/>
        <v>否</v>
      </c>
      <c r="G67" s="308" t="str">
        <f t="shared" si="1"/>
        <v>项</v>
      </c>
    </row>
    <row r="68" ht="36" customHeight="1" spans="1:7">
      <c r="A68" s="320" t="s">
        <v>2758</v>
      </c>
      <c r="B68" s="332" t="s">
        <v>2759</v>
      </c>
      <c r="C68" s="333">
        <v>4600</v>
      </c>
      <c r="D68" s="333">
        <v>4200</v>
      </c>
      <c r="E68" s="323">
        <f t="shared" ref="E68:E131" si="3">IF(C68&gt;0,D68/C68-1,IF(C68&lt;0,-(D68/C68-1),""))</f>
        <v>-0.087</v>
      </c>
      <c r="F68" s="324" t="str">
        <f t="shared" ref="F68:F131" si="4">IF(LEN(A68)=3,"是",IF(B68&lt;&gt;"",IF(SUM(C68:D68)&lt;&gt;0,"是","否"),"是"))</f>
        <v>是</v>
      </c>
      <c r="G68" s="308" t="str">
        <f t="shared" ref="G68:G131" si="5">IF(LEN(A68)=3,"类",IF(LEN(A68)=5,"款","项"))</f>
        <v>款</v>
      </c>
    </row>
    <row r="69" ht="36" hidden="1" customHeight="1" spans="1:7">
      <c r="A69" s="325" t="s">
        <v>2760</v>
      </c>
      <c r="B69" s="326" t="s">
        <v>2761</v>
      </c>
      <c r="C69" s="327">
        <v>0</v>
      </c>
      <c r="D69" s="327">
        <v>0</v>
      </c>
      <c r="E69" s="328" t="str">
        <f t="shared" si="3"/>
        <v/>
      </c>
      <c r="F69" s="324" t="str">
        <f t="shared" si="4"/>
        <v>否</v>
      </c>
      <c r="G69" s="308" t="str">
        <f t="shared" si="5"/>
        <v>项</v>
      </c>
    </row>
    <row r="70" ht="36" hidden="1" customHeight="1" spans="1:7">
      <c r="A70" s="325" t="s">
        <v>2762</v>
      </c>
      <c r="B70" s="326" t="s">
        <v>2763</v>
      </c>
      <c r="C70" s="327">
        <v>0</v>
      </c>
      <c r="D70" s="327">
        <v>0</v>
      </c>
      <c r="E70" s="328" t="str">
        <f t="shared" si="3"/>
        <v/>
      </c>
      <c r="F70" s="324" t="str">
        <f t="shared" si="4"/>
        <v>否</v>
      </c>
      <c r="G70" s="308" t="str">
        <f t="shared" si="5"/>
        <v>项</v>
      </c>
    </row>
    <row r="71" ht="36" hidden="1" customHeight="1" spans="1:7">
      <c r="A71" s="325" t="s">
        <v>2764</v>
      </c>
      <c r="B71" s="326" t="s">
        <v>2765</v>
      </c>
      <c r="C71" s="327">
        <v>4600</v>
      </c>
      <c r="D71" s="327">
        <v>4200</v>
      </c>
      <c r="E71" s="328">
        <f t="shared" si="3"/>
        <v>-0.087</v>
      </c>
      <c r="F71" s="324" t="str">
        <f t="shared" si="4"/>
        <v>是</v>
      </c>
      <c r="G71" s="308" t="str">
        <f t="shared" si="5"/>
        <v>项</v>
      </c>
    </row>
    <row r="72" ht="36" hidden="1" customHeight="1" spans="1:7">
      <c r="A72" s="320" t="s">
        <v>2766</v>
      </c>
      <c r="B72" s="332" t="s">
        <v>2767</v>
      </c>
      <c r="C72" s="333">
        <v>0</v>
      </c>
      <c r="D72" s="333">
        <v>0</v>
      </c>
      <c r="E72" s="323" t="str">
        <f t="shared" si="3"/>
        <v/>
      </c>
      <c r="F72" s="324" t="str">
        <f t="shared" si="4"/>
        <v>否</v>
      </c>
      <c r="G72" s="308" t="str">
        <f t="shared" si="5"/>
        <v>款</v>
      </c>
    </row>
    <row r="73" ht="36" hidden="1" customHeight="1" spans="1:7">
      <c r="A73" s="325" t="s">
        <v>2768</v>
      </c>
      <c r="B73" s="326" t="s">
        <v>2715</v>
      </c>
      <c r="C73" s="327">
        <v>0</v>
      </c>
      <c r="D73" s="327">
        <v>0</v>
      </c>
      <c r="E73" s="328" t="str">
        <f t="shared" si="3"/>
        <v/>
      </c>
      <c r="F73" s="324" t="str">
        <f t="shared" si="4"/>
        <v>否</v>
      </c>
      <c r="G73" s="308" t="str">
        <f t="shared" si="5"/>
        <v>项</v>
      </c>
    </row>
    <row r="74" ht="36" hidden="1" customHeight="1" spans="1:7">
      <c r="A74" s="325" t="s">
        <v>2769</v>
      </c>
      <c r="B74" s="326" t="s">
        <v>2717</v>
      </c>
      <c r="C74" s="327">
        <v>0</v>
      </c>
      <c r="D74" s="327">
        <v>0</v>
      </c>
      <c r="E74" s="328" t="str">
        <f t="shared" si="3"/>
        <v/>
      </c>
      <c r="F74" s="324" t="str">
        <f t="shared" si="4"/>
        <v>否</v>
      </c>
      <c r="G74" s="308" t="str">
        <f t="shared" si="5"/>
        <v>项</v>
      </c>
    </row>
    <row r="75" ht="36" hidden="1" customHeight="1" spans="1:7">
      <c r="A75" s="325" t="s">
        <v>2770</v>
      </c>
      <c r="B75" s="326" t="s">
        <v>2771</v>
      </c>
      <c r="C75" s="327">
        <v>0</v>
      </c>
      <c r="D75" s="327">
        <v>0</v>
      </c>
      <c r="E75" s="328" t="str">
        <f t="shared" si="3"/>
        <v/>
      </c>
      <c r="F75" s="324" t="str">
        <f t="shared" si="4"/>
        <v>否</v>
      </c>
      <c r="G75" s="308" t="str">
        <f t="shared" si="5"/>
        <v>项</v>
      </c>
    </row>
    <row r="76" ht="36" hidden="1" customHeight="1" spans="1:7">
      <c r="A76" s="320" t="s">
        <v>2772</v>
      </c>
      <c r="B76" s="332" t="s">
        <v>2773</v>
      </c>
      <c r="C76" s="333">
        <v>0</v>
      </c>
      <c r="D76" s="333">
        <v>0</v>
      </c>
      <c r="E76" s="323" t="str">
        <f t="shared" si="3"/>
        <v/>
      </c>
      <c r="F76" s="324" t="str">
        <f t="shared" si="4"/>
        <v>否</v>
      </c>
      <c r="G76" s="308" t="str">
        <f t="shared" si="5"/>
        <v>款</v>
      </c>
    </row>
    <row r="77" ht="36" hidden="1" customHeight="1" spans="1:7">
      <c r="A77" s="325" t="s">
        <v>2774</v>
      </c>
      <c r="B77" s="326" t="s">
        <v>2715</v>
      </c>
      <c r="C77" s="327">
        <v>0</v>
      </c>
      <c r="D77" s="327">
        <v>0</v>
      </c>
      <c r="E77" s="328" t="str">
        <f t="shared" si="3"/>
        <v/>
      </c>
      <c r="F77" s="324" t="str">
        <f t="shared" si="4"/>
        <v>否</v>
      </c>
      <c r="G77" s="308" t="str">
        <f t="shared" si="5"/>
        <v>项</v>
      </c>
    </row>
    <row r="78" ht="36" hidden="1" customHeight="1" spans="1:7">
      <c r="A78" s="325" t="s">
        <v>2775</v>
      </c>
      <c r="B78" s="326" t="s">
        <v>2717</v>
      </c>
      <c r="C78" s="327">
        <v>0</v>
      </c>
      <c r="D78" s="327">
        <v>0</v>
      </c>
      <c r="E78" s="328" t="str">
        <f t="shared" si="3"/>
        <v/>
      </c>
      <c r="F78" s="324" t="str">
        <f t="shared" si="4"/>
        <v>否</v>
      </c>
      <c r="G78" s="308" t="str">
        <f t="shared" si="5"/>
        <v>项</v>
      </c>
    </row>
    <row r="79" ht="36" hidden="1" customHeight="1" spans="1:7">
      <c r="A79" s="325" t="s">
        <v>2776</v>
      </c>
      <c r="B79" s="326" t="s">
        <v>2777</v>
      </c>
      <c r="C79" s="327">
        <v>0</v>
      </c>
      <c r="D79" s="327">
        <v>0</v>
      </c>
      <c r="E79" s="328" t="str">
        <f t="shared" si="3"/>
        <v/>
      </c>
      <c r="F79" s="324" t="str">
        <f t="shared" si="4"/>
        <v>否</v>
      </c>
      <c r="G79" s="308" t="str">
        <f t="shared" si="5"/>
        <v>项</v>
      </c>
    </row>
    <row r="80" ht="36" hidden="1" customHeight="1" spans="1:7">
      <c r="A80" s="320" t="s">
        <v>2778</v>
      </c>
      <c r="B80" s="332" t="s">
        <v>2779</v>
      </c>
      <c r="C80" s="333">
        <v>0</v>
      </c>
      <c r="D80" s="333">
        <v>0</v>
      </c>
      <c r="E80" s="323" t="str">
        <f t="shared" si="3"/>
        <v/>
      </c>
      <c r="F80" s="324" t="str">
        <f t="shared" si="4"/>
        <v>否</v>
      </c>
      <c r="G80" s="308" t="str">
        <f t="shared" si="5"/>
        <v>款</v>
      </c>
    </row>
    <row r="81" ht="36" hidden="1" customHeight="1" spans="1:7">
      <c r="A81" s="325" t="s">
        <v>2780</v>
      </c>
      <c r="B81" s="326" t="s">
        <v>2749</v>
      </c>
      <c r="C81" s="327">
        <v>0</v>
      </c>
      <c r="D81" s="327">
        <v>0</v>
      </c>
      <c r="E81" s="328" t="str">
        <f t="shared" si="3"/>
        <v/>
      </c>
      <c r="F81" s="324" t="str">
        <f t="shared" si="4"/>
        <v>否</v>
      </c>
      <c r="G81" s="308" t="str">
        <f t="shared" si="5"/>
        <v>项</v>
      </c>
    </row>
    <row r="82" ht="36" hidden="1" customHeight="1" spans="1:7">
      <c r="A82" s="325" t="s">
        <v>2781</v>
      </c>
      <c r="B82" s="326" t="s">
        <v>2751</v>
      </c>
      <c r="C82" s="327">
        <v>0</v>
      </c>
      <c r="D82" s="327">
        <v>0</v>
      </c>
      <c r="E82" s="328" t="str">
        <f t="shared" si="3"/>
        <v/>
      </c>
      <c r="F82" s="324" t="str">
        <f t="shared" si="4"/>
        <v>否</v>
      </c>
      <c r="G82" s="308" t="str">
        <f t="shared" si="5"/>
        <v>项</v>
      </c>
    </row>
    <row r="83" ht="36" hidden="1" customHeight="1" spans="1:7">
      <c r="A83" s="325" t="s">
        <v>2782</v>
      </c>
      <c r="B83" s="326" t="s">
        <v>2753</v>
      </c>
      <c r="C83" s="327">
        <v>0</v>
      </c>
      <c r="D83" s="327">
        <v>0</v>
      </c>
      <c r="E83" s="328" t="str">
        <f t="shared" si="3"/>
        <v/>
      </c>
      <c r="F83" s="324" t="str">
        <f t="shared" si="4"/>
        <v>否</v>
      </c>
      <c r="G83" s="308" t="str">
        <f t="shared" si="5"/>
        <v>项</v>
      </c>
    </row>
    <row r="84" ht="36" hidden="1" customHeight="1" spans="1:7">
      <c r="A84" s="325" t="s">
        <v>2783</v>
      </c>
      <c r="B84" s="326" t="s">
        <v>2755</v>
      </c>
      <c r="C84" s="327">
        <v>0</v>
      </c>
      <c r="D84" s="327">
        <v>0</v>
      </c>
      <c r="E84" s="328" t="str">
        <f t="shared" si="3"/>
        <v/>
      </c>
      <c r="F84" s="324" t="str">
        <f t="shared" si="4"/>
        <v>否</v>
      </c>
      <c r="G84" s="308" t="str">
        <f t="shared" si="5"/>
        <v>项</v>
      </c>
    </row>
    <row r="85" ht="36" hidden="1" customHeight="1" spans="1:7">
      <c r="A85" s="325" t="s">
        <v>2784</v>
      </c>
      <c r="B85" s="326" t="s">
        <v>2785</v>
      </c>
      <c r="C85" s="327">
        <v>0</v>
      </c>
      <c r="D85" s="327">
        <v>0</v>
      </c>
      <c r="E85" s="328" t="str">
        <f t="shared" si="3"/>
        <v/>
      </c>
      <c r="F85" s="324" t="str">
        <f t="shared" si="4"/>
        <v>否</v>
      </c>
      <c r="G85" s="308" t="str">
        <f t="shared" si="5"/>
        <v>项</v>
      </c>
    </row>
    <row r="86" ht="36" hidden="1" customHeight="1" spans="1:7">
      <c r="A86" s="320" t="s">
        <v>2786</v>
      </c>
      <c r="B86" s="332" t="s">
        <v>2787</v>
      </c>
      <c r="C86" s="333">
        <v>0</v>
      </c>
      <c r="D86" s="333">
        <v>0</v>
      </c>
      <c r="E86" s="323" t="str">
        <f t="shared" si="3"/>
        <v/>
      </c>
      <c r="F86" s="324" t="str">
        <f t="shared" si="4"/>
        <v>否</v>
      </c>
      <c r="G86" s="308" t="str">
        <f t="shared" si="5"/>
        <v>款</v>
      </c>
    </row>
    <row r="87" ht="36" hidden="1" customHeight="1" spans="1:7">
      <c r="A87" s="325" t="s">
        <v>2788</v>
      </c>
      <c r="B87" s="326" t="s">
        <v>2761</v>
      </c>
      <c r="C87" s="327">
        <v>0</v>
      </c>
      <c r="D87" s="327">
        <v>0</v>
      </c>
      <c r="E87" s="328" t="str">
        <f t="shared" si="3"/>
        <v/>
      </c>
      <c r="F87" s="324" t="str">
        <f t="shared" si="4"/>
        <v>否</v>
      </c>
      <c r="G87" s="308" t="str">
        <f t="shared" si="5"/>
        <v>项</v>
      </c>
    </row>
    <row r="88" ht="36" hidden="1" customHeight="1" spans="1:7">
      <c r="A88" s="325" t="s">
        <v>2789</v>
      </c>
      <c r="B88" s="326" t="s">
        <v>2790</v>
      </c>
      <c r="C88" s="327">
        <v>0</v>
      </c>
      <c r="D88" s="327">
        <v>0</v>
      </c>
      <c r="E88" s="328" t="str">
        <f t="shared" si="3"/>
        <v/>
      </c>
      <c r="F88" s="324" t="str">
        <f t="shared" si="4"/>
        <v>否</v>
      </c>
      <c r="G88" s="308" t="str">
        <f t="shared" si="5"/>
        <v>项</v>
      </c>
    </row>
    <row r="89" ht="36" hidden="1" customHeight="1" spans="1:7">
      <c r="A89" s="320" t="s">
        <v>2791</v>
      </c>
      <c r="B89" s="332" t="s">
        <v>2792</v>
      </c>
      <c r="C89" s="333">
        <v>0</v>
      </c>
      <c r="D89" s="333">
        <v>0</v>
      </c>
      <c r="E89" s="323" t="str">
        <f t="shared" si="3"/>
        <v/>
      </c>
      <c r="F89" s="324" t="str">
        <f t="shared" si="4"/>
        <v>否</v>
      </c>
      <c r="G89" s="308" t="str">
        <f t="shared" si="5"/>
        <v>款</v>
      </c>
    </row>
    <row r="90" ht="36" hidden="1" customHeight="1" spans="1:7">
      <c r="A90" s="325" t="s">
        <v>2793</v>
      </c>
      <c r="B90" s="326" t="s">
        <v>2715</v>
      </c>
      <c r="C90" s="327">
        <v>0</v>
      </c>
      <c r="D90" s="327">
        <v>0</v>
      </c>
      <c r="E90" s="328" t="str">
        <f t="shared" si="3"/>
        <v/>
      </c>
      <c r="F90" s="324" t="str">
        <f t="shared" si="4"/>
        <v>否</v>
      </c>
      <c r="G90" s="308" t="str">
        <f t="shared" si="5"/>
        <v>项</v>
      </c>
    </row>
    <row r="91" ht="36" hidden="1" customHeight="1" spans="1:7">
      <c r="A91" s="325" t="s">
        <v>2794</v>
      </c>
      <c r="B91" s="326" t="s">
        <v>2717</v>
      </c>
      <c r="C91" s="327">
        <v>0</v>
      </c>
      <c r="D91" s="327">
        <v>0</v>
      </c>
      <c r="E91" s="328" t="str">
        <f t="shared" si="3"/>
        <v/>
      </c>
      <c r="F91" s="324" t="str">
        <f t="shared" si="4"/>
        <v>否</v>
      </c>
      <c r="G91" s="308" t="str">
        <f t="shared" si="5"/>
        <v>项</v>
      </c>
    </row>
    <row r="92" ht="36" hidden="1" customHeight="1" spans="1:7">
      <c r="A92" s="325" t="s">
        <v>2795</v>
      </c>
      <c r="B92" s="326" t="s">
        <v>2719</v>
      </c>
      <c r="C92" s="327">
        <v>0</v>
      </c>
      <c r="D92" s="327">
        <v>0</v>
      </c>
      <c r="E92" s="328" t="str">
        <f t="shared" si="3"/>
        <v/>
      </c>
      <c r="F92" s="324" t="str">
        <f t="shared" si="4"/>
        <v>否</v>
      </c>
      <c r="G92" s="308" t="str">
        <f t="shared" si="5"/>
        <v>项</v>
      </c>
    </row>
    <row r="93" ht="36" hidden="1" customHeight="1" spans="1:7">
      <c r="A93" s="325" t="s">
        <v>2796</v>
      </c>
      <c r="B93" s="326" t="s">
        <v>2721</v>
      </c>
      <c r="C93" s="327">
        <v>0</v>
      </c>
      <c r="D93" s="327">
        <v>0</v>
      </c>
      <c r="E93" s="328" t="str">
        <f t="shared" si="3"/>
        <v/>
      </c>
      <c r="F93" s="324" t="str">
        <f t="shared" si="4"/>
        <v>否</v>
      </c>
      <c r="G93" s="308" t="str">
        <f t="shared" si="5"/>
        <v>项</v>
      </c>
    </row>
    <row r="94" ht="36" hidden="1" customHeight="1" spans="1:7">
      <c r="A94" s="325" t="s">
        <v>2797</v>
      </c>
      <c r="B94" s="326" t="s">
        <v>2727</v>
      </c>
      <c r="C94" s="327">
        <v>0</v>
      </c>
      <c r="D94" s="327">
        <v>0</v>
      </c>
      <c r="E94" s="328" t="str">
        <f t="shared" si="3"/>
        <v/>
      </c>
      <c r="F94" s="324" t="str">
        <f t="shared" si="4"/>
        <v>否</v>
      </c>
      <c r="G94" s="308" t="str">
        <f t="shared" si="5"/>
        <v>项</v>
      </c>
    </row>
    <row r="95" ht="36" hidden="1" customHeight="1" spans="1:7">
      <c r="A95" s="325" t="s">
        <v>2798</v>
      </c>
      <c r="B95" s="326" t="s">
        <v>2731</v>
      </c>
      <c r="C95" s="327">
        <v>0</v>
      </c>
      <c r="D95" s="327">
        <v>0</v>
      </c>
      <c r="E95" s="328" t="str">
        <f t="shared" si="3"/>
        <v/>
      </c>
      <c r="F95" s="324" t="str">
        <f t="shared" si="4"/>
        <v>否</v>
      </c>
      <c r="G95" s="308" t="str">
        <f t="shared" si="5"/>
        <v>项</v>
      </c>
    </row>
    <row r="96" ht="36" hidden="1" customHeight="1" spans="1:7">
      <c r="A96" s="325" t="s">
        <v>2799</v>
      </c>
      <c r="B96" s="326" t="s">
        <v>2733</v>
      </c>
      <c r="C96" s="327">
        <v>0</v>
      </c>
      <c r="D96" s="327">
        <v>0</v>
      </c>
      <c r="E96" s="328" t="str">
        <f t="shared" si="3"/>
        <v/>
      </c>
      <c r="F96" s="324" t="str">
        <f t="shared" si="4"/>
        <v>否</v>
      </c>
      <c r="G96" s="308" t="str">
        <f t="shared" si="5"/>
        <v>项</v>
      </c>
    </row>
    <row r="97" ht="36" hidden="1" customHeight="1" spans="1:7">
      <c r="A97" s="325" t="s">
        <v>2800</v>
      </c>
      <c r="B97" s="326" t="s">
        <v>2801</v>
      </c>
      <c r="C97" s="327">
        <v>0</v>
      </c>
      <c r="D97" s="327">
        <v>0</v>
      </c>
      <c r="E97" s="328" t="str">
        <f t="shared" si="3"/>
        <v/>
      </c>
      <c r="F97" s="324" t="str">
        <f t="shared" si="4"/>
        <v>否</v>
      </c>
      <c r="G97" s="308" t="str">
        <f t="shared" si="5"/>
        <v>项</v>
      </c>
    </row>
    <row r="98" ht="36" customHeight="1" spans="1:7">
      <c r="A98" s="320" t="s">
        <v>91</v>
      </c>
      <c r="B98" s="321" t="s">
        <v>2802</v>
      </c>
      <c r="C98" s="322">
        <f>C99+C104+C109+C114+C117</f>
        <v>782</v>
      </c>
      <c r="D98" s="322">
        <f>D99+D104+D109+D114+D117</f>
        <v>0</v>
      </c>
      <c r="E98" s="323">
        <f t="shared" si="3"/>
        <v>-1</v>
      </c>
      <c r="F98" s="324" t="str">
        <f t="shared" si="4"/>
        <v>是</v>
      </c>
      <c r="G98" s="308" t="str">
        <f t="shared" si="5"/>
        <v>类</v>
      </c>
    </row>
    <row r="99" ht="36" customHeight="1" spans="1:7">
      <c r="A99" s="320" t="s">
        <v>2803</v>
      </c>
      <c r="B99" s="321" t="s">
        <v>2804</v>
      </c>
      <c r="C99" s="322">
        <v>782</v>
      </c>
      <c r="D99" s="322">
        <v>0</v>
      </c>
      <c r="E99" s="323">
        <f t="shared" si="3"/>
        <v>-1</v>
      </c>
      <c r="F99" s="324" t="str">
        <f t="shared" si="4"/>
        <v>是</v>
      </c>
      <c r="G99" s="308" t="str">
        <f t="shared" si="5"/>
        <v>款</v>
      </c>
    </row>
    <row r="100" ht="36" hidden="1" customHeight="1" spans="1:7">
      <c r="A100" s="325" t="s">
        <v>2805</v>
      </c>
      <c r="B100" s="326" t="s">
        <v>2685</v>
      </c>
      <c r="C100" s="327">
        <v>0</v>
      </c>
      <c r="D100" s="327">
        <v>0</v>
      </c>
      <c r="E100" s="328" t="str">
        <f t="shared" si="3"/>
        <v/>
      </c>
      <c r="F100" s="324" t="str">
        <f t="shared" si="4"/>
        <v>否</v>
      </c>
      <c r="G100" s="308" t="str">
        <f t="shared" si="5"/>
        <v>项</v>
      </c>
    </row>
    <row r="101" ht="36" hidden="1" customHeight="1" spans="1:7">
      <c r="A101" s="325" t="s">
        <v>2806</v>
      </c>
      <c r="B101" s="326" t="s">
        <v>2807</v>
      </c>
      <c r="C101" s="327">
        <v>0</v>
      </c>
      <c r="D101" s="327">
        <v>0</v>
      </c>
      <c r="E101" s="328" t="str">
        <f t="shared" si="3"/>
        <v/>
      </c>
      <c r="F101" s="324" t="str">
        <f t="shared" si="4"/>
        <v>否</v>
      </c>
      <c r="G101" s="308" t="str">
        <f t="shared" si="5"/>
        <v>项</v>
      </c>
    </row>
    <row r="102" ht="36" hidden="1" customHeight="1" spans="1:7">
      <c r="A102" s="325" t="s">
        <v>2808</v>
      </c>
      <c r="B102" s="326" t="s">
        <v>2809</v>
      </c>
      <c r="C102" s="327">
        <v>0</v>
      </c>
      <c r="D102" s="327">
        <v>0</v>
      </c>
      <c r="E102" s="328" t="str">
        <f t="shared" si="3"/>
        <v/>
      </c>
      <c r="F102" s="324" t="str">
        <f t="shared" si="4"/>
        <v>否</v>
      </c>
      <c r="G102" s="308" t="str">
        <f t="shared" si="5"/>
        <v>项</v>
      </c>
    </row>
    <row r="103" ht="36" hidden="1" customHeight="1" spans="1:7">
      <c r="A103" s="325" t="s">
        <v>2810</v>
      </c>
      <c r="B103" s="329" t="s">
        <v>2811</v>
      </c>
      <c r="C103" s="330">
        <v>782</v>
      </c>
      <c r="D103" s="330">
        <v>0</v>
      </c>
      <c r="E103" s="328">
        <f t="shared" si="3"/>
        <v>-1</v>
      </c>
      <c r="F103" s="324" t="str">
        <f t="shared" si="4"/>
        <v>是</v>
      </c>
      <c r="G103" s="308" t="str">
        <f t="shared" si="5"/>
        <v>项</v>
      </c>
    </row>
    <row r="104" ht="36" hidden="1" customHeight="1" spans="1:7">
      <c r="A104" s="320" t="s">
        <v>2812</v>
      </c>
      <c r="B104" s="332" t="s">
        <v>2813</v>
      </c>
      <c r="C104" s="333">
        <v>0</v>
      </c>
      <c r="D104" s="333">
        <v>0</v>
      </c>
      <c r="E104" s="323" t="str">
        <f t="shared" si="3"/>
        <v/>
      </c>
      <c r="F104" s="324" t="str">
        <f t="shared" si="4"/>
        <v>否</v>
      </c>
      <c r="G104" s="308" t="str">
        <f t="shared" si="5"/>
        <v>款</v>
      </c>
    </row>
    <row r="105" ht="36" hidden="1" customHeight="1" spans="1:7">
      <c r="A105" s="325" t="s">
        <v>2814</v>
      </c>
      <c r="B105" s="326" t="s">
        <v>2685</v>
      </c>
      <c r="C105" s="327">
        <v>0</v>
      </c>
      <c r="D105" s="327">
        <v>0</v>
      </c>
      <c r="E105" s="328" t="str">
        <f t="shared" si="3"/>
        <v/>
      </c>
      <c r="F105" s="324" t="str">
        <f t="shared" si="4"/>
        <v>否</v>
      </c>
      <c r="G105" s="308" t="str">
        <f t="shared" si="5"/>
        <v>项</v>
      </c>
    </row>
    <row r="106" ht="36" hidden="1" customHeight="1" spans="1:7">
      <c r="A106" s="325" t="s">
        <v>2815</v>
      </c>
      <c r="B106" s="326" t="s">
        <v>2807</v>
      </c>
      <c r="C106" s="327">
        <v>0</v>
      </c>
      <c r="D106" s="327">
        <v>0</v>
      </c>
      <c r="E106" s="328" t="str">
        <f t="shared" si="3"/>
        <v/>
      </c>
      <c r="F106" s="324" t="str">
        <f t="shared" si="4"/>
        <v>否</v>
      </c>
      <c r="G106" s="308" t="str">
        <f t="shared" si="5"/>
        <v>项</v>
      </c>
    </row>
    <row r="107" ht="36" hidden="1" customHeight="1" spans="1:7">
      <c r="A107" s="325" t="s">
        <v>2816</v>
      </c>
      <c r="B107" s="326" t="s">
        <v>2817</v>
      </c>
      <c r="C107" s="327">
        <v>0</v>
      </c>
      <c r="D107" s="327">
        <v>0</v>
      </c>
      <c r="E107" s="328" t="str">
        <f t="shared" si="3"/>
        <v/>
      </c>
      <c r="F107" s="324" t="str">
        <f t="shared" si="4"/>
        <v>否</v>
      </c>
      <c r="G107" s="308" t="str">
        <f t="shared" si="5"/>
        <v>项</v>
      </c>
    </row>
    <row r="108" ht="36" hidden="1" customHeight="1" spans="1:7">
      <c r="A108" s="325" t="s">
        <v>2818</v>
      </c>
      <c r="B108" s="326" t="s">
        <v>2819</v>
      </c>
      <c r="C108" s="327">
        <v>0</v>
      </c>
      <c r="D108" s="327">
        <v>0</v>
      </c>
      <c r="E108" s="328" t="str">
        <f t="shared" si="3"/>
        <v/>
      </c>
      <c r="F108" s="324" t="str">
        <f t="shared" si="4"/>
        <v>否</v>
      </c>
      <c r="G108" s="308" t="str">
        <f t="shared" si="5"/>
        <v>项</v>
      </c>
    </row>
    <row r="109" ht="36" hidden="1" customHeight="1" spans="1:7">
      <c r="A109" s="320" t="s">
        <v>2820</v>
      </c>
      <c r="B109" s="321" t="s">
        <v>2821</v>
      </c>
      <c r="C109" s="322">
        <v>0</v>
      </c>
      <c r="D109" s="322">
        <v>0</v>
      </c>
      <c r="E109" s="334"/>
      <c r="F109" s="324" t="str">
        <f t="shared" si="4"/>
        <v>否</v>
      </c>
      <c r="G109" s="308" t="str">
        <f t="shared" si="5"/>
        <v>款</v>
      </c>
    </row>
    <row r="110" ht="36" hidden="1" customHeight="1" spans="1:7">
      <c r="A110" s="325" t="s">
        <v>2822</v>
      </c>
      <c r="B110" s="326" t="s">
        <v>2823</v>
      </c>
      <c r="C110" s="327">
        <v>0</v>
      </c>
      <c r="D110" s="327">
        <v>0</v>
      </c>
      <c r="E110" s="328" t="str">
        <f t="shared" si="3"/>
        <v/>
      </c>
      <c r="F110" s="324" t="str">
        <f t="shared" si="4"/>
        <v>否</v>
      </c>
      <c r="G110" s="308" t="str">
        <f t="shared" si="5"/>
        <v>项</v>
      </c>
    </row>
    <row r="111" ht="36" hidden="1" customHeight="1" spans="1:7">
      <c r="A111" s="325" t="s">
        <v>2824</v>
      </c>
      <c r="B111" s="326" t="s">
        <v>2825</v>
      </c>
      <c r="C111" s="327">
        <v>0</v>
      </c>
      <c r="D111" s="327">
        <v>0</v>
      </c>
      <c r="E111" s="328" t="str">
        <f t="shared" si="3"/>
        <v/>
      </c>
      <c r="F111" s="324" t="str">
        <f t="shared" si="4"/>
        <v>否</v>
      </c>
      <c r="G111" s="308" t="str">
        <f t="shared" si="5"/>
        <v>项</v>
      </c>
    </row>
    <row r="112" ht="36" hidden="1" customHeight="1" spans="1:7">
      <c r="A112" s="325" t="s">
        <v>2826</v>
      </c>
      <c r="B112" s="326" t="s">
        <v>2827</v>
      </c>
      <c r="C112" s="327">
        <v>0</v>
      </c>
      <c r="D112" s="327">
        <v>0</v>
      </c>
      <c r="E112" s="328" t="str">
        <f t="shared" si="3"/>
        <v/>
      </c>
      <c r="F112" s="324" t="str">
        <f t="shared" si="4"/>
        <v>否</v>
      </c>
      <c r="G112" s="308" t="str">
        <f t="shared" si="5"/>
        <v>项</v>
      </c>
    </row>
    <row r="113" ht="36" hidden="1" customHeight="1" spans="1:7">
      <c r="A113" s="325" t="s">
        <v>2828</v>
      </c>
      <c r="B113" s="329" t="s">
        <v>2829</v>
      </c>
      <c r="C113" s="330">
        <v>0</v>
      </c>
      <c r="D113" s="330">
        <v>0</v>
      </c>
      <c r="E113" s="331"/>
      <c r="F113" s="324" t="str">
        <f t="shared" si="4"/>
        <v>否</v>
      </c>
      <c r="G113" s="308" t="str">
        <f t="shared" si="5"/>
        <v>项</v>
      </c>
    </row>
    <row r="114" ht="36" hidden="1" customHeight="1" spans="1:7">
      <c r="A114" s="335">
        <v>21370</v>
      </c>
      <c r="B114" s="332" t="s">
        <v>2830</v>
      </c>
      <c r="C114" s="333">
        <v>0</v>
      </c>
      <c r="D114" s="333">
        <v>0</v>
      </c>
      <c r="E114" s="323" t="str">
        <f t="shared" si="3"/>
        <v/>
      </c>
      <c r="F114" s="324" t="str">
        <f t="shared" si="4"/>
        <v>否</v>
      </c>
      <c r="G114" s="308" t="str">
        <f t="shared" si="5"/>
        <v>款</v>
      </c>
    </row>
    <row r="115" ht="36" hidden="1" customHeight="1" spans="1:7">
      <c r="A115" s="336">
        <v>2137001</v>
      </c>
      <c r="B115" s="326" t="s">
        <v>2685</v>
      </c>
      <c r="C115" s="327">
        <v>0</v>
      </c>
      <c r="D115" s="327">
        <v>0</v>
      </c>
      <c r="E115" s="328" t="str">
        <f t="shared" si="3"/>
        <v/>
      </c>
      <c r="F115" s="324" t="str">
        <f t="shared" si="4"/>
        <v>否</v>
      </c>
      <c r="G115" s="308" t="str">
        <f t="shared" si="5"/>
        <v>项</v>
      </c>
    </row>
    <row r="116" ht="36" hidden="1" customHeight="1" spans="1:7">
      <c r="A116" s="336">
        <v>2137099</v>
      </c>
      <c r="B116" s="326" t="s">
        <v>2831</v>
      </c>
      <c r="C116" s="327">
        <v>0</v>
      </c>
      <c r="D116" s="327">
        <v>0</v>
      </c>
      <c r="E116" s="328" t="str">
        <f t="shared" si="3"/>
        <v/>
      </c>
      <c r="F116" s="324" t="str">
        <f t="shared" si="4"/>
        <v>否</v>
      </c>
      <c r="G116" s="308" t="str">
        <f t="shared" si="5"/>
        <v>项</v>
      </c>
    </row>
    <row r="117" ht="36" hidden="1" customHeight="1" spans="1:7">
      <c r="A117" s="335">
        <v>21371</v>
      </c>
      <c r="B117" s="332" t="s">
        <v>2832</v>
      </c>
      <c r="C117" s="333">
        <v>0</v>
      </c>
      <c r="D117" s="333">
        <v>0</v>
      </c>
      <c r="E117" s="323" t="str">
        <f t="shared" si="3"/>
        <v/>
      </c>
      <c r="F117" s="324" t="str">
        <f t="shared" si="4"/>
        <v>否</v>
      </c>
      <c r="G117" s="308" t="str">
        <f t="shared" si="5"/>
        <v>款</v>
      </c>
    </row>
    <row r="118" ht="36" hidden="1" customHeight="1" spans="1:7">
      <c r="A118" s="336">
        <v>2137101</v>
      </c>
      <c r="B118" s="326" t="s">
        <v>2823</v>
      </c>
      <c r="C118" s="327">
        <v>0</v>
      </c>
      <c r="D118" s="327">
        <v>0</v>
      </c>
      <c r="E118" s="328" t="str">
        <f t="shared" si="3"/>
        <v/>
      </c>
      <c r="F118" s="324" t="str">
        <f t="shared" si="4"/>
        <v>否</v>
      </c>
      <c r="G118" s="308" t="str">
        <f t="shared" si="5"/>
        <v>项</v>
      </c>
    </row>
    <row r="119" ht="36" hidden="1" customHeight="1" spans="1:7">
      <c r="A119" s="336">
        <v>2137102</v>
      </c>
      <c r="B119" s="326" t="s">
        <v>2833</v>
      </c>
      <c r="C119" s="327">
        <v>0</v>
      </c>
      <c r="D119" s="327">
        <v>0</v>
      </c>
      <c r="E119" s="328" t="str">
        <f t="shared" si="3"/>
        <v/>
      </c>
      <c r="F119" s="324" t="str">
        <f t="shared" si="4"/>
        <v>否</v>
      </c>
      <c r="G119" s="308" t="str">
        <f t="shared" si="5"/>
        <v>项</v>
      </c>
    </row>
    <row r="120" ht="36" hidden="1" customHeight="1" spans="1:7">
      <c r="A120" s="336">
        <v>2137103</v>
      </c>
      <c r="B120" s="326" t="s">
        <v>2827</v>
      </c>
      <c r="C120" s="327">
        <v>0</v>
      </c>
      <c r="D120" s="327">
        <v>0</v>
      </c>
      <c r="E120" s="328" t="str">
        <f t="shared" si="3"/>
        <v/>
      </c>
      <c r="F120" s="324" t="str">
        <f t="shared" si="4"/>
        <v>否</v>
      </c>
      <c r="G120" s="308" t="str">
        <f t="shared" si="5"/>
        <v>项</v>
      </c>
    </row>
    <row r="121" ht="36" hidden="1" customHeight="1" spans="1:7">
      <c r="A121" s="336">
        <v>2137199</v>
      </c>
      <c r="B121" s="326" t="s">
        <v>2834</v>
      </c>
      <c r="C121" s="327">
        <v>0</v>
      </c>
      <c r="D121" s="327">
        <v>0</v>
      </c>
      <c r="E121" s="328" t="str">
        <f t="shared" si="3"/>
        <v/>
      </c>
      <c r="F121" s="324" t="str">
        <f t="shared" si="4"/>
        <v>否</v>
      </c>
      <c r="G121" s="308" t="str">
        <f t="shared" si="5"/>
        <v>项</v>
      </c>
    </row>
    <row r="122" ht="36" customHeight="1" spans="1:7">
      <c r="A122" s="320" t="s">
        <v>93</v>
      </c>
      <c r="B122" s="321" t="s">
        <v>2835</v>
      </c>
      <c r="C122" s="322">
        <f>C123+C128+C133+C138+C147+C154+C163+C166+C169+C170</f>
        <v>0</v>
      </c>
      <c r="D122" s="322">
        <f>D123+D128+D133+D138+D147+D154+D163+D166+D169+D170</f>
        <v>0</v>
      </c>
      <c r="E122" s="328" t="str">
        <f t="shared" si="3"/>
        <v/>
      </c>
      <c r="F122" s="324" t="str">
        <f t="shared" si="4"/>
        <v>是</v>
      </c>
      <c r="G122" s="308" t="str">
        <f t="shared" si="5"/>
        <v>类</v>
      </c>
    </row>
    <row r="123" ht="36" hidden="1" customHeight="1" spans="1:7">
      <c r="A123" s="320" t="s">
        <v>2836</v>
      </c>
      <c r="B123" s="332" t="s">
        <v>2837</v>
      </c>
      <c r="C123" s="333">
        <v>0</v>
      </c>
      <c r="D123" s="333">
        <v>0</v>
      </c>
      <c r="E123" s="323" t="str">
        <f t="shared" si="3"/>
        <v/>
      </c>
      <c r="F123" s="324" t="str">
        <f t="shared" si="4"/>
        <v>否</v>
      </c>
      <c r="G123" s="308" t="str">
        <f t="shared" si="5"/>
        <v>款</v>
      </c>
    </row>
    <row r="124" ht="36" hidden="1" customHeight="1" spans="1:7">
      <c r="A124" s="325" t="s">
        <v>2838</v>
      </c>
      <c r="B124" s="326" t="s">
        <v>2839</v>
      </c>
      <c r="C124" s="327">
        <v>0</v>
      </c>
      <c r="D124" s="327">
        <v>0</v>
      </c>
      <c r="E124" s="328" t="str">
        <f t="shared" si="3"/>
        <v/>
      </c>
      <c r="F124" s="324" t="str">
        <f t="shared" si="4"/>
        <v>否</v>
      </c>
      <c r="G124" s="308" t="str">
        <f t="shared" si="5"/>
        <v>项</v>
      </c>
    </row>
    <row r="125" ht="36" hidden="1" customHeight="1" spans="1:7">
      <c r="A125" s="325" t="s">
        <v>2840</v>
      </c>
      <c r="B125" s="326" t="s">
        <v>2841</v>
      </c>
      <c r="C125" s="327">
        <v>0</v>
      </c>
      <c r="D125" s="327">
        <v>0</v>
      </c>
      <c r="E125" s="328" t="str">
        <f t="shared" si="3"/>
        <v/>
      </c>
      <c r="F125" s="324" t="str">
        <f t="shared" si="4"/>
        <v>否</v>
      </c>
      <c r="G125" s="308" t="str">
        <f t="shared" si="5"/>
        <v>项</v>
      </c>
    </row>
    <row r="126" ht="36" hidden="1" customHeight="1" spans="1:7">
      <c r="A126" s="325" t="s">
        <v>2842</v>
      </c>
      <c r="B126" s="326" t="s">
        <v>2843</v>
      </c>
      <c r="C126" s="327">
        <v>0</v>
      </c>
      <c r="D126" s="327">
        <v>0</v>
      </c>
      <c r="E126" s="328" t="str">
        <f t="shared" si="3"/>
        <v/>
      </c>
      <c r="F126" s="324" t="str">
        <f t="shared" si="4"/>
        <v>否</v>
      </c>
      <c r="G126" s="308" t="str">
        <f t="shared" si="5"/>
        <v>项</v>
      </c>
    </row>
    <row r="127" ht="36" hidden="1" customHeight="1" spans="1:7">
      <c r="A127" s="325" t="s">
        <v>2844</v>
      </c>
      <c r="B127" s="326" t="s">
        <v>2845</v>
      </c>
      <c r="C127" s="327">
        <v>0</v>
      </c>
      <c r="D127" s="327">
        <v>0</v>
      </c>
      <c r="E127" s="328" t="str">
        <f t="shared" si="3"/>
        <v/>
      </c>
      <c r="F127" s="324" t="str">
        <f t="shared" si="4"/>
        <v>否</v>
      </c>
      <c r="G127" s="308" t="str">
        <f t="shared" si="5"/>
        <v>项</v>
      </c>
    </row>
    <row r="128" ht="36" hidden="1" customHeight="1" spans="1:7">
      <c r="A128" s="320" t="s">
        <v>2846</v>
      </c>
      <c r="B128" s="321" t="s">
        <v>2847</v>
      </c>
      <c r="C128" s="322">
        <v>0</v>
      </c>
      <c r="D128" s="322">
        <v>0</v>
      </c>
      <c r="E128" s="334"/>
      <c r="F128" s="324" t="str">
        <f t="shared" si="4"/>
        <v>否</v>
      </c>
      <c r="G128" s="308" t="str">
        <f t="shared" si="5"/>
        <v>款</v>
      </c>
    </row>
    <row r="129" ht="36" hidden="1" customHeight="1" spans="1:7">
      <c r="A129" s="325" t="s">
        <v>2848</v>
      </c>
      <c r="B129" s="326" t="s">
        <v>2843</v>
      </c>
      <c r="C129" s="327">
        <v>0</v>
      </c>
      <c r="D129" s="327">
        <v>0</v>
      </c>
      <c r="E129" s="328" t="str">
        <f t="shared" si="3"/>
        <v/>
      </c>
      <c r="F129" s="324" t="str">
        <f t="shared" si="4"/>
        <v>否</v>
      </c>
      <c r="G129" s="308" t="str">
        <f t="shared" si="5"/>
        <v>项</v>
      </c>
    </row>
    <row r="130" ht="36" hidden="1" customHeight="1" spans="1:7">
      <c r="A130" s="325" t="s">
        <v>2849</v>
      </c>
      <c r="B130" s="326" t="s">
        <v>2850</v>
      </c>
      <c r="C130" s="327">
        <v>0</v>
      </c>
      <c r="D130" s="327">
        <v>0</v>
      </c>
      <c r="E130" s="328" t="str">
        <f t="shared" si="3"/>
        <v/>
      </c>
      <c r="F130" s="324" t="str">
        <f t="shared" si="4"/>
        <v>否</v>
      </c>
      <c r="G130" s="308" t="str">
        <f t="shared" si="5"/>
        <v>项</v>
      </c>
    </row>
    <row r="131" ht="36" hidden="1" customHeight="1" spans="1:7">
      <c r="A131" s="325" t="s">
        <v>2851</v>
      </c>
      <c r="B131" s="326" t="s">
        <v>2852</v>
      </c>
      <c r="C131" s="327">
        <v>0</v>
      </c>
      <c r="D131" s="327">
        <v>0</v>
      </c>
      <c r="E131" s="328" t="str">
        <f t="shared" si="3"/>
        <v/>
      </c>
      <c r="F131" s="324" t="str">
        <f t="shared" si="4"/>
        <v>否</v>
      </c>
      <c r="G131" s="308" t="str">
        <f t="shared" si="5"/>
        <v>项</v>
      </c>
    </row>
    <row r="132" ht="36" hidden="1" customHeight="1" spans="1:7">
      <c r="A132" s="325" t="s">
        <v>2853</v>
      </c>
      <c r="B132" s="329" t="s">
        <v>2854</v>
      </c>
      <c r="C132" s="330">
        <v>0</v>
      </c>
      <c r="D132" s="330">
        <v>0</v>
      </c>
      <c r="E132" s="331"/>
      <c r="F132" s="324" t="str">
        <f t="shared" ref="F132:F195" si="6">IF(LEN(A132)=3,"是",IF(B132&lt;&gt;"",IF(SUM(C132:D132)&lt;&gt;0,"是","否"),"是"))</f>
        <v>否</v>
      </c>
      <c r="G132" s="308" t="str">
        <f t="shared" ref="G132:G195" si="7">IF(LEN(A132)=3,"类",IF(LEN(A132)=5,"款","项"))</f>
        <v>项</v>
      </c>
    </row>
    <row r="133" ht="36" hidden="1" customHeight="1" spans="1:7">
      <c r="A133" s="320" t="s">
        <v>2855</v>
      </c>
      <c r="B133" s="321" t="s">
        <v>2856</v>
      </c>
      <c r="C133" s="322">
        <v>0</v>
      </c>
      <c r="D133" s="322">
        <v>0</v>
      </c>
      <c r="E133" s="334"/>
      <c r="F133" s="324" t="str">
        <f t="shared" si="6"/>
        <v>否</v>
      </c>
      <c r="G133" s="308" t="str">
        <f t="shared" si="7"/>
        <v>款</v>
      </c>
    </row>
    <row r="134" ht="36" hidden="1" customHeight="1" spans="1:7">
      <c r="A134" s="325" t="s">
        <v>2857</v>
      </c>
      <c r="B134" s="326" t="s">
        <v>2858</v>
      </c>
      <c r="C134" s="327">
        <v>0</v>
      </c>
      <c r="D134" s="327">
        <v>0</v>
      </c>
      <c r="E134" s="328" t="str">
        <f t="shared" ref="E134:E202" si="8">IF(C134&gt;0,D134/C134-1,IF(C134&lt;0,-(D134/C134-1),""))</f>
        <v/>
      </c>
      <c r="F134" s="324" t="str">
        <f t="shared" si="6"/>
        <v>否</v>
      </c>
      <c r="G134" s="308" t="str">
        <f t="shared" si="7"/>
        <v>项</v>
      </c>
    </row>
    <row r="135" ht="36" hidden="1" customHeight="1" spans="1:7">
      <c r="A135" s="325" t="s">
        <v>2859</v>
      </c>
      <c r="B135" s="329" t="s">
        <v>2860</v>
      </c>
      <c r="C135" s="330">
        <v>0</v>
      </c>
      <c r="D135" s="330">
        <v>0</v>
      </c>
      <c r="E135" s="331"/>
      <c r="F135" s="324" t="str">
        <f t="shared" si="6"/>
        <v>否</v>
      </c>
      <c r="G135" s="308" t="str">
        <f t="shared" si="7"/>
        <v>项</v>
      </c>
    </row>
    <row r="136" ht="36" hidden="1" customHeight="1" spans="1:7">
      <c r="A136" s="325" t="s">
        <v>2861</v>
      </c>
      <c r="B136" s="329" t="s">
        <v>2862</v>
      </c>
      <c r="C136" s="330">
        <v>0</v>
      </c>
      <c r="D136" s="330">
        <v>0</v>
      </c>
      <c r="E136" s="331"/>
      <c r="F136" s="324" t="str">
        <f t="shared" si="6"/>
        <v>否</v>
      </c>
      <c r="G136" s="308" t="str">
        <f t="shared" si="7"/>
        <v>项</v>
      </c>
    </row>
    <row r="137" ht="36" hidden="1" customHeight="1" spans="1:7">
      <c r="A137" s="325" t="s">
        <v>2863</v>
      </c>
      <c r="B137" s="326" t="s">
        <v>2864</v>
      </c>
      <c r="C137" s="327">
        <v>0</v>
      </c>
      <c r="D137" s="327">
        <v>0</v>
      </c>
      <c r="E137" s="328" t="str">
        <f t="shared" si="8"/>
        <v/>
      </c>
      <c r="F137" s="324" t="str">
        <f t="shared" si="6"/>
        <v>否</v>
      </c>
      <c r="G137" s="308" t="str">
        <f t="shared" si="7"/>
        <v>项</v>
      </c>
    </row>
    <row r="138" ht="36" hidden="1" customHeight="1" spans="1:7">
      <c r="A138" s="320" t="s">
        <v>2865</v>
      </c>
      <c r="B138" s="332" t="s">
        <v>2866</v>
      </c>
      <c r="C138" s="333">
        <v>0</v>
      </c>
      <c r="D138" s="333">
        <v>0</v>
      </c>
      <c r="E138" s="323" t="str">
        <f t="shared" si="8"/>
        <v/>
      </c>
      <c r="F138" s="324" t="str">
        <f t="shared" si="6"/>
        <v>否</v>
      </c>
      <c r="G138" s="308" t="str">
        <f t="shared" si="7"/>
        <v>款</v>
      </c>
    </row>
    <row r="139" ht="36" hidden="1" customHeight="1" spans="1:7">
      <c r="A139" s="325" t="s">
        <v>2867</v>
      </c>
      <c r="B139" s="326" t="s">
        <v>2868</v>
      </c>
      <c r="C139" s="327">
        <v>0</v>
      </c>
      <c r="D139" s="327">
        <v>0</v>
      </c>
      <c r="E139" s="328" t="str">
        <f t="shared" si="8"/>
        <v/>
      </c>
      <c r="F139" s="324" t="str">
        <f t="shared" si="6"/>
        <v>否</v>
      </c>
      <c r="G139" s="308" t="str">
        <f t="shared" si="7"/>
        <v>项</v>
      </c>
    </row>
    <row r="140" ht="36" hidden="1" customHeight="1" spans="1:7">
      <c r="A140" s="325" t="s">
        <v>2869</v>
      </c>
      <c r="B140" s="326" t="s">
        <v>2870</v>
      </c>
      <c r="C140" s="327">
        <v>0</v>
      </c>
      <c r="D140" s="327">
        <v>0</v>
      </c>
      <c r="E140" s="328" t="str">
        <f t="shared" si="8"/>
        <v/>
      </c>
      <c r="F140" s="324" t="str">
        <f t="shared" si="6"/>
        <v>否</v>
      </c>
      <c r="G140" s="308" t="str">
        <f t="shared" si="7"/>
        <v>项</v>
      </c>
    </row>
    <row r="141" ht="36" hidden="1" customHeight="1" spans="1:7">
      <c r="A141" s="325" t="s">
        <v>2871</v>
      </c>
      <c r="B141" s="326" t="s">
        <v>2872</v>
      </c>
      <c r="C141" s="327">
        <v>0</v>
      </c>
      <c r="D141" s="327">
        <v>0</v>
      </c>
      <c r="E141" s="328" t="str">
        <f t="shared" si="8"/>
        <v/>
      </c>
      <c r="F141" s="324" t="str">
        <f t="shared" si="6"/>
        <v>否</v>
      </c>
      <c r="G141" s="308" t="str">
        <f t="shared" si="7"/>
        <v>项</v>
      </c>
    </row>
    <row r="142" ht="36" hidden="1" customHeight="1" spans="1:7">
      <c r="A142" s="325" t="s">
        <v>2873</v>
      </c>
      <c r="B142" s="326" t="s">
        <v>2874</v>
      </c>
      <c r="C142" s="327">
        <v>0</v>
      </c>
      <c r="D142" s="327">
        <v>0</v>
      </c>
      <c r="E142" s="328" t="str">
        <f t="shared" si="8"/>
        <v/>
      </c>
      <c r="F142" s="324" t="str">
        <f t="shared" si="6"/>
        <v>否</v>
      </c>
      <c r="G142" s="308" t="str">
        <f t="shared" si="7"/>
        <v>项</v>
      </c>
    </row>
    <row r="143" ht="36" hidden="1" customHeight="1" spans="1:7">
      <c r="A143" s="325" t="s">
        <v>2875</v>
      </c>
      <c r="B143" s="326" t="s">
        <v>2876</v>
      </c>
      <c r="C143" s="327">
        <v>0</v>
      </c>
      <c r="D143" s="327">
        <v>0</v>
      </c>
      <c r="E143" s="328" t="str">
        <f t="shared" si="8"/>
        <v/>
      </c>
      <c r="F143" s="324" t="str">
        <f t="shared" si="6"/>
        <v>否</v>
      </c>
      <c r="G143" s="308" t="str">
        <f t="shared" si="7"/>
        <v>项</v>
      </c>
    </row>
    <row r="144" ht="36" hidden="1" customHeight="1" spans="1:7">
      <c r="A144" s="325" t="s">
        <v>2877</v>
      </c>
      <c r="B144" s="326" t="s">
        <v>2878</v>
      </c>
      <c r="C144" s="327">
        <v>0</v>
      </c>
      <c r="D144" s="327">
        <v>0</v>
      </c>
      <c r="E144" s="328" t="str">
        <f t="shared" si="8"/>
        <v/>
      </c>
      <c r="F144" s="324" t="str">
        <f t="shared" si="6"/>
        <v>否</v>
      </c>
      <c r="G144" s="308" t="str">
        <f t="shared" si="7"/>
        <v>项</v>
      </c>
    </row>
    <row r="145" ht="36" hidden="1" customHeight="1" spans="1:7">
      <c r="A145" s="325" t="s">
        <v>2879</v>
      </c>
      <c r="B145" s="326" t="s">
        <v>2880</v>
      </c>
      <c r="C145" s="327">
        <v>0</v>
      </c>
      <c r="D145" s="327">
        <v>0</v>
      </c>
      <c r="E145" s="328" t="str">
        <f t="shared" si="8"/>
        <v/>
      </c>
      <c r="F145" s="324" t="str">
        <f t="shared" si="6"/>
        <v>否</v>
      </c>
      <c r="G145" s="308" t="str">
        <f t="shared" si="7"/>
        <v>项</v>
      </c>
    </row>
    <row r="146" ht="36" hidden="1" customHeight="1" spans="1:7">
      <c r="A146" s="325" t="s">
        <v>2881</v>
      </c>
      <c r="B146" s="326" t="s">
        <v>2882</v>
      </c>
      <c r="C146" s="327">
        <v>0</v>
      </c>
      <c r="D146" s="327">
        <v>0</v>
      </c>
      <c r="E146" s="328" t="str">
        <f t="shared" si="8"/>
        <v/>
      </c>
      <c r="F146" s="324" t="str">
        <f t="shared" si="6"/>
        <v>否</v>
      </c>
      <c r="G146" s="308" t="str">
        <f t="shared" si="7"/>
        <v>项</v>
      </c>
    </row>
    <row r="147" ht="36" hidden="1" customHeight="1" spans="1:7">
      <c r="A147" s="320" t="s">
        <v>2883</v>
      </c>
      <c r="B147" s="332" t="s">
        <v>2884</v>
      </c>
      <c r="C147" s="333">
        <v>0</v>
      </c>
      <c r="D147" s="333">
        <v>0</v>
      </c>
      <c r="E147" s="323" t="str">
        <f t="shared" si="8"/>
        <v/>
      </c>
      <c r="F147" s="324" t="str">
        <f t="shared" si="6"/>
        <v>否</v>
      </c>
      <c r="G147" s="308" t="str">
        <f t="shared" si="7"/>
        <v>款</v>
      </c>
    </row>
    <row r="148" ht="36" hidden="1" customHeight="1" spans="1:7">
      <c r="A148" s="325" t="s">
        <v>2885</v>
      </c>
      <c r="B148" s="326" t="s">
        <v>2886</v>
      </c>
      <c r="C148" s="327">
        <v>0</v>
      </c>
      <c r="D148" s="327">
        <v>0</v>
      </c>
      <c r="E148" s="328" t="str">
        <f t="shared" si="8"/>
        <v/>
      </c>
      <c r="F148" s="324" t="str">
        <f t="shared" si="6"/>
        <v>否</v>
      </c>
      <c r="G148" s="308" t="str">
        <f t="shared" si="7"/>
        <v>项</v>
      </c>
    </row>
    <row r="149" ht="36" hidden="1" customHeight="1" spans="1:7">
      <c r="A149" s="325" t="s">
        <v>2887</v>
      </c>
      <c r="B149" s="326" t="s">
        <v>2888</v>
      </c>
      <c r="C149" s="327">
        <v>0</v>
      </c>
      <c r="D149" s="327">
        <v>0</v>
      </c>
      <c r="E149" s="328" t="str">
        <f t="shared" si="8"/>
        <v/>
      </c>
      <c r="F149" s="324" t="str">
        <f t="shared" si="6"/>
        <v>否</v>
      </c>
      <c r="G149" s="308" t="str">
        <f t="shared" si="7"/>
        <v>项</v>
      </c>
    </row>
    <row r="150" ht="36" hidden="1" customHeight="1" spans="1:7">
      <c r="A150" s="325" t="s">
        <v>2889</v>
      </c>
      <c r="B150" s="326" t="s">
        <v>2890</v>
      </c>
      <c r="C150" s="327">
        <v>0</v>
      </c>
      <c r="D150" s="327">
        <v>0</v>
      </c>
      <c r="E150" s="328" t="str">
        <f t="shared" si="8"/>
        <v/>
      </c>
      <c r="F150" s="324" t="str">
        <f t="shared" si="6"/>
        <v>否</v>
      </c>
      <c r="G150" s="308" t="str">
        <f t="shared" si="7"/>
        <v>项</v>
      </c>
    </row>
    <row r="151" ht="36" hidden="1" customHeight="1" spans="1:7">
      <c r="A151" s="325" t="s">
        <v>2891</v>
      </c>
      <c r="B151" s="326" t="s">
        <v>2892</v>
      </c>
      <c r="C151" s="327">
        <v>0</v>
      </c>
      <c r="D151" s="327">
        <v>0</v>
      </c>
      <c r="E151" s="328" t="str">
        <f t="shared" si="8"/>
        <v/>
      </c>
      <c r="F151" s="324" t="str">
        <f t="shared" si="6"/>
        <v>否</v>
      </c>
      <c r="G151" s="308" t="str">
        <f t="shared" si="7"/>
        <v>项</v>
      </c>
    </row>
    <row r="152" ht="36" hidden="1" customHeight="1" spans="1:7">
      <c r="A152" s="325" t="s">
        <v>2893</v>
      </c>
      <c r="B152" s="326" t="s">
        <v>2894</v>
      </c>
      <c r="C152" s="327">
        <v>0</v>
      </c>
      <c r="D152" s="327">
        <v>0</v>
      </c>
      <c r="E152" s="328" t="str">
        <f t="shared" si="8"/>
        <v/>
      </c>
      <c r="F152" s="324" t="str">
        <f t="shared" si="6"/>
        <v>否</v>
      </c>
      <c r="G152" s="308" t="str">
        <f t="shared" si="7"/>
        <v>项</v>
      </c>
    </row>
    <row r="153" ht="36" hidden="1" customHeight="1" spans="1:7">
      <c r="A153" s="325" t="s">
        <v>2895</v>
      </c>
      <c r="B153" s="326" t="s">
        <v>2896</v>
      </c>
      <c r="C153" s="327">
        <v>0</v>
      </c>
      <c r="D153" s="327">
        <v>0</v>
      </c>
      <c r="E153" s="328" t="str">
        <f t="shared" si="8"/>
        <v/>
      </c>
      <c r="F153" s="324" t="str">
        <f t="shared" si="6"/>
        <v>否</v>
      </c>
      <c r="G153" s="308" t="str">
        <f t="shared" si="7"/>
        <v>项</v>
      </c>
    </row>
    <row r="154" ht="36" hidden="1" customHeight="1" spans="1:7">
      <c r="A154" s="320" t="s">
        <v>2897</v>
      </c>
      <c r="B154" s="321" t="s">
        <v>2898</v>
      </c>
      <c r="C154" s="322">
        <v>0</v>
      </c>
      <c r="D154" s="322">
        <v>0</v>
      </c>
      <c r="E154" s="334"/>
      <c r="F154" s="324" t="str">
        <f t="shared" si="6"/>
        <v>否</v>
      </c>
      <c r="G154" s="308" t="str">
        <f t="shared" si="7"/>
        <v>款</v>
      </c>
    </row>
    <row r="155" ht="36" hidden="1" customHeight="1" spans="1:7">
      <c r="A155" s="325" t="s">
        <v>2899</v>
      </c>
      <c r="B155" s="329" t="s">
        <v>2900</v>
      </c>
      <c r="C155" s="330">
        <v>0</v>
      </c>
      <c r="D155" s="330">
        <v>0</v>
      </c>
      <c r="E155" s="331"/>
      <c r="F155" s="324" t="str">
        <f t="shared" si="6"/>
        <v>否</v>
      </c>
      <c r="G155" s="308" t="str">
        <f t="shared" si="7"/>
        <v>项</v>
      </c>
    </row>
    <row r="156" ht="36" hidden="1" customHeight="1" spans="1:7">
      <c r="A156" s="325" t="s">
        <v>2901</v>
      </c>
      <c r="B156" s="326" t="s">
        <v>2902</v>
      </c>
      <c r="C156" s="327">
        <v>0</v>
      </c>
      <c r="D156" s="327">
        <v>0</v>
      </c>
      <c r="E156" s="328" t="str">
        <f t="shared" si="8"/>
        <v/>
      </c>
      <c r="F156" s="324" t="str">
        <f t="shared" si="6"/>
        <v>否</v>
      </c>
      <c r="G156" s="308" t="str">
        <f t="shared" si="7"/>
        <v>项</v>
      </c>
    </row>
    <row r="157" ht="36" hidden="1" customHeight="1" spans="1:7">
      <c r="A157" s="325" t="s">
        <v>2903</v>
      </c>
      <c r="B157" s="329" t="s">
        <v>2904</v>
      </c>
      <c r="C157" s="330">
        <v>0</v>
      </c>
      <c r="D157" s="330">
        <v>0</v>
      </c>
      <c r="E157" s="331"/>
      <c r="F157" s="324" t="str">
        <f t="shared" si="6"/>
        <v>否</v>
      </c>
      <c r="G157" s="308" t="str">
        <f t="shared" si="7"/>
        <v>项</v>
      </c>
    </row>
    <row r="158" ht="36" hidden="1" customHeight="1" spans="1:7">
      <c r="A158" s="325" t="s">
        <v>2905</v>
      </c>
      <c r="B158" s="329" t="s">
        <v>2906</v>
      </c>
      <c r="C158" s="330">
        <v>0</v>
      </c>
      <c r="D158" s="330">
        <v>0</v>
      </c>
      <c r="E158" s="331"/>
      <c r="F158" s="324" t="str">
        <f t="shared" si="6"/>
        <v>否</v>
      </c>
      <c r="G158" s="308" t="str">
        <f t="shared" si="7"/>
        <v>项</v>
      </c>
    </row>
    <row r="159" ht="36" hidden="1" customHeight="1" spans="1:7">
      <c r="A159" s="325" t="s">
        <v>2907</v>
      </c>
      <c r="B159" s="326" t="s">
        <v>2908</v>
      </c>
      <c r="C159" s="327">
        <v>0</v>
      </c>
      <c r="D159" s="327">
        <v>0</v>
      </c>
      <c r="E159" s="328" t="str">
        <f t="shared" si="8"/>
        <v/>
      </c>
      <c r="F159" s="324" t="str">
        <f t="shared" si="6"/>
        <v>否</v>
      </c>
      <c r="G159" s="308" t="str">
        <f t="shared" si="7"/>
        <v>项</v>
      </c>
    </row>
    <row r="160" ht="36" hidden="1" customHeight="1" spans="1:7">
      <c r="A160" s="325" t="s">
        <v>2909</v>
      </c>
      <c r="B160" s="326" t="s">
        <v>2910</v>
      </c>
      <c r="C160" s="327">
        <v>0</v>
      </c>
      <c r="D160" s="327">
        <v>0</v>
      </c>
      <c r="E160" s="328" t="str">
        <f t="shared" si="8"/>
        <v/>
      </c>
      <c r="F160" s="324" t="str">
        <f t="shared" si="6"/>
        <v>否</v>
      </c>
      <c r="G160" s="308" t="str">
        <f t="shared" si="7"/>
        <v>项</v>
      </c>
    </row>
    <row r="161" ht="36" hidden="1" customHeight="1" spans="1:7">
      <c r="A161" s="325" t="s">
        <v>2911</v>
      </c>
      <c r="B161" s="326" t="s">
        <v>2912</v>
      </c>
      <c r="C161" s="327">
        <v>0</v>
      </c>
      <c r="D161" s="327">
        <v>0</v>
      </c>
      <c r="E161" s="328" t="str">
        <f t="shared" si="8"/>
        <v/>
      </c>
      <c r="F161" s="324" t="str">
        <f t="shared" si="6"/>
        <v>否</v>
      </c>
      <c r="G161" s="308" t="str">
        <f t="shared" si="7"/>
        <v>项</v>
      </c>
    </row>
    <row r="162" ht="36" hidden="1" customHeight="1" spans="1:7">
      <c r="A162" s="325" t="s">
        <v>2913</v>
      </c>
      <c r="B162" s="326" t="s">
        <v>2914</v>
      </c>
      <c r="C162" s="327">
        <v>0</v>
      </c>
      <c r="D162" s="327">
        <v>0</v>
      </c>
      <c r="E162" s="328" t="str">
        <f t="shared" si="8"/>
        <v/>
      </c>
      <c r="F162" s="324" t="str">
        <f t="shared" si="6"/>
        <v>否</v>
      </c>
      <c r="G162" s="308" t="str">
        <f t="shared" si="7"/>
        <v>项</v>
      </c>
    </row>
    <row r="163" ht="36" hidden="1" customHeight="1" spans="1:7">
      <c r="A163" s="320" t="s">
        <v>2915</v>
      </c>
      <c r="B163" s="332" t="s">
        <v>2916</v>
      </c>
      <c r="C163" s="333">
        <v>0</v>
      </c>
      <c r="D163" s="333">
        <v>0</v>
      </c>
      <c r="E163" s="323" t="str">
        <f t="shared" si="8"/>
        <v/>
      </c>
      <c r="F163" s="324" t="str">
        <f t="shared" si="6"/>
        <v>否</v>
      </c>
      <c r="G163" s="308" t="str">
        <f t="shared" si="7"/>
        <v>款</v>
      </c>
    </row>
    <row r="164" ht="36" hidden="1" customHeight="1" spans="1:7">
      <c r="A164" s="325" t="s">
        <v>2917</v>
      </c>
      <c r="B164" s="326" t="s">
        <v>2839</v>
      </c>
      <c r="C164" s="327">
        <v>0</v>
      </c>
      <c r="D164" s="327">
        <v>0</v>
      </c>
      <c r="E164" s="328" t="str">
        <f t="shared" si="8"/>
        <v/>
      </c>
      <c r="F164" s="324" t="str">
        <f t="shared" si="6"/>
        <v>否</v>
      </c>
      <c r="G164" s="308" t="str">
        <f t="shared" si="7"/>
        <v>项</v>
      </c>
    </row>
    <row r="165" ht="36" hidden="1" customHeight="1" spans="1:7">
      <c r="A165" s="325" t="s">
        <v>2918</v>
      </c>
      <c r="B165" s="326" t="s">
        <v>2919</v>
      </c>
      <c r="C165" s="327">
        <v>0</v>
      </c>
      <c r="D165" s="327">
        <v>0</v>
      </c>
      <c r="E165" s="328" t="str">
        <f t="shared" si="8"/>
        <v/>
      </c>
      <c r="F165" s="324" t="str">
        <f t="shared" si="6"/>
        <v>否</v>
      </c>
      <c r="G165" s="308" t="str">
        <f t="shared" si="7"/>
        <v>项</v>
      </c>
    </row>
    <row r="166" ht="36" hidden="1" customHeight="1" spans="1:7">
      <c r="A166" s="320" t="s">
        <v>2920</v>
      </c>
      <c r="B166" s="332" t="s">
        <v>2921</v>
      </c>
      <c r="C166" s="333">
        <v>0</v>
      </c>
      <c r="D166" s="333">
        <v>0</v>
      </c>
      <c r="E166" s="323" t="str">
        <f t="shared" si="8"/>
        <v/>
      </c>
      <c r="F166" s="324" t="str">
        <f t="shared" si="6"/>
        <v>否</v>
      </c>
      <c r="G166" s="308" t="str">
        <f t="shared" si="7"/>
        <v>款</v>
      </c>
    </row>
    <row r="167" ht="36" hidden="1" customHeight="1" spans="1:7">
      <c r="A167" s="325" t="s">
        <v>2922</v>
      </c>
      <c r="B167" s="326" t="s">
        <v>2839</v>
      </c>
      <c r="C167" s="327">
        <v>0</v>
      </c>
      <c r="D167" s="327">
        <v>0</v>
      </c>
      <c r="E167" s="328" t="str">
        <f t="shared" si="8"/>
        <v/>
      </c>
      <c r="F167" s="324" t="str">
        <f t="shared" si="6"/>
        <v>否</v>
      </c>
      <c r="G167" s="308" t="str">
        <f t="shared" si="7"/>
        <v>项</v>
      </c>
    </row>
    <row r="168" ht="36" hidden="1" customHeight="1" spans="1:7">
      <c r="A168" s="325" t="s">
        <v>2923</v>
      </c>
      <c r="B168" s="326" t="s">
        <v>2924</v>
      </c>
      <c r="C168" s="327">
        <v>0</v>
      </c>
      <c r="D168" s="327">
        <v>0</v>
      </c>
      <c r="E168" s="328" t="str">
        <f t="shared" si="8"/>
        <v/>
      </c>
      <c r="F168" s="324" t="str">
        <f t="shared" si="6"/>
        <v>否</v>
      </c>
      <c r="G168" s="308" t="str">
        <f t="shared" si="7"/>
        <v>项</v>
      </c>
    </row>
    <row r="169" ht="36" hidden="1" customHeight="1" spans="1:7">
      <c r="A169" s="320" t="s">
        <v>2925</v>
      </c>
      <c r="B169" s="332" t="s">
        <v>2926</v>
      </c>
      <c r="C169" s="333">
        <v>0</v>
      </c>
      <c r="D169" s="333">
        <v>0</v>
      </c>
      <c r="E169" s="323" t="str">
        <f t="shared" si="8"/>
        <v/>
      </c>
      <c r="F169" s="324" t="str">
        <f t="shared" si="6"/>
        <v>否</v>
      </c>
      <c r="G169" s="308" t="str">
        <f t="shared" si="7"/>
        <v>款</v>
      </c>
    </row>
    <row r="170" ht="36" hidden="1" customHeight="1" spans="1:7">
      <c r="A170" s="320" t="s">
        <v>2927</v>
      </c>
      <c r="B170" s="332" t="s">
        <v>2928</v>
      </c>
      <c r="C170" s="333">
        <v>0</v>
      </c>
      <c r="D170" s="333">
        <v>0</v>
      </c>
      <c r="E170" s="323" t="str">
        <f t="shared" si="8"/>
        <v/>
      </c>
      <c r="F170" s="324" t="str">
        <f t="shared" si="6"/>
        <v>否</v>
      </c>
      <c r="G170" s="308" t="str">
        <f t="shared" si="7"/>
        <v>款</v>
      </c>
    </row>
    <row r="171" ht="36" hidden="1" customHeight="1" spans="1:7">
      <c r="A171" s="325" t="s">
        <v>2929</v>
      </c>
      <c r="B171" s="326" t="s">
        <v>2858</v>
      </c>
      <c r="C171" s="327">
        <v>0</v>
      </c>
      <c r="D171" s="327">
        <v>0</v>
      </c>
      <c r="E171" s="328" t="str">
        <f t="shared" si="8"/>
        <v/>
      </c>
      <c r="F171" s="324" t="str">
        <f t="shared" si="6"/>
        <v>否</v>
      </c>
      <c r="G171" s="308" t="str">
        <f t="shared" si="7"/>
        <v>项</v>
      </c>
    </row>
    <row r="172" ht="36" hidden="1" customHeight="1" spans="1:7">
      <c r="A172" s="325" t="s">
        <v>2930</v>
      </c>
      <c r="B172" s="326" t="s">
        <v>2862</v>
      </c>
      <c r="C172" s="327">
        <v>0</v>
      </c>
      <c r="D172" s="327">
        <v>0</v>
      </c>
      <c r="E172" s="328" t="str">
        <f t="shared" si="8"/>
        <v/>
      </c>
      <c r="F172" s="324" t="str">
        <f t="shared" si="6"/>
        <v>否</v>
      </c>
      <c r="G172" s="308" t="str">
        <f t="shared" si="7"/>
        <v>项</v>
      </c>
    </row>
    <row r="173" ht="36" hidden="1" customHeight="1" spans="1:7">
      <c r="A173" s="325" t="s">
        <v>2931</v>
      </c>
      <c r="B173" s="326" t="s">
        <v>2932</v>
      </c>
      <c r="C173" s="327">
        <v>0</v>
      </c>
      <c r="D173" s="327">
        <v>0</v>
      </c>
      <c r="E173" s="328" t="str">
        <f t="shared" si="8"/>
        <v/>
      </c>
      <c r="F173" s="324" t="str">
        <f t="shared" si="6"/>
        <v>否</v>
      </c>
      <c r="G173" s="308" t="str">
        <f t="shared" si="7"/>
        <v>项</v>
      </c>
    </row>
    <row r="174" ht="36" customHeight="1" spans="1:7">
      <c r="A174" s="320" t="s">
        <v>95</v>
      </c>
      <c r="B174" s="321" t="s">
        <v>2933</v>
      </c>
      <c r="C174" s="322">
        <f>C175</f>
        <v>0</v>
      </c>
      <c r="D174" s="322">
        <v>0</v>
      </c>
      <c r="E174" s="328" t="str">
        <f t="shared" si="8"/>
        <v/>
      </c>
      <c r="F174" s="324" t="str">
        <f t="shared" si="6"/>
        <v>是</v>
      </c>
      <c r="G174" s="308" t="str">
        <f t="shared" si="7"/>
        <v>类</v>
      </c>
    </row>
    <row r="175" ht="36" hidden="1" customHeight="1" spans="1:7">
      <c r="A175" s="320" t="s">
        <v>2934</v>
      </c>
      <c r="B175" s="321" t="s">
        <v>2935</v>
      </c>
      <c r="C175" s="322">
        <v>0</v>
      </c>
      <c r="D175" s="322">
        <v>0</v>
      </c>
      <c r="E175" s="334"/>
      <c r="F175" s="324" t="str">
        <f t="shared" si="6"/>
        <v>否</v>
      </c>
      <c r="G175" s="308" t="str">
        <f t="shared" si="7"/>
        <v>款</v>
      </c>
    </row>
    <row r="176" ht="36" hidden="1" customHeight="1" spans="1:7">
      <c r="A176" s="325" t="s">
        <v>2936</v>
      </c>
      <c r="B176" s="329" t="s">
        <v>2937</v>
      </c>
      <c r="C176" s="330">
        <v>0</v>
      </c>
      <c r="D176" s="330">
        <v>0</v>
      </c>
      <c r="E176" s="331"/>
      <c r="F176" s="324" t="str">
        <f t="shared" si="6"/>
        <v>否</v>
      </c>
      <c r="G176" s="308" t="str">
        <f t="shared" si="7"/>
        <v>项</v>
      </c>
    </row>
    <row r="177" ht="36" hidden="1" customHeight="1" spans="1:7">
      <c r="A177" s="325" t="s">
        <v>2938</v>
      </c>
      <c r="B177" s="326" t="s">
        <v>2939</v>
      </c>
      <c r="C177" s="327">
        <v>0</v>
      </c>
      <c r="D177" s="327">
        <v>0</v>
      </c>
      <c r="E177" s="328" t="str">
        <f t="shared" si="8"/>
        <v/>
      </c>
      <c r="F177" s="324" t="str">
        <f t="shared" si="6"/>
        <v>否</v>
      </c>
      <c r="G177" s="308" t="str">
        <f t="shared" si="7"/>
        <v>项</v>
      </c>
    </row>
    <row r="178" ht="36" customHeight="1" spans="1:7">
      <c r="A178" s="320" t="s">
        <v>117</v>
      </c>
      <c r="B178" s="321" t="s">
        <v>2940</v>
      </c>
      <c r="C178" s="322">
        <f>C179+C183+C192</f>
        <v>6485</v>
      </c>
      <c r="D178" s="322">
        <f>D179+D183+D192</f>
        <v>6301</v>
      </c>
      <c r="E178" s="323">
        <f t="shared" si="8"/>
        <v>-0.028</v>
      </c>
      <c r="F178" s="324" t="str">
        <f t="shared" si="6"/>
        <v>是</v>
      </c>
      <c r="G178" s="308" t="str">
        <f t="shared" si="7"/>
        <v>类</v>
      </c>
    </row>
    <row r="179" ht="36" customHeight="1" spans="1:7">
      <c r="A179" s="320" t="s">
        <v>2941</v>
      </c>
      <c r="B179" s="321" t="s">
        <v>2942</v>
      </c>
      <c r="C179" s="322">
        <v>241</v>
      </c>
      <c r="D179" s="322">
        <v>0</v>
      </c>
      <c r="E179" s="323">
        <f t="shared" si="8"/>
        <v>-1</v>
      </c>
      <c r="F179" s="324" t="str">
        <f t="shared" si="6"/>
        <v>是</v>
      </c>
      <c r="G179" s="308" t="str">
        <f t="shared" si="7"/>
        <v>款</v>
      </c>
    </row>
    <row r="180" ht="36" hidden="1" customHeight="1" spans="1:7">
      <c r="A180" s="325" t="s">
        <v>2943</v>
      </c>
      <c r="B180" s="329" t="s">
        <v>2944</v>
      </c>
      <c r="C180" s="330">
        <v>241</v>
      </c>
      <c r="D180" s="330">
        <v>0</v>
      </c>
      <c r="E180" s="328">
        <f t="shared" si="8"/>
        <v>-1</v>
      </c>
      <c r="F180" s="324" t="str">
        <f t="shared" si="6"/>
        <v>是</v>
      </c>
      <c r="G180" s="308" t="str">
        <f t="shared" si="7"/>
        <v>项</v>
      </c>
    </row>
    <row r="181" ht="36" hidden="1" customHeight="1" spans="1:7">
      <c r="A181" s="325" t="s">
        <v>2945</v>
      </c>
      <c r="B181" s="329" t="s">
        <v>2946</v>
      </c>
      <c r="C181" s="330">
        <v>0</v>
      </c>
      <c r="D181" s="330">
        <v>0</v>
      </c>
      <c r="E181" s="331"/>
      <c r="F181" s="324" t="str">
        <f t="shared" si="6"/>
        <v>否</v>
      </c>
      <c r="G181" s="308" t="str">
        <f t="shared" si="7"/>
        <v>项</v>
      </c>
    </row>
    <row r="182" ht="36" hidden="1" customHeight="1" spans="1:7">
      <c r="A182" s="325" t="s">
        <v>2947</v>
      </c>
      <c r="B182" s="326" t="s">
        <v>2948</v>
      </c>
      <c r="C182" s="327">
        <v>0</v>
      </c>
      <c r="D182" s="327">
        <v>0</v>
      </c>
      <c r="E182" s="328" t="str">
        <f t="shared" si="8"/>
        <v/>
      </c>
      <c r="F182" s="324" t="str">
        <f t="shared" si="6"/>
        <v>否</v>
      </c>
      <c r="G182" s="308" t="str">
        <f t="shared" si="7"/>
        <v>项</v>
      </c>
    </row>
    <row r="183" ht="36" customHeight="1" spans="1:7">
      <c r="A183" s="320" t="s">
        <v>2949</v>
      </c>
      <c r="B183" s="321" t="s">
        <v>2950</v>
      </c>
      <c r="C183" s="322">
        <v>10</v>
      </c>
      <c r="D183" s="322">
        <v>356</v>
      </c>
      <c r="E183" s="323">
        <f t="shared" si="8"/>
        <v>34.6</v>
      </c>
      <c r="F183" s="324" t="str">
        <f t="shared" si="6"/>
        <v>是</v>
      </c>
      <c r="G183" s="308" t="str">
        <f t="shared" si="7"/>
        <v>款</v>
      </c>
    </row>
    <row r="184" ht="36" hidden="1" customHeight="1" spans="1:7">
      <c r="A184" s="325" t="s">
        <v>2951</v>
      </c>
      <c r="B184" s="326" t="s">
        <v>2952</v>
      </c>
      <c r="C184" s="327">
        <v>0</v>
      </c>
      <c r="D184" s="327">
        <v>0</v>
      </c>
      <c r="E184" s="328" t="str">
        <f t="shared" si="8"/>
        <v/>
      </c>
      <c r="F184" s="324" t="str">
        <f t="shared" si="6"/>
        <v>否</v>
      </c>
      <c r="G184" s="308" t="str">
        <f t="shared" si="7"/>
        <v>项</v>
      </c>
    </row>
    <row r="185" ht="36" hidden="1" customHeight="1" spans="1:7">
      <c r="A185" s="325" t="s">
        <v>2953</v>
      </c>
      <c r="B185" s="326" t="s">
        <v>2954</v>
      </c>
      <c r="C185" s="327">
        <v>0</v>
      </c>
      <c r="D185" s="327">
        <v>0</v>
      </c>
      <c r="E185" s="328" t="str">
        <f t="shared" si="8"/>
        <v/>
      </c>
      <c r="F185" s="324" t="str">
        <f t="shared" si="6"/>
        <v>否</v>
      </c>
      <c r="G185" s="308" t="str">
        <f t="shared" si="7"/>
        <v>项</v>
      </c>
    </row>
    <row r="186" ht="36" hidden="1" customHeight="1" spans="1:7">
      <c r="A186" s="325" t="s">
        <v>2955</v>
      </c>
      <c r="B186" s="329" t="s">
        <v>2956</v>
      </c>
      <c r="C186" s="330">
        <v>0</v>
      </c>
      <c r="D186" s="330">
        <v>307</v>
      </c>
      <c r="E186" s="328" t="str">
        <f t="shared" si="8"/>
        <v/>
      </c>
      <c r="F186" s="324" t="str">
        <f t="shared" si="6"/>
        <v>是</v>
      </c>
      <c r="G186" s="308" t="str">
        <f t="shared" si="7"/>
        <v>项</v>
      </c>
    </row>
    <row r="187" ht="36" hidden="1" customHeight="1" spans="1:7">
      <c r="A187" s="325" t="s">
        <v>2957</v>
      </c>
      <c r="B187" s="329" t="s">
        <v>2958</v>
      </c>
      <c r="C187" s="330">
        <v>0</v>
      </c>
      <c r="D187" s="330">
        <v>0</v>
      </c>
      <c r="E187" s="331"/>
      <c r="F187" s="324" t="str">
        <f t="shared" si="6"/>
        <v>否</v>
      </c>
      <c r="G187" s="308" t="str">
        <f t="shared" si="7"/>
        <v>项</v>
      </c>
    </row>
    <row r="188" ht="36" hidden="1" customHeight="1" spans="1:7">
      <c r="A188" s="325" t="s">
        <v>2959</v>
      </c>
      <c r="B188" s="326" t="s">
        <v>2960</v>
      </c>
      <c r="C188" s="327">
        <v>0</v>
      </c>
      <c r="D188" s="327">
        <v>0</v>
      </c>
      <c r="E188" s="328" t="str">
        <f t="shared" si="8"/>
        <v/>
      </c>
      <c r="F188" s="324" t="str">
        <f t="shared" si="6"/>
        <v>否</v>
      </c>
      <c r="G188" s="308" t="str">
        <f t="shared" si="7"/>
        <v>项</v>
      </c>
    </row>
    <row r="189" ht="36" hidden="1" customHeight="1" spans="1:7">
      <c r="A189" s="325" t="s">
        <v>2961</v>
      </c>
      <c r="B189" s="326" t="s">
        <v>2962</v>
      </c>
      <c r="C189" s="327">
        <v>0</v>
      </c>
      <c r="D189" s="327">
        <v>0</v>
      </c>
      <c r="E189" s="328" t="str">
        <f t="shared" si="8"/>
        <v/>
      </c>
      <c r="F189" s="324" t="str">
        <f t="shared" si="6"/>
        <v>否</v>
      </c>
      <c r="G189" s="308" t="str">
        <f t="shared" si="7"/>
        <v>项</v>
      </c>
    </row>
    <row r="190" ht="36" hidden="1" customHeight="1" spans="1:7">
      <c r="A190" s="325" t="s">
        <v>2963</v>
      </c>
      <c r="B190" s="329" t="s">
        <v>2964</v>
      </c>
      <c r="C190" s="330">
        <v>10</v>
      </c>
      <c r="D190" s="330">
        <v>49</v>
      </c>
      <c r="E190" s="328">
        <f t="shared" si="8"/>
        <v>3.9</v>
      </c>
      <c r="F190" s="324" t="str">
        <f t="shared" si="6"/>
        <v>是</v>
      </c>
      <c r="G190" s="308" t="str">
        <f t="shared" si="7"/>
        <v>项</v>
      </c>
    </row>
    <row r="191" ht="36" hidden="1" customHeight="1" spans="1:7">
      <c r="A191" s="325" t="s">
        <v>2965</v>
      </c>
      <c r="B191" s="326" t="s">
        <v>2966</v>
      </c>
      <c r="C191" s="327">
        <v>0</v>
      </c>
      <c r="D191" s="327">
        <v>0</v>
      </c>
      <c r="E191" s="328" t="str">
        <f t="shared" si="8"/>
        <v/>
      </c>
      <c r="F191" s="324" t="str">
        <f t="shared" si="6"/>
        <v>否</v>
      </c>
      <c r="G191" s="308" t="str">
        <f t="shared" si="7"/>
        <v>项</v>
      </c>
    </row>
    <row r="192" ht="36" customHeight="1" spans="1:7">
      <c r="A192" s="320" t="s">
        <v>2967</v>
      </c>
      <c r="B192" s="321" t="s">
        <v>2968</v>
      </c>
      <c r="C192" s="322">
        <v>6234</v>
      </c>
      <c r="D192" s="322">
        <v>5945</v>
      </c>
      <c r="E192" s="323">
        <f t="shared" si="8"/>
        <v>-0.046</v>
      </c>
      <c r="F192" s="324" t="str">
        <f t="shared" si="6"/>
        <v>是</v>
      </c>
      <c r="G192" s="308" t="str">
        <f t="shared" si="7"/>
        <v>款</v>
      </c>
    </row>
    <row r="193" ht="36" hidden="1" customHeight="1" spans="1:7">
      <c r="A193" s="336">
        <v>2296001</v>
      </c>
      <c r="B193" s="326" t="s">
        <v>2969</v>
      </c>
      <c r="C193" s="327">
        <v>0</v>
      </c>
      <c r="D193" s="327">
        <v>0</v>
      </c>
      <c r="E193" s="328" t="str">
        <f t="shared" si="8"/>
        <v/>
      </c>
      <c r="F193" s="324" t="str">
        <f t="shared" si="6"/>
        <v>否</v>
      </c>
      <c r="G193" s="308" t="str">
        <f t="shared" si="7"/>
        <v>项</v>
      </c>
    </row>
    <row r="194" ht="36" hidden="1" customHeight="1" spans="1:7">
      <c r="A194" s="325" t="s">
        <v>2970</v>
      </c>
      <c r="B194" s="329" t="s">
        <v>2971</v>
      </c>
      <c r="C194" s="330">
        <v>1517</v>
      </c>
      <c r="D194" s="330">
        <v>890</v>
      </c>
      <c r="E194" s="328">
        <f t="shared" si="8"/>
        <v>-0.413</v>
      </c>
      <c r="F194" s="324" t="str">
        <f t="shared" si="6"/>
        <v>是</v>
      </c>
      <c r="G194" s="308" t="str">
        <f t="shared" si="7"/>
        <v>项</v>
      </c>
    </row>
    <row r="195" ht="36" hidden="1" customHeight="1" spans="1:7">
      <c r="A195" s="325" t="s">
        <v>2972</v>
      </c>
      <c r="B195" s="329" t="s">
        <v>2973</v>
      </c>
      <c r="C195" s="330">
        <v>4419</v>
      </c>
      <c r="D195" s="330">
        <v>4392</v>
      </c>
      <c r="E195" s="328">
        <f t="shared" si="8"/>
        <v>-0.006</v>
      </c>
      <c r="F195" s="324" t="str">
        <f t="shared" si="6"/>
        <v>是</v>
      </c>
      <c r="G195" s="308" t="str">
        <f t="shared" si="7"/>
        <v>项</v>
      </c>
    </row>
    <row r="196" ht="36" hidden="1" customHeight="1" spans="1:7">
      <c r="A196" s="325" t="s">
        <v>2974</v>
      </c>
      <c r="B196" s="326" t="s">
        <v>2975</v>
      </c>
      <c r="C196" s="327">
        <v>0</v>
      </c>
      <c r="D196" s="327">
        <v>0</v>
      </c>
      <c r="E196" s="328" t="str">
        <f t="shared" si="8"/>
        <v/>
      </c>
      <c r="F196" s="324" t="str">
        <f t="shared" ref="F196:F259" si="9">IF(LEN(A196)=3,"是",IF(B196&lt;&gt;"",IF(SUM(C196:D196)&lt;&gt;0,"是","否"),"是"))</f>
        <v>否</v>
      </c>
      <c r="G196" s="308" t="str">
        <f t="shared" ref="G196:G259" si="10">IF(LEN(A196)=3,"类",IF(LEN(A196)=5,"款","项"))</f>
        <v>项</v>
      </c>
    </row>
    <row r="197" ht="36" hidden="1" customHeight="1" spans="1:7">
      <c r="A197" s="325" t="s">
        <v>2976</v>
      </c>
      <c r="B197" s="326" t="s">
        <v>2977</v>
      </c>
      <c r="C197" s="327">
        <v>0</v>
      </c>
      <c r="D197" s="327">
        <v>0</v>
      </c>
      <c r="E197" s="328" t="str">
        <f t="shared" si="8"/>
        <v/>
      </c>
      <c r="F197" s="324" t="str">
        <f t="shared" si="9"/>
        <v>否</v>
      </c>
      <c r="G197" s="308" t="str">
        <f t="shared" si="10"/>
        <v>项</v>
      </c>
    </row>
    <row r="198" ht="36" hidden="1" customHeight="1" spans="1:7">
      <c r="A198" s="325" t="s">
        <v>2978</v>
      </c>
      <c r="B198" s="329" t="s">
        <v>2979</v>
      </c>
      <c r="C198" s="330">
        <v>298</v>
      </c>
      <c r="D198" s="330">
        <v>663</v>
      </c>
      <c r="E198" s="328">
        <f t="shared" si="8"/>
        <v>1.225</v>
      </c>
      <c r="F198" s="324" t="str">
        <f t="shared" si="9"/>
        <v>是</v>
      </c>
      <c r="G198" s="308" t="str">
        <f t="shared" si="10"/>
        <v>项</v>
      </c>
    </row>
    <row r="199" ht="36" hidden="1" customHeight="1" spans="1:7">
      <c r="A199" s="325" t="s">
        <v>2980</v>
      </c>
      <c r="B199" s="326" t="s">
        <v>2981</v>
      </c>
      <c r="C199" s="327">
        <v>0</v>
      </c>
      <c r="D199" s="327">
        <v>0</v>
      </c>
      <c r="E199" s="328" t="str">
        <f t="shared" si="8"/>
        <v/>
      </c>
      <c r="F199" s="324" t="str">
        <f t="shared" si="9"/>
        <v>否</v>
      </c>
      <c r="G199" s="308" t="str">
        <f t="shared" si="10"/>
        <v>项</v>
      </c>
    </row>
    <row r="200" ht="36" hidden="1" customHeight="1" spans="1:7">
      <c r="A200" s="325" t="s">
        <v>2982</v>
      </c>
      <c r="B200" s="326" t="s">
        <v>2983</v>
      </c>
      <c r="C200" s="327">
        <v>0</v>
      </c>
      <c r="D200" s="327">
        <v>0</v>
      </c>
      <c r="E200" s="328" t="str">
        <f t="shared" si="8"/>
        <v/>
      </c>
      <c r="F200" s="324" t="str">
        <f t="shared" si="9"/>
        <v>否</v>
      </c>
      <c r="G200" s="308" t="str">
        <f t="shared" si="10"/>
        <v>项</v>
      </c>
    </row>
    <row r="201" ht="36" hidden="1" customHeight="1" spans="1:7">
      <c r="A201" s="325" t="s">
        <v>2984</v>
      </c>
      <c r="B201" s="326" t="s">
        <v>2985</v>
      </c>
      <c r="C201" s="327">
        <v>0</v>
      </c>
      <c r="D201" s="327">
        <v>0</v>
      </c>
      <c r="E201" s="328" t="str">
        <f t="shared" si="8"/>
        <v/>
      </c>
      <c r="F201" s="324" t="str">
        <f t="shared" si="9"/>
        <v>否</v>
      </c>
      <c r="G201" s="308" t="str">
        <f t="shared" si="10"/>
        <v>项</v>
      </c>
    </row>
    <row r="202" ht="36" hidden="1" customHeight="1" spans="1:7">
      <c r="A202" s="325" t="s">
        <v>2986</v>
      </c>
      <c r="B202" s="326" t="s">
        <v>3120</v>
      </c>
      <c r="C202" s="327">
        <v>0</v>
      </c>
      <c r="D202" s="327">
        <v>0</v>
      </c>
      <c r="E202" s="328" t="str">
        <f t="shared" si="8"/>
        <v/>
      </c>
      <c r="F202" s="324" t="str">
        <f t="shared" si="9"/>
        <v>否</v>
      </c>
      <c r="G202" s="308" t="str">
        <f t="shared" si="10"/>
        <v>项</v>
      </c>
    </row>
    <row r="203" ht="36" hidden="1" customHeight="1" spans="1:7">
      <c r="A203" s="325" t="s">
        <v>2988</v>
      </c>
      <c r="B203" s="329" t="s">
        <v>2989</v>
      </c>
      <c r="C203" s="330">
        <v>0</v>
      </c>
      <c r="D203" s="330">
        <v>0</v>
      </c>
      <c r="E203" s="331"/>
      <c r="F203" s="324" t="str">
        <f t="shared" si="9"/>
        <v>否</v>
      </c>
      <c r="G203" s="308" t="str">
        <f t="shared" si="10"/>
        <v>项</v>
      </c>
    </row>
    <row r="204" ht="36" customHeight="1" spans="1:7">
      <c r="A204" s="320" t="s">
        <v>113</v>
      </c>
      <c r="B204" s="321" t="s">
        <v>2990</v>
      </c>
      <c r="C204" s="322">
        <f>SUM(C205:C220)</f>
        <v>29809</v>
      </c>
      <c r="D204" s="322">
        <f>SUM(D205:D220)</f>
        <v>29007</v>
      </c>
      <c r="E204" s="323">
        <f t="shared" ref="E204:E237" si="11">IF(C204&gt;0,D204/C204-1,IF(C204&lt;0,-(D204/C204-1),""))</f>
        <v>-0.027</v>
      </c>
      <c r="F204" s="324" t="str">
        <f t="shared" si="9"/>
        <v>是</v>
      </c>
      <c r="G204" s="308" t="str">
        <f t="shared" si="10"/>
        <v>类</v>
      </c>
    </row>
    <row r="205" ht="36" hidden="1" customHeight="1" spans="1:7">
      <c r="A205" s="325" t="s">
        <v>2991</v>
      </c>
      <c r="B205" s="326" t="s">
        <v>2992</v>
      </c>
      <c r="C205" s="327">
        <v>0</v>
      </c>
      <c r="D205" s="327">
        <v>0</v>
      </c>
      <c r="E205" s="328" t="str">
        <f t="shared" si="11"/>
        <v/>
      </c>
      <c r="F205" s="324" t="str">
        <f t="shared" si="9"/>
        <v>否</v>
      </c>
      <c r="G205" s="308" t="str">
        <f t="shared" si="10"/>
        <v>项</v>
      </c>
    </row>
    <row r="206" ht="36" hidden="1" customHeight="1" spans="1:7">
      <c r="A206" s="325" t="s">
        <v>2993</v>
      </c>
      <c r="B206" s="326" t="s">
        <v>2994</v>
      </c>
      <c r="C206" s="327">
        <v>0</v>
      </c>
      <c r="D206" s="327">
        <v>0</v>
      </c>
      <c r="E206" s="328" t="str">
        <f t="shared" si="11"/>
        <v/>
      </c>
      <c r="F206" s="324" t="str">
        <f t="shared" si="9"/>
        <v>否</v>
      </c>
      <c r="G206" s="308" t="str">
        <f t="shared" si="10"/>
        <v>项</v>
      </c>
    </row>
    <row r="207" ht="36" hidden="1" customHeight="1" spans="1:7">
      <c r="A207" s="325" t="s">
        <v>2995</v>
      </c>
      <c r="B207" s="326" t="s">
        <v>2996</v>
      </c>
      <c r="C207" s="327">
        <v>0</v>
      </c>
      <c r="D207" s="327">
        <v>0</v>
      </c>
      <c r="E207" s="328" t="str">
        <f t="shared" si="11"/>
        <v/>
      </c>
      <c r="F207" s="324" t="str">
        <f t="shared" si="9"/>
        <v>否</v>
      </c>
      <c r="G207" s="308" t="str">
        <f t="shared" si="10"/>
        <v>项</v>
      </c>
    </row>
    <row r="208" ht="36" hidden="1" customHeight="1" spans="1:7">
      <c r="A208" s="325" t="s">
        <v>2997</v>
      </c>
      <c r="B208" s="326" t="s">
        <v>2998</v>
      </c>
      <c r="C208" s="327">
        <v>24826</v>
      </c>
      <c r="D208" s="327">
        <v>24922</v>
      </c>
      <c r="E208" s="328">
        <f t="shared" si="11"/>
        <v>0.004</v>
      </c>
      <c r="F208" s="324" t="str">
        <f t="shared" si="9"/>
        <v>是</v>
      </c>
      <c r="G208" s="308" t="str">
        <f t="shared" si="10"/>
        <v>项</v>
      </c>
    </row>
    <row r="209" ht="36" hidden="1" customHeight="1" spans="1:7">
      <c r="A209" s="325" t="s">
        <v>2999</v>
      </c>
      <c r="B209" s="326" t="s">
        <v>3000</v>
      </c>
      <c r="C209" s="327">
        <v>0</v>
      </c>
      <c r="D209" s="327">
        <v>0</v>
      </c>
      <c r="E209" s="328" t="str">
        <f t="shared" si="11"/>
        <v/>
      </c>
      <c r="F209" s="324" t="str">
        <f t="shared" si="9"/>
        <v>否</v>
      </c>
      <c r="G209" s="308" t="str">
        <f t="shared" si="10"/>
        <v>项</v>
      </c>
    </row>
    <row r="210" ht="36" hidden="1" customHeight="1" spans="1:7">
      <c r="A210" s="325" t="s">
        <v>3001</v>
      </c>
      <c r="B210" s="326" t="s">
        <v>3002</v>
      </c>
      <c r="C210" s="327">
        <v>0</v>
      </c>
      <c r="D210" s="327">
        <v>0</v>
      </c>
      <c r="E210" s="328" t="str">
        <f t="shared" si="11"/>
        <v/>
      </c>
      <c r="F210" s="324" t="str">
        <f t="shared" si="9"/>
        <v>否</v>
      </c>
      <c r="G210" s="308" t="str">
        <f t="shared" si="10"/>
        <v>项</v>
      </c>
    </row>
    <row r="211" ht="36" hidden="1" customHeight="1" spans="1:7">
      <c r="A211" s="325" t="s">
        <v>3003</v>
      </c>
      <c r="B211" s="326" t="s">
        <v>3004</v>
      </c>
      <c r="C211" s="327">
        <v>0</v>
      </c>
      <c r="D211" s="327">
        <v>0</v>
      </c>
      <c r="E211" s="328" t="str">
        <f t="shared" si="11"/>
        <v/>
      </c>
      <c r="F211" s="324" t="str">
        <f t="shared" si="9"/>
        <v>否</v>
      </c>
      <c r="G211" s="308" t="str">
        <f t="shared" si="10"/>
        <v>项</v>
      </c>
    </row>
    <row r="212" ht="36" hidden="1" customHeight="1" spans="1:7">
      <c r="A212" s="325" t="s">
        <v>3005</v>
      </c>
      <c r="B212" s="326" t="s">
        <v>3006</v>
      </c>
      <c r="C212" s="327">
        <v>0</v>
      </c>
      <c r="D212" s="327">
        <v>0</v>
      </c>
      <c r="E212" s="328" t="str">
        <f t="shared" si="11"/>
        <v/>
      </c>
      <c r="F212" s="324" t="str">
        <f t="shared" si="9"/>
        <v>否</v>
      </c>
      <c r="G212" s="308" t="str">
        <f t="shared" si="10"/>
        <v>项</v>
      </c>
    </row>
    <row r="213" ht="36" hidden="1" customHeight="1" spans="1:7">
      <c r="A213" s="325" t="s">
        <v>3007</v>
      </c>
      <c r="B213" s="326" t="s">
        <v>3008</v>
      </c>
      <c r="C213" s="327">
        <v>0</v>
      </c>
      <c r="D213" s="327">
        <v>0</v>
      </c>
      <c r="E213" s="328" t="str">
        <f t="shared" si="11"/>
        <v/>
      </c>
      <c r="F213" s="324" t="str">
        <f t="shared" si="9"/>
        <v>否</v>
      </c>
      <c r="G213" s="308" t="str">
        <f t="shared" si="10"/>
        <v>项</v>
      </c>
    </row>
    <row r="214" ht="36" hidden="1" customHeight="1" spans="1:7">
      <c r="A214" s="325" t="s">
        <v>3009</v>
      </c>
      <c r="B214" s="326" t="s">
        <v>3010</v>
      </c>
      <c r="C214" s="327">
        <v>0</v>
      </c>
      <c r="D214" s="327">
        <v>0</v>
      </c>
      <c r="E214" s="328" t="str">
        <f t="shared" si="11"/>
        <v/>
      </c>
      <c r="F214" s="324" t="str">
        <f t="shared" si="9"/>
        <v>否</v>
      </c>
      <c r="G214" s="308" t="str">
        <f t="shared" si="10"/>
        <v>项</v>
      </c>
    </row>
    <row r="215" ht="36" hidden="1" customHeight="1" spans="1:7">
      <c r="A215" s="325" t="s">
        <v>3011</v>
      </c>
      <c r="B215" s="326" t="s">
        <v>3012</v>
      </c>
      <c r="C215" s="327">
        <v>0</v>
      </c>
      <c r="D215" s="327">
        <v>0</v>
      </c>
      <c r="E215" s="328" t="str">
        <f t="shared" si="11"/>
        <v/>
      </c>
      <c r="F215" s="324" t="str">
        <f t="shared" si="9"/>
        <v>否</v>
      </c>
      <c r="G215" s="308" t="str">
        <f t="shared" si="10"/>
        <v>项</v>
      </c>
    </row>
    <row r="216" ht="36" hidden="1" customHeight="1" spans="1:7">
      <c r="A216" s="325" t="s">
        <v>3013</v>
      </c>
      <c r="B216" s="326" t="s">
        <v>3014</v>
      </c>
      <c r="C216" s="327">
        <v>2421</v>
      </c>
      <c r="D216" s="327">
        <v>1523</v>
      </c>
      <c r="E216" s="328">
        <f t="shared" si="11"/>
        <v>-0.371</v>
      </c>
      <c r="F216" s="324" t="str">
        <f t="shared" si="9"/>
        <v>是</v>
      </c>
      <c r="G216" s="308" t="str">
        <f t="shared" si="10"/>
        <v>项</v>
      </c>
    </row>
    <row r="217" ht="36" hidden="1" customHeight="1" spans="1:7">
      <c r="A217" s="325" t="s">
        <v>3015</v>
      </c>
      <c r="B217" s="326" t="s">
        <v>3016</v>
      </c>
      <c r="C217" s="327">
        <v>1191</v>
      </c>
      <c r="D217" s="327">
        <v>1191</v>
      </c>
      <c r="E217" s="328">
        <f t="shared" si="11"/>
        <v>0</v>
      </c>
      <c r="F217" s="324" t="str">
        <f t="shared" si="9"/>
        <v>是</v>
      </c>
      <c r="G217" s="308" t="str">
        <f t="shared" si="10"/>
        <v>项</v>
      </c>
    </row>
    <row r="218" ht="36" hidden="1" customHeight="1" spans="1:7">
      <c r="A218" s="325" t="s">
        <v>3017</v>
      </c>
      <c r="B218" s="326" t="s">
        <v>3018</v>
      </c>
      <c r="C218" s="327">
        <v>0</v>
      </c>
      <c r="D218" s="327">
        <v>0</v>
      </c>
      <c r="E218" s="328" t="str">
        <f t="shared" si="11"/>
        <v/>
      </c>
      <c r="F218" s="324" t="str">
        <f t="shared" si="9"/>
        <v>否</v>
      </c>
      <c r="G218" s="308" t="str">
        <f t="shared" si="10"/>
        <v>项</v>
      </c>
    </row>
    <row r="219" ht="36" hidden="1" customHeight="1" spans="1:7">
      <c r="A219" s="325" t="s">
        <v>3019</v>
      </c>
      <c r="B219" s="329" t="s">
        <v>3020</v>
      </c>
      <c r="C219" s="330">
        <v>1371</v>
      </c>
      <c r="D219" s="330">
        <v>1371</v>
      </c>
      <c r="E219" s="328">
        <f t="shared" si="11"/>
        <v>0</v>
      </c>
      <c r="F219" s="324" t="str">
        <f t="shared" si="9"/>
        <v>是</v>
      </c>
      <c r="G219" s="308" t="str">
        <f t="shared" si="10"/>
        <v>项</v>
      </c>
    </row>
    <row r="220" ht="36" hidden="1" customHeight="1" spans="1:7">
      <c r="A220" s="325" t="s">
        <v>3021</v>
      </c>
      <c r="B220" s="329" t="s">
        <v>3022</v>
      </c>
      <c r="C220" s="330">
        <v>0</v>
      </c>
      <c r="D220" s="330">
        <v>0</v>
      </c>
      <c r="E220" s="328" t="str">
        <f t="shared" si="11"/>
        <v/>
      </c>
      <c r="F220" s="324" t="str">
        <f t="shared" si="9"/>
        <v>否</v>
      </c>
      <c r="G220" s="308" t="str">
        <f t="shared" si="10"/>
        <v>项</v>
      </c>
    </row>
    <row r="221" ht="36" customHeight="1" spans="1:7">
      <c r="A221" s="320" t="s">
        <v>115</v>
      </c>
      <c r="B221" s="321" t="s">
        <v>3023</v>
      </c>
      <c r="C221" s="322">
        <f>C222</f>
        <v>550</v>
      </c>
      <c r="D221" s="322">
        <f>D222</f>
        <v>355</v>
      </c>
      <c r="E221" s="323">
        <f t="shared" si="11"/>
        <v>-0.355</v>
      </c>
      <c r="F221" s="324" t="str">
        <f t="shared" si="9"/>
        <v>是</v>
      </c>
      <c r="G221" s="308" t="str">
        <f t="shared" si="10"/>
        <v>类</v>
      </c>
    </row>
    <row r="222" ht="36" customHeight="1" spans="1:7">
      <c r="A222" s="335">
        <v>23304</v>
      </c>
      <c r="B222" s="321" t="s">
        <v>3024</v>
      </c>
      <c r="C222" s="322">
        <v>550</v>
      </c>
      <c r="D222" s="322">
        <v>355</v>
      </c>
      <c r="E222" s="323">
        <f t="shared" si="11"/>
        <v>-0.355</v>
      </c>
      <c r="F222" s="324" t="str">
        <f t="shared" si="9"/>
        <v>是</v>
      </c>
      <c r="G222" s="308" t="str">
        <f t="shared" si="10"/>
        <v>款</v>
      </c>
    </row>
    <row r="223" ht="36" hidden="1" customHeight="1" spans="1:7">
      <c r="A223" s="325" t="s">
        <v>3025</v>
      </c>
      <c r="B223" s="326" t="s">
        <v>3026</v>
      </c>
      <c r="C223" s="327">
        <v>0</v>
      </c>
      <c r="D223" s="327">
        <v>0</v>
      </c>
      <c r="E223" s="328" t="str">
        <f t="shared" si="11"/>
        <v/>
      </c>
      <c r="F223" s="324" t="str">
        <f t="shared" si="9"/>
        <v>否</v>
      </c>
      <c r="G223" s="308" t="str">
        <f t="shared" si="10"/>
        <v>项</v>
      </c>
    </row>
    <row r="224" ht="36" hidden="1" customHeight="1" spans="1:7">
      <c r="A224" s="325" t="s">
        <v>3027</v>
      </c>
      <c r="B224" s="326" t="s">
        <v>3028</v>
      </c>
      <c r="C224" s="327">
        <v>0</v>
      </c>
      <c r="D224" s="327">
        <v>0</v>
      </c>
      <c r="E224" s="328" t="str">
        <f t="shared" si="11"/>
        <v/>
      </c>
      <c r="F224" s="324" t="str">
        <f t="shared" si="9"/>
        <v>否</v>
      </c>
      <c r="G224" s="308" t="str">
        <f t="shared" si="10"/>
        <v>项</v>
      </c>
    </row>
    <row r="225" ht="36" hidden="1" customHeight="1" spans="1:7">
      <c r="A225" s="325" t="s">
        <v>3029</v>
      </c>
      <c r="B225" s="326" t="s">
        <v>3030</v>
      </c>
      <c r="C225" s="327">
        <v>0</v>
      </c>
      <c r="D225" s="327">
        <v>0</v>
      </c>
      <c r="E225" s="328" t="str">
        <f t="shared" si="11"/>
        <v/>
      </c>
      <c r="F225" s="324" t="str">
        <f t="shared" si="9"/>
        <v>否</v>
      </c>
      <c r="G225" s="308" t="str">
        <f t="shared" si="10"/>
        <v>项</v>
      </c>
    </row>
    <row r="226" ht="36" hidden="1" customHeight="1" spans="1:7">
      <c r="A226" s="325" t="s">
        <v>3031</v>
      </c>
      <c r="B226" s="326" t="s">
        <v>3032</v>
      </c>
      <c r="C226" s="327">
        <v>250</v>
      </c>
      <c r="D226" s="327">
        <v>35</v>
      </c>
      <c r="E226" s="328">
        <f t="shared" si="11"/>
        <v>-0.86</v>
      </c>
      <c r="F226" s="324" t="str">
        <f t="shared" si="9"/>
        <v>是</v>
      </c>
      <c r="G226" s="308" t="str">
        <f t="shared" si="10"/>
        <v>项</v>
      </c>
    </row>
    <row r="227" ht="36" hidden="1" customHeight="1" spans="1:7">
      <c r="A227" s="325" t="s">
        <v>3033</v>
      </c>
      <c r="B227" s="326" t="s">
        <v>3034</v>
      </c>
      <c r="C227" s="327">
        <v>0</v>
      </c>
      <c r="D227" s="327">
        <v>0</v>
      </c>
      <c r="E227" s="328" t="str">
        <f t="shared" si="11"/>
        <v/>
      </c>
      <c r="F227" s="324" t="str">
        <f t="shared" si="9"/>
        <v>否</v>
      </c>
      <c r="G227" s="308" t="str">
        <f t="shared" si="10"/>
        <v>项</v>
      </c>
    </row>
    <row r="228" ht="36" hidden="1" customHeight="1" spans="1:7">
      <c r="A228" s="325" t="s">
        <v>3035</v>
      </c>
      <c r="B228" s="326" t="s">
        <v>3036</v>
      </c>
      <c r="C228" s="327">
        <v>0</v>
      </c>
      <c r="D228" s="327">
        <v>0</v>
      </c>
      <c r="E228" s="328" t="str">
        <f t="shared" si="11"/>
        <v/>
      </c>
      <c r="F228" s="324" t="str">
        <f t="shared" si="9"/>
        <v>否</v>
      </c>
      <c r="G228" s="308" t="str">
        <f t="shared" si="10"/>
        <v>项</v>
      </c>
    </row>
    <row r="229" ht="36" hidden="1" customHeight="1" spans="1:7">
      <c r="A229" s="325" t="s">
        <v>3037</v>
      </c>
      <c r="B229" s="326" t="s">
        <v>3038</v>
      </c>
      <c r="C229" s="327">
        <v>0</v>
      </c>
      <c r="D229" s="327">
        <v>0</v>
      </c>
      <c r="E229" s="328" t="str">
        <f t="shared" si="11"/>
        <v/>
      </c>
      <c r="F229" s="324" t="str">
        <f t="shared" si="9"/>
        <v>否</v>
      </c>
      <c r="G229" s="308" t="str">
        <f t="shared" si="10"/>
        <v>项</v>
      </c>
    </row>
    <row r="230" ht="36" hidden="1" customHeight="1" spans="1:7">
      <c r="A230" s="325" t="s">
        <v>3039</v>
      </c>
      <c r="B230" s="326" t="s">
        <v>3040</v>
      </c>
      <c r="C230" s="327">
        <v>0</v>
      </c>
      <c r="D230" s="327">
        <v>0</v>
      </c>
      <c r="E230" s="328" t="str">
        <f t="shared" si="11"/>
        <v/>
      </c>
      <c r="F230" s="324" t="str">
        <f t="shared" si="9"/>
        <v>否</v>
      </c>
      <c r="G230" s="308" t="str">
        <f t="shared" si="10"/>
        <v>项</v>
      </c>
    </row>
    <row r="231" ht="36" hidden="1" customHeight="1" spans="1:7">
      <c r="A231" s="325" t="s">
        <v>3041</v>
      </c>
      <c r="B231" s="326" t="s">
        <v>3042</v>
      </c>
      <c r="C231" s="327">
        <v>0</v>
      </c>
      <c r="D231" s="327">
        <v>0</v>
      </c>
      <c r="E231" s="328" t="str">
        <f t="shared" si="11"/>
        <v/>
      </c>
      <c r="F231" s="324" t="str">
        <f t="shared" si="9"/>
        <v>否</v>
      </c>
      <c r="G231" s="308" t="str">
        <f t="shared" si="10"/>
        <v>项</v>
      </c>
    </row>
    <row r="232" ht="36" hidden="1" customHeight="1" spans="1:7">
      <c r="A232" s="325" t="s">
        <v>3043</v>
      </c>
      <c r="B232" s="326" t="s">
        <v>3044</v>
      </c>
      <c r="C232" s="327">
        <v>0</v>
      </c>
      <c r="D232" s="327">
        <v>0</v>
      </c>
      <c r="E232" s="328" t="str">
        <f t="shared" si="11"/>
        <v/>
      </c>
      <c r="F232" s="324" t="str">
        <f t="shared" si="9"/>
        <v>否</v>
      </c>
      <c r="G232" s="308" t="str">
        <f t="shared" si="10"/>
        <v>项</v>
      </c>
    </row>
    <row r="233" ht="36" hidden="1" customHeight="1" spans="1:7">
      <c r="A233" s="325" t="s">
        <v>3045</v>
      </c>
      <c r="B233" s="326" t="s">
        <v>3046</v>
      </c>
      <c r="C233" s="327">
        <v>0</v>
      </c>
      <c r="D233" s="327">
        <v>0</v>
      </c>
      <c r="E233" s="328" t="str">
        <f t="shared" si="11"/>
        <v/>
      </c>
      <c r="F233" s="324" t="str">
        <f t="shared" si="9"/>
        <v>否</v>
      </c>
      <c r="G233" s="308" t="str">
        <f t="shared" si="10"/>
        <v>项</v>
      </c>
    </row>
    <row r="234" ht="36" hidden="1" customHeight="1" spans="1:7">
      <c r="A234" s="325" t="s">
        <v>3047</v>
      </c>
      <c r="B234" s="326" t="s">
        <v>3048</v>
      </c>
      <c r="C234" s="327">
        <v>100</v>
      </c>
      <c r="D234" s="327">
        <v>0</v>
      </c>
      <c r="E234" s="328">
        <f t="shared" si="11"/>
        <v>-1</v>
      </c>
      <c r="F234" s="324" t="str">
        <f t="shared" si="9"/>
        <v>是</v>
      </c>
      <c r="G234" s="308" t="str">
        <f t="shared" si="10"/>
        <v>项</v>
      </c>
    </row>
    <row r="235" ht="36" hidden="1" customHeight="1" spans="1:7">
      <c r="A235" s="325" t="s">
        <v>3049</v>
      </c>
      <c r="B235" s="326" t="s">
        <v>3050</v>
      </c>
      <c r="C235" s="327">
        <v>0</v>
      </c>
      <c r="D235" s="327">
        <v>0</v>
      </c>
      <c r="E235" s="328" t="str">
        <f t="shared" si="11"/>
        <v/>
      </c>
      <c r="F235" s="324" t="str">
        <f t="shared" si="9"/>
        <v>否</v>
      </c>
      <c r="G235" s="308" t="str">
        <f t="shared" si="10"/>
        <v>项</v>
      </c>
    </row>
    <row r="236" ht="36" hidden="1" customHeight="1" spans="1:7">
      <c r="A236" s="325" t="s">
        <v>3051</v>
      </c>
      <c r="B236" s="326" t="s">
        <v>3052</v>
      </c>
      <c r="C236" s="327">
        <v>0</v>
      </c>
      <c r="D236" s="327">
        <v>0</v>
      </c>
      <c r="E236" s="328" t="str">
        <f t="shared" si="11"/>
        <v/>
      </c>
      <c r="F236" s="324" t="str">
        <f t="shared" si="9"/>
        <v>否</v>
      </c>
      <c r="G236" s="308" t="str">
        <f t="shared" si="10"/>
        <v>项</v>
      </c>
    </row>
    <row r="237" ht="36" hidden="1" customHeight="1" spans="1:7">
      <c r="A237" s="325" t="s">
        <v>3053</v>
      </c>
      <c r="B237" s="329" t="s">
        <v>3054</v>
      </c>
      <c r="C237" s="330">
        <v>200</v>
      </c>
      <c r="D237" s="330">
        <v>320</v>
      </c>
      <c r="E237" s="328">
        <f t="shared" si="11"/>
        <v>0.6</v>
      </c>
      <c r="F237" s="324" t="str">
        <f t="shared" si="9"/>
        <v>是</v>
      </c>
      <c r="G237" s="308" t="str">
        <f t="shared" si="10"/>
        <v>项</v>
      </c>
    </row>
    <row r="238" ht="36" hidden="1" customHeight="1" spans="1:7">
      <c r="A238" s="325" t="s">
        <v>3055</v>
      </c>
      <c r="B238" s="329" t="s">
        <v>3056</v>
      </c>
      <c r="C238" s="330">
        <v>0</v>
      </c>
      <c r="D238" s="330">
        <v>0</v>
      </c>
      <c r="E238" s="328" t="str">
        <f t="shared" ref="E238:E271" si="12">IF(C238&gt;0,D238/C238-1,IF(C238&lt;0,-(D238/C238-1),""))</f>
        <v/>
      </c>
      <c r="F238" s="324" t="str">
        <f t="shared" si="9"/>
        <v>否</v>
      </c>
      <c r="G238" s="308" t="str">
        <f t="shared" si="10"/>
        <v>项</v>
      </c>
    </row>
    <row r="239" ht="36" customHeight="1" spans="1:7">
      <c r="A239" s="335" t="s">
        <v>3057</v>
      </c>
      <c r="B239" s="321" t="s">
        <v>3058</v>
      </c>
      <c r="C239" s="322">
        <f>C240+C253</f>
        <v>0</v>
      </c>
      <c r="D239" s="322">
        <f>D240+D253</f>
        <v>0</v>
      </c>
      <c r="E239" s="328" t="str">
        <f t="shared" si="12"/>
        <v/>
      </c>
      <c r="F239" s="324" t="str">
        <f t="shared" si="9"/>
        <v>是</v>
      </c>
      <c r="G239" s="308" t="str">
        <f t="shared" si="10"/>
        <v>类</v>
      </c>
    </row>
    <row r="240" ht="36" hidden="1" customHeight="1" spans="1:7">
      <c r="A240" s="335" t="s">
        <v>3059</v>
      </c>
      <c r="B240" s="332" t="s">
        <v>3060</v>
      </c>
      <c r="C240" s="333">
        <v>0</v>
      </c>
      <c r="D240" s="333">
        <v>0</v>
      </c>
      <c r="E240" s="328" t="str">
        <f t="shared" si="12"/>
        <v/>
      </c>
      <c r="F240" s="324" t="str">
        <f t="shared" si="9"/>
        <v>否</v>
      </c>
      <c r="G240" s="308" t="str">
        <f t="shared" si="10"/>
        <v>款</v>
      </c>
    </row>
    <row r="241" ht="36" hidden="1" customHeight="1" spans="1:7">
      <c r="A241" s="336" t="s">
        <v>3061</v>
      </c>
      <c r="B241" s="326" t="s">
        <v>3062</v>
      </c>
      <c r="C241" s="327">
        <v>0</v>
      </c>
      <c r="D241" s="327">
        <v>0</v>
      </c>
      <c r="E241" s="328" t="str">
        <f t="shared" si="12"/>
        <v/>
      </c>
      <c r="F241" s="324" t="str">
        <f t="shared" si="9"/>
        <v>否</v>
      </c>
      <c r="G241" s="308" t="str">
        <f t="shared" si="10"/>
        <v>项</v>
      </c>
    </row>
    <row r="242" ht="36" hidden="1" customHeight="1" spans="1:7">
      <c r="A242" s="336" t="s">
        <v>3063</v>
      </c>
      <c r="B242" s="326" t="s">
        <v>3064</v>
      </c>
      <c r="C242" s="327">
        <v>0</v>
      </c>
      <c r="D242" s="327">
        <v>0</v>
      </c>
      <c r="E242" s="328" t="str">
        <f t="shared" si="12"/>
        <v/>
      </c>
      <c r="F242" s="324" t="str">
        <f t="shared" si="9"/>
        <v>否</v>
      </c>
      <c r="G242" s="308" t="str">
        <f t="shared" si="10"/>
        <v>项</v>
      </c>
    </row>
    <row r="243" ht="36" hidden="1" customHeight="1" spans="1:7">
      <c r="A243" s="336" t="s">
        <v>3065</v>
      </c>
      <c r="B243" s="326" t="s">
        <v>3066</v>
      </c>
      <c r="C243" s="327">
        <v>0</v>
      </c>
      <c r="D243" s="327">
        <v>0</v>
      </c>
      <c r="E243" s="328" t="str">
        <f t="shared" si="12"/>
        <v/>
      </c>
      <c r="F243" s="324" t="str">
        <f t="shared" si="9"/>
        <v>否</v>
      </c>
      <c r="G243" s="308" t="str">
        <f t="shared" si="10"/>
        <v>项</v>
      </c>
    </row>
    <row r="244" ht="36" hidden="1" customHeight="1" spans="1:7">
      <c r="A244" s="336" t="s">
        <v>3067</v>
      </c>
      <c r="B244" s="326" t="s">
        <v>3068</v>
      </c>
      <c r="C244" s="327">
        <v>0</v>
      </c>
      <c r="D244" s="327">
        <v>0</v>
      </c>
      <c r="E244" s="328" t="str">
        <f t="shared" si="12"/>
        <v/>
      </c>
      <c r="F244" s="324" t="str">
        <f t="shared" si="9"/>
        <v>否</v>
      </c>
      <c r="G244" s="308" t="str">
        <f t="shared" si="10"/>
        <v>项</v>
      </c>
    </row>
    <row r="245" ht="36" hidden="1" customHeight="1" spans="1:7">
      <c r="A245" s="336" t="s">
        <v>3069</v>
      </c>
      <c r="B245" s="326" t="s">
        <v>3070</v>
      </c>
      <c r="C245" s="327">
        <v>0</v>
      </c>
      <c r="D245" s="327">
        <v>0</v>
      </c>
      <c r="E245" s="328" t="str">
        <f t="shared" si="12"/>
        <v/>
      </c>
      <c r="F245" s="324" t="str">
        <f t="shared" si="9"/>
        <v>否</v>
      </c>
      <c r="G245" s="308" t="str">
        <f t="shared" si="10"/>
        <v>项</v>
      </c>
    </row>
    <row r="246" ht="36" hidden="1" customHeight="1" spans="1:7">
      <c r="A246" s="336" t="s">
        <v>3071</v>
      </c>
      <c r="B246" s="326" t="s">
        <v>3072</v>
      </c>
      <c r="C246" s="327">
        <v>0</v>
      </c>
      <c r="D246" s="327">
        <v>0</v>
      </c>
      <c r="E246" s="328" t="str">
        <f t="shared" si="12"/>
        <v/>
      </c>
      <c r="F246" s="324" t="str">
        <f t="shared" si="9"/>
        <v>否</v>
      </c>
      <c r="G246" s="308" t="str">
        <f t="shared" si="10"/>
        <v>项</v>
      </c>
    </row>
    <row r="247" ht="36" hidden="1" customHeight="1" spans="1:7">
      <c r="A247" s="336" t="s">
        <v>3073</v>
      </c>
      <c r="B247" s="326" t="s">
        <v>3074</v>
      </c>
      <c r="C247" s="327">
        <v>0</v>
      </c>
      <c r="D247" s="327">
        <v>0</v>
      </c>
      <c r="E247" s="328" t="str">
        <f t="shared" si="12"/>
        <v/>
      </c>
      <c r="F247" s="324" t="str">
        <f t="shared" si="9"/>
        <v>否</v>
      </c>
      <c r="G247" s="308" t="str">
        <f t="shared" si="10"/>
        <v>项</v>
      </c>
    </row>
    <row r="248" ht="36" hidden="1" customHeight="1" spans="1:7">
      <c r="A248" s="336" t="s">
        <v>3075</v>
      </c>
      <c r="B248" s="326" t="s">
        <v>3076</v>
      </c>
      <c r="C248" s="327">
        <v>0</v>
      </c>
      <c r="D248" s="327">
        <v>0</v>
      </c>
      <c r="E248" s="328" t="str">
        <f t="shared" si="12"/>
        <v/>
      </c>
      <c r="F248" s="324" t="str">
        <f t="shared" si="9"/>
        <v>否</v>
      </c>
      <c r="G248" s="308" t="str">
        <f t="shared" si="10"/>
        <v>项</v>
      </c>
    </row>
    <row r="249" ht="36" hidden="1" customHeight="1" spans="1:7">
      <c r="A249" s="336" t="s">
        <v>3077</v>
      </c>
      <c r="B249" s="326" t="s">
        <v>3078</v>
      </c>
      <c r="C249" s="327">
        <v>0</v>
      </c>
      <c r="D249" s="327">
        <v>0</v>
      </c>
      <c r="E249" s="328" t="str">
        <f t="shared" si="12"/>
        <v/>
      </c>
      <c r="F249" s="324" t="str">
        <f t="shared" si="9"/>
        <v>否</v>
      </c>
      <c r="G249" s="308" t="str">
        <f t="shared" si="10"/>
        <v>项</v>
      </c>
    </row>
    <row r="250" ht="36" hidden="1" customHeight="1" spans="1:7">
      <c r="A250" s="336" t="s">
        <v>3079</v>
      </c>
      <c r="B250" s="326" t="s">
        <v>3080</v>
      </c>
      <c r="C250" s="327">
        <v>0</v>
      </c>
      <c r="D250" s="327">
        <v>0</v>
      </c>
      <c r="E250" s="328" t="str">
        <f t="shared" si="12"/>
        <v/>
      </c>
      <c r="F250" s="324" t="str">
        <f t="shared" si="9"/>
        <v>否</v>
      </c>
      <c r="G250" s="308" t="str">
        <f t="shared" si="10"/>
        <v>项</v>
      </c>
    </row>
    <row r="251" ht="36" hidden="1" customHeight="1" spans="1:7">
      <c r="A251" s="336" t="s">
        <v>3081</v>
      </c>
      <c r="B251" s="326" t="s">
        <v>3082</v>
      </c>
      <c r="C251" s="327">
        <v>0</v>
      </c>
      <c r="D251" s="327">
        <v>0</v>
      </c>
      <c r="E251" s="328" t="str">
        <f t="shared" si="12"/>
        <v/>
      </c>
      <c r="F251" s="324" t="str">
        <f t="shared" si="9"/>
        <v>否</v>
      </c>
      <c r="G251" s="308" t="str">
        <f t="shared" si="10"/>
        <v>项</v>
      </c>
    </row>
    <row r="252" ht="36" hidden="1" customHeight="1" spans="1:7">
      <c r="A252" s="336" t="s">
        <v>3083</v>
      </c>
      <c r="B252" s="326" t="s">
        <v>3084</v>
      </c>
      <c r="C252" s="327">
        <v>0</v>
      </c>
      <c r="D252" s="327">
        <v>0</v>
      </c>
      <c r="E252" s="328" t="str">
        <f t="shared" si="12"/>
        <v/>
      </c>
      <c r="F252" s="324" t="str">
        <f t="shared" si="9"/>
        <v>否</v>
      </c>
      <c r="G252" s="308" t="str">
        <f t="shared" si="10"/>
        <v>项</v>
      </c>
    </row>
    <row r="253" ht="36" hidden="1" customHeight="1" spans="1:7">
      <c r="A253" s="335" t="s">
        <v>3085</v>
      </c>
      <c r="B253" s="332" t="s">
        <v>3086</v>
      </c>
      <c r="C253" s="333">
        <v>0</v>
      </c>
      <c r="D253" s="333">
        <v>0</v>
      </c>
      <c r="E253" s="328" t="str">
        <f t="shared" si="12"/>
        <v/>
      </c>
      <c r="F253" s="324" t="str">
        <f t="shared" si="9"/>
        <v>否</v>
      </c>
      <c r="G253" s="308" t="str">
        <f t="shared" si="10"/>
        <v>款</v>
      </c>
    </row>
    <row r="254" ht="36" hidden="1" customHeight="1" spans="1:7">
      <c r="A254" s="336" t="s">
        <v>3087</v>
      </c>
      <c r="B254" s="326" t="s">
        <v>3088</v>
      </c>
      <c r="C254" s="327">
        <v>0</v>
      </c>
      <c r="D254" s="327">
        <v>0</v>
      </c>
      <c r="E254" s="328" t="str">
        <f t="shared" si="12"/>
        <v/>
      </c>
      <c r="F254" s="324" t="str">
        <f t="shared" si="9"/>
        <v>否</v>
      </c>
      <c r="G254" s="308" t="str">
        <f t="shared" si="10"/>
        <v>项</v>
      </c>
    </row>
    <row r="255" ht="36" hidden="1" customHeight="1" spans="1:7">
      <c r="A255" s="336" t="s">
        <v>3089</v>
      </c>
      <c r="B255" s="326" t="s">
        <v>3090</v>
      </c>
      <c r="C255" s="327">
        <v>0</v>
      </c>
      <c r="D255" s="327">
        <v>0</v>
      </c>
      <c r="E255" s="328" t="str">
        <f t="shared" si="12"/>
        <v/>
      </c>
      <c r="F255" s="324" t="str">
        <f t="shared" si="9"/>
        <v>否</v>
      </c>
      <c r="G255" s="308" t="str">
        <f t="shared" si="10"/>
        <v>项</v>
      </c>
    </row>
    <row r="256" ht="36" hidden="1" customHeight="1" spans="1:7">
      <c r="A256" s="336" t="s">
        <v>3091</v>
      </c>
      <c r="B256" s="326" t="s">
        <v>3092</v>
      </c>
      <c r="C256" s="327">
        <v>0</v>
      </c>
      <c r="D256" s="327">
        <v>0</v>
      </c>
      <c r="E256" s="328" t="str">
        <f t="shared" si="12"/>
        <v/>
      </c>
      <c r="F256" s="324" t="str">
        <f t="shared" si="9"/>
        <v>否</v>
      </c>
      <c r="G256" s="308" t="str">
        <f t="shared" si="10"/>
        <v>项</v>
      </c>
    </row>
    <row r="257" ht="36" hidden="1" customHeight="1" spans="1:7">
      <c r="A257" s="336" t="s">
        <v>3093</v>
      </c>
      <c r="B257" s="326" t="s">
        <v>3094</v>
      </c>
      <c r="C257" s="327">
        <v>0</v>
      </c>
      <c r="D257" s="327">
        <v>0</v>
      </c>
      <c r="E257" s="328" t="str">
        <f t="shared" si="12"/>
        <v/>
      </c>
      <c r="F257" s="324" t="str">
        <f t="shared" si="9"/>
        <v>否</v>
      </c>
      <c r="G257" s="308" t="str">
        <f t="shared" si="10"/>
        <v>项</v>
      </c>
    </row>
    <row r="258" ht="36" hidden="1" customHeight="1" spans="1:7">
      <c r="A258" s="336" t="s">
        <v>3095</v>
      </c>
      <c r="B258" s="326" t="s">
        <v>3096</v>
      </c>
      <c r="C258" s="327">
        <v>0</v>
      </c>
      <c r="D258" s="327">
        <v>0</v>
      </c>
      <c r="E258" s="328" t="str">
        <f t="shared" si="12"/>
        <v/>
      </c>
      <c r="F258" s="324" t="str">
        <f t="shared" si="9"/>
        <v>否</v>
      </c>
      <c r="G258" s="308" t="str">
        <f t="shared" si="10"/>
        <v>项</v>
      </c>
    </row>
    <row r="259" ht="36" hidden="1" customHeight="1" spans="1:7">
      <c r="A259" s="336" t="s">
        <v>3097</v>
      </c>
      <c r="B259" s="326" t="s">
        <v>3098</v>
      </c>
      <c r="C259" s="327">
        <v>0</v>
      </c>
      <c r="D259" s="327">
        <v>0</v>
      </c>
      <c r="E259" s="328" t="str">
        <f t="shared" si="12"/>
        <v/>
      </c>
      <c r="F259" s="324" t="str">
        <f t="shared" si="9"/>
        <v>否</v>
      </c>
      <c r="G259" s="308" t="str">
        <f t="shared" si="10"/>
        <v>项</v>
      </c>
    </row>
    <row r="260" ht="36" customHeight="1" spans="1:7">
      <c r="A260" s="325"/>
      <c r="B260" s="329"/>
      <c r="C260" s="330"/>
      <c r="D260" s="330"/>
      <c r="E260" s="328" t="str">
        <f t="shared" si="12"/>
        <v/>
      </c>
      <c r="F260" s="324" t="str">
        <f>IF(LEN(A260)=3,"是",IF(B260&lt;&gt;"",IF(SUM(C260:D260)&lt;&gt;0,"是","否"),"是"))</f>
        <v>是</v>
      </c>
      <c r="G260" s="308"/>
    </row>
    <row r="261" ht="36" customHeight="1" spans="1:7">
      <c r="A261" s="337"/>
      <c r="B261" s="338" t="s">
        <v>3121</v>
      </c>
      <c r="C261" s="322">
        <f>C4+C20+C32+C43+C98+C122+C174+C178+C204+C221+C239</f>
        <v>116708</v>
      </c>
      <c r="D261" s="322">
        <f>D4+D20+D32+D43+D98+D122+D174+D178+D204+D221+D239</f>
        <v>56493</v>
      </c>
      <c r="E261" s="323">
        <f t="shared" si="12"/>
        <v>-0.516</v>
      </c>
      <c r="F261" s="324" t="s">
        <v>3100</v>
      </c>
      <c r="G261" s="308"/>
    </row>
    <row r="262" ht="36" customHeight="1" spans="1:7">
      <c r="A262" s="339" t="s">
        <v>3101</v>
      </c>
      <c r="B262" s="340" t="s">
        <v>120</v>
      </c>
      <c r="C262" s="107">
        <f>SUM(C263:C268)</f>
        <v>830374</v>
      </c>
      <c r="D262" s="107">
        <f>SUM(D263:D268)</f>
        <v>349909</v>
      </c>
      <c r="E262" s="323">
        <f t="shared" si="12"/>
        <v>-0.579</v>
      </c>
      <c r="F262" s="324" t="str">
        <f t="shared" ref="F262:F269" si="13">IF(LEN(A262)=3,"是",IF(B262&lt;&gt;"",IF(SUM(C262:D262)&lt;&gt;0,"是","否"),"是"))</f>
        <v>是</v>
      </c>
      <c r="G262" s="308"/>
    </row>
    <row r="263" ht="36" customHeight="1" spans="1:7">
      <c r="A263" s="339" t="s">
        <v>3102</v>
      </c>
      <c r="B263" s="341" t="s">
        <v>3103</v>
      </c>
      <c r="C263" s="113">
        <v>44858</v>
      </c>
      <c r="D263" s="113">
        <v>25185</v>
      </c>
      <c r="E263" s="328">
        <f t="shared" si="12"/>
        <v>-0.439</v>
      </c>
      <c r="F263" s="324" t="str">
        <f t="shared" si="13"/>
        <v>是</v>
      </c>
      <c r="G263" s="308"/>
    </row>
    <row r="264" ht="36" hidden="1" customHeight="1" spans="1:7">
      <c r="A264" s="342" t="s">
        <v>3122</v>
      </c>
      <c r="B264" s="341" t="s">
        <v>3123</v>
      </c>
      <c r="C264" s="113">
        <v>0</v>
      </c>
      <c r="D264" s="113"/>
      <c r="E264" s="328" t="str">
        <f t="shared" si="12"/>
        <v/>
      </c>
      <c r="F264" s="324" t="str">
        <f t="shared" si="13"/>
        <v>否</v>
      </c>
      <c r="G264" s="308"/>
    </row>
    <row r="265" ht="36" customHeight="1" spans="1:6">
      <c r="A265" s="343" t="s">
        <v>3104</v>
      </c>
      <c r="B265" s="344" t="s">
        <v>3105</v>
      </c>
      <c r="C265" s="113">
        <v>31566</v>
      </c>
      <c r="D265" s="113">
        <v>24862</v>
      </c>
      <c r="E265" s="328">
        <f t="shared" si="12"/>
        <v>-0.212</v>
      </c>
      <c r="F265" s="324" t="str">
        <f t="shared" si="13"/>
        <v>是</v>
      </c>
    </row>
    <row r="266" ht="36" customHeight="1" spans="1:7">
      <c r="A266" s="342" t="s">
        <v>3124</v>
      </c>
      <c r="B266" s="341" t="s">
        <v>3109</v>
      </c>
      <c r="C266" s="113">
        <v>64750</v>
      </c>
      <c r="D266" s="113">
        <v>12652</v>
      </c>
      <c r="E266" s="328">
        <f t="shared" si="12"/>
        <v>-0.805</v>
      </c>
      <c r="F266" s="324" t="str">
        <f t="shared" si="13"/>
        <v>是</v>
      </c>
      <c r="G266" s="308"/>
    </row>
    <row r="267" ht="36" hidden="1" customHeight="1" spans="1:7">
      <c r="A267" s="342" t="s">
        <v>3110</v>
      </c>
      <c r="B267" s="341" t="s">
        <v>3111</v>
      </c>
      <c r="C267" s="113">
        <v>0</v>
      </c>
      <c r="D267" s="113">
        <v>0</v>
      </c>
      <c r="E267" s="328" t="str">
        <f t="shared" si="12"/>
        <v/>
      </c>
      <c r="F267" s="324" t="str">
        <f t="shared" si="13"/>
        <v>否</v>
      </c>
      <c r="G267" s="308"/>
    </row>
    <row r="268" ht="36" customHeight="1" spans="1:7">
      <c r="A268" s="342" t="s">
        <v>3125</v>
      </c>
      <c r="B268" s="345" t="s">
        <v>3126</v>
      </c>
      <c r="C268" s="113">
        <v>689200</v>
      </c>
      <c r="D268" s="113">
        <v>287210</v>
      </c>
      <c r="E268" s="328">
        <f t="shared" si="12"/>
        <v>-0.583</v>
      </c>
      <c r="F268" s="324" t="str">
        <f t="shared" si="13"/>
        <v>是</v>
      </c>
      <c r="G268" s="308"/>
    </row>
    <row r="269" ht="36" customHeight="1" spans="1:7">
      <c r="A269" s="339" t="s">
        <v>3112</v>
      </c>
      <c r="B269" s="346" t="s">
        <v>3113</v>
      </c>
      <c r="C269" s="107">
        <v>256687</v>
      </c>
      <c r="D269" s="107">
        <v>36160</v>
      </c>
      <c r="E269" s="323">
        <f t="shared" si="12"/>
        <v>-0.859</v>
      </c>
      <c r="F269" s="324" t="str">
        <f t="shared" si="13"/>
        <v>是</v>
      </c>
      <c r="G269" s="308"/>
    </row>
    <row r="270" ht="36" customHeight="1" spans="1:7">
      <c r="A270" s="339"/>
      <c r="B270" s="346" t="s">
        <v>3127</v>
      </c>
      <c r="C270" s="107">
        <v>0</v>
      </c>
      <c r="D270" s="113"/>
      <c r="E270" s="323" t="str">
        <f t="shared" si="12"/>
        <v/>
      </c>
      <c r="F270" s="324" t="s">
        <v>3100</v>
      </c>
      <c r="G270" s="308"/>
    </row>
    <row r="271" ht="36" customHeight="1" spans="1:7">
      <c r="A271" s="347"/>
      <c r="B271" s="348" t="s">
        <v>127</v>
      </c>
      <c r="C271" s="107">
        <f>C261+C262+C269+C270</f>
        <v>1203769</v>
      </c>
      <c r="D271" s="107">
        <f>D261+D262+D269+D270</f>
        <v>442562</v>
      </c>
      <c r="E271" s="323">
        <f t="shared" si="12"/>
        <v>-0.632</v>
      </c>
      <c r="F271" s="324" t="s">
        <v>3100</v>
      </c>
      <c r="G271" s="308"/>
    </row>
    <row r="272" spans="3:4">
      <c r="C272" s="349"/>
      <c r="D272" s="349"/>
    </row>
    <row r="273" spans="3:4">
      <c r="C273" s="349"/>
      <c r="D273" s="349"/>
    </row>
    <row r="274" spans="3:4">
      <c r="C274" s="349"/>
      <c r="D274" s="349"/>
    </row>
  </sheetData>
  <autoFilter ref="A3:G271">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5"/>
  <sheetViews>
    <sheetView showGridLines="0" showZeros="0" view="pageBreakPreview" zoomScaleNormal="100" workbookViewId="0">
      <selection activeCell="I12" sqref="I12"/>
    </sheetView>
  </sheetViews>
  <sheetFormatPr defaultColWidth="9" defaultRowHeight="14.4" outlineLevelCol="4"/>
  <cols>
    <col min="1" max="1" width="52.1111111111111" style="285" customWidth="1"/>
    <col min="2" max="4" width="20.6666666666667" customWidth="1"/>
    <col min="5" max="5" width="1.88888888888889" customWidth="1"/>
  </cols>
  <sheetData>
    <row r="1" s="284" customFormat="1" ht="45" customHeight="1" spans="1:5">
      <c r="A1" s="286" t="s">
        <v>3128</v>
      </c>
      <c r="B1" s="286"/>
      <c r="C1" s="286"/>
      <c r="D1" s="286"/>
      <c r="E1" s="287"/>
    </row>
    <row r="2" ht="20.1" customHeight="1" spans="1:5">
      <c r="A2" s="288"/>
      <c r="B2" s="289"/>
      <c r="C2" s="290"/>
      <c r="D2" s="290" t="s">
        <v>2</v>
      </c>
      <c r="E2" s="285"/>
    </row>
    <row r="3" ht="45" customHeight="1" spans="1:5">
      <c r="A3" s="188" t="s">
        <v>2452</v>
      </c>
      <c r="B3" s="195" t="s">
        <v>129</v>
      </c>
      <c r="C3" s="195" t="s">
        <v>6</v>
      </c>
      <c r="D3" s="195" t="s">
        <v>130</v>
      </c>
      <c r="E3" s="291" t="s">
        <v>8</v>
      </c>
    </row>
    <row r="4" ht="36" customHeight="1" spans="1:5">
      <c r="A4" s="292" t="s">
        <v>2648</v>
      </c>
      <c r="B4" s="293"/>
      <c r="C4" s="293">
        <v>23</v>
      </c>
      <c r="D4" s="294" t="str">
        <f>IF(B4&gt;0,C4/B4-1,IF(B4&lt;0,-(C4/B4-1),""))</f>
        <v/>
      </c>
      <c r="E4" s="295" t="str">
        <f>IF(A4&lt;&gt;"",IF(SUM(B4:C4)&lt;&gt;0,"是","否"),"是")</f>
        <v>是</v>
      </c>
    </row>
    <row r="5" ht="36" customHeight="1" spans="1:5">
      <c r="A5" s="292" t="s">
        <v>2679</v>
      </c>
      <c r="B5" s="293"/>
      <c r="C5" s="293">
        <v>0</v>
      </c>
      <c r="D5" s="294" t="str">
        <f>IF(B5&gt;0,C5/B5-1,IF(B5&lt;0,-(C5/B5-1),""))</f>
        <v/>
      </c>
      <c r="E5" s="295" t="str">
        <f t="shared" ref="E5:E15" si="0">IF(A5&lt;&gt;"",IF(SUM(B5:C5)&lt;&gt;0,"是","否"),"是")</f>
        <v>否</v>
      </c>
    </row>
    <row r="6" ht="36" customHeight="1" spans="1:5">
      <c r="A6" s="292" t="s">
        <v>2699</v>
      </c>
      <c r="B6" s="293">
        <v>24000</v>
      </c>
      <c r="C6" s="293">
        <v>0</v>
      </c>
      <c r="D6" s="294">
        <f>IF(B6&gt;0,C6/B6-1,IF(B6&lt;0,-(C6/B6-1),""))</f>
        <v>-1</v>
      </c>
      <c r="E6" s="295" t="str">
        <f t="shared" si="0"/>
        <v>是</v>
      </c>
    </row>
    <row r="7" ht="36" customHeight="1" spans="1:5">
      <c r="A7" s="296" t="s">
        <v>2711</v>
      </c>
      <c r="B7" s="293">
        <v>17779</v>
      </c>
      <c r="C7" s="293">
        <v>17329</v>
      </c>
      <c r="D7" s="294">
        <f>IF(B7&gt;0,C7/B7-1,IF(B7&lt;0,-(C7/B7-1),""))</f>
        <v>-0.025</v>
      </c>
      <c r="E7" s="297" t="str">
        <f t="shared" si="0"/>
        <v>是</v>
      </c>
    </row>
    <row r="8" ht="36" customHeight="1" spans="1:5">
      <c r="A8" s="292" t="s">
        <v>2802</v>
      </c>
      <c r="B8" s="293"/>
      <c r="C8" s="293">
        <v>2376</v>
      </c>
      <c r="D8" s="294" t="str">
        <f t="shared" ref="D8:D15" si="1">IF(B8&gt;0,C8/B8-1,IF(B8&lt;0,-(C8/B8-1),""))</f>
        <v/>
      </c>
      <c r="E8" s="295" t="str">
        <f t="shared" si="0"/>
        <v>是</v>
      </c>
    </row>
    <row r="9" ht="36" customHeight="1" spans="1:5">
      <c r="A9" s="292" t="s">
        <v>2835</v>
      </c>
      <c r="B9" s="293"/>
      <c r="C9" s="293">
        <v>0</v>
      </c>
      <c r="D9" s="294" t="str">
        <f t="shared" si="1"/>
        <v/>
      </c>
      <c r="E9" s="295" t="str">
        <f t="shared" si="0"/>
        <v>否</v>
      </c>
    </row>
    <row r="10" ht="36" customHeight="1" spans="1:5">
      <c r="A10" s="296" t="s">
        <v>2933</v>
      </c>
      <c r="B10" s="293"/>
      <c r="C10" s="293">
        <v>0</v>
      </c>
      <c r="D10" s="294" t="str">
        <f t="shared" si="1"/>
        <v/>
      </c>
      <c r="E10" s="297" t="str">
        <f t="shared" si="0"/>
        <v>否</v>
      </c>
    </row>
    <row r="11" ht="36" customHeight="1" spans="1:5">
      <c r="A11" s="292" t="s">
        <v>2940</v>
      </c>
      <c r="B11" s="293">
        <v>3079</v>
      </c>
      <c r="C11" s="293">
        <v>5457</v>
      </c>
      <c r="D11" s="294">
        <f t="shared" si="1"/>
        <v>0.772</v>
      </c>
      <c r="E11" s="295" t="str">
        <f t="shared" si="0"/>
        <v>是</v>
      </c>
    </row>
    <row r="12" ht="36" customHeight="1" spans="1:5">
      <c r="A12" s="296" t="s">
        <v>2990</v>
      </c>
      <c r="B12" s="293"/>
      <c r="C12" s="293"/>
      <c r="D12" s="294" t="str">
        <f t="shared" si="1"/>
        <v/>
      </c>
      <c r="E12" s="297" t="str">
        <f t="shared" si="0"/>
        <v>否</v>
      </c>
    </row>
    <row r="13" ht="36" customHeight="1" spans="1:5">
      <c r="A13" s="296" t="s">
        <v>3023</v>
      </c>
      <c r="B13" s="293"/>
      <c r="C13" s="293"/>
      <c r="D13" s="294" t="str">
        <f t="shared" si="1"/>
        <v/>
      </c>
      <c r="E13" s="297" t="str">
        <f t="shared" si="0"/>
        <v>否</v>
      </c>
    </row>
    <row r="14" ht="36" customHeight="1" spans="1:5">
      <c r="A14" s="296" t="s">
        <v>3058</v>
      </c>
      <c r="B14" s="293"/>
      <c r="C14" s="293"/>
      <c r="D14" s="294" t="str">
        <f t="shared" si="1"/>
        <v/>
      </c>
      <c r="E14" s="297" t="str">
        <f t="shared" si="0"/>
        <v>否</v>
      </c>
    </row>
    <row r="15" ht="36" customHeight="1" spans="1:5">
      <c r="A15" s="298" t="s">
        <v>3129</v>
      </c>
      <c r="B15" s="299">
        <f>SUM(B4:B14)</f>
        <v>44858</v>
      </c>
      <c r="C15" s="299">
        <f>SUM(C4:C14)</f>
        <v>25185</v>
      </c>
      <c r="D15" s="300">
        <f t="shared" si="1"/>
        <v>-0.439</v>
      </c>
      <c r="E15" s="295"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A35" sqref="A35"/>
    </sheetView>
  </sheetViews>
  <sheetFormatPr defaultColWidth="9" defaultRowHeight="15.6" outlineLevelCol="4"/>
  <cols>
    <col min="1" max="1" width="50.7777777777778" style="248" customWidth="1"/>
    <col min="2" max="4" width="20.6666666666667" style="248" customWidth="1"/>
    <col min="5" max="5" width="2" style="248" customWidth="1"/>
    <col min="6" max="6" width="13.7777777777778" style="248"/>
    <col min="7" max="16384" width="9" style="248"/>
  </cols>
  <sheetData>
    <row r="1" ht="45" customHeight="1" spans="1:4">
      <c r="A1" s="191" t="s">
        <v>3130</v>
      </c>
      <c r="B1" s="191"/>
      <c r="C1" s="191"/>
      <c r="D1" s="191"/>
    </row>
    <row r="2" ht="20.1" customHeight="1" spans="1:4">
      <c r="A2" s="268"/>
      <c r="B2" s="269"/>
      <c r="C2" s="270"/>
      <c r="D2" s="271" t="s">
        <v>3131</v>
      </c>
    </row>
    <row r="3" ht="45" customHeight="1" spans="1:5">
      <c r="A3" s="219" t="s">
        <v>3132</v>
      </c>
      <c r="B3" s="103" t="s">
        <v>5</v>
      </c>
      <c r="C3" s="103" t="s">
        <v>6</v>
      </c>
      <c r="D3" s="103" t="s">
        <v>7</v>
      </c>
      <c r="E3" s="248" t="s">
        <v>8</v>
      </c>
    </row>
    <row r="4" ht="36" customHeight="1" spans="1:5">
      <c r="A4" s="183" t="s">
        <v>3133</v>
      </c>
      <c r="B4" s="272">
        <v>34334</v>
      </c>
      <c r="C4" s="272">
        <v>13179</v>
      </c>
      <c r="D4" s="108">
        <f>IF(B4&gt;0,C4/B4-1,IF(B4&lt;0,-(C4/B4-1),""))</f>
        <v>-0.616</v>
      </c>
      <c r="E4" s="273" t="str">
        <f t="shared" ref="E4:E41" si="0">IF(A4&lt;&gt;"",IF(SUM(B4:C4)&lt;&gt;0,"是","否"),"是")</f>
        <v>是</v>
      </c>
    </row>
    <row r="5" ht="36" hidden="1" customHeight="1" spans="1:5">
      <c r="A5" s="261" t="s">
        <v>3134</v>
      </c>
      <c r="B5" s="274"/>
      <c r="C5" s="275"/>
      <c r="D5" s="112" t="str">
        <f t="shared" ref="D5:D41" si="1">IF(B5&gt;0,C5/B5-1,IF(B5&lt;0,-(C5/B5-1),""))</f>
        <v/>
      </c>
      <c r="E5" s="273" t="str">
        <f t="shared" si="0"/>
        <v>否</v>
      </c>
    </row>
    <row r="6" ht="36" hidden="1" customHeight="1" spans="1:5">
      <c r="A6" s="261" t="s">
        <v>3135</v>
      </c>
      <c r="B6" s="274"/>
      <c r="C6" s="274"/>
      <c r="D6" s="112" t="str">
        <f t="shared" si="1"/>
        <v/>
      </c>
      <c r="E6" s="273" t="str">
        <f t="shared" si="0"/>
        <v>否</v>
      </c>
    </row>
    <row r="7" ht="36" customHeight="1" spans="1:5">
      <c r="A7" s="261" t="s">
        <v>3136</v>
      </c>
      <c r="B7" s="276"/>
      <c r="C7" s="275">
        <v>4</v>
      </c>
      <c r="D7" s="112" t="str">
        <f t="shared" si="1"/>
        <v/>
      </c>
      <c r="E7" s="273" t="str">
        <f t="shared" si="0"/>
        <v>是</v>
      </c>
    </row>
    <row r="8" ht="36" hidden="1" customHeight="1" spans="1:5">
      <c r="A8" s="261" t="s">
        <v>3137</v>
      </c>
      <c r="B8" s="274"/>
      <c r="C8" s="275"/>
      <c r="D8" s="112" t="str">
        <f t="shared" si="1"/>
        <v/>
      </c>
      <c r="E8" s="273" t="str">
        <f t="shared" si="0"/>
        <v>否</v>
      </c>
    </row>
    <row r="9" ht="36" customHeight="1" spans="1:5">
      <c r="A9" s="261" t="s">
        <v>3138</v>
      </c>
      <c r="B9" s="276"/>
      <c r="C9" s="275">
        <v>450</v>
      </c>
      <c r="D9" s="112" t="str">
        <f t="shared" si="1"/>
        <v/>
      </c>
      <c r="E9" s="273" t="str">
        <f t="shared" si="0"/>
        <v>是</v>
      </c>
    </row>
    <row r="10" ht="36" hidden="1" customHeight="1" spans="1:5">
      <c r="A10" s="261" t="s">
        <v>3139</v>
      </c>
      <c r="B10" s="274"/>
      <c r="C10" s="275"/>
      <c r="D10" s="112" t="str">
        <f t="shared" si="1"/>
        <v/>
      </c>
      <c r="E10" s="273" t="str">
        <f t="shared" si="0"/>
        <v>否</v>
      </c>
    </row>
    <row r="11" ht="36" hidden="1" customHeight="1" spans="1:5">
      <c r="A11" s="261" t="s">
        <v>3140</v>
      </c>
      <c r="B11" s="274"/>
      <c r="C11" s="275"/>
      <c r="D11" s="112" t="str">
        <f t="shared" si="1"/>
        <v/>
      </c>
      <c r="E11" s="273" t="str">
        <f t="shared" si="0"/>
        <v>否</v>
      </c>
    </row>
    <row r="12" ht="36" hidden="1" customHeight="1" spans="1:5">
      <c r="A12" s="261" t="s">
        <v>3141</v>
      </c>
      <c r="B12" s="274"/>
      <c r="C12" s="275"/>
      <c r="D12" s="112" t="str">
        <f t="shared" si="1"/>
        <v/>
      </c>
      <c r="E12" s="273" t="str">
        <f t="shared" si="0"/>
        <v>否</v>
      </c>
    </row>
    <row r="13" ht="36" hidden="1" customHeight="1" spans="1:5">
      <c r="A13" s="261" t="s">
        <v>3142</v>
      </c>
      <c r="B13" s="277"/>
      <c r="C13" s="274"/>
      <c r="D13" s="112" t="str">
        <f t="shared" si="1"/>
        <v/>
      </c>
      <c r="E13" s="273" t="str">
        <f t="shared" si="0"/>
        <v>否</v>
      </c>
    </row>
    <row r="14" ht="36" hidden="1" customHeight="1" spans="1:5">
      <c r="A14" s="261" t="s">
        <v>3143</v>
      </c>
      <c r="B14" s="277"/>
      <c r="C14" s="275"/>
      <c r="D14" s="112" t="str">
        <f t="shared" si="1"/>
        <v/>
      </c>
      <c r="E14" s="273" t="str">
        <f t="shared" si="0"/>
        <v>否</v>
      </c>
    </row>
    <row r="15" ht="36" hidden="1" customHeight="1" spans="1:5">
      <c r="A15" s="261" t="s">
        <v>3144</v>
      </c>
      <c r="B15" s="277"/>
      <c r="C15" s="278"/>
      <c r="D15" s="112" t="str">
        <f t="shared" si="1"/>
        <v/>
      </c>
      <c r="E15" s="273" t="str">
        <f t="shared" si="0"/>
        <v>否</v>
      </c>
    </row>
    <row r="16" ht="36" hidden="1" customHeight="1" spans="1:5">
      <c r="A16" s="261" t="s">
        <v>3145</v>
      </c>
      <c r="B16" s="277"/>
      <c r="C16" s="278"/>
      <c r="D16" s="112" t="str">
        <f t="shared" si="1"/>
        <v/>
      </c>
      <c r="E16" s="273" t="str">
        <f t="shared" si="0"/>
        <v>否</v>
      </c>
    </row>
    <row r="17" ht="36" hidden="1" customHeight="1" spans="1:5">
      <c r="A17" s="261" t="s">
        <v>3146</v>
      </c>
      <c r="B17" s="274"/>
      <c r="C17" s="275"/>
      <c r="D17" s="112" t="str">
        <f t="shared" si="1"/>
        <v/>
      </c>
      <c r="E17" s="273" t="str">
        <f t="shared" si="0"/>
        <v>否</v>
      </c>
    </row>
    <row r="18" ht="36" hidden="1" customHeight="1" spans="1:5">
      <c r="A18" s="261" t="s">
        <v>3147</v>
      </c>
      <c r="B18" s="277"/>
      <c r="C18" s="278"/>
      <c r="D18" s="112" t="str">
        <f t="shared" si="1"/>
        <v/>
      </c>
      <c r="E18" s="273" t="str">
        <f t="shared" si="0"/>
        <v>否</v>
      </c>
    </row>
    <row r="19" ht="36" hidden="1" customHeight="1" spans="1:5">
      <c r="A19" s="261" t="s">
        <v>3148</v>
      </c>
      <c r="B19" s="277"/>
      <c r="C19" s="278"/>
      <c r="D19" s="112" t="str">
        <f t="shared" si="1"/>
        <v/>
      </c>
      <c r="E19" s="273" t="str">
        <f t="shared" si="0"/>
        <v>否</v>
      </c>
    </row>
    <row r="20" ht="36" hidden="1" customHeight="1" spans="1:5">
      <c r="A20" s="261" t="s">
        <v>3149</v>
      </c>
      <c r="B20" s="274"/>
      <c r="C20" s="278"/>
      <c r="D20" s="112" t="str">
        <f t="shared" si="1"/>
        <v/>
      </c>
      <c r="E20" s="273" t="str">
        <f t="shared" si="0"/>
        <v>否</v>
      </c>
    </row>
    <row r="21" ht="36" hidden="1" customHeight="1" spans="1:5">
      <c r="A21" s="261" t="s">
        <v>3150</v>
      </c>
      <c r="B21" s="277"/>
      <c r="C21" s="275"/>
      <c r="D21" s="112" t="str">
        <f t="shared" si="1"/>
        <v/>
      </c>
      <c r="E21" s="273" t="str">
        <f t="shared" si="0"/>
        <v>否</v>
      </c>
    </row>
    <row r="22" ht="36" customHeight="1" spans="1:5">
      <c r="A22" s="261" t="s">
        <v>3151</v>
      </c>
      <c r="B22" s="277">
        <v>34334</v>
      </c>
      <c r="C22" s="275">
        <v>12725</v>
      </c>
      <c r="D22" s="112">
        <f t="shared" si="1"/>
        <v>-0.629</v>
      </c>
      <c r="E22" s="273" t="str">
        <f t="shared" si="0"/>
        <v>是</v>
      </c>
    </row>
    <row r="23" ht="36" customHeight="1" spans="1:5">
      <c r="A23" s="183" t="s">
        <v>3152</v>
      </c>
      <c r="B23" s="272">
        <v>434</v>
      </c>
      <c r="C23" s="272"/>
      <c r="D23" s="108">
        <f t="shared" si="1"/>
        <v>-1</v>
      </c>
      <c r="E23" s="273" t="str">
        <f t="shared" si="0"/>
        <v>是</v>
      </c>
    </row>
    <row r="24" ht="36" hidden="1" customHeight="1" spans="1:5">
      <c r="A24" s="203" t="s">
        <v>3153</v>
      </c>
      <c r="B24" s="277"/>
      <c r="C24" s="275"/>
      <c r="D24" s="112" t="str">
        <f t="shared" si="1"/>
        <v/>
      </c>
      <c r="E24" s="273" t="str">
        <f t="shared" si="0"/>
        <v>否</v>
      </c>
    </row>
    <row r="25" ht="36" hidden="1" customHeight="1" spans="1:5">
      <c r="A25" s="203" t="s">
        <v>3154</v>
      </c>
      <c r="B25" s="277"/>
      <c r="C25" s="275"/>
      <c r="D25" s="112" t="str">
        <f t="shared" si="1"/>
        <v/>
      </c>
      <c r="E25" s="273" t="str">
        <f t="shared" si="0"/>
        <v>否</v>
      </c>
    </row>
    <row r="26" ht="36" hidden="1" customHeight="1" spans="1:5">
      <c r="A26" s="203" t="s">
        <v>3155</v>
      </c>
      <c r="B26" s="277"/>
      <c r="C26" s="275"/>
      <c r="D26" s="112" t="str">
        <f t="shared" si="1"/>
        <v/>
      </c>
      <c r="E26" s="273" t="str">
        <f t="shared" si="0"/>
        <v>否</v>
      </c>
    </row>
    <row r="27" ht="36" customHeight="1" spans="1:5">
      <c r="A27" s="203" t="s">
        <v>3156</v>
      </c>
      <c r="B27" s="277">
        <v>434</v>
      </c>
      <c r="C27" s="275"/>
      <c r="D27" s="112">
        <f t="shared" si="1"/>
        <v>-1</v>
      </c>
      <c r="E27" s="273" t="str">
        <f t="shared" si="0"/>
        <v>是</v>
      </c>
    </row>
    <row r="28" ht="36" customHeight="1" spans="1:5">
      <c r="A28" s="183" t="s">
        <v>3157</v>
      </c>
      <c r="B28" s="272">
        <v>750</v>
      </c>
      <c r="C28" s="272">
        <v>21258</v>
      </c>
      <c r="D28" s="108">
        <f t="shared" si="1"/>
        <v>27.344</v>
      </c>
      <c r="E28" s="273" t="str">
        <f t="shared" si="0"/>
        <v>是</v>
      </c>
    </row>
    <row r="29" ht="36" hidden="1" customHeight="1" spans="1:5">
      <c r="A29" s="203" t="s">
        <v>3158</v>
      </c>
      <c r="B29" s="277"/>
      <c r="C29" s="275"/>
      <c r="D29" s="112" t="str">
        <f t="shared" si="1"/>
        <v/>
      </c>
      <c r="E29" s="273" t="str">
        <f t="shared" si="0"/>
        <v>否</v>
      </c>
    </row>
    <row r="30" ht="36" customHeight="1" spans="1:5">
      <c r="A30" s="203" t="s">
        <v>3159</v>
      </c>
      <c r="B30" s="274"/>
      <c r="C30" s="275">
        <v>800</v>
      </c>
      <c r="D30" s="112" t="str">
        <f t="shared" si="1"/>
        <v/>
      </c>
      <c r="E30" s="273" t="str">
        <f t="shared" si="0"/>
        <v>是</v>
      </c>
    </row>
    <row r="31" ht="36" customHeight="1" spans="1:5">
      <c r="A31" s="203" t="s">
        <v>3160</v>
      </c>
      <c r="B31" s="277">
        <v>750</v>
      </c>
      <c r="C31" s="275">
        <v>20458</v>
      </c>
      <c r="D31" s="112">
        <f t="shared" si="1"/>
        <v>26.277</v>
      </c>
      <c r="E31" s="273" t="str">
        <f t="shared" si="0"/>
        <v>是</v>
      </c>
    </row>
    <row r="32" ht="36" customHeight="1" spans="1:5">
      <c r="A32" s="183" t="s">
        <v>3161</v>
      </c>
      <c r="B32" s="272">
        <v>1686</v>
      </c>
      <c r="C32" s="272"/>
      <c r="D32" s="108">
        <f t="shared" si="1"/>
        <v>-1</v>
      </c>
      <c r="E32" s="273" t="str">
        <f t="shared" si="0"/>
        <v>是</v>
      </c>
    </row>
    <row r="33" ht="36" hidden="1" customHeight="1" spans="1:5">
      <c r="A33" s="203" t="s">
        <v>3162</v>
      </c>
      <c r="B33" s="274"/>
      <c r="C33" s="279"/>
      <c r="D33" s="112" t="str">
        <f t="shared" si="1"/>
        <v/>
      </c>
      <c r="E33" s="273" t="str">
        <f t="shared" si="0"/>
        <v>否</v>
      </c>
    </row>
    <row r="34" ht="36" hidden="1" customHeight="1" spans="1:5">
      <c r="A34" s="203" t="s">
        <v>3163</v>
      </c>
      <c r="B34" s="277"/>
      <c r="C34" s="279"/>
      <c r="D34" s="112" t="str">
        <f t="shared" si="1"/>
        <v/>
      </c>
      <c r="E34" s="273" t="str">
        <f t="shared" si="0"/>
        <v>否</v>
      </c>
    </row>
    <row r="35" ht="36" customHeight="1" spans="1:5">
      <c r="A35" s="203" t="s">
        <v>3164</v>
      </c>
      <c r="B35" s="277">
        <v>1686</v>
      </c>
      <c r="C35" s="278"/>
      <c r="D35" s="112">
        <f t="shared" si="1"/>
        <v>-1</v>
      </c>
      <c r="E35" s="273" t="str">
        <f t="shared" si="0"/>
        <v>是</v>
      </c>
    </row>
    <row r="36" ht="36" customHeight="1" spans="1:5">
      <c r="A36" s="183" t="s">
        <v>3165</v>
      </c>
      <c r="B36" s="280">
        <v>-985</v>
      </c>
      <c r="C36" s="281">
        <v>12668</v>
      </c>
      <c r="D36" s="108">
        <f t="shared" si="1"/>
        <v>13.861</v>
      </c>
      <c r="E36" s="273" t="str">
        <f t="shared" si="0"/>
        <v>是</v>
      </c>
    </row>
    <row r="37" ht="36" customHeight="1" spans="1:5">
      <c r="A37" s="282" t="s">
        <v>3166</v>
      </c>
      <c r="B37" s="272">
        <f>B4+B23+B28+B32+B36</f>
        <v>36219</v>
      </c>
      <c r="C37" s="272">
        <f>C4+C23+C28+C32+C36</f>
        <v>47105</v>
      </c>
      <c r="D37" s="108">
        <f t="shared" si="1"/>
        <v>0.301</v>
      </c>
      <c r="E37" s="273" t="str">
        <f t="shared" si="0"/>
        <v>是</v>
      </c>
    </row>
    <row r="38" ht="36" customHeight="1" spans="1:5">
      <c r="A38" s="283" t="s">
        <v>61</v>
      </c>
      <c r="B38" s="274">
        <v>293</v>
      </c>
      <c r="C38" s="279">
        <v>293</v>
      </c>
      <c r="D38" s="108">
        <f t="shared" si="1"/>
        <v>0</v>
      </c>
      <c r="E38" s="273" t="str">
        <f t="shared" si="0"/>
        <v>是</v>
      </c>
    </row>
    <row r="39" ht="36" customHeight="1" spans="1:5">
      <c r="A39" s="242" t="s">
        <v>3167</v>
      </c>
      <c r="B39" s="272">
        <v>609</v>
      </c>
      <c r="C39" s="281">
        <v>730</v>
      </c>
      <c r="D39" s="108">
        <f t="shared" si="1"/>
        <v>0.199</v>
      </c>
      <c r="E39" s="273" t="str">
        <f t="shared" si="0"/>
        <v>是</v>
      </c>
    </row>
    <row r="40" ht="36" hidden="1" customHeight="1" spans="1:5">
      <c r="A40" s="283" t="s">
        <v>3168</v>
      </c>
      <c r="B40" s="274"/>
      <c r="C40" s="279"/>
      <c r="D40" s="108" t="str">
        <f t="shared" si="1"/>
        <v/>
      </c>
      <c r="E40" s="273" t="str">
        <f t="shared" si="0"/>
        <v>否</v>
      </c>
    </row>
    <row r="41" ht="36" customHeight="1" spans="1:5">
      <c r="A41" s="282" t="s">
        <v>68</v>
      </c>
      <c r="B41" s="272">
        <f>B37+B38+B39</f>
        <v>37121</v>
      </c>
      <c r="C41" s="272">
        <f>C37+C38+C39</f>
        <v>48128</v>
      </c>
      <c r="D41" s="108">
        <f t="shared" si="1"/>
        <v>0.297</v>
      </c>
      <c r="E41" s="273" t="str">
        <f t="shared" si="0"/>
        <v>是</v>
      </c>
    </row>
    <row r="42" spans="2:2">
      <c r="B42" s="267"/>
    </row>
    <row r="43" spans="2:3">
      <c r="B43" s="267"/>
      <c r="C43" s="267"/>
    </row>
    <row r="44" spans="2:2">
      <c r="B44" s="267"/>
    </row>
    <row r="45" spans="2:3">
      <c r="B45" s="267"/>
      <c r="C45" s="267"/>
    </row>
    <row r="46" spans="2:2">
      <c r="B46" s="267"/>
    </row>
    <row r="47" spans="2:2">
      <c r="B47" s="267"/>
    </row>
    <row r="48" spans="2:3">
      <c r="B48" s="267"/>
      <c r="C48" s="267"/>
    </row>
    <row r="49" spans="2:2">
      <c r="B49" s="267"/>
    </row>
    <row r="50" spans="2:2">
      <c r="B50" s="267"/>
    </row>
    <row r="51" spans="2:2">
      <c r="B51" s="267"/>
    </row>
    <row r="52" spans="2:2">
      <c r="B52" s="267"/>
    </row>
    <row r="53" spans="2:3">
      <c r="B53" s="267"/>
      <c r="C53" s="267"/>
    </row>
    <row r="54" spans="2:2">
      <c r="B54" s="267"/>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D7" sqref="D7"/>
    </sheetView>
  </sheetViews>
  <sheetFormatPr defaultColWidth="9" defaultRowHeight="15.6" outlineLevelCol="4"/>
  <cols>
    <col min="1" max="1" width="50.7777777777778" style="212" customWidth="1"/>
    <col min="2" max="2" width="20.6666666666667" style="212" customWidth="1"/>
    <col min="3" max="3" width="20.6666666666667" style="248" customWidth="1"/>
    <col min="4" max="4" width="20.6666666666667" style="212" customWidth="1"/>
    <col min="5" max="5" width="4.22222222222222" style="212" customWidth="1"/>
    <col min="6" max="16384" width="9" style="212"/>
  </cols>
  <sheetData>
    <row r="1" ht="45" customHeight="1" spans="1:5">
      <c r="A1" s="249" t="s">
        <v>3169</v>
      </c>
      <c r="B1" s="249"/>
      <c r="C1" s="249"/>
      <c r="D1" s="249"/>
      <c r="E1" s="250"/>
    </row>
    <row r="2" ht="20.1" customHeight="1" spans="1:5">
      <c r="A2" s="251"/>
      <c r="B2" s="251"/>
      <c r="C2" s="251"/>
      <c r="D2" s="252" t="s">
        <v>2</v>
      </c>
      <c r="E2" s="253"/>
    </row>
    <row r="3" ht="45" customHeight="1" spans="1:5">
      <c r="A3" s="254" t="s">
        <v>4</v>
      </c>
      <c r="B3" s="195" t="s">
        <v>5</v>
      </c>
      <c r="C3" s="195" t="s">
        <v>6</v>
      </c>
      <c r="D3" s="195" t="s">
        <v>7</v>
      </c>
      <c r="E3" s="255" t="s">
        <v>8</v>
      </c>
    </row>
    <row r="4" ht="35.1" customHeight="1" spans="1:5">
      <c r="A4" s="183" t="s">
        <v>3170</v>
      </c>
      <c r="B4" s="256">
        <v>362</v>
      </c>
      <c r="C4" s="256">
        <v>763</v>
      </c>
      <c r="D4" s="108">
        <f>IF(B4&gt;0,C4/B4-1,IF(B4&lt;0,-(C4/B4-1),""))</f>
        <v>1.108</v>
      </c>
      <c r="E4" s="257" t="str">
        <f t="shared" ref="E4:E28" si="0">IF(A4&lt;&gt;"",IF(SUM(B4:C4)&lt;&gt;0,"是","否"),"是")</f>
        <v>是</v>
      </c>
    </row>
    <row r="5" ht="35.1" customHeight="1" spans="1:5">
      <c r="A5" s="185" t="s">
        <v>3171</v>
      </c>
      <c r="B5" s="258"/>
      <c r="C5" s="258"/>
      <c r="D5" s="112" t="str">
        <f>IF(B5&gt;0,C5/B5-1,IF(B5&lt;0,-(C5/B5-1),""))</f>
        <v/>
      </c>
      <c r="E5" s="257" t="str">
        <f t="shared" si="0"/>
        <v>否</v>
      </c>
    </row>
    <row r="6" ht="35.1" customHeight="1" spans="1:5">
      <c r="A6" s="185" t="s">
        <v>3172</v>
      </c>
      <c r="B6" s="258"/>
      <c r="C6" s="258"/>
      <c r="D6" s="112" t="str">
        <f>IF(B6&gt;0,C6/B6-1,IF(B6&lt;0,-(C6/B6-1),""))</f>
        <v/>
      </c>
      <c r="E6" s="257" t="str">
        <f t="shared" si="0"/>
        <v>否</v>
      </c>
    </row>
    <row r="7" ht="35.1" customHeight="1" spans="1:5">
      <c r="A7" s="185" t="s">
        <v>3173</v>
      </c>
      <c r="B7" s="258">
        <v>362</v>
      </c>
      <c r="C7" s="258">
        <v>763</v>
      </c>
      <c r="D7" s="112">
        <f>IF(B7&gt;0,C7/B7-1,IF(B7&lt;0,-(C7/B7-1),""))</f>
        <v>1.108</v>
      </c>
      <c r="E7" s="257" t="str">
        <f t="shared" si="0"/>
        <v>是</v>
      </c>
    </row>
    <row r="8" ht="35.1" customHeight="1" spans="1:5">
      <c r="A8" s="185" t="s">
        <v>3174</v>
      </c>
      <c r="B8" s="258"/>
      <c r="C8" s="258"/>
      <c r="D8" s="112" t="str">
        <f>IF(B8&gt;0,C8/B8-1,IF(B8&lt;0,-(C8/B8-1),""))</f>
        <v/>
      </c>
      <c r="E8" s="257" t="str">
        <f t="shared" si="0"/>
        <v>否</v>
      </c>
    </row>
    <row r="9" ht="35.1" hidden="1" customHeight="1" spans="1:5">
      <c r="A9" s="185" t="s">
        <v>3175</v>
      </c>
      <c r="B9" s="259"/>
      <c r="C9" s="259"/>
      <c r="D9" s="224" t="s">
        <v>3176</v>
      </c>
      <c r="E9" s="257" t="str">
        <f t="shared" si="0"/>
        <v>否</v>
      </c>
    </row>
    <row r="10" ht="35.1" customHeight="1" spans="1:5">
      <c r="A10" s="185" t="s">
        <v>3177</v>
      </c>
      <c r="B10" s="258"/>
      <c r="C10" s="258"/>
      <c r="D10" s="112" t="str">
        <f>IF(B10&gt;0,C10/B10-1,IF(B10&lt;0,-(C10/B10-1),""))</f>
        <v/>
      </c>
      <c r="E10" s="257" t="str">
        <f t="shared" si="0"/>
        <v>否</v>
      </c>
    </row>
    <row r="11" ht="35.1" customHeight="1" spans="1:5">
      <c r="A11" s="183" t="s">
        <v>3178</v>
      </c>
      <c r="B11" s="260"/>
      <c r="C11" s="260">
        <v>1743</v>
      </c>
      <c r="D11" s="108" t="str">
        <f>IF(B11&gt;0,C11/B11-1,IF(B11&lt;0,-(C11/B11-1),""))</f>
        <v/>
      </c>
      <c r="E11" s="257" t="str">
        <f t="shared" si="0"/>
        <v>是</v>
      </c>
    </row>
    <row r="12" ht="35.1" customHeight="1" spans="1:5">
      <c r="A12" s="185" t="s">
        <v>3179</v>
      </c>
      <c r="B12" s="258"/>
      <c r="C12" s="258"/>
      <c r="D12" s="112" t="str">
        <f>IF(B12&gt;0,C12/B12-1,IF(B12&lt;0,-(C12/B12-1),""))</f>
        <v/>
      </c>
      <c r="E12" s="257" t="str">
        <f t="shared" si="0"/>
        <v>否</v>
      </c>
    </row>
    <row r="13" ht="35.1" customHeight="1" spans="1:5">
      <c r="A13" s="185" t="s">
        <v>3180</v>
      </c>
      <c r="B13" s="258"/>
      <c r="C13" s="258"/>
      <c r="D13" s="112" t="str">
        <f>IF(B13&gt;0,C13/B13-1,IF(B13&lt;0,-(C13/B13-1),""))</f>
        <v/>
      </c>
      <c r="E13" s="257" t="str">
        <f t="shared" si="0"/>
        <v>否</v>
      </c>
    </row>
    <row r="14" ht="35.1" hidden="1" customHeight="1" spans="1:5">
      <c r="A14" s="185" t="s">
        <v>3181</v>
      </c>
      <c r="B14" s="259"/>
      <c r="C14" s="259"/>
      <c r="D14" s="224" t="s">
        <v>3176</v>
      </c>
      <c r="E14" s="257" t="str">
        <f t="shared" si="0"/>
        <v>否</v>
      </c>
    </row>
    <row r="15" ht="35.1" hidden="1" customHeight="1" spans="1:5">
      <c r="A15" s="185" t="s">
        <v>3182</v>
      </c>
      <c r="B15" s="259"/>
      <c r="C15" s="259"/>
      <c r="D15" s="224" t="s">
        <v>3176</v>
      </c>
      <c r="E15" s="257" t="str">
        <f t="shared" si="0"/>
        <v>否</v>
      </c>
    </row>
    <row r="16" ht="35.1" customHeight="1" spans="1:5">
      <c r="A16" s="185" t="s">
        <v>3183</v>
      </c>
      <c r="B16" s="258"/>
      <c r="C16" s="258">
        <v>1743</v>
      </c>
      <c r="D16" s="112" t="str">
        <f t="shared" ref="D16:D24" si="1">IF(B16&gt;0,C16/B16-1,IF(B16&lt;0,-(C16/B16-1),""))</f>
        <v/>
      </c>
      <c r="E16" s="257" t="str">
        <f t="shared" si="0"/>
        <v>是</v>
      </c>
    </row>
    <row r="17" s="247" customFormat="1" ht="35.1" customHeight="1" spans="1:5">
      <c r="A17" s="183" t="s">
        <v>3184</v>
      </c>
      <c r="B17" s="260"/>
      <c r="C17" s="260"/>
      <c r="D17" s="108" t="str">
        <f t="shared" si="1"/>
        <v/>
      </c>
      <c r="E17" s="257" t="str">
        <f t="shared" si="0"/>
        <v>否</v>
      </c>
    </row>
    <row r="18" ht="35.1" customHeight="1" spans="1:5">
      <c r="A18" s="185" t="s">
        <v>3185</v>
      </c>
      <c r="B18" s="258"/>
      <c r="C18" s="258"/>
      <c r="D18" s="112" t="str">
        <f t="shared" si="1"/>
        <v/>
      </c>
      <c r="E18" s="257" t="str">
        <f t="shared" si="0"/>
        <v>否</v>
      </c>
    </row>
    <row r="19" ht="35.1" customHeight="1" spans="1:5">
      <c r="A19" s="183" t="s">
        <v>3186</v>
      </c>
      <c r="B19" s="260"/>
      <c r="C19" s="260"/>
      <c r="D19" s="108" t="str">
        <f t="shared" si="1"/>
        <v/>
      </c>
      <c r="E19" s="257" t="str">
        <f t="shared" si="0"/>
        <v>否</v>
      </c>
    </row>
    <row r="20" ht="35.1" customHeight="1" spans="1:5">
      <c r="A20" s="261" t="s">
        <v>3187</v>
      </c>
      <c r="B20" s="258"/>
      <c r="C20" s="258"/>
      <c r="D20" s="112" t="str">
        <f t="shared" si="1"/>
        <v/>
      </c>
      <c r="E20" s="257" t="str">
        <f t="shared" si="0"/>
        <v>否</v>
      </c>
    </row>
    <row r="21" ht="35.1" customHeight="1" spans="1:5">
      <c r="A21" s="183" t="s">
        <v>3188</v>
      </c>
      <c r="B21" s="260">
        <v>980</v>
      </c>
      <c r="C21" s="260">
        <v>4907</v>
      </c>
      <c r="D21" s="108">
        <f t="shared" si="1"/>
        <v>4.007</v>
      </c>
      <c r="E21" s="257" t="str">
        <f t="shared" si="0"/>
        <v>是</v>
      </c>
    </row>
    <row r="22" ht="35.1" customHeight="1" spans="1:5">
      <c r="A22" s="185" t="s">
        <v>3189</v>
      </c>
      <c r="B22" s="258">
        <v>980</v>
      </c>
      <c r="C22" s="258">
        <v>4907</v>
      </c>
      <c r="D22" s="112">
        <f t="shared" si="1"/>
        <v>4.007</v>
      </c>
      <c r="E22" s="257" t="str">
        <f t="shared" si="0"/>
        <v>是</v>
      </c>
    </row>
    <row r="23" ht="35.1" customHeight="1" spans="1:5">
      <c r="A23" s="240" t="s">
        <v>3190</v>
      </c>
      <c r="B23" s="260">
        <v>1342</v>
      </c>
      <c r="C23" s="260">
        <v>7413</v>
      </c>
      <c r="D23" s="108">
        <f t="shared" si="1"/>
        <v>4.524</v>
      </c>
      <c r="E23" s="257" t="str">
        <f t="shared" si="0"/>
        <v>是</v>
      </c>
    </row>
    <row r="24" ht="35.1" customHeight="1" spans="1:5">
      <c r="A24" s="262" t="s">
        <v>120</v>
      </c>
      <c r="B24" s="260">
        <v>35049</v>
      </c>
      <c r="C24" s="260">
        <v>40715</v>
      </c>
      <c r="D24" s="108">
        <f t="shared" si="1"/>
        <v>0.162</v>
      </c>
      <c r="E24" s="257" t="str">
        <f t="shared" si="0"/>
        <v>是</v>
      </c>
    </row>
    <row r="25" ht="35.1" hidden="1" customHeight="1" spans="1:5">
      <c r="A25" s="263" t="s">
        <v>3191</v>
      </c>
      <c r="B25" s="259"/>
      <c r="C25" s="259"/>
      <c r="D25" s="264"/>
      <c r="E25" s="257" t="str">
        <f t="shared" si="0"/>
        <v>否</v>
      </c>
    </row>
    <row r="26" ht="35.1" customHeight="1" spans="1:5">
      <c r="A26" s="265" t="s">
        <v>3192</v>
      </c>
      <c r="B26" s="258">
        <v>35049</v>
      </c>
      <c r="C26" s="258">
        <v>40715</v>
      </c>
      <c r="D26" s="112">
        <f>IF(B26&gt;0,C26/B26-1,IF(B26&lt;0,-(C26/B26-1),""))</f>
        <v>0.162</v>
      </c>
      <c r="E26" s="257" t="str">
        <f t="shared" si="0"/>
        <v>是</v>
      </c>
    </row>
    <row r="27" ht="35.1" customHeight="1" spans="1:5">
      <c r="A27" s="266" t="s">
        <v>3193</v>
      </c>
      <c r="B27" s="260">
        <v>730</v>
      </c>
      <c r="C27" s="260"/>
      <c r="D27" s="108">
        <f>IF(B27&gt;0,C27/B27-1,IF(B27&lt;0,-(C27/B27-1),""))</f>
        <v>-1</v>
      </c>
      <c r="E27" s="257" t="str">
        <f t="shared" si="0"/>
        <v>是</v>
      </c>
    </row>
    <row r="28" ht="35.1" customHeight="1" spans="1:5">
      <c r="A28" s="204" t="s">
        <v>127</v>
      </c>
      <c r="B28" s="260">
        <v>37121</v>
      </c>
      <c r="C28" s="260">
        <v>48128</v>
      </c>
      <c r="D28" s="239">
        <v>0.297</v>
      </c>
      <c r="E28" s="257" t="str">
        <f t="shared" si="0"/>
        <v>是</v>
      </c>
    </row>
    <row r="29" spans="2:2">
      <c r="B29" s="245"/>
    </row>
    <row r="30" spans="2:3">
      <c r="B30" s="245"/>
      <c r="C30" s="267"/>
    </row>
    <row r="31" spans="2:2">
      <c r="B31" s="245"/>
    </row>
    <row r="32" spans="2:3">
      <c r="B32" s="245"/>
      <c r="C32" s="267"/>
    </row>
    <row r="33" spans="2:2">
      <c r="B33" s="245"/>
    </row>
    <row r="34" spans="2:2">
      <c r="B34" s="245"/>
    </row>
    <row r="35" spans="2:3">
      <c r="B35" s="245"/>
      <c r="C35" s="267"/>
    </row>
    <row r="36" spans="2:2">
      <c r="B36" s="245"/>
    </row>
    <row r="37" spans="2:2">
      <c r="B37" s="245"/>
    </row>
    <row r="38" spans="2:2">
      <c r="B38" s="245"/>
    </row>
    <row r="39" spans="2:2">
      <c r="B39" s="245"/>
    </row>
    <row r="40" spans="2:3">
      <c r="B40" s="245"/>
      <c r="C40" s="267"/>
    </row>
    <row r="41" spans="2:2">
      <c r="B41" s="245"/>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20" workbookViewId="0">
      <selection activeCell="C10" sqref="C10"/>
    </sheetView>
  </sheetViews>
  <sheetFormatPr defaultColWidth="9" defaultRowHeight="20.4" outlineLevelCol="4"/>
  <cols>
    <col min="1" max="1" width="52.6666666666667" style="212" customWidth="1"/>
    <col min="2" max="2" width="20.6666666666667" style="212" customWidth="1"/>
    <col min="3" max="3" width="20.6666666666667" style="213" customWidth="1"/>
    <col min="4" max="4" width="20.6666666666667" style="212" customWidth="1"/>
    <col min="5" max="5" width="4.44444444444444" style="212" hidden="1" customWidth="1"/>
    <col min="6" max="16384" width="9" style="212"/>
  </cols>
  <sheetData>
    <row r="1" ht="45" customHeight="1" spans="1:4">
      <c r="A1" s="214" t="s">
        <v>3194</v>
      </c>
      <c r="B1" s="214"/>
      <c r="C1" s="215"/>
      <c r="D1" s="214"/>
    </row>
    <row r="2" ht="20.1" customHeight="1" spans="1:4">
      <c r="A2" s="216"/>
      <c r="B2" s="216"/>
      <c r="C2" s="217"/>
      <c r="D2" s="218" t="s">
        <v>2</v>
      </c>
    </row>
    <row r="3" ht="45" customHeight="1" spans="1:5">
      <c r="A3" s="219" t="s">
        <v>3132</v>
      </c>
      <c r="B3" s="195" t="s">
        <v>5</v>
      </c>
      <c r="C3" s="195" t="s">
        <v>6</v>
      </c>
      <c r="D3" s="195" t="s">
        <v>7</v>
      </c>
      <c r="E3" s="212" t="s">
        <v>8</v>
      </c>
    </row>
    <row r="4" ht="36" customHeight="1" spans="1:5">
      <c r="A4" s="183" t="s">
        <v>3195</v>
      </c>
      <c r="B4" s="114">
        <v>13008</v>
      </c>
      <c r="C4" s="220">
        <v>11083</v>
      </c>
      <c r="D4" s="108">
        <f>IF(B4&gt;0,C4/B4-1,IF(B4&lt;0,-(C4/B4-1),""))</f>
        <v>-0.148</v>
      </c>
      <c r="E4" s="164" t="str">
        <f t="shared" ref="E4:E35" si="0">IF(A4&lt;&gt;"",IF(SUM(B4:C4)&lt;&gt;0,"是","否"),"是")</f>
        <v>是</v>
      </c>
    </row>
    <row r="5" ht="36" customHeight="1" spans="1:5">
      <c r="A5" s="203" t="s">
        <v>3134</v>
      </c>
      <c r="B5" s="114"/>
      <c r="C5" s="221"/>
      <c r="D5" s="222" t="s">
        <v>3176</v>
      </c>
      <c r="E5" s="164" t="str">
        <f t="shared" si="0"/>
        <v>否</v>
      </c>
    </row>
    <row r="6" ht="36" hidden="1" customHeight="1" spans="1:5">
      <c r="A6" s="203" t="s">
        <v>3135</v>
      </c>
      <c r="B6" s="198"/>
      <c r="C6" s="223"/>
      <c r="D6" s="224" t="s">
        <v>3176</v>
      </c>
      <c r="E6" s="164" t="str">
        <f t="shared" si="0"/>
        <v>否</v>
      </c>
    </row>
    <row r="7" ht="36" customHeight="1" spans="1:5">
      <c r="A7" s="203" t="s">
        <v>3136</v>
      </c>
      <c r="B7" s="225"/>
      <c r="C7" s="221"/>
      <c r="D7" s="226" t="s">
        <v>3176</v>
      </c>
      <c r="E7" s="164" t="str">
        <f t="shared" si="0"/>
        <v>否</v>
      </c>
    </row>
    <row r="8" ht="36" hidden="1" customHeight="1" spans="1:5">
      <c r="A8" s="203" t="s">
        <v>3137</v>
      </c>
      <c r="B8" s="227"/>
      <c r="C8" s="223">
        <v>0</v>
      </c>
      <c r="D8" s="224" t="s">
        <v>3176</v>
      </c>
      <c r="E8" s="164" t="str">
        <f t="shared" si="0"/>
        <v>否</v>
      </c>
    </row>
    <row r="9" ht="36" customHeight="1" spans="1:5">
      <c r="A9" s="203" t="s">
        <v>3138</v>
      </c>
      <c r="B9" s="225"/>
      <c r="C9" s="221"/>
      <c r="D9" s="226" t="s">
        <v>3176</v>
      </c>
      <c r="E9" s="164" t="str">
        <f t="shared" si="0"/>
        <v>否</v>
      </c>
    </row>
    <row r="10" ht="36" customHeight="1" spans="1:5">
      <c r="A10" s="203" t="s">
        <v>3141</v>
      </c>
      <c r="B10" s="228"/>
      <c r="C10" s="221"/>
      <c r="D10" s="229" t="s">
        <v>3176</v>
      </c>
      <c r="E10" s="164" t="str">
        <f t="shared" si="0"/>
        <v>否</v>
      </c>
    </row>
    <row r="11" ht="36" customHeight="1" spans="1:5">
      <c r="A11" s="203" t="s">
        <v>3142</v>
      </c>
      <c r="B11" s="228"/>
      <c r="C11" s="230"/>
      <c r="D11" s="226" t="s">
        <v>3176</v>
      </c>
      <c r="E11" s="164" t="str">
        <f t="shared" si="0"/>
        <v>否</v>
      </c>
    </row>
    <row r="12" ht="36" customHeight="1" spans="1:5">
      <c r="A12" s="203" t="s">
        <v>3143</v>
      </c>
      <c r="B12" s="225"/>
      <c r="C12" s="231"/>
      <c r="D12" s="226" t="s">
        <v>3176</v>
      </c>
      <c r="E12" s="164" t="str">
        <f t="shared" si="0"/>
        <v>否</v>
      </c>
    </row>
    <row r="13" ht="36" customHeight="1" spans="1:5">
      <c r="A13" s="203" t="s">
        <v>3144</v>
      </c>
      <c r="B13" s="225"/>
      <c r="C13" s="221"/>
      <c r="D13" s="226" t="s">
        <v>3176</v>
      </c>
      <c r="E13" s="164" t="str">
        <f t="shared" si="0"/>
        <v>否</v>
      </c>
    </row>
    <row r="14" ht="36" customHeight="1" spans="1:5">
      <c r="A14" s="203" t="s">
        <v>3140</v>
      </c>
      <c r="B14" s="225"/>
      <c r="C14" s="221"/>
      <c r="D14" s="226" t="s">
        <v>3176</v>
      </c>
      <c r="E14" s="164" t="str">
        <f t="shared" si="0"/>
        <v>否</v>
      </c>
    </row>
    <row r="15" ht="36" customHeight="1" spans="1:5">
      <c r="A15" s="203" t="s">
        <v>3196</v>
      </c>
      <c r="B15" s="225"/>
      <c r="C15" s="230"/>
      <c r="D15" s="226" t="s">
        <v>3176</v>
      </c>
      <c r="E15" s="164" t="str">
        <f t="shared" si="0"/>
        <v>否</v>
      </c>
    </row>
    <row r="16" ht="36" customHeight="1" spans="1:5">
      <c r="A16" s="203" t="s">
        <v>3146</v>
      </c>
      <c r="B16" s="225"/>
      <c r="C16" s="221"/>
      <c r="D16" s="226" t="s">
        <v>3176</v>
      </c>
      <c r="E16" s="164" t="str">
        <f t="shared" si="0"/>
        <v>否</v>
      </c>
    </row>
    <row r="17" ht="36" customHeight="1" spans="1:5">
      <c r="A17" s="203" t="s">
        <v>3147</v>
      </c>
      <c r="B17" s="225"/>
      <c r="C17" s="221"/>
      <c r="D17" s="226" t="s">
        <v>3176</v>
      </c>
      <c r="E17" s="164" t="str">
        <f t="shared" si="0"/>
        <v>否</v>
      </c>
    </row>
    <row r="18" ht="36" customHeight="1" spans="1:5">
      <c r="A18" s="203" t="s">
        <v>3148</v>
      </c>
      <c r="B18" s="225"/>
      <c r="C18" s="221"/>
      <c r="D18" s="226" t="s">
        <v>3176</v>
      </c>
      <c r="E18" s="164" t="str">
        <f t="shared" si="0"/>
        <v>否</v>
      </c>
    </row>
    <row r="19" ht="36" hidden="1" customHeight="1" spans="1:5">
      <c r="A19" s="203" t="s">
        <v>3150</v>
      </c>
      <c r="B19" s="227"/>
      <c r="C19" s="223"/>
      <c r="D19" s="224" t="s">
        <v>3176</v>
      </c>
      <c r="E19" s="164" t="str">
        <f t="shared" si="0"/>
        <v>否</v>
      </c>
    </row>
    <row r="20" ht="36" customHeight="1" spans="1:5">
      <c r="A20" s="203" t="s">
        <v>3151</v>
      </c>
      <c r="B20" s="225">
        <v>13008</v>
      </c>
      <c r="C20" s="221">
        <v>11083</v>
      </c>
      <c r="D20" s="226">
        <v>-0.148</v>
      </c>
      <c r="E20" s="164" t="str">
        <f t="shared" si="0"/>
        <v>是</v>
      </c>
    </row>
    <row r="21" ht="36" customHeight="1" spans="1:5">
      <c r="A21" s="183" t="s">
        <v>3197</v>
      </c>
      <c r="B21" s="232"/>
      <c r="C21" s="232"/>
      <c r="D21" s="222" t="s">
        <v>3176</v>
      </c>
      <c r="E21" s="164" t="str">
        <f t="shared" si="0"/>
        <v>否</v>
      </c>
    </row>
    <row r="22" ht="36" customHeight="1" spans="1:5">
      <c r="A22" s="203" t="s">
        <v>3153</v>
      </c>
      <c r="B22" s="233"/>
      <c r="C22" s="233"/>
      <c r="D22" s="226" t="s">
        <v>3176</v>
      </c>
      <c r="E22" s="164" t="str">
        <f t="shared" si="0"/>
        <v>否</v>
      </c>
    </row>
    <row r="23" ht="36" hidden="1" customHeight="1" spans="1:5">
      <c r="A23" s="203" t="s">
        <v>3154</v>
      </c>
      <c r="B23" s="233">
        <v>0</v>
      </c>
      <c r="C23" s="234"/>
      <c r="D23" s="226" t="s">
        <v>3176</v>
      </c>
      <c r="E23" s="164" t="str">
        <f t="shared" si="0"/>
        <v>否</v>
      </c>
    </row>
    <row r="24" ht="36" hidden="1" customHeight="1" spans="1:5">
      <c r="A24" s="183" t="s">
        <v>3198</v>
      </c>
      <c r="B24" s="197"/>
      <c r="C24" s="235">
        <v>15560</v>
      </c>
      <c r="D24" s="224" t="s">
        <v>3176</v>
      </c>
      <c r="E24" s="164" t="str">
        <f t="shared" si="0"/>
        <v>是</v>
      </c>
    </row>
    <row r="25" ht="36" hidden="1" customHeight="1" spans="1:5">
      <c r="A25" s="203" t="s">
        <v>3199</v>
      </c>
      <c r="B25" s="198"/>
      <c r="C25" s="236"/>
      <c r="D25" s="224" t="s">
        <v>3176</v>
      </c>
      <c r="E25" s="164" t="str">
        <f t="shared" si="0"/>
        <v>否</v>
      </c>
    </row>
    <row r="26" ht="36" hidden="1" customHeight="1" spans="1:5">
      <c r="A26" s="203" t="s">
        <v>3200</v>
      </c>
      <c r="B26" s="198"/>
      <c r="C26" s="236"/>
      <c r="D26" s="224" t="s">
        <v>3176</v>
      </c>
      <c r="E26" s="164" t="str">
        <f t="shared" si="0"/>
        <v>否</v>
      </c>
    </row>
    <row r="27" ht="36" hidden="1" customHeight="1" spans="1:5">
      <c r="A27" s="203" t="s">
        <v>3201</v>
      </c>
      <c r="B27" s="115"/>
      <c r="C27" s="234">
        <v>15560</v>
      </c>
      <c r="D27" s="224" t="s">
        <v>3176</v>
      </c>
      <c r="E27" s="164" t="str">
        <f t="shared" si="0"/>
        <v>是</v>
      </c>
    </row>
    <row r="28" ht="36" customHeight="1" spans="1:5">
      <c r="A28" s="183" t="s">
        <v>3202</v>
      </c>
      <c r="B28" s="197"/>
      <c r="C28" s="197"/>
      <c r="D28" s="222" t="s">
        <v>3176</v>
      </c>
      <c r="E28" s="164" t="str">
        <f t="shared" si="0"/>
        <v>否</v>
      </c>
    </row>
    <row r="29" ht="36" customHeight="1" spans="1:5">
      <c r="A29" s="203" t="s">
        <v>3163</v>
      </c>
      <c r="B29" s="115"/>
      <c r="C29" s="237"/>
      <c r="D29" s="229" t="s">
        <v>3176</v>
      </c>
      <c r="E29" s="164" t="str">
        <f t="shared" si="0"/>
        <v>否</v>
      </c>
    </row>
    <row r="30" ht="36" customHeight="1" spans="1:5">
      <c r="A30" s="183" t="s">
        <v>3203</v>
      </c>
      <c r="B30" s="209">
        <v>-3476</v>
      </c>
      <c r="C30" s="238"/>
      <c r="D30" s="239">
        <v>1</v>
      </c>
      <c r="E30" s="164" t="str">
        <f t="shared" si="0"/>
        <v>是</v>
      </c>
    </row>
    <row r="31" ht="36" customHeight="1" spans="1:5">
      <c r="A31" s="240" t="s">
        <v>3204</v>
      </c>
      <c r="B31" s="114">
        <v>9532</v>
      </c>
      <c r="C31" s="114">
        <v>26643</v>
      </c>
      <c r="D31" s="222">
        <v>1.795</v>
      </c>
      <c r="E31" s="164" t="str">
        <f t="shared" si="0"/>
        <v>是</v>
      </c>
    </row>
    <row r="32" ht="36" customHeight="1" spans="1:5">
      <c r="A32" s="241" t="s">
        <v>61</v>
      </c>
      <c r="B32" s="197">
        <v>293</v>
      </c>
      <c r="C32" s="197">
        <v>293</v>
      </c>
      <c r="D32" s="222">
        <f>IF(B32&gt;0,C32/B32-1,IF(B32&lt;0,-(C32/B32-1),""))</f>
        <v>0</v>
      </c>
      <c r="E32" s="164" t="str">
        <f t="shared" si="0"/>
        <v>是</v>
      </c>
    </row>
    <row r="33" ht="36" customHeight="1" spans="1:5">
      <c r="A33" s="242" t="s">
        <v>3167</v>
      </c>
      <c r="B33" s="243"/>
      <c r="C33" s="197"/>
      <c r="D33" s="222" t="s">
        <v>3176</v>
      </c>
      <c r="E33" s="164" t="str">
        <f t="shared" si="0"/>
        <v>否</v>
      </c>
    </row>
    <row r="34" ht="36" hidden="1" customHeight="1" spans="1:5">
      <c r="A34" s="241" t="s">
        <v>3168</v>
      </c>
      <c r="B34" s="114"/>
      <c r="C34" s="244"/>
      <c r="D34" s="222"/>
      <c r="E34" s="164" t="str">
        <f t="shared" si="0"/>
        <v>否</v>
      </c>
    </row>
    <row r="35" ht="36" customHeight="1" spans="1:5">
      <c r="A35" s="204" t="s">
        <v>68</v>
      </c>
      <c r="B35" s="114">
        <v>9825</v>
      </c>
      <c r="C35" s="114">
        <v>26936</v>
      </c>
      <c r="D35" s="222">
        <v>1.742</v>
      </c>
      <c r="E35" s="164" t="str">
        <f t="shared" si="0"/>
        <v>是</v>
      </c>
    </row>
    <row r="36" spans="2:2">
      <c r="B36" s="245"/>
    </row>
    <row r="37" spans="2:2">
      <c r="B37" s="246"/>
    </row>
    <row r="38" spans="2:2">
      <c r="B38" s="245"/>
    </row>
    <row r="39" spans="2:2">
      <c r="B39" s="246"/>
    </row>
    <row r="40" spans="2:2">
      <c r="B40" s="245"/>
    </row>
    <row r="41" spans="2:2">
      <c r="B41" s="245"/>
    </row>
    <row r="42" spans="2:2">
      <c r="B42" s="246"/>
    </row>
    <row r="43" spans="2:2">
      <c r="B43" s="245"/>
    </row>
    <row r="44" spans="2:2">
      <c r="B44" s="245"/>
    </row>
    <row r="45" spans="2:2">
      <c r="B45" s="245"/>
    </row>
    <row r="46" spans="2:2">
      <c r="B46" s="245"/>
    </row>
    <row r="47" spans="2:2">
      <c r="B47" s="246"/>
    </row>
    <row r="48" spans="2:2">
      <c r="B48" s="245"/>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view="pageBreakPreview" zoomScaleNormal="100" workbookViewId="0">
      <selection activeCell="B16" sqref="B16"/>
    </sheetView>
  </sheetViews>
  <sheetFormatPr defaultColWidth="9" defaultRowHeight="14.4" outlineLevelCol="4"/>
  <cols>
    <col min="1" max="1" width="50.7777777777778" customWidth="1"/>
    <col min="2" max="4" width="20.6666666666667" customWidth="1"/>
    <col min="5" max="5" width="5.33333333333333" hidden="1" customWidth="1"/>
  </cols>
  <sheetData>
    <row r="1" ht="45" customHeight="1" spans="1:4">
      <c r="A1" s="191" t="s">
        <v>3205</v>
      </c>
      <c r="B1" s="191"/>
      <c r="C1" s="191"/>
      <c r="D1" s="191"/>
    </row>
    <row r="2" ht="20.1" customHeight="1" spans="1:4">
      <c r="A2" s="192"/>
      <c r="B2" s="192"/>
      <c r="C2" s="192"/>
      <c r="D2" s="193" t="s">
        <v>2</v>
      </c>
    </row>
    <row r="3" ht="45" customHeight="1" spans="1:5">
      <c r="A3" s="194" t="s">
        <v>3206</v>
      </c>
      <c r="B3" s="195" t="s">
        <v>5</v>
      </c>
      <c r="C3" s="195" t="s">
        <v>6</v>
      </c>
      <c r="D3" s="195" t="s">
        <v>7</v>
      </c>
      <c r="E3" s="196" t="s">
        <v>8</v>
      </c>
    </row>
    <row r="4" ht="36" customHeight="1" spans="1:5">
      <c r="A4" s="183" t="s">
        <v>3170</v>
      </c>
      <c r="B4" s="197"/>
      <c r="C4" s="197"/>
      <c r="D4" s="108" t="s">
        <v>3176</v>
      </c>
      <c r="E4" s="164" t="str">
        <f t="shared" ref="E4:E21" si="0">IF(A4&lt;&gt;"",IF(SUM(B4:C4)&lt;&gt;0,"是","否"),"是")</f>
        <v>否</v>
      </c>
    </row>
    <row r="5" ht="36" customHeight="1" spans="1:5">
      <c r="A5" s="185" t="s">
        <v>3207</v>
      </c>
      <c r="B5" s="198"/>
      <c r="C5" s="198"/>
      <c r="D5" s="199" t="s">
        <v>3176</v>
      </c>
      <c r="E5" s="164" t="str">
        <f t="shared" si="0"/>
        <v>否</v>
      </c>
    </row>
    <row r="6" ht="36" hidden="1" customHeight="1" spans="1:5">
      <c r="A6" s="185" t="s">
        <v>3177</v>
      </c>
      <c r="B6" s="198"/>
      <c r="C6" s="198"/>
      <c r="D6" s="200" t="s">
        <v>3176</v>
      </c>
      <c r="E6" s="164" t="str">
        <f t="shared" si="0"/>
        <v>否</v>
      </c>
    </row>
    <row r="7" ht="36" customHeight="1" spans="1:5">
      <c r="A7" s="183" t="s">
        <v>3178</v>
      </c>
      <c r="B7" s="197"/>
      <c r="C7" s="197"/>
      <c r="D7" s="201" t="s">
        <v>3176</v>
      </c>
      <c r="E7" s="164" t="str">
        <f t="shared" si="0"/>
        <v>否</v>
      </c>
    </row>
    <row r="8" ht="36" customHeight="1" spans="1:5">
      <c r="A8" s="185" t="s">
        <v>3179</v>
      </c>
      <c r="B8" s="198"/>
      <c r="C8" s="198"/>
      <c r="D8" s="199" t="s">
        <v>3176</v>
      </c>
      <c r="E8" s="164" t="str">
        <f t="shared" si="0"/>
        <v>否</v>
      </c>
    </row>
    <row r="9" ht="36" customHeight="1" spans="1:5">
      <c r="A9" s="185" t="s">
        <v>3183</v>
      </c>
      <c r="B9" s="198"/>
      <c r="C9" s="198"/>
      <c r="D9" s="199" t="s">
        <v>3176</v>
      </c>
      <c r="E9" s="164" t="str">
        <f t="shared" si="0"/>
        <v>否</v>
      </c>
    </row>
    <row r="10" ht="36" hidden="1" customHeight="1" spans="1:5">
      <c r="A10" s="183" t="s">
        <v>3184</v>
      </c>
      <c r="B10" s="197">
        <v>0</v>
      </c>
      <c r="C10" s="197">
        <v>0</v>
      </c>
      <c r="D10" s="202" t="s">
        <v>3176</v>
      </c>
      <c r="E10" s="164" t="str">
        <f t="shared" si="0"/>
        <v>否</v>
      </c>
    </row>
    <row r="11" ht="36" hidden="1" customHeight="1" spans="1:5">
      <c r="A11" s="185" t="s">
        <v>3185</v>
      </c>
      <c r="B11" s="198"/>
      <c r="C11" s="198"/>
      <c r="D11" s="200" t="s">
        <v>3176</v>
      </c>
      <c r="E11" s="164" t="str">
        <f t="shared" si="0"/>
        <v>否</v>
      </c>
    </row>
    <row r="12" ht="36" hidden="1" customHeight="1" spans="1:5">
      <c r="A12" s="183" t="s">
        <v>3186</v>
      </c>
      <c r="B12" s="197"/>
      <c r="C12" s="197"/>
      <c r="D12" s="202" t="s">
        <v>3176</v>
      </c>
      <c r="E12" s="164" t="str">
        <f t="shared" si="0"/>
        <v>否</v>
      </c>
    </row>
    <row r="13" ht="36" hidden="1" customHeight="1" spans="1:5">
      <c r="A13" s="203" t="s">
        <v>3208</v>
      </c>
      <c r="B13" s="198"/>
      <c r="C13" s="198"/>
      <c r="D13" s="200" t="s">
        <v>3176</v>
      </c>
      <c r="E13" s="164" t="str">
        <f t="shared" si="0"/>
        <v>否</v>
      </c>
    </row>
    <row r="14" ht="36" customHeight="1" spans="1:5">
      <c r="A14" s="183" t="s">
        <v>3188</v>
      </c>
      <c r="B14" s="197"/>
      <c r="C14" s="197"/>
      <c r="D14" s="201" t="s">
        <v>3176</v>
      </c>
      <c r="E14" s="164" t="str">
        <f t="shared" si="0"/>
        <v>否</v>
      </c>
    </row>
    <row r="15" ht="36" customHeight="1" spans="1:5">
      <c r="A15" s="185" t="s">
        <v>3189</v>
      </c>
      <c r="B15" s="198"/>
      <c r="C15" s="198">
        <v>360</v>
      </c>
      <c r="D15" s="199" t="s">
        <v>3176</v>
      </c>
      <c r="E15" s="164" t="str">
        <f t="shared" si="0"/>
        <v>是</v>
      </c>
    </row>
    <row r="16" ht="36" customHeight="1" spans="1:5">
      <c r="A16" s="204" t="s">
        <v>3209</v>
      </c>
      <c r="B16" s="197"/>
      <c r="C16" s="197">
        <v>360</v>
      </c>
      <c r="D16" s="201" t="s">
        <v>3176</v>
      </c>
      <c r="E16" s="164" t="str">
        <f t="shared" si="0"/>
        <v>是</v>
      </c>
    </row>
    <row r="17" ht="36" customHeight="1" spans="1:5">
      <c r="A17" s="205" t="s">
        <v>120</v>
      </c>
      <c r="B17" s="197">
        <v>9825</v>
      </c>
      <c r="C17" s="197">
        <v>26576</v>
      </c>
      <c r="D17" s="201">
        <v>1.705</v>
      </c>
      <c r="E17" s="164" t="str">
        <f t="shared" si="0"/>
        <v>是</v>
      </c>
    </row>
    <row r="18" ht="36" customHeight="1" spans="1:5">
      <c r="A18" s="206" t="s">
        <v>3191</v>
      </c>
      <c r="B18" s="207">
        <v>373</v>
      </c>
      <c r="C18" s="198">
        <v>373</v>
      </c>
      <c r="D18" s="199">
        <f>IF(B18&gt;0,C18/B18-1,IF(B18&lt;0,-(C18/B18-1),""))</f>
        <v>0</v>
      </c>
      <c r="E18" s="164" t="str">
        <f t="shared" si="0"/>
        <v>是</v>
      </c>
    </row>
    <row r="19" ht="36" customHeight="1" spans="1:5">
      <c r="A19" s="206" t="s">
        <v>3192</v>
      </c>
      <c r="B19" s="207">
        <v>9452</v>
      </c>
      <c r="C19" s="207">
        <v>26203</v>
      </c>
      <c r="D19" s="199">
        <v>1.772</v>
      </c>
      <c r="E19" s="164" t="str">
        <f t="shared" si="0"/>
        <v>是</v>
      </c>
    </row>
    <row r="20" ht="36" customHeight="1" spans="1:5">
      <c r="A20" s="208" t="s">
        <v>3193</v>
      </c>
      <c r="B20" s="209"/>
      <c r="C20" s="197"/>
      <c r="D20" s="201" t="s">
        <v>3176</v>
      </c>
      <c r="E20" s="164" t="str">
        <f t="shared" si="0"/>
        <v>否</v>
      </c>
    </row>
    <row r="21" ht="36" customHeight="1" spans="1:5">
      <c r="A21" s="204" t="s">
        <v>127</v>
      </c>
      <c r="B21" s="197">
        <v>9825</v>
      </c>
      <c r="C21" s="197">
        <v>26936</v>
      </c>
      <c r="D21" s="201">
        <v>1.742</v>
      </c>
      <c r="E21" s="164" t="str">
        <f t="shared" si="0"/>
        <v>是</v>
      </c>
    </row>
    <row r="22" spans="2:2">
      <c r="B22" s="210"/>
    </row>
    <row r="23" spans="2:3">
      <c r="B23" s="211"/>
      <c r="C23" s="211"/>
    </row>
    <row r="24" spans="2:2">
      <c r="B24" s="210"/>
    </row>
    <row r="25" spans="2:3">
      <c r="B25" s="211"/>
      <c r="C25" s="211"/>
    </row>
    <row r="26" spans="2:2">
      <c r="B26" s="210"/>
    </row>
    <row r="27" spans="2:2">
      <c r="B27" s="210"/>
    </row>
    <row r="28" spans="2:3">
      <c r="B28" s="211"/>
      <c r="C28" s="211"/>
    </row>
    <row r="29" spans="2:2">
      <c r="B29" s="210"/>
    </row>
    <row r="30" spans="2:2">
      <c r="B30" s="210"/>
    </row>
    <row r="31" spans="2:2">
      <c r="B31" s="210"/>
    </row>
    <row r="32" spans="2:2">
      <c r="B32" s="210"/>
    </row>
    <row r="33" spans="2:3">
      <c r="B33" s="211"/>
      <c r="C33" s="211"/>
    </row>
    <row r="34" spans="2:2">
      <c r="B34" s="210"/>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3"/>
  <sheetViews>
    <sheetView view="pageBreakPreview" zoomScaleNormal="100" workbookViewId="0">
      <selection activeCell="B4" sqref="B4:B13"/>
    </sheetView>
  </sheetViews>
  <sheetFormatPr defaultColWidth="9" defaultRowHeight="15.6" outlineLevelCol="1"/>
  <cols>
    <col min="1" max="1" width="36.2222222222222" style="172" customWidth="1"/>
    <col min="2" max="2" width="45.4444444444444" style="174" customWidth="1"/>
    <col min="3" max="3" width="12.6666666666667" style="172"/>
    <col min="4" max="16374" width="9" style="172"/>
    <col min="16375" max="16376" width="35.6666666666667" style="172"/>
    <col min="16377" max="16377" width="9" style="172"/>
    <col min="16378" max="16384" width="9" style="175"/>
  </cols>
  <sheetData>
    <row r="1" s="172" customFormat="1" ht="45" customHeight="1" spans="1:2">
      <c r="A1" s="176" t="s">
        <v>3210</v>
      </c>
      <c r="B1" s="177"/>
    </row>
    <row r="2" s="172" customFormat="1" ht="20.1" customHeight="1" spans="1:2">
      <c r="A2" s="178"/>
      <c r="B2" s="179" t="s">
        <v>2</v>
      </c>
    </row>
    <row r="3" s="173" customFormat="1" ht="45" customHeight="1" spans="1:2">
      <c r="A3" s="180" t="s">
        <v>3211</v>
      </c>
      <c r="B3" s="180" t="s">
        <v>3212</v>
      </c>
    </row>
    <row r="4" s="172" customFormat="1" ht="36" customHeight="1" spans="1:2">
      <c r="A4" s="186" t="s">
        <v>2572</v>
      </c>
      <c r="B4" s="182">
        <v>229</v>
      </c>
    </row>
    <row r="5" s="172" customFormat="1" ht="36" customHeight="1" spans="1:2">
      <c r="A5" s="186" t="s">
        <v>2574</v>
      </c>
      <c r="B5" s="182">
        <v>23</v>
      </c>
    </row>
    <row r="6" s="172" customFormat="1" ht="36" customHeight="1" spans="1:2">
      <c r="A6" s="186" t="s">
        <v>2575</v>
      </c>
      <c r="B6" s="182">
        <v>14</v>
      </c>
    </row>
    <row r="7" s="172" customFormat="1" ht="36" customHeight="1" spans="1:2">
      <c r="A7" s="186" t="s">
        <v>2576</v>
      </c>
      <c r="B7" s="182">
        <v>9</v>
      </c>
    </row>
    <row r="8" s="172" customFormat="1" ht="36" customHeight="1" spans="1:2">
      <c r="A8" s="186" t="s">
        <v>2577</v>
      </c>
      <c r="B8" s="182">
        <v>14</v>
      </c>
    </row>
    <row r="9" s="172" customFormat="1" ht="36" customHeight="1" spans="1:2">
      <c r="A9" s="186" t="s">
        <v>2578</v>
      </c>
      <c r="B9" s="182">
        <v>45</v>
      </c>
    </row>
    <row r="10" s="172" customFormat="1" ht="36" customHeight="1" spans="1:2">
      <c r="A10" s="186" t="s">
        <v>2579</v>
      </c>
      <c r="B10" s="182">
        <v>16</v>
      </c>
    </row>
    <row r="11" s="172" customFormat="1" ht="36" customHeight="1" spans="1:2">
      <c r="A11" s="186" t="s">
        <v>2580</v>
      </c>
      <c r="B11" s="182">
        <v>10</v>
      </c>
    </row>
    <row r="12" s="172" customFormat="1" ht="36" customHeight="1" spans="1:2">
      <c r="A12" s="186" t="s">
        <v>2581</v>
      </c>
      <c r="B12" s="182">
        <v>13</v>
      </c>
    </row>
    <row r="13" s="172" customFormat="1" ht="31.05" customHeight="1" spans="1:2">
      <c r="A13" s="188" t="s">
        <v>3213</v>
      </c>
      <c r="B13" s="190">
        <v>373</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7" sqref="A7"/>
    </sheetView>
  </sheetViews>
  <sheetFormatPr defaultColWidth="9" defaultRowHeight="15.6"/>
  <cols>
    <col min="1" max="1" width="46.6666666666667" style="172" customWidth="1"/>
    <col min="2" max="2" width="38" style="174" customWidth="1"/>
    <col min="3" max="16371" width="9" style="172"/>
    <col min="16372" max="16373" width="35.6666666666667" style="172"/>
    <col min="16374" max="16374" width="9" style="172"/>
    <col min="16375" max="16384" width="9" style="175"/>
  </cols>
  <sheetData>
    <row r="1" s="172" customFormat="1" ht="45" customHeight="1" spans="1:2">
      <c r="A1" s="176" t="s">
        <v>3214</v>
      </c>
      <c r="B1" s="177"/>
    </row>
    <row r="2" s="172" customFormat="1" ht="20.1" customHeight="1" spans="1:2">
      <c r="A2" s="178"/>
      <c r="B2" s="179" t="s">
        <v>2</v>
      </c>
    </row>
    <row r="3" s="173" customFormat="1" ht="45" customHeight="1" spans="1:2">
      <c r="A3" s="180" t="s">
        <v>3215</v>
      </c>
      <c r="B3" s="180" t="s">
        <v>3212</v>
      </c>
    </row>
    <row r="4" s="172" customFormat="1" ht="36" customHeight="1" spans="1:2">
      <c r="A4" s="181" t="s">
        <v>3216</v>
      </c>
      <c r="B4" s="182">
        <v>293</v>
      </c>
    </row>
    <row r="5" s="172" customFormat="1" ht="36" customHeight="1" spans="1:2">
      <c r="A5" s="181" t="s">
        <v>3217</v>
      </c>
      <c r="B5" s="182">
        <v>80</v>
      </c>
    </row>
    <row r="6" s="172" customFormat="1" ht="36" customHeight="1" spans="1:2">
      <c r="A6" s="183"/>
      <c r="B6" s="184"/>
    </row>
    <row r="7" s="172" customFormat="1" ht="36" customHeight="1" spans="1:2">
      <c r="A7" s="183"/>
      <c r="B7" s="184"/>
    </row>
    <row r="8" s="172" customFormat="1" ht="36" customHeight="1" spans="1:2">
      <c r="A8" s="183"/>
      <c r="B8" s="184"/>
    </row>
    <row r="9" s="172" customFormat="1" ht="36" customHeight="1" spans="1:2">
      <c r="A9" s="183"/>
      <c r="B9" s="184"/>
    </row>
    <row r="10" s="172" customFormat="1" ht="36" customHeight="1" spans="1:2">
      <c r="A10" s="185"/>
      <c r="B10" s="184"/>
    </row>
    <row r="11" s="172" customFormat="1" ht="36" customHeight="1" spans="1:2">
      <c r="A11" s="186"/>
      <c r="B11" s="184"/>
    </row>
    <row r="12" s="172" customFormat="1" ht="36" customHeight="1" spans="1:2">
      <c r="A12" s="187"/>
      <c r="B12" s="184"/>
    </row>
    <row r="13" s="172" customFormat="1" ht="36" customHeight="1" spans="1:2">
      <c r="A13" s="187"/>
      <c r="B13" s="184"/>
    </row>
    <row r="14" s="172" customFormat="1" ht="36" customHeight="1" spans="1:2">
      <c r="A14" s="187"/>
      <c r="B14" s="184"/>
    </row>
    <row r="15" s="172" customFormat="1" ht="36" customHeight="1" spans="1:2">
      <c r="A15" s="187"/>
      <c r="B15" s="184"/>
    </row>
    <row r="16" s="172" customFormat="1" ht="36" customHeight="1" spans="1:2">
      <c r="A16" s="187"/>
      <c r="B16" s="184"/>
    </row>
    <row r="17" s="172" customFormat="1" ht="36" customHeight="1" spans="1:2">
      <c r="A17" s="187"/>
      <c r="B17" s="184"/>
    </row>
    <row r="18" s="172" customFormat="1" ht="36" customHeight="1" spans="1:2">
      <c r="A18" s="187"/>
      <c r="B18" s="184"/>
    </row>
    <row r="19" s="172" customFormat="1" ht="31.05" customHeight="1" spans="1:2">
      <c r="A19" s="188" t="s">
        <v>3213</v>
      </c>
      <c r="B19" s="189"/>
    </row>
    <row r="20" s="172" customFormat="1" spans="2:16377">
      <c r="B20" s="174"/>
      <c r="XEU20" s="175"/>
      <c r="XEV20" s="175"/>
      <c r="XEW20" s="175"/>
    </row>
    <row r="21" s="172" customFormat="1" spans="2:16377">
      <c r="B21" s="174"/>
      <c r="XEU21" s="175"/>
      <c r="XEV21" s="175"/>
      <c r="XEW21" s="17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E1" sqref="E$1:E$1048576"/>
    </sheetView>
  </sheetViews>
  <sheetFormatPr defaultColWidth="9" defaultRowHeight="15.6" outlineLevelCol="4"/>
  <cols>
    <col min="1" max="1" width="52.4444444444444" style="144" customWidth="1"/>
    <col min="2" max="4" width="20.6666666666667" style="144" customWidth="1"/>
    <col min="5" max="5" width="3.77777777777778" style="144" hidden="1" customWidth="1"/>
    <col min="6" max="16384" width="9" style="144"/>
  </cols>
  <sheetData>
    <row r="1" ht="45" customHeight="1" spans="1:4">
      <c r="A1" s="145" t="s">
        <v>3218</v>
      </c>
      <c r="B1" s="145"/>
      <c r="C1" s="145"/>
      <c r="D1" s="145"/>
    </row>
    <row r="2" s="156" customFormat="1" ht="20.1" customHeight="1" spans="1:4">
      <c r="A2" s="157"/>
      <c r="B2" s="158"/>
      <c r="C2" s="159"/>
      <c r="D2" s="160" t="s">
        <v>2</v>
      </c>
    </row>
    <row r="3" ht="45" customHeight="1" spans="1:5">
      <c r="A3" s="161" t="s">
        <v>3219</v>
      </c>
      <c r="B3" s="103" t="s">
        <v>5</v>
      </c>
      <c r="C3" s="103" t="s">
        <v>6</v>
      </c>
      <c r="D3" s="103" t="s">
        <v>7</v>
      </c>
      <c r="E3" s="156" t="s">
        <v>8</v>
      </c>
    </row>
    <row r="4" ht="36" customHeight="1" spans="1:5">
      <c r="A4" s="162" t="s">
        <v>3220</v>
      </c>
      <c r="B4" s="163">
        <v>304043</v>
      </c>
      <c r="C4" s="163">
        <v>310607</v>
      </c>
      <c r="D4" s="108">
        <f t="shared" ref="D4:D31" si="0">IF(B4&gt;0,C4/B4-1,IF(B4&lt;0,-(C4/B4-1),""))</f>
        <v>0.022</v>
      </c>
      <c r="E4" s="164" t="str">
        <f t="shared" ref="E4:E38" si="1">IF(A4&lt;&gt;"",IF(SUM(B4:C4)&lt;&gt;0,"是","否"),"是")</f>
        <v>是</v>
      </c>
    </row>
    <row r="5" ht="36" customHeight="1" spans="1:5">
      <c r="A5" s="165" t="s">
        <v>3221</v>
      </c>
      <c r="B5" s="166">
        <v>294722</v>
      </c>
      <c r="C5" s="166">
        <v>303097</v>
      </c>
      <c r="D5" s="112">
        <f t="shared" si="0"/>
        <v>0.028</v>
      </c>
      <c r="E5" s="164" t="str">
        <f t="shared" si="1"/>
        <v>是</v>
      </c>
    </row>
    <row r="6" ht="36" customHeight="1" spans="1:5">
      <c r="A6" s="165" t="s">
        <v>3222</v>
      </c>
      <c r="B6" s="166">
        <v>5165</v>
      </c>
      <c r="C6" s="167">
        <v>1107</v>
      </c>
      <c r="D6" s="112">
        <f t="shared" si="0"/>
        <v>-0.786</v>
      </c>
      <c r="E6" s="164" t="str">
        <f t="shared" si="1"/>
        <v>是</v>
      </c>
    </row>
    <row r="7" s="143" customFormat="1" ht="36" hidden="1" customHeight="1" spans="1:5">
      <c r="A7" s="165" t="s">
        <v>3223</v>
      </c>
      <c r="B7" s="166"/>
      <c r="C7" s="167"/>
      <c r="D7" s="112" t="str">
        <f t="shared" si="0"/>
        <v/>
      </c>
      <c r="E7" s="164" t="str">
        <f t="shared" si="1"/>
        <v>否</v>
      </c>
    </row>
    <row r="8" ht="36" customHeight="1" spans="1:5">
      <c r="A8" s="162" t="s">
        <v>3224</v>
      </c>
      <c r="B8" s="163">
        <v>208210</v>
      </c>
      <c r="C8" s="163">
        <v>254046</v>
      </c>
      <c r="D8" s="108">
        <f t="shared" si="0"/>
        <v>0.22</v>
      </c>
      <c r="E8" s="164" t="str">
        <f t="shared" si="1"/>
        <v>是</v>
      </c>
    </row>
    <row r="9" ht="36" customHeight="1" spans="1:5">
      <c r="A9" s="165" t="s">
        <v>3221</v>
      </c>
      <c r="B9" s="166">
        <v>164498</v>
      </c>
      <c r="C9" s="167">
        <v>169761</v>
      </c>
      <c r="D9" s="112">
        <f t="shared" si="0"/>
        <v>0.032</v>
      </c>
      <c r="E9" s="164" t="str">
        <f t="shared" si="1"/>
        <v>是</v>
      </c>
    </row>
    <row r="10" ht="36" customHeight="1" spans="1:5">
      <c r="A10" s="165" t="s">
        <v>3222</v>
      </c>
      <c r="B10" s="166">
        <v>590</v>
      </c>
      <c r="C10" s="167">
        <v>293</v>
      </c>
      <c r="D10" s="112">
        <f t="shared" si="0"/>
        <v>-0.503</v>
      </c>
      <c r="E10" s="164" t="str">
        <f t="shared" si="1"/>
        <v>是</v>
      </c>
    </row>
    <row r="11" ht="36" customHeight="1" spans="1:5">
      <c r="A11" s="165" t="s">
        <v>3223</v>
      </c>
      <c r="B11" s="166">
        <v>39275</v>
      </c>
      <c r="C11" s="167">
        <v>79853</v>
      </c>
      <c r="D11" s="112">
        <f t="shared" si="0"/>
        <v>1.033</v>
      </c>
      <c r="E11" s="164" t="str">
        <f t="shared" si="1"/>
        <v>是</v>
      </c>
    </row>
    <row r="12" ht="36" customHeight="1" spans="1:5">
      <c r="A12" s="162" t="s">
        <v>3225</v>
      </c>
      <c r="B12" s="163">
        <v>15201</v>
      </c>
      <c r="C12" s="163">
        <v>16714</v>
      </c>
      <c r="D12" s="108">
        <f t="shared" si="0"/>
        <v>0.1</v>
      </c>
      <c r="E12" s="164" t="str">
        <f t="shared" si="1"/>
        <v>是</v>
      </c>
    </row>
    <row r="13" ht="36" customHeight="1" spans="1:5">
      <c r="A13" s="165" t="s">
        <v>3221</v>
      </c>
      <c r="B13" s="166">
        <v>13832</v>
      </c>
      <c r="C13" s="167">
        <v>14068</v>
      </c>
      <c r="D13" s="112">
        <f t="shared" si="0"/>
        <v>0.017</v>
      </c>
      <c r="E13" s="164" t="str">
        <f t="shared" si="1"/>
        <v>是</v>
      </c>
    </row>
    <row r="14" ht="36" customHeight="1" spans="1:5">
      <c r="A14" s="165" t="s">
        <v>3222</v>
      </c>
      <c r="B14" s="166">
        <v>1369</v>
      </c>
      <c r="C14" s="167">
        <v>2637</v>
      </c>
      <c r="D14" s="112">
        <f t="shared" si="0"/>
        <v>0.926</v>
      </c>
      <c r="E14" s="164" t="str">
        <f t="shared" si="1"/>
        <v>是</v>
      </c>
    </row>
    <row r="15" ht="36" hidden="1" customHeight="1" spans="1:5">
      <c r="A15" s="165" t="s">
        <v>3223</v>
      </c>
      <c r="B15" s="166"/>
      <c r="C15" s="167"/>
      <c r="D15" s="112" t="str">
        <f t="shared" si="0"/>
        <v/>
      </c>
      <c r="E15" s="164" t="str">
        <f t="shared" si="1"/>
        <v>否</v>
      </c>
    </row>
    <row r="16" ht="36" customHeight="1" spans="1:5">
      <c r="A16" s="162" t="s">
        <v>3226</v>
      </c>
      <c r="B16" s="163">
        <v>200430</v>
      </c>
      <c r="C16" s="163">
        <v>218428</v>
      </c>
      <c r="D16" s="108">
        <f t="shared" si="0"/>
        <v>0.09</v>
      </c>
      <c r="E16" s="164" t="str">
        <f t="shared" si="1"/>
        <v>是</v>
      </c>
    </row>
    <row r="17" ht="36" customHeight="1" spans="1:5">
      <c r="A17" s="165" t="s">
        <v>3221</v>
      </c>
      <c r="B17" s="166">
        <v>193888</v>
      </c>
      <c r="C17" s="137">
        <v>210502</v>
      </c>
      <c r="D17" s="112">
        <f t="shared" si="0"/>
        <v>0.086</v>
      </c>
      <c r="E17" s="164" t="str">
        <f t="shared" si="1"/>
        <v>是</v>
      </c>
    </row>
    <row r="18" ht="36" customHeight="1" spans="1:5">
      <c r="A18" s="165" t="s">
        <v>3222</v>
      </c>
      <c r="B18" s="166">
        <v>3452</v>
      </c>
      <c r="C18" s="137">
        <v>5510</v>
      </c>
      <c r="D18" s="112">
        <f t="shared" si="0"/>
        <v>0.596</v>
      </c>
      <c r="E18" s="164" t="str">
        <f t="shared" si="1"/>
        <v>是</v>
      </c>
    </row>
    <row r="19" ht="36" customHeight="1" spans="1:5">
      <c r="A19" s="165" t="s">
        <v>3223</v>
      </c>
      <c r="B19" s="166">
        <v>2470</v>
      </c>
      <c r="C19" s="137">
        <v>1560</v>
      </c>
      <c r="D19" s="112">
        <f t="shared" si="0"/>
        <v>-0.368</v>
      </c>
      <c r="E19" s="164" t="str">
        <f t="shared" si="1"/>
        <v>是</v>
      </c>
    </row>
    <row r="20" ht="36" customHeight="1" spans="1:5">
      <c r="A20" s="162" t="s">
        <v>3227</v>
      </c>
      <c r="B20" s="163">
        <v>11106</v>
      </c>
      <c r="C20" s="163">
        <v>11766</v>
      </c>
      <c r="D20" s="108">
        <f t="shared" si="0"/>
        <v>0.059</v>
      </c>
      <c r="E20" s="164" t="str">
        <f t="shared" si="1"/>
        <v>是</v>
      </c>
    </row>
    <row r="21" ht="36" customHeight="1" spans="1:5">
      <c r="A21" s="165" t="s">
        <v>3221</v>
      </c>
      <c r="B21" s="166">
        <v>10991</v>
      </c>
      <c r="C21" s="167">
        <v>11696</v>
      </c>
      <c r="D21" s="112">
        <f t="shared" si="0"/>
        <v>0.064</v>
      </c>
      <c r="E21" s="164" t="str">
        <f t="shared" si="1"/>
        <v>是</v>
      </c>
    </row>
    <row r="22" ht="36" customHeight="1" spans="1:5">
      <c r="A22" s="165" t="s">
        <v>3222</v>
      </c>
      <c r="B22" s="166">
        <v>115</v>
      </c>
      <c r="C22" s="166">
        <v>70</v>
      </c>
      <c r="D22" s="112">
        <f t="shared" si="0"/>
        <v>-0.391</v>
      </c>
      <c r="E22" s="164" t="str">
        <f t="shared" si="1"/>
        <v>是</v>
      </c>
    </row>
    <row r="23" ht="36" hidden="1" customHeight="1" spans="1:5">
      <c r="A23" s="165" t="s">
        <v>3223</v>
      </c>
      <c r="B23" s="166"/>
      <c r="C23" s="167"/>
      <c r="D23" s="112" t="str">
        <f t="shared" si="0"/>
        <v/>
      </c>
      <c r="E23" s="164" t="str">
        <f t="shared" si="1"/>
        <v>否</v>
      </c>
    </row>
    <row r="24" ht="36" customHeight="1" spans="1:5">
      <c r="A24" s="162" t="s">
        <v>3228</v>
      </c>
      <c r="B24" s="168">
        <v>53269</v>
      </c>
      <c r="C24" s="168">
        <v>115012</v>
      </c>
      <c r="D24" s="108">
        <f t="shared" si="0"/>
        <v>1.159</v>
      </c>
      <c r="E24" s="164" t="str">
        <f t="shared" si="1"/>
        <v>是</v>
      </c>
    </row>
    <row r="25" ht="36" customHeight="1" spans="1:5">
      <c r="A25" s="165" t="s">
        <v>3221</v>
      </c>
      <c r="B25" s="166">
        <v>40630</v>
      </c>
      <c r="C25" s="169">
        <v>46402</v>
      </c>
      <c r="D25" s="112">
        <f t="shared" si="0"/>
        <v>0.142</v>
      </c>
      <c r="E25" s="164" t="str">
        <f t="shared" si="1"/>
        <v>是</v>
      </c>
    </row>
    <row r="26" ht="36" customHeight="1" spans="1:5">
      <c r="A26" s="165" t="s">
        <v>3222</v>
      </c>
      <c r="B26" s="166">
        <v>2446</v>
      </c>
      <c r="C26" s="166">
        <v>2207</v>
      </c>
      <c r="D26" s="112">
        <f t="shared" si="0"/>
        <v>-0.098</v>
      </c>
      <c r="E26" s="164" t="str">
        <f t="shared" si="1"/>
        <v>是</v>
      </c>
    </row>
    <row r="27" ht="36" customHeight="1" spans="1:5">
      <c r="A27" s="165" t="s">
        <v>3223</v>
      </c>
      <c r="B27" s="166">
        <v>4504</v>
      </c>
      <c r="C27" s="166">
        <v>60072</v>
      </c>
      <c r="D27" s="112">
        <f t="shared" si="0"/>
        <v>12.337</v>
      </c>
      <c r="E27" s="164" t="str">
        <f t="shared" si="1"/>
        <v>是</v>
      </c>
    </row>
    <row r="28" ht="36" customHeight="1" spans="1:5">
      <c r="A28" s="162" t="s">
        <v>3229</v>
      </c>
      <c r="B28" s="163">
        <v>182700</v>
      </c>
      <c r="C28" s="163">
        <v>195906</v>
      </c>
      <c r="D28" s="108">
        <f t="shared" si="0"/>
        <v>0.072</v>
      </c>
      <c r="E28" s="164" t="str">
        <f t="shared" si="1"/>
        <v>是</v>
      </c>
    </row>
    <row r="29" ht="36" customHeight="1" spans="1:5">
      <c r="A29" s="165" t="s">
        <v>3221</v>
      </c>
      <c r="B29" s="166">
        <v>68976</v>
      </c>
      <c r="C29" s="169">
        <v>73728</v>
      </c>
      <c r="D29" s="112">
        <f t="shared" si="0"/>
        <v>0.069</v>
      </c>
      <c r="E29" s="164" t="str">
        <f t="shared" si="1"/>
        <v>是</v>
      </c>
    </row>
    <row r="30" ht="36" customHeight="1" spans="1:5">
      <c r="A30" s="165" t="s">
        <v>3222</v>
      </c>
      <c r="B30" s="166">
        <v>1055</v>
      </c>
      <c r="C30" s="169">
        <v>968</v>
      </c>
      <c r="D30" s="112">
        <f t="shared" si="0"/>
        <v>-0.082</v>
      </c>
      <c r="E30" s="164" t="str">
        <f t="shared" si="1"/>
        <v>是</v>
      </c>
    </row>
    <row r="31" ht="36" customHeight="1" spans="1:5">
      <c r="A31" s="165" t="s">
        <v>3223</v>
      </c>
      <c r="B31" s="166">
        <v>111828</v>
      </c>
      <c r="C31" s="169">
        <v>120705</v>
      </c>
      <c r="D31" s="112">
        <f t="shared" si="0"/>
        <v>0.079</v>
      </c>
      <c r="E31" s="164" t="str">
        <f t="shared" si="1"/>
        <v>是</v>
      </c>
    </row>
    <row r="32" ht="36" customHeight="1" spans="1:5">
      <c r="A32" s="123" t="s">
        <v>3230</v>
      </c>
      <c r="B32" s="168">
        <f>B4+B8+B12+B16+B20+B24+B28</f>
        <v>974959</v>
      </c>
      <c r="C32" s="168">
        <f>C4+C8+C12+C16+C20+C24+C28</f>
        <v>1122479</v>
      </c>
      <c r="D32" s="108">
        <f t="shared" ref="D32:D38" si="2">IF(B32&gt;0,C32/B32-1,IF(B32&lt;0,-(C32/B32-1),""))</f>
        <v>0.151</v>
      </c>
      <c r="E32" s="164" t="str">
        <f t="shared" si="1"/>
        <v>是</v>
      </c>
    </row>
    <row r="33" ht="36" customHeight="1" spans="1:5">
      <c r="A33" s="165" t="s">
        <v>3231</v>
      </c>
      <c r="B33" s="166">
        <v>787537</v>
      </c>
      <c r="C33" s="166">
        <v>829254</v>
      </c>
      <c r="D33" s="112">
        <f t="shared" si="2"/>
        <v>0.053</v>
      </c>
      <c r="E33" s="164" t="str">
        <f t="shared" si="1"/>
        <v>是</v>
      </c>
    </row>
    <row r="34" ht="36" customHeight="1" spans="1:5">
      <c r="A34" s="165" t="s">
        <v>3232</v>
      </c>
      <c r="B34" s="166">
        <v>14192</v>
      </c>
      <c r="C34" s="166">
        <v>12792</v>
      </c>
      <c r="D34" s="112">
        <f t="shared" si="2"/>
        <v>-0.099</v>
      </c>
      <c r="E34" s="164" t="str">
        <f t="shared" si="1"/>
        <v>是</v>
      </c>
    </row>
    <row r="35" ht="36" customHeight="1" spans="1:5">
      <c r="A35" s="165" t="s">
        <v>3233</v>
      </c>
      <c r="B35" s="166">
        <v>158077</v>
      </c>
      <c r="C35" s="166">
        <v>262190</v>
      </c>
      <c r="D35" s="112">
        <f t="shared" si="2"/>
        <v>0.659</v>
      </c>
      <c r="E35" s="164" t="str">
        <f t="shared" si="1"/>
        <v>是</v>
      </c>
    </row>
    <row r="36" ht="36" customHeight="1" spans="1:5">
      <c r="A36" s="124" t="s">
        <v>3234</v>
      </c>
      <c r="B36" s="163">
        <v>468611</v>
      </c>
      <c r="C36" s="163">
        <v>520113</v>
      </c>
      <c r="D36" s="108">
        <f t="shared" si="2"/>
        <v>0.11</v>
      </c>
      <c r="E36" s="164" t="str">
        <f t="shared" si="1"/>
        <v>是</v>
      </c>
    </row>
    <row r="37" ht="36" customHeight="1" spans="1:5">
      <c r="A37" s="170" t="s">
        <v>3235</v>
      </c>
      <c r="B37" s="163">
        <v>245151</v>
      </c>
      <c r="C37" s="171">
        <v>230686</v>
      </c>
      <c r="D37" s="108">
        <f t="shared" si="2"/>
        <v>-0.059</v>
      </c>
      <c r="E37" s="164" t="str">
        <f t="shared" si="1"/>
        <v>是</v>
      </c>
    </row>
    <row r="38" ht="36" customHeight="1" spans="1:5">
      <c r="A38" s="123" t="s">
        <v>3236</v>
      </c>
      <c r="B38" s="163">
        <f>B32+B36+B37</f>
        <v>1688721</v>
      </c>
      <c r="C38" s="163">
        <f>C32+C36+C37</f>
        <v>1873278</v>
      </c>
      <c r="D38" s="108">
        <f t="shared" si="2"/>
        <v>0.109</v>
      </c>
      <c r="E38" s="164" t="str">
        <f t="shared" si="1"/>
        <v>是</v>
      </c>
    </row>
    <row r="39" spans="2:3">
      <c r="B39" s="155"/>
      <c r="C39" s="155"/>
    </row>
    <row r="40" spans="2:3">
      <c r="B40" s="155"/>
      <c r="C40" s="155"/>
    </row>
    <row r="41" spans="2:3">
      <c r="B41" s="155"/>
      <c r="C41" s="155"/>
    </row>
    <row r="42" spans="2:3">
      <c r="B42" s="155"/>
      <c r="C42" s="155"/>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4" activePane="bottomLeft" state="frozen"/>
      <selection/>
      <selection pane="bottomLeft" activeCell="D19" sqref="D19"/>
    </sheetView>
  </sheetViews>
  <sheetFormatPr defaultColWidth="9" defaultRowHeight="15.6" outlineLevelCol="4"/>
  <cols>
    <col min="1" max="1" width="45.6666666666667" style="144" customWidth="1"/>
    <col min="2" max="4" width="20.6666666666667" style="144" customWidth="1"/>
    <col min="5" max="5" width="12.7777777777778" style="144" hidden="1" customWidth="1"/>
    <col min="6" max="16384" width="9" style="144"/>
  </cols>
  <sheetData>
    <row r="1" ht="45" customHeight="1" spans="1:4">
      <c r="A1" s="145" t="s">
        <v>3237</v>
      </c>
      <c r="B1" s="145"/>
      <c r="C1" s="145"/>
      <c r="D1" s="145"/>
    </row>
    <row r="2" ht="20.1" customHeight="1" spans="1:4">
      <c r="A2" s="146"/>
      <c r="B2" s="147"/>
      <c r="C2" s="148"/>
      <c r="D2" s="149" t="s">
        <v>3238</v>
      </c>
    </row>
    <row r="3" ht="45" customHeight="1" spans="1:5">
      <c r="A3" s="102" t="s">
        <v>2452</v>
      </c>
      <c r="B3" s="103" t="s">
        <v>5</v>
      </c>
      <c r="C3" s="103" t="s">
        <v>6</v>
      </c>
      <c r="D3" s="103" t="s">
        <v>7</v>
      </c>
      <c r="E3" s="150" t="s">
        <v>8</v>
      </c>
    </row>
    <row r="4" ht="36" customHeight="1" spans="1:5">
      <c r="A4" s="105" t="s">
        <v>3239</v>
      </c>
      <c r="B4" s="114">
        <v>241044</v>
      </c>
      <c r="C4" s="114">
        <v>266636</v>
      </c>
      <c r="D4" s="108">
        <f>IF(B4&gt;0,C4/B4-1,IF(B4&lt;0,-(C4/B4-1),""))</f>
        <v>0.106</v>
      </c>
      <c r="E4" s="151" t="str">
        <f t="shared" ref="E4:E22" si="0">IF(A4&lt;&gt;"",IF(SUM(B4:C4)&lt;&gt;0,"是","否"),"是")</f>
        <v>是</v>
      </c>
    </row>
    <row r="5" ht="36" customHeight="1" spans="1:5">
      <c r="A5" s="109" t="s">
        <v>3240</v>
      </c>
      <c r="B5" s="115">
        <v>239011</v>
      </c>
      <c r="C5" s="115">
        <v>264609</v>
      </c>
      <c r="D5" s="112">
        <f t="shared" ref="D5:D22" si="1">IF(B5&gt;0,C5/B5-1,IF(B5&lt;0,-(C5/B5-1),""))</f>
        <v>0.107</v>
      </c>
      <c r="E5" s="151" t="str">
        <f t="shared" si="0"/>
        <v>是</v>
      </c>
    </row>
    <row r="6" ht="36" customHeight="1" spans="1:5">
      <c r="A6" s="152" t="s">
        <v>3241</v>
      </c>
      <c r="B6" s="114">
        <v>228312</v>
      </c>
      <c r="C6" s="114">
        <v>249461</v>
      </c>
      <c r="D6" s="108">
        <f t="shared" si="1"/>
        <v>0.093</v>
      </c>
      <c r="E6" s="151" t="str">
        <f t="shared" si="0"/>
        <v>是</v>
      </c>
    </row>
    <row r="7" ht="36" customHeight="1" spans="1:5">
      <c r="A7" s="109" t="s">
        <v>3240</v>
      </c>
      <c r="B7" s="115">
        <v>227592</v>
      </c>
      <c r="C7" s="153">
        <v>249280</v>
      </c>
      <c r="D7" s="112">
        <f t="shared" si="1"/>
        <v>0.095</v>
      </c>
      <c r="E7" s="151" t="str">
        <f t="shared" si="0"/>
        <v>是</v>
      </c>
    </row>
    <row r="8" s="143" customFormat="1" ht="36" customHeight="1" spans="1:5">
      <c r="A8" s="105" t="s">
        <v>3242</v>
      </c>
      <c r="B8" s="114">
        <v>14700</v>
      </c>
      <c r="C8" s="114">
        <v>14608</v>
      </c>
      <c r="D8" s="108">
        <f t="shared" si="1"/>
        <v>-0.006</v>
      </c>
      <c r="E8" s="151" t="str">
        <f t="shared" si="0"/>
        <v>是</v>
      </c>
    </row>
    <row r="9" s="143" customFormat="1" ht="36" customHeight="1" spans="1:5">
      <c r="A9" s="109" t="s">
        <v>3240</v>
      </c>
      <c r="B9" s="115">
        <v>7026</v>
      </c>
      <c r="C9" s="153">
        <v>9048</v>
      </c>
      <c r="D9" s="112">
        <f t="shared" si="1"/>
        <v>0.288</v>
      </c>
      <c r="E9" s="151" t="str">
        <f t="shared" si="0"/>
        <v>是</v>
      </c>
    </row>
    <row r="10" s="143" customFormat="1" ht="36" customHeight="1" spans="1:5">
      <c r="A10" s="105" t="s">
        <v>3243</v>
      </c>
      <c r="B10" s="114">
        <v>187352</v>
      </c>
      <c r="C10" s="114">
        <v>201992</v>
      </c>
      <c r="D10" s="108">
        <f t="shared" si="1"/>
        <v>0.078</v>
      </c>
      <c r="E10" s="151" t="str">
        <f t="shared" si="0"/>
        <v>是</v>
      </c>
    </row>
    <row r="11" s="143" customFormat="1" ht="36" customHeight="1" spans="1:5">
      <c r="A11" s="109" t="s">
        <v>3240</v>
      </c>
      <c r="B11" s="115">
        <v>181245</v>
      </c>
      <c r="C11" s="113">
        <v>193261</v>
      </c>
      <c r="D11" s="112">
        <f t="shared" si="1"/>
        <v>0.066</v>
      </c>
      <c r="E11" s="151" t="str">
        <f t="shared" si="0"/>
        <v>是</v>
      </c>
    </row>
    <row r="12" s="143" customFormat="1" ht="36" customHeight="1" spans="1:5">
      <c r="A12" s="105" t="s">
        <v>3244</v>
      </c>
      <c r="B12" s="114">
        <v>13152</v>
      </c>
      <c r="C12" s="114">
        <v>14741</v>
      </c>
      <c r="D12" s="108">
        <f t="shared" si="1"/>
        <v>0.121</v>
      </c>
      <c r="E12" s="151" t="str">
        <f t="shared" si="0"/>
        <v>是</v>
      </c>
    </row>
    <row r="13" s="143" customFormat="1" ht="36" customHeight="1" spans="1:5">
      <c r="A13" s="109" t="s">
        <v>3240</v>
      </c>
      <c r="B13" s="115">
        <v>13102</v>
      </c>
      <c r="C13" s="113">
        <v>14741</v>
      </c>
      <c r="D13" s="112">
        <f t="shared" si="1"/>
        <v>0.125</v>
      </c>
      <c r="E13" s="151" t="str">
        <f t="shared" si="0"/>
        <v>是</v>
      </c>
    </row>
    <row r="14" s="143" customFormat="1" ht="36" customHeight="1" spans="1:5">
      <c r="A14" s="105" t="s">
        <v>3245</v>
      </c>
      <c r="B14" s="114">
        <v>64623</v>
      </c>
      <c r="C14" s="114">
        <v>71711</v>
      </c>
      <c r="D14" s="108">
        <f t="shared" si="1"/>
        <v>0.11</v>
      </c>
      <c r="E14" s="151" t="str">
        <f t="shared" si="0"/>
        <v>是</v>
      </c>
    </row>
    <row r="15" ht="36" customHeight="1" spans="1:5">
      <c r="A15" s="109" t="s">
        <v>3240</v>
      </c>
      <c r="B15" s="115">
        <v>64550</v>
      </c>
      <c r="C15" s="153">
        <v>71648</v>
      </c>
      <c r="D15" s="112">
        <f t="shared" si="1"/>
        <v>0.11</v>
      </c>
      <c r="E15" s="151" t="str">
        <f t="shared" si="0"/>
        <v>是</v>
      </c>
    </row>
    <row r="16" ht="36" customHeight="1" spans="1:5">
      <c r="A16" s="105" t="s">
        <v>3246</v>
      </c>
      <c r="B16" s="114">
        <v>184220</v>
      </c>
      <c r="C16" s="114">
        <v>195495</v>
      </c>
      <c r="D16" s="108">
        <f t="shared" si="1"/>
        <v>0.061</v>
      </c>
      <c r="E16" s="151" t="str">
        <f t="shared" si="0"/>
        <v>是</v>
      </c>
    </row>
    <row r="17" ht="36" customHeight="1" spans="1:5">
      <c r="A17" s="109" t="s">
        <v>3240</v>
      </c>
      <c r="B17" s="115">
        <v>170450</v>
      </c>
      <c r="C17" s="122">
        <v>181508</v>
      </c>
      <c r="D17" s="112">
        <f t="shared" si="1"/>
        <v>0.065</v>
      </c>
      <c r="E17" s="151" t="str">
        <f t="shared" si="0"/>
        <v>是</v>
      </c>
    </row>
    <row r="18" ht="36" customHeight="1" spans="1:5">
      <c r="A18" s="123" t="s">
        <v>3247</v>
      </c>
      <c r="B18" s="114">
        <f>B4+B6+B8+B10+B12+B14+B16</f>
        <v>933403</v>
      </c>
      <c r="C18" s="114">
        <f>C4+C6+C8+C10+C12+C14+C16</f>
        <v>1014644</v>
      </c>
      <c r="D18" s="108">
        <f t="shared" si="1"/>
        <v>0.087</v>
      </c>
      <c r="E18" s="151" t="str">
        <f t="shared" si="0"/>
        <v>是</v>
      </c>
    </row>
    <row r="19" ht="36" customHeight="1" spans="1:5">
      <c r="A19" s="109" t="s">
        <v>3248</v>
      </c>
      <c r="B19" s="115">
        <v>902976</v>
      </c>
      <c r="C19" s="115">
        <v>984095</v>
      </c>
      <c r="D19" s="112">
        <f t="shared" si="1"/>
        <v>0.09</v>
      </c>
      <c r="E19" s="151" t="str">
        <f t="shared" si="0"/>
        <v>是</v>
      </c>
    </row>
    <row r="20" ht="36" customHeight="1" spans="1:5">
      <c r="A20" s="154" t="s">
        <v>3249</v>
      </c>
      <c r="B20" s="114">
        <v>224128</v>
      </c>
      <c r="C20" s="114">
        <v>219163</v>
      </c>
      <c r="D20" s="108">
        <f t="shared" si="1"/>
        <v>-0.022</v>
      </c>
      <c r="E20" s="151" t="str">
        <f t="shared" si="0"/>
        <v>是</v>
      </c>
    </row>
    <row r="21" ht="36" customHeight="1" spans="1:5">
      <c r="A21" s="124" t="s">
        <v>3250</v>
      </c>
      <c r="B21" s="114">
        <v>551144</v>
      </c>
      <c r="C21" s="114">
        <v>587677</v>
      </c>
      <c r="D21" s="108">
        <f t="shared" si="1"/>
        <v>0.066</v>
      </c>
      <c r="E21" s="151" t="str">
        <f t="shared" si="0"/>
        <v>是</v>
      </c>
    </row>
    <row r="22" ht="36" customHeight="1" spans="1:5">
      <c r="A22" s="123" t="s">
        <v>3251</v>
      </c>
      <c r="B22" s="114">
        <f>B18+B20+B21</f>
        <v>1708675</v>
      </c>
      <c r="C22" s="114">
        <f>C18+C20+C21</f>
        <v>1821484</v>
      </c>
      <c r="D22" s="108">
        <f t="shared" si="1"/>
        <v>0.066</v>
      </c>
      <c r="E22" s="151" t="str">
        <f t="shared" si="0"/>
        <v>是</v>
      </c>
    </row>
    <row r="23" spans="2:3">
      <c r="B23" s="155"/>
      <c r="C23" s="155"/>
    </row>
    <row r="24" spans="2:3">
      <c r="B24" s="155"/>
      <c r="C24" s="155"/>
    </row>
    <row r="25" spans="2:3">
      <c r="B25" s="155"/>
      <c r="C25" s="155"/>
    </row>
    <row r="26" spans="2:3">
      <c r="B26" s="155"/>
      <c r="C26" s="15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4" activePane="bottomLeft" state="frozen"/>
      <selection/>
      <selection pane="bottomLeft" activeCell="F1" sqref="F1"/>
    </sheetView>
  </sheetViews>
  <sheetFormatPr defaultColWidth="9" defaultRowHeight="15.6" outlineLevelCol="4"/>
  <cols>
    <col min="1" max="1" width="46.1111111111111" style="127" customWidth="1"/>
    <col min="2" max="4" width="20.6666666666667" style="127" customWidth="1"/>
    <col min="5" max="5" width="3" style="127" hidden="1" customWidth="1"/>
    <col min="6" max="16384" width="9" style="127"/>
  </cols>
  <sheetData>
    <row r="1" ht="45" customHeight="1" spans="1:4">
      <c r="A1" s="128" t="s">
        <v>3252</v>
      </c>
      <c r="B1" s="128"/>
      <c r="C1" s="128"/>
      <c r="D1" s="128"/>
    </row>
    <row r="2" ht="20.1" customHeight="1" spans="1:4">
      <c r="A2" s="129"/>
      <c r="B2" s="130"/>
      <c r="C2" s="131"/>
      <c r="D2" s="132" t="s">
        <v>2</v>
      </c>
    </row>
    <row r="3" ht="45" customHeight="1" spans="1:5">
      <c r="A3" s="133" t="s">
        <v>3219</v>
      </c>
      <c r="B3" s="103" t="s">
        <v>5</v>
      </c>
      <c r="C3" s="103" t="s">
        <v>6</v>
      </c>
      <c r="D3" s="103" t="s">
        <v>7</v>
      </c>
      <c r="E3" s="104" t="s">
        <v>8</v>
      </c>
    </row>
    <row r="4" ht="36" customHeight="1" spans="1:5">
      <c r="A4" s="134" t="s">
        <v>3220</v>
      </c>
      <c r="B4" s="135">
        <v>82787</v>
      </c>
      <c r="C4" s="107">
        <v>79921</v>
      </c>
      <c r="D4" s="108">
        <f>IF(B4&gt;0,C4/B4-1,IF(B4&lt;0,-(C4/B4-1),""))</f>
        <v>-0.035</v>
      </c>
      <c r="E4" s="104" t="str">
        <f t="shared" ref="E4:E38" si="0">IF(A4&lt;&gt;"",IF(SUM(B4:C4)&lt;&gt;0,"是","否"),"是")</f>
        <v>是</v>
      </c>
    </row>
    <row r="5" ht="36" customHeight="1" spans="1:5">
      <c r="A5" s="136" t="s">
        <v>3221</v>
      </c>
      <c r="B5" s="137">
        <v>78437</v>
      </c>
      <c r="C5" s="137">
        <v>79056</v>
      </c>
      <c r="D5" s="112">
        <f t="shared" ref="D5:D13" si="1">IF(B5&gt;0,C5/B5-1,IF(B5&lt;0,-(C5/B5-1),""))</f>
        <v>0.008</v>
      </c>
      <c r="E5" s="104" t="str">
        <f t="shared" si="0"/>
        <v>是</v>
      </c>
    </row>
    <row r="6" ht="36" customHeight="1" spans="1:5">
      <c r="A6" s="136" t="s">
        <v>3222</v>
      </c>
      <c r="B6" s="137">
        <v>3950</v>
      </c>
      <c r="C6" s="137">
        <v>650</v>
      </c>
      <c r="D6" s="112">
        <f t="shared" si="1"/>
        <v>-0.835</v>
      </c>
      <c r="E6" s="104" t="str">
        <f t="shared" si="0"/>
        <v>是</v>
      </c>
    </row>
    <row r="7" s="126" customFormat="1" ht="36" hidden="1" customHeight="1" spans="1:5">
      <c r="A7" s="136" t="s">
        <v>3223</v>
      </c>
      <c r="B7" s="137"/>
      <c r="C7" s="137"/>
      <c r="D7" s="112" t="str">
        <f t="shared" si="1"/>
        <v/>
      </c>
      <c r="E7" s="104" t="str">
        <f t="shared" si="0"/>
        <v>否</v>
      </c>
    </row>
    <row r="8" s="126" customFormat="1" ht="36" customHeight="1" spans="1:5">
      <c r="A8" s="138" t="s">
        <v>3224</v>
      </c>
      <c r="B8" s="135">
        <v>45838</v>
      </c>
      <c r="C8" s="135">
        <v>49982</v>
      </c>
      <c r="D8" s="108">
        <f t="shared" si="1"/>
        <v>0.09</v>
      </c>
      <c r="E8" s="104" t="str">
        <f t="shared" si="0"/>
        <v>是</v>
      </c>
    </row>
    <row r="9" s="126" customFormat="1" ht="36" customHeight="1" spans="1:5">
      <c r="A9" s="136" t="s">
        <v>3221</v>
      </c>
      <c r="B9" s="137">
        <v>34413</v>
      </c>
      <c r="C9" s="137">
        <v>32401</v>
      </c>
      <c r="D9" s="112">
        <f t="shared" si="1"/>
        <v>-0.058</v>
      </c>
      <c r="E9" s="104" t="str">
        <f t="shared" si="0"/>
        <v>是</v>
      </c>
    </row>
    <row r="10" s="126" customFormat="1" ht="36" customHeight="1" spans="1:5">
      <c r="A10" s="136" t="s">
        <v>3222</v>
      </c>
      <c r="B10" s="137">
        <v>180</v>
      </c>
      <c r="C10" s="137">
        <v>93</v>
      </c>
      <c r="D10" s="112">
        <f t="shared" si="1"/>
        <v>-0.483</v>
      </c>
      <c r="E10" s="104" t="str">
        <f t="shared" si="0"/>
        <v>是</v>
      </c>
    </row>
    <row r="11" s="126" customFormat="1" ht="36" customHeight="1" spans="1:5">
      <c r="A11" s="136" t="s">
        <v>3223</v>
      </c>
      <c r="B11" s="137">
        <v>9677</v>
      </c>
      <c r="C11" s="137">
        <v>16488</v>
      </c>
      <c r="D11" s="112">
        <f t="shared" si="1"/>
        <v>0.704</v>
      </c>
      <c r="E11" s="104" t="str">
        <f t="shared" si="0"/>
        <v>是</v>
      </c>
    </row>
    <row r="12" s="126" customFormat="1" ht="36" customHeight="1" spans="1:5">
      <c r="A12" s="134" t="s">
        <v>3225</v>
      </c>
      <c r="B12" s="135">
        <v>2197</v>
      </c>
      <c r="C12" s="135">
        <v>7349</v>
      </c>
      <c r="D12" s="108">
        <f t="shared" si="1"/>
        <v>2.345</v>
      </c>
      <c r="E12" s="104" t="str">
        <f t="shared" si="0"/>
        <v>是</v>
      </c>
    </row>
    <row r="13" ht="36" customHeight="1" spans="1:5">
      <c r="A13" s="136" t="s">
        <v>3221</v>
      </c>
      <c r="B13" s="137">
        <v>967</v>
      </c>
      <c r="C13" s="115">
        <v>4739</v>
      </c>
      <c r="D13" s="112">
        <f t="shared" si="1"/>
        <v>3.901</v>
      </c>
      <c r="E13" s="104" t="str">
        <f t="shared" si="0"/>
        <v>是</v>
      </c>
    </row>
    <row r="14" ht="36" customHeight="1" spans="1:5">
      <c r="A14" s="136" t="s">
        <v>3222</v>
      </c>
      <c r="B14" s="137">
        <v>1230</v>
      </c>
      <c r="C14" s="137">
        <v>2610</v>
      </c>
      <c r="D14" s="112">
        <f t="shared" ref="D14:D27" si="2">IF(B14&gt;0,C14/B14-1,IF(B14&lt;0,-(C14/B14-1),""))</f>
        <v>1.122</v>
      </c>
      <c r="E14" s="104" t="str">
        <f t="shared" si="0"/>
        <v>是</v>
      </c>
    </row>
    <row r="15" ht="36" hidden="1" customHeight="1" spans="1:5">
      <c r="A15" s="136" t="s">
        <v>3223</v>
      </c>
      <c r="B15" s="137"/>
      <c r="C15" s="115"/>
      <c r="D15" s="112" t="str">
        <f t="shared" si="2"/>
        <v/>
      </c>
      <c r="E15" s="104" t="str">
        <f t="shared" si="0"/>
        <v>否</v>
      </c>
    </row>
    <row r="16" ht="36" customHeight="1" spans="1:5">
      <c r="A16" s="134" t="s">
        <v>3226</v>
      </c>
      <c r="B16" s="135">
        <v>63391</v>
      </c>
      <c r="C16" s="135">
        <v>69586</v>
      </c>
      <c r="D16" s="108">
        <f t="shared" si="2"/>
        <v>0.098</v>
      </c>
      <c r="E16" s="104" t="str">
        <f t="shared" si="0"/>
        <v>是</v>
      </c>
    </row>
    <row r="17" ht="36" customHeight="1" spans="1:5">
      <c r="A17" s="136" t="s">
        <v>3221</v>
      </c>
      <c r="B17" s="137">
        <v>57626</v>
      </c>
      <c r="C17" s="137">
        <v>63110</v>
      </c>
      <c r="D17" s="112">
        <f t="shared" si="2"/>
        <v>0.095</v>
      </c>
      <c r="E17" s="104" t="str">
        <f t="shared" si="0"/>
        <v>是</v>
      </c>
    </row>
    <row r="18" ht="36" customHeight="1" spans="1:5">
      <c r="A18" s="136" t="s">
        <v>3222</v>
      </c>
      <c r="B18" s="137">
        <v>3000</v>
      </c>
      <c r="C18" s="137">
        <v>5000</v>
      </c>
      <c r="D18" s="112">
        <f t="shared" si="2"/>
        <v>0.667</v>
      </c>
      <c r="E18" s="104" t="str">
        <f t="shared" si="0"/>
        <v>是</v>
      </c>
    </row>
    <row r="19" ht="36" customHeight="1" spans="1:5">
      <c r="A19" s="136" t="s">
        <v>3223</v>
      </c>
      <c r="B19" s="137">
        <v>2445</v>
      </c>
      <c r="C19" s="139">
        <v>946</v>
      </c>
      <c r="D19" s="112">
        <f t="shared" si="2"/>
        <v>-0.613</v>
      </c>
      <c r="E19" s="104" t="str">
        <f t="shared" si="0"/>
        <v>是</v>
      </c>
    </row>
    <row r="20" ht="36" customHeight="1" spans="1:5">
      <c r="A20" s="134" t="s">
        <v>3227</v>
      </c>
      <c r="B20" s="135">
        <v>2715</v>
      </c>
      <c r="C20" s="135">
        <v>2862</v>
      </c>
      <c r="D20" s="108">
        <f t="shared" si="2"/>
        <v>0.054</v>
      </c>
      <c r="E20" s="104" t="str">
        <f t="shared" si="0"/>
        <v>是</v>
      </c>
    </row>
    <row r="21" ht="36" customHeight="1" spans="1:5">
      <c r="A21" s="136" t="s">
        <v>3221</v>
      </c>
      <c r="B21" s="137">
        <v>2635</v>
      </c>
      <c r="C21" s="113">
        <v>2812</v>
      </c>
      <c r="D21" s="112">
        <f t="shared" si="2"/>
        <v>0.067</v>
      </c>
      <c r="E21" s="104" t="str">
        <f t="shared" si="0"/>
        <v>是</v>
      </c>
    </row>
    <row r="22" ht="36" customHeight="1" spans="1:5">
      <c r="A22" s="136" t="s">
        <v>3222</v>
      </c>
      <c r="B22" s="137">
        <v>80</v>
      </c>
      <c r="C22" s="137">
        <v>50</v>
      </c>
      <c r="D22" s="112">
        <f t="shared" si="2"/>
        <v>-0.375</v>
      </c>
      <c r="E22" s="104" t="str">
        <f t="shared" si="0"/>
        <v>是</v>
      </c>
    </row>
    <row r="23" ht="36" hidden="1" customHeight="1" spans="1:5">
      <c r="A23" s="136" t="s">
        <v>3223</v>
      </c>
      <c r="B23" s="137">
        <v>0</v>
      </c>
      <c r="C23" s="113"/>
      <c r="D23" s="140" t="str">
        <f t="shared" si="2"/>
        <v/>
      </c>
      <c r="E23" s="104" t="str">
        <f t="shared" si="0"/>
        <v>否</v>
      </c>
    </row>
    <row r="24" ht="36" hidden="1" customHeight="1" spans="1:5">
      <c r="A24" s="134" t="s">
        <v>3228</v>
      </c>
      <c r="B24" s="135"/>
      <c r="C24" s="107"/>
      <c r="D24" s="141" t="str">
        <f t="shared" si="2"/>
        <v/>
      </c>
      <c r="E24" s="104" t="str">
        <f t="shared" si="0"/>
        <v>否</v>
      </c>
    </row>
    <row r="25" ht="36" hidden="1" customHeight="1" spans="1:5">
      <c r="A25" s="136" t="s">
        <v>3221</v>
      </c>
      <c r="B25" s="137"/>
      <c r="C25" s="107"/>
      <c r="D25" s="141" t="str">
        <f t="shared" si="2"/>
        <v/>
      </c>
      <c r="E25" s="104" t="str">
        <f t="shared" si="0"/>
        <v>否</v>
      </c>
    </row>
    <row r="26" ht="36" hidden="1" customHeight="1" spans="1:5">
      <c r="A26" s="136" t="s">
        <v>3222</v>
      </c>
      <c r="B26" s="137"/>
      <c r="C26" s="107"/>
      <c r="D26" s="141" t="str">
        <f t="shared" si="2"/>
        <v/>
      </c>
      <c r="E26" s="104" t="str">
        <f t="shared" si="0"/>
        <v>否</v>
      </c>
    </row>
    <row r="27" ht="36" hidden="1" customHeight="1" spans="1:5">
      <c r="A27" s="136" t="s">
        <v>3223</v>
      </c>
      <c r="B27" s="137"/>
      <c r="C27" s="107"/>
      <c r="D27" s="141" t="str">
        <f t="shared" si="2"/>
        <v/>
      </c>
      <c r="E27" s="104" t="str">
        <f t="shared" si="0"/>
        <v>否</v>
      </c>
    </row>
    <row r="28" ht="36" customHeight="1" spans="1:5">
      <c r="A28" s="134" t="s">
        <v>3229</v>
      </c>
      <c r="B28" s="135">
        <v>94375</v>
      </c>
      <c r="C28" s="107">
        <v>117854</v>
      </c>
      <c r="D28" s="141">
        <f t="shared" ref="D28:D38" si="3">IF(B28&gt;0,C28/B28-1,IF(B28&lt;0,-(C28/B28-1),""))</f>
        <v>0.249</v>
      </c>
      <c r="E28" s="104" t="str">
        <f t="shared" si="0"/>
        <v>是</v>
      </c>
    </row>
    <row r="29" ht="36" customHeight="1" spans="1:5">
      <c r="A29" s="136" t="s">
        <v>3221</v>
      </c>
      <c r="B29" s="137">
        <v>3417</v>
      </c>
      <c r="C29" s="137">
        <v>0</v>
      </c>
      <c r="D29" s="140">
        <f t="shared" si="3"/>
        <v>-1</v>
      </c>
      <c r="E29" s="104" t="str">
        <f t="shared" si="0"/>
        <v>是</v>
      </c>
    </row>
    <row r="30" ht="36" customHeight="1" spans="1:5">
      <c r="A30" s="136" t="s">
        <v>3222</v>
      </c>
      <c r="B30" s="137">
        <v>879</v>
      </c>
      <c r="C30" s="137">
        <v>800</v>
      </c>
      <c r="D30" s="140">
        <f t="shared" si="3"/>
        <v>-0.09</v>
      </c>
      <c r="E30" s="104" t="str">
        <f t="shared" si="0"/>
        <v>是</v>
      </c>
    </row>
    <row r="31" ht="36" customHeight="1" spans="1:5">
      <c r="A31" s="136" t="s">
        <v>3223</v>
      </c>
      <c r="B31" s="137">
        <v>90028</v>
      </c>
      <c r="C31" s="137">
        <v>116954</v>
      </c>
      <c r="D31" s="140">
        <f t="shared" si="3"/>
        <v>0.299</v>
      </c>
      <c r="E31" s="104" t="str">
        <f t="shared" si="0"/>
        <v>是</v>
      </c>
    </row>
    <row r="32" ht="36" customHeight="1" spans="1:5">
      <c r="A32" s="123" t="s">
        <v>3230</v>
      </c>
      <c r="B32" s="135">
        <f>B4+B8+B12+B16+B20+B24+B28</f>
        <v>291303</v>
      </c>
      <c r="C32" s="135">
        <f>C4+C8+C12+C16+C20+C24+C28</f>
        <v>327554</v>
      </c>
      <c r="D32" s="141">
        <f t="shared" si="3"/>
        <v>0.124</v>
      </c>
      <c r="E32" s="104" t="str">
        <f t="shared" si="0"/>
        <v>是</v>
      </c>
    </row>
    <row r="33" ht="36" customHeight="1" spans="1:5">
      <c r="A33" s="136" t="s">
        <v>3231</v>
      </c>
      <c r="B33" s="137">
        <v>177495</v>
      </c>
      <c r="C33" s="137">
        <v>182118</v>
      </c>
      <c r="D33" s="140">
        <f t="shared" si="3"/>
        <v>0.026</v>
      </c>
      <c r="E33" s="104" t="str">
        <f t="shared" si="0"/>
        <v>是</v>
      </c>
    </row>
    <row r="34" ht="36" customHeight="1" spans="1:5">
      <c r="A34" s="136" t="s">
        <v>3232</v>
      </c>
      <c r="B34" s="137">
        <v>9319</v>
      </c>
      <c r="C34" s="137">
        <v>9203</v>
      </c>
      <c r="D34" s="140">
        <f t="shared" si="3"/>
        <v>-0.012</v>
      </c>
      <c r="E34" s="104" t="str">
        <f t="shared" si="0"/>
        <v>是</v>
      </c>
    </row>
    <row r="35" ht="36" customHeight="1" spans="1:5">
      <c r="A35" s="136" t="s">
        <v>3233</v>
      </c>
      <c r="B35" s="137">
        <v>102150</v>
      </c>
      <c r="C35" s="137">
        <v>134388</v>
      </c>
      <c r="D35" s="140">
        <f t="shared" si="3"/>
        <v>0.316</v>
      </c>
      <c r="E35" s="104" t="str">
        <f t="shared" si="0"/>
        <v>是</v>
      </c>
    </row>
    <row r="36" ht="36" customHeight="1" spans="1:5">
      <c r="A36" s="124" t="s">
        <v>3234</v>
      </c>
      <c r="B36" s="135">
        <v>244482</v>
      </c>
      <c r="C36" s="135">
        <v>275716</v>
      </c>
      <c r="D36" s="141">
        <f t="shared" si="3"/>
        <v>0.128</v>
      </c>
      <c r="E36" s="104" t="str">
        <f t="shared" si="0"/>
        <v>是</v>
      </c>
    </row>
    <row r="37" ht="36" customHeight="1" spans="1:5">
      <c r="A37" s="124" t="s">
        <v>3235</v>
      </c>
      <c r="B37" s="135">
        <v>373889</v>
      </c>
      <c r="C37" s="107">
        <v>371920</v>
      </c>
      <c r="D37" s="141">
        <f t="shared" si="3"/>
        <v>-0.005</v>
      </c>
      <c r="E37" s="104" t="str">
        <f t="shared" si="0"/>
        <v>是</v>
      </c>
    </row>
    <row r="38" ht="36" customHeight="1" spans="1:5">
      <c r="A38" s="123" t="s">
        <v>3236</v>
      </c>
      <c r="B38" s="135">
        <f>B32+B36+B37</f>
        <v>909674</v>
      </c>
      <c r="C38" s="135">
        <f>C32+C36+C37</f>
        <v>975190</v>
      </c>
      <c r="D38" s="141">
        <f t="shared" si="3"/>
        <v>0.072</v>
      </c>
      <c r="E38" s="104" t="str">
        <f t="shared" si="0"/>
        <v>是</v>
      </c>
    </row>
    <row r="39" spans="2:3">
      <c r="B39" s="142"/>
      <c r="C39" s="142"/>
    </row>
    <row r="40" spans="2:3">
      <c r="B40" s="142"/>
      <c r="C40" s="142"/>
    </row>
    <row r="41" spans="2:3">
      <c r="B41" s="142"/>
      <c r="C41" s="142"/>
    </row>
    <row r="42" spans="2:3">
      <c r="B42" s="142"/>
      <c r="C42" s="142"/>
    </row>
  </sheetData>
  <autoFilter ref="A3:E38">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H6" sqref="H6"/>
    </sheetView>
  </sheetViews>
  <sheetFormatPr defaultColWidth="9" defaultRowHeight="15.6" outlineLevelCol="5"/>
  <cols>
    <col min="1" max="1" width="50.7777777777778" style="95" customWidth="1"/>
    <col min="2" max="3" width="20.6666666666667" style="96" customWidth="1"/>
    <col min="4" max="4" width="20.6666666666667" style="95" customWidth="1"/>
    <col min="5" max="5" width="2.88888888888889" style="95" hidden="1" customWidth="1"/>
    <col min="6" max="6" width="9" style="95" hidden="1" customWidth="1"/>
    <col min="7" max="7" width="12.6666666666667" style="95"/>
    <col min="8" max="246" width="9" style="95"/>
    <col min="247" max="247" width="41.6666666666667" style="95" customWidth="1"/>
    <col min="248" max="249" width="14.4444444444444" style="95" customWidth="1"/>
    <col min="250" max="250" width="13.8888888888889" style="95" customWidth="1"/>
    <col min="251" max="253" width="9" style="95"/>
    <col min="254" max="255" width="10.4444444444444" style="95" customWidth="1"/>
    <col min="256" max="502" width="9" style="95"/>
    <col min="503" max="503" width="41.6666666666667" style="95" customWidth="1"/>
    <col min="504" max="505" width="14.4444444444444" style="95" customWidth="1"/>
    <col min="506" max="506" width="13.8888888888889" style="95" customWidth="1"/>
    <col min="507" max="509" width="9" style="95"/>
    <col min="510" max="511" width="10.4444444444444" style="95" customWidth="1"/>
    <col min="512" max="758" width="9" style="95"/>
    <col min="759" max="759" width="41.6666666666667" style="95" customWidth="1"/>
    <col min="760" max="761" width="14.4444444444444" style="95" customWidth="1"/>
    <col min="762" max="762" width="13.8888888888889" style="95" customWidth="1"/>
    <col min="763" max="765" width="9" style="95"/>
    <col min="766" max="767" width="10.4444444444444" style="95" customWidth="1"/>
    <col min="768" max="1014" width="9" style="95"/>
    <col min="1015" max="1015" width="41.6666666666667" style="95" customWidth="1"/>
    <col min="1016" max="1017" width="14.4444444444444" style="95" customWidth="1"/>
    <col min="1018" max="1018" width="13.8888888888889" style="95" customWidth="1"/>
    <col min="1019" max="1021" width="9" style="95"/>
    <col min="1022" max="1023" width="10.4444444444444" style="95" customWidth="1"/>
    <col min="1024" max="1270" width="9" style="95"/>
    <col min="1271" max="1271" width="41.6666666666667" style="95" customWidth="1"/>
    <col min="1272" max="1273" width="14.4444444444444" style="95" customWidth="1"/>
    <col min="1274" max="1274" width="13.8888888888889" style="95" customWidth="1"/>
    <col min="1275" max="1277" width="9" style="95"/>
    <col min="1278" max="1279" width="10.4444444444444" style="95" customWidth="1"/>
    <col min="1280" max="1526" width="9" style="95"/>
    <col min="1527" max="1527" width="41.6666666666667" style="95" customWidth="1"/>
    <col min="1528" max="1529" width="14.4444444444444" style="95" customWidth="1"/>
    <col min="1530" max="1530" width="13.8888888888889" style="95" customWidth="1"/>
    <col min="1531" max="1533" width="9" style="95"/>
    <col min="1534" max="1535" width="10.4444444444444" style="95" customWidth="1"/>
    <col min="1536" max="1782" width="9" style="95"/>
    <col min="1783" max="1783" width="41.6666666666667" style="95" customWidth="1"/>
    <col min="1784" max="1785" width="14.4444444444444" style="95" customWidth="1"/>
    <col min="1786" max="1786" width="13.8888888888889" style="95" customWidth="1"/>
    <col min="1787" max="1789" width="9" style="95"/>
    <col min="1790" max="1791" width="10.4444444444444" style="95" customWidth="1"/>
    <col min="1792" max="2038" width="9" style="95"/>
    <col min="2039" max="2039" width="41.6666666666667" style="95" customWidth="1"/>
    <col min="2040" max="2041" width="14.4444444444444" style="95" customWidth="1"/>
    <col min="2042" max="2042" width="13.8888888888889" style="95" customWidth="1"/>
    <col min="2043" max="2045" width="9" style="95"/>
    <col min="2046" max="2047" width="10.4444444444444" style="95" customWidth="1"/>
    <col min="2048" max="2294" width="9" style="95"/>
    <col min="2295" max="2295" width="41.6666666666667" style="95" customWidth="1"/>
    <col min="2296" max="2297" width="14.4444444444444" style="95" customWidth="1"/>
    <col min="2298" max="2298" width="13.8888888888889" style="95" customWidth="1"/>
    <col min="2299" max="2301" width="9" style="95"/>
    <col min="2302" max="2303" width="10.4444444444444" style="95" customWidth="1"/>
    <col min="2304" max="2550" width="9" style="95"/>
    <col min="2551" max="2551" width="41.6666666666667" style="95" customWidth="1"/>
    <col min="2552" max="2553" width="14.4444444444444" style="95" customWidth="1"/>
    <col min="2554" max="2554" width="13.8888888888889" style="95" customWidth="1"/>
    <col min="2555" max="2557" width="9" style="95"/>
    <col min="2558" max="2559" width="10.4444444444444" style="95" customWidth="1"/>
    <col min="2560" max="2806" width="9" style="95"/>
    <col min="2807" max="2807" width="41.6666666666667" style="95" customWidth="1"/>
    <col min="2808" max="2809" width="14.4444444444444" style="95" customWidth="1"/>
    <col min="2810" max="2810" width="13.8888888888889" style="95" customWidth="1"/>
    <col min="2811" max="2813" width="9" style="95"/>
    <col min="2814" max="2815" width="10.4444444444444" style="95" customWidth="1"/>
    <col min="2816" max="3062" width="9" style="95"/>
    <col min="3063" max="3063" width="41.6666666666667" style="95" customWidth="1"/>
    <col min="3064" max="3065" width="14.4444444444444" style="95" customWidth="1"/>
    <col min="3066" max="3066" width="13.8888888888889" style="95" customWidth="1"/>
    <col min="3067" max="3069" width="9" style="95"/>
    <col min="3070" max="3071" width="10.4444444444444" style="95" customWidth="1"/>
    <col min="3072" max="3318" width="9" style="95"/>
    <col min="3319" max="3319" width="41.6666666666667" style="95" customWidth="1"/>
    <col min="3320" max="3321" width="14.4444444444444" style="95" customWidth="1"/>
    <col min="3322" max="3322" width="13.8888888888889" style="95" customWidth="1"/>
    <col min="3323" max="3325" width="9" style="95"/>
    <col min="3326" max="3327" width="10.4444444444444" style="95" customWidth="1"/>
    <col min="3328" max="3574" width="9" style="95"/>
    <col min="3575" max="3575" width="41.6666666666667" style="95" customWidth="1"/>
    <col min="3576" max="3577" width="14.4444444444444" style="95" customWidth="1"/>
    <col min="3578" max="3578" width="13.8888888888889" style="95" customWidth="1"/>
    <col min="3579" max="3581" width="9" style="95"/>
    <col min="3582" max="3583" width="10.4444444444444" style="95" customWidth="1"/>
    <col min="3584" max="3830" width="9" style="95"/>
    <col min="3831" max="3831" width="41.6666666666667" style="95" customWidth="1"/>
    <col min="3832" max="3833" width="14.4444444444444" style="95" customWidth="1"/>
    <col min="3834" max="3834" width="13.8888888888889" style="95" customWidth="1"/>
    <col min="3835" max="3837" width="9" style="95"/>
    <col min="3838" max="3839" width="10.4444444444444" style="95" customWidth="1"/>
    <col min="3840" max="4086" width="9" style="95"/>
    <col min="4087" max="4087" width="41.6666666666667" style="95" customWidth="1"/>
    <col min="4088" max="4089" width="14.4444444444444" style="95" customWidth="1"/>
    <col min="4090" max="4090" width="13.8888888888889" style="95" customWidth="1"/>
    <col min="4091" max="4093" width="9" style="95"/>
    <col min="4094" max="4095" width="10.4444444444444" style="95" customWidth="1"/>
    <col min="4096" max="4342" width="9" style="95"/>
    <col min="4343" max="4343" width="41.6666666666667" style="95" customWidth="1"/>
    <col min="4344" max="4345" width="14.4444444444444" style="95" customWidth="1"/>
    <col min="4346" max="4346" width="13.8888888888889" style="95" customWidth="1"/>
    <col min="4347" max="4349" width="9" style="95"/>
    <col min="4350" max="4351" width="10.4444444444444" style="95" customWidth="1"/>
    <col min="4352" max="4598" width="9" style="95"/>
    <col min="4599" max="4599" width="41.6666666666667" style="95" customWidth="1"/>
    <col min="4600" max="4601" width="14.4444444444444" style="95" customWidth="1"/>
    <col min="4602" max="4602" width="13.8888888888889" style="95" customWidth="1"/>
    <col min="4603" max="4605" width="9" style="95"/>
    <col min="4606" max="4607" width="10.4444444444444" style="95" customWidth="1"/>
    <col min="4608" max="4854" width="9" style="95"/>
    <col min="4855" max="4855" width="41.6666666666667" style="95" customWidth="1"/>
    <col min="4856" max="4857" width="14.4444444444444" style="95" customWidth="1"/>
    <col min="4858" max="4858" width="13.8888888888889" style="95" customWidth="1"/>
    <col min="4859" max="4861" width="9" style="95"/>
    <col min="4862" max="4863" width="10.4444444444444" style="95" customWidth="1"/>
    <col min="4864" max="5110" width="9" style="95"/>
    <col min="5111" max="5111" width="41.6666666666667" style="95" customWidth="1"/>
    <col min="5112" max="5113" width="14.4444444444444" style="95" customWidth="1"/>
    <col min="5114" max="5114" width="13.8888888888889" style="95" customWidth="1"/>
    <col min="5115" max="5117" width="9" style="95"/>
    <col min="5118" max="5119" width="10.4444444444444" style="95" customWidth="1"/>
    <col min="5120" max="5366" width="9" style="95"/>
    <col min="5367" max="5367" width="41.6666666666667" style="95" customWidth="1"/>
    <col min="5368" max="5369" width="14.4444444444444" style="95" customWidth="1"/>
    <col min="5370" max="5370" width="13.8888888888889" style="95" customWidth="1"/>
    <col min="5371" max="5373" width="9" style="95"/>
    <col min="5374" max="5375" width="10.4444444444444" style="95" customWidth="1"/>
    <col min="5376" max="5622" width="9" style="95"/>
    <col min="5623" max="5623" width="41.6666666666667" style="95" customWidth="1"/>
    <col min="5624" max="5625" width="14.4444444444444" style="95" customWidth="1"/>
    <col min="5626" max="5626" width="13.8888888888889" style="95" customWidth="1"/>
    <col min="5627" max="5629" width="9" style="95"/>
    <col min="5630" max="5631" width="10.4444444444444" style="95" customWidth="1"/>
    <col min="5632" max="5878" width="9" style="95"/>
    <col min="5879" max="5879" width="41.6666666666667" style="95" customWidth="1"/>
    <col min="5880" max="5881" width="14.4444444444444" style="95" customWidth="1"/>
    <col min="5882" max="5882" width="13.8888888888889" style="95" customWidth="1"/>
    <col min="5883" max="5885" width="9" style="95"/>
    <col min="5886" max="5887" width="10.4444444444444" style="95" customWidth="1"/>
    <col min="5888" max="6134" width="9" style="95"/>
    <col min="6135" max="6135" width="41.6666666666667" style="95" customWidth="1"/>
    <col min="6136" max="6137" width="14.4444444444444" style="95" customWidth="1"/>
    <col min="6138" max="6138" width="13.8888888888889" style="95" customWidth="1"/>
    <col min="6139" max="6141" width="9" style="95"/>
    <col min="6142" max="6143" width="10.4444444444444" style="95" customWidth="1"/>
    <col min="6144" max="6390" width="9" style="95"/>
    <col min="6391" max="6391" width="41.6666666666667" style="95" customWidth="1"/>
    <col min="6392" max="6393" width="14.4444444444444" style="95" customWidth="1"/>
    <col min="6394" max="6394" width="13.8888888888889" style="95" customWidth="1"/>
    <col min="6395" max="6397" width="9" style="95"/>
    <col min="6398" max="6399" width="10.4444444444444" style="95" customWidth="1"/>
    <col min="6400" max="6646" width="9" style="95"/>
    <col min="6647" max="6647" width="41.6666666666667" style="95" customWidth="1"/>
    <col min="6648" max="6649" width="14.4444444444444" style="95" customWidth="1"/>
    <col min="6650" max="6650" width="13.8888888888889" style="95" customWidth="1"/>
    <col min="6651" max="6653" width="9" style="95"/>
    <col min="6654" max="6655" width="10.4444444444444" style="95" customWidth="1"/>
    <col min="6656" max="6902" width="9" style="95"/>
    <col min="6903" max="6903" width="41.6666666666667" style="95" customWidth="1"/>
    <col min="6904" max="6905" width="14.4444444444444" style="95" customWidth="1"/>
    <col min="6906" max="6906" width="13.8888888888889" style="95" customWidth="1"/>
    <col min="6907" max="6909" width="9" style="95"/>
    <col min="6910" max="6911" width="10.4444444444444" style="95" customWidth="1"/>
    <col min="6912" max="7158" width="9" style="95"/>
    <col min="7159" max="7159" width="41.6666666666667" style="95" customWidth="1"/>
    <col min="7160" max="7161" width="14.4444444444444" style="95" customWidth="1"/>
    <col min="7162" max="7162" width="13.8888888888889" style="95" customWidth="1"/>
    <col min="7163" max="7165" width="9" style="95"/>
    <col min="7166" max="7167" width="10.4444444444444" style="95" customWidth="1"/>
    <col min="7168" max="7414" width="9" style="95"/>
    <col min="7415" max="7415" width="41.6666666666667" style="95" customWidth="1"/>
    <col min="7416" max="7417" width="14.4444444444444" style="95" customWidth="1"/>
    <col min="7418" max="7418" width="13.8888888888889" style="95" customWidth="1"/>
    <col min="7419" max="7421" width="9" style="95"/>
    <col min="7422" max="7423" width="10.4444444444444" style="95" customWidth="1"/>
    <col min="7424" max="7670" width="9" style="95"/>
    <col min="7671" max="7671" width="41.6666666666667" style="95" customWidth="1"/>
    <col min="7672" max="7673" width="14.4444444444444" style="95" customWidth="1"/>
    <col min="7674" max="7674" width="13.8888888888889" style="95" customWidth="1"/>
    <col min="7675" max="7677" width="9" style="95"/>
    <col min="7678" max="7679" width="10.4444444444444" style="95" customWidth="1"/>
    <col min="7680" max="7926" width="9" style="95"/>
    <col min="7927" max="7927" width="41.6666666666667" style="95" customWidth="1"/>
    <col min="7928" max="7929" width="14.4444444444444" style="95" customWidth="1"/>
    <col min="7930" max="7930" width="13.8888888888889" style="95" customWidth="1"/>
    <col min="7931" max="7933" width="9" style="95"/>
    <col min="7934" max="7935" width="10.4444444444444" style="95" customWidth="1"/>
    <col min="7936" max="8182" width="9" style="95"/>
    <col min="8183" max="8183" width="41.6666666666667" style="95" customWidth="1"/>
    <col min="8184" max="8185" width="14.4444444444444" style="95" customWidth="1"/>
    <col min="8186" max="8186" width="13.8888888888889" style="95" customWidth="1"/>
    <col min="8187" max="8189" width="9" style="95"/>
    <col min="8190" max="8191" width="10.4444444444444" style="95" customWidth="1"/>
    <col min="8192" max="8438" width="9" style="95"/>
    <col min="8439" max="8439" width="41.6666666666667" style="95" customWidth="1"/>
    <col min="8440" max="8441" width="14.4444444444444" style="95" customWidth="1"/>
    <col min="8442" max="8442" width="13.8888888888889" style="95" customWidth="1"/>
    <col min="8443" max="8445" width="9" style="95"/>
    <col min="8446" max="8447" width="10.4444444444444" style="95" customWidth="1"/>
    <col min="8448" max="8694" width="9" style="95"/>
    <col min="8695" max="8695" width="41.6666666666667" style="95" customWidth="1"/>
    <col min="8696" max="8697" width="14.4444444444444" style="95" customWidth="1"/>
    <col min="8698" max="8698" width="13.8888888888889" style="95" customWidth="1"/>
    <col min="8699" max="8701" width="9" style="95"/>
    <col min="8702" max="8703" width="10.4444444444444" style="95" customWidth="1"/>
    <col min="8704" max="8950" width="9" style="95"/>
    <col min="8951" max="8951" width="41.6666666666667" style="95" customWidth="1"/>
    <col min="8952" max="8953" width="14.4444444444444" style="95" customWidth="1"/>
    <col min="8954" max="8954" width="13.8888888888889" style="95" customWidth="1"/>
    <col min="8955" max="8957" width="9" style="95"/>
    <col min="8958" max="8959" width="10.4444444444444" style="95" customWidth="1"/>
    <col min="8960" max="9206" width="9" style="95"/>
    <col min="9207" max="9207" width="41.6666666666667" style="95" customWidth="1"/>
    <col min="9208" max="9209" width="14.4444444444444" style="95" customWidth="1"/>
    <col min="9210" max="9210" width="13.8888888888889" style="95" customWidth="1"/>
    <col min="9211" max="9213" width="9" style="95"/>
    <col min="9214" max="9215" width="10.4444444444444" style="95" customWidth="1"/>
    <col min="9216" max="9462" width="9" style="95"/>
    <col min="9463" max="9463" width="41.6666666666667" style="95" customWidth="1"/>
    <col min="9464" max="9465" width="14.4444444444444" style="95" customWidth="1"/>
    <col min="9466" max="9466" width="13.8888888888889" style="95" customWidth="1"/>
    <col min="9467" max="9469" width="9" style="95"/>
    <col min="9470" max="9471" width="10.4444444444444" style="95" customWidth="1"/>
    <col min="9472" max="9718" width="9" style="95"/>
    <col min="9719" max="9719" width="41.6666666666667" style="95" customWidth="1"/>
    <col min="9720" max="9721" width="14.4444444444444" style="95" customWidth="1"/>
    <col min="9722" max="9722" width="13.8888888888889" style="95" customWidth="1"/>
    <col min="9723" max="9725" width="9" style="95"/>
    <col min="9726" max="9727" width="10.4444444444444" style="95" customWidth="1"/>
    <col min="9728" max="9974" width="9" style="95"/>
    <col min="9975" max="9975" width="41.6666666666667" style="95" customWidth="1"/>
    <col min="9976" max="9977" width="14.4444444444444" style="95" customWidth="1"/>
    <col min="9978" max="9978" width="13.8888888888889" style="95" customWidth="1"/>
    <col min="9979" max="9981" width="9" style="95"/>
    <col min="9982" max="9983" width="10.4444444444444" style="95" customWidth="1"/>
    <col min="9984" max="10230" width="9" style="95"/>
    <col min="10231" max="10231" width="41.6666666666667" style="95" customWidth="1"/>
    <col min="10232" max="10233" width="14.4444444444444" style="95" customWidth="1"/>
    <col min="10234" max="10234" width="13.8888888888889" style="95" customWidth="1"/>
    <col min="10235" max="10237" width="9" style="95"/>
    <col min="10238" max="10239" width="10.4444444444444" style="95" customWidth="1"/>
    <col min="10240" max="10486" width="9" style="95"/>
    <col min="10487" max="10487" width="41.6666666666667" style="95" customWidth="1"/>
    <col min="10488" max="10489" width="14.4444444444444" style="95" customWidth="1"/>
    <col min="10490" max="10490" width="13.8888888888889" style="95" customWidth="1"/>
    <col min="10491" max="10493" width="9" style="95"/>
    <col min="10494" max="10495" width="10.4444444444444" style="95" customWidth="1"/>
    <col min="10496" max="10742" width="9" style="95"/>
    <col min="10743" max="10743" width="41.6666666666667" style="95" customWidth="1"/>
    <col min="10744" max="10745" width="14.4444444444444" style="95" customWidth="1"/>
    <col min="10746" max="10746" width="13.8888888888889" style="95" customWidth="1"/>
    <col min="10747" max="10749" width="9" style="95"/>
    <col min="10750" max="10751" width="10.4444444444444" style="95" customWidth="1"/>
    <col min="10752" max="10998" width="9" style="95"/>
    <col min="10999" max="10999" width="41.6666666666667" style="95" customWidth="1"/>
    <col min="11000" max="11001" width="14.4444444444444" style="95" customWidth="1"/>
    <col min="11002" max="11002" width="13.8888888888889" style="95" customWidth="1"/>
    <col min="11003" max="11005" width="9" style="95"/>
    <col min="11006" max="11007" width="10.4444444444444" style="95" customWidth="1"/>
    <col min="11008" max="11254" width="9" style="95"/>
    <col min="11255" max="11255" width="41.6666666666667" style="95" customWidth="1"/>
    <col min="11256" max="11257" width="14.4444444444444" style="95" customWidth="1"/>
    <col min="11258" max="11258" width="13.8888888888889" style="95" customWidth="1"/>
    <col min="11259" max="11261" width="9" style="95"/>
    <col min="11262" max="11263" width="10.4444444444444" style="95" customWidth="1"/>
    <col min="11264" max="11510" width="9" style="95"/>
    <col min="11511" max="11511" width="41.6666666666667" style="95" customWidth="1"/>
    <col min="11512" max="11513" width="14.4444444444444" style="95" customWidth="1"/>
    <col min="11514" max="11514" width="13.8888888888889" style="95" customWidth="1"/>
    <col min="11515" max="11517" width="9" style="95"/>
    <col min="11518" max="11519" width="10.4444444444444" style="95" customWidth="1"/>
    <col min="11520" max="11766" width="9" style="95"/>
    <col min="11767" max="11767" width="41.6666666666667" style="95" customWidth="1"/>
    <col min="11768" max="11769" width="14.4444444444444" style="95" customWidth="1"/>
    <col min="11770" max="11770" width="13.8888888888889" style="95" customWidth="1"/>
    <col min="11771" max="11773" width="9" style="95"/>
    <col min="11774" max="11775" width="10.4444444444444" style="95" customWidth="1"/>
    <col min="11776" max="12022" width="9" style="95"/>
    <col min="12023" max="12023" width="41.6666666666667" style="95" customWidth="1"/>
    <col min="12024" max="12025" width="14.4444444444444" style="95" customWidth="1"/>
    <col min="12026" max="12026" width="13.8888888888889" style="95" customWidth="1"/>
    <col min="12027" max="12029" width="9" style="95"/>
    <col min="12030" max="12031" width="10.4444444444444" style="95" customWidth="1"/>
    <col min="12032" max="12278" width="9" style="95"/>
    <col min="12279" max="12279" width="41.6666666666667" style="95" customWidth="1"/>
    <col min="12280" max="12281" width="14.4444444444444" style="95" customWidth="1"/>
    <col min="12282" max="12282" width="13.8888888888889" style="95" customWidth="1"/>
    <col min="12283" max="12285" width="9" style="95"/>
    <col min="12286" max="12287" width="10.4444444444444" style="95" customWidth="1"/>
    <col min="12288" max="12534" width="9" style="95"/>
    <col min="12535" max="12535" width="41.6666666666667" style="95" customWidth="1"/>
    <col min="12536" max="12537" width="14.4444444444444" style="95" customWidth="1"/>
    <col min="12538" max="12538" width="13.8888888888889" style="95" customWidth="1"/>
    <col min="12539" max="12541" width="9" style="95"/>
    <col min="12542" max="12543" width="10.4444444444444" style="95" customWidth="1"/>
    <col min="12544" max="12790" width="9" style="95"/>
    <col min="12791" max="12791" width="41.6666666666667" style="95" customWidth="1"/>
    <col min="12792" max="12793" width="14.4444444444444" style="95" customWidth="1"/>
    <col min="12794" max="12794" width="13.8888888888889" style="95" customWidth="1"/>
    <col min="12795" max="12797" width="9" style="95"/>
    <col min="12798" max="12799" width="10.4444444444444" style="95" customWidth="1"/>
    <col min="12800" max="13046" width="9" style="95"/>
    <col min="13047" max="13047" width="41.6666666666667" style="95" customWidth="1"/>
    <col min="13048" max="13049" width="14.4444444444444" style="95" customWidth="1"/>
    <col min="13050" max="13050" width="13.8888888888889" style="95" customWidth="1"/>
    <col min="13051" max="13053" width="9" style="95"/>
    <col min="13054" max="13055" width="10.4444444444444" style="95" customWidth="1"/>
    <col min="13056" max="13302" width="9" style="95"/>
    <col min="13303" max="13303" width="41.6666666666667" style="95" customWidth="1"/>
    <col min="13304" max="13305" width="14.4444444444444" style="95" customWidth="1"/>
    <col min="13306" max="13306" width="13.8888888888889" style="95" customWidth="1"/>
    <col min="13307" max="13309" width="9" style="95"/>
    <col min="13310" max="13311" width="10.4444444444444" style="95" customWidth="1"/>
    <col min="13312" max="13558" width="9" style="95"/>
    <col min="13559" max="13559" width="41.6666666666667" style="95" customWidth="1"/>
    <col min="13560" max="13561" width="14.4444444444444" style="95" customWidth="1"/>
    <col min="13562" max="13562" width="13.8888888888889" style="95" customWidth="1"/>
    <col min="13563" max="13565" width="9" style="95"/>
    <col min="13566" max="13567" width="10.4444444444444" style="95" customWidth="1"/>
    <col min="13568" max="13814" width="9" style="95"/>
    <col min="13815" max="13815" width="41.6666666666667" style="95" customWidth="1"/>
    <col min="13816" max="13817" width="14.4444444444444" style="95" customWidth="1"/>
    <col min="13818" max="13818" width="13.8888888888889" style="95" customWidth="1"/>
    <col min="13819" max="13821" width="9" style="95"/>
    <col min="13822" max="13823" width="10.4444444444444" style="95" customWidth="1"/>
    <col min="13824" max="14070" width="9" style="95"/>
    <col min="14071" max="14071" width="41.6666666666667" style="95" customWidth="1"/>
    <col min="14072" max="14073" width="14.4444444444444" style="95" customWidth="1"/>
    <col min="14074" max="14074" width="13.8888888888889" style="95" customWidth="1"/>
    <col min="14075" max="14077" width="9" style="95"/>
    <col min="14078" max="14079" width="10.4444444444444" style="95" customWidth="1"/>
    <col min="14080" max="14326" width="9" style="95"/>
    <col min="14327" max="14327" width="41.6666666666667" style="95" customWidth="1"/>
    <col min="14328" max="14329" width="14.4444444444444" style="95" customWidth="1"/>
    <col min="14330" max="14330" width="13.8888888888889" style="95" customWidth="1"/>
    <col min="14331" max="14333" width="9" style="95"/>
    <col min="14334" max="14335" width="10.4444444444444" style="95" customWidth="1"/>
    <col min="14336" max="14582" width="9" style="95"/>
    <col min="14583" max="14583" width="41.6666666666667" style="95" customWidth="1"/>
    <col min="14584" max="14585" width="14.4444444444444" style="95" customWidth="1"/>
    <col min="14586" max="14586" width="13.8888888888889" style="95" customWidth="1"/>
    <col min="14587" max="14589" width="9" style="95"/>
    <col min="14590" max="14591" width="10.4444444444444" style="95" customWidth="1"/>
    <col min="14592" max="14838" width="9" style="95"/>
    <col min="14839" max="14839" width="41.6666666666667" style="95" customWidth="1"/>
    <col min="14840" max="14841" width="14.4444444444444" style="95" customWidth="1"/>
    <col min="14842" max="14842" width="13.8888888888889" style="95" customWidth="1"/>
    <col min="14843" max="14845" width="9" style="95"/>
    <col min="14846" max="14847" width="10.4444444444444" style="95" customWidth="1"/>
    <col min="14848" max="15094" width="9" style="95"/>
    <col min="15095" max="15095" width="41.6666666666667" style="95" customWidth="1"/>
    <col min="15096" max="15097" width="14.4444444444444" style="95" customWidth="1"/>
    <col min="15098" max="15098" width="13.8888888888889" style="95" customWidth="1"/>
    <col min="15099" max="15101" width="9" style="95"/>
    <col min="15102" max="15103" width="10.4444444444444" style="95" customWidth="1"/>
    <col min="15104" max="15350" width="9" style="95"/>
    <col min="15351" max="15351" width="41.6666666666667" style="95" customWidth="1"/>
    <col min="15352" max="15353" width="14.4444444444444" style="95" customWidth="1"/>
    <col min="15354" max="15354" width="13.8888888888889" style="95" customWidth="1"/>
    <col min="15355" max="15357" width="9" style="95"/>
    <col min="15358" max="15359" width="10.4444444444444" style="95" customWidth="1"/>
    <col min="15360" max="15606" width="9" style="95"/>
    <col min="15607" max="15607" width="41.6666666666667" style="95" customWidth="1"/>
    <col min="15608" max="15609" width="14.4444444444444" style="95" customWidth="1"/>
    <col min="15610" max="15610" width="13.8888888888889" style="95" customWidth="1"/>
    <col min="15611" max="15613" width="9" style="95"/>
    <col min="15614" max="15615" width="10.4444444444444" style="95" customWidth="1"/>
    <col min="15616" max="15862" width="9" style="95"/>
    <col min="15863" max="15863" width="41.6666666666667" style="95" customWidth="1"/>
    <col min="15864" max="15865" width="14.4444444444444" style="95" customWidth="1"/>
    <col min="15866" max="15866" width="13.8888888888889" style="95" customWidth="1"/>
    <col min="15867" max="15869" width="9" style="95"/>
    <col min="15870" max="15871" width="10.4444444444444" style="95" customWidth="1"/>
    <col min="15872" max="16118" width="9" style="95"/>
    <col min="16119" max="16119" width="41.6666666666667" style="95" customWidth="1"/>
    <col min="16120" max="16121" width="14.4444444444444" style="95" customWidth="1"/>
    <col min="16122" max="16122" width="13.8888888888889" style="95" customWidth="1"/>
    <col min="16123" max="16125" width="9" style="95"/>
    <col min="16126" max="16127" width="10.4444444444444" style="95" customWidth="1"/>
    <col min="16128" max="16384" width="9" style="95"/>
  </cols>
  <sheetData>
    <row r="1" ht="45" customHeight="1" spans="1:4">
      <c r="A1" s="92" t="s">
        <v>3253</v>
      </c>
      <c r="B1" s="97"/>
      <c r="C1" s="97"/>
      <c r="D1" s="92"/>
    </row>
    <row r="2" ht="20.1" customHeight="1" spans="1:4">
      <c r="A2" s="98"/>
      <c r="B2" s="99"/>
      <c r="C2" s="100"/>
      <c r="D2" s="101" t="s">
        <v>3131</v>
      </c>
    </row>
    <row r="3" ht="45" customHeight="1" spans="1:5">
      <c r="A3" s="102" t="s">
        <v>2452</v>
      </c>
      <c r="B3" s="103" t="s">
        <v>5</v>
      </c>
      <c r="C3" s="103" t="s">
        <v>6</v>
      </c>
      <c r="D3" s="103" t="s">
        <v>7</v>
      </c>
      <c r="E3" s="104" t="s">
        <v>8</v>
      </c>
    </row>
    <row r="4" ht="36" customHeight="1" spans="1:5">
      <c r="A4" s="105" t="s">
        <v>3239</v>
      </c>
      <c r="B4" s="106">
        <v>43064</v>
      </c>
      <c r="C4" s="107">
        <v>47473</v>
      </c>
      <c r="D4" s="108">
        <f>IF(B4&gt;0,C4/B4-1,IF(B4&lt;0,-(C4/B4-1),""))</f>
        <v>0.102</v>
      </c>
      <c r="E4" s="104" t="str">
        <f t="shared" ref="E4:E22" si="0">IF(A4&lt;&gt;"",IF(SUM(B4:C4)&lt;&gt;0,"是","否"),"是")</f>
        <v>是</v>
      </c>
    </row>
    <row r="5" ht="36" customHeight="1" spans="1:5">
      <c r="A5" s="109" t="s">
        <v>3240</v>
      </c>
      <c r="B5" s="110">
        <v>42664</v>
      </c>
      <c r="C5" s="111">
        <v>47143</v>
      </c>
      <c r="D5" s="112">
        <f t="shared" ref="D5:D22" si="1">IF(B5&gt;0,C5/B5-1,IF(B5&lt;0,-(C5/B5-1),""))</f>
        <v>0.105</v>
      </c>
      <c r="E5" s="104" t="str">
        <f t="shared" si="0"/>
        <v>是</v>
      </c>
    </row>
    <row r="6" ht="36" customHeight="1" spans="1:5">
      <c r="A6" s="105" t="s">
        <v>3241</v>
      </c>
      <c r="B6" s="106">
        <v>45347</v>
      </c>
      <c r="C6" s="107">
        <v>47161</v>
      </c>
      <c r="D6" s="108">
        <f t="shared" si="1"/>
        <v>0.04</v>
      </c>
      <c r="E6" s="104" t="str">
        <f t="shared" si="0"/>
        <v>是</v>
      </c>
    </row>
    <row r="7" ht="36" customHeight="1" spans="1:5">
      <c r="A7" s="109" t="s">
        <v>3240</v>
      </c>
      <c r="B7" s="110">
        <v>44897</v>
      </c>
      <c r="C7" s="113">
        <v>47106</v>
      </c>
      <c r="D7" s="112">
        <f t="shared" si="1"/>
        <v>0.049</v>
      </c>
      <c r="E7" s="104" t="str">
        <f t="shared" si="0"/>
        <v>是</v>
      </c>
    </row>
    <row r="8" ht="36" customHeight="1" spans="1:6">
      <c r="A8" s="105" t="s">
        <v>3242</v>
      </c>
      <c r="B8" s="106">
        <v>87</v>
      </c>
      <c r="C8" s="114">
        <v>1927</v>
      </c>
      <c r="D8" s="108">
        <f t="shared" si="1"/>
        <v>21.149</v>
      </c>
      <c r="E8" s="104" t="str">
        <f t="shared" si="0"/>
        <v>是</v>
      </c>
      <c r="F8" s="95" t="s">
        <v>3254</v>
      </c>
    </row>
    <row r="9" ht="36" customHeight="1" spans="1:5">
      <c r="A9" s="109" t="s">
        <v>3240</v>
      </c>
      <c r="B9" s="110">
        <v>77</v>
      </c>
      <c r="C9" s="115">
        <v>478</v>
      </c>
      <c r="D9" s="112">
        <f t="shared" si="1"/>
        <v>5.208</v>
      </c>
      <c r="E9" s="104" t="str">
        <f t="shared" si="0"/>
        <v>是</v>
      </c>
    </row>
    <row r="10" ht="36" customHeight="1" spans="1:5">
      <c r="A10" s="105" t="s">
        <v>3243</v>
      </c>
      <c r="B10" s="106">
        <v>83810</v>
      </c>
      <c r="C10" s="107">
        <v>96041</v>
      </c>
      <c r="D10" s="108">
        <f t="shared" si="1"/>
        <v>0.146</v>
      </c>
      <c r="E10" s="104" t="str">
        <f t="shared" si="0"/>
        <v>是</v>
      </c>
    </row>
    <row r="11" ht="36" customHeight="1" spans="1:5">
      <c r="A11" s="109" t="s">
        <v>3240</v>
      </c>
      <c r="B11" s="110">
        <v>82000</v>
      </c>
      <c r="C11" s="113">
        <v>90141</v>
      </c>
      <c r="D11" s="112">
        <f t="shared" si="1"/>
        <v>0.099</v>
      </c>
      <c r="E11" s="104" t="str">
        <f t="shared" si="0"/>
        <v>是</v>
      </c>
    </row>
    <row r="12" ht="36" customHeight="1" spans="1:5">
      <c r="A12" s="105" t="s">
        <v>3244</v>
      </c>
      <c r="B12" s="106">
        <v>2223</v>
      </c>
      <c r="C12" s="107">
        <v>2188</v>
      </c>
      <c r="D12" s="108">
        <f t="shared" si="1"/>
        <v>-0.016</v>
      </c>
      <c r="E12" s="104" t="str">
        <f t="shared" si="0"/>
        <v>是</v>
      </c>
    </row>
    <row r="13" ht="36" customHeight="1" spans="1:5">
      <c r="A13" s="109" t="s">
        <v>3240</v>
      </c>
      <c r="B13" s="110">
        <v>2173</v>
      </c>
      <c r="C13" s="113">
        <v>2188</v>
      </c>
      <c r="D13" s="112">
        <f t="shared" si="1"/>
        <v>0.007</v>
      </c>
      <c r="E13" s="104" t="str">
        <f t="shared" si="0"/>
        <v>是</v>
      </c>
    </row>
    <row r="14" s="94" customFormat="1" ht="36" hidden="1" customHeight="1" spans="1:5">
      <c r="A14" s="105" t="s">
        <v>3245</v>
      </c>
      <c r="B14" s="116"/>
      <c r="C14" s="117"/>
      <c r="D14" s="108" t="str">
        <f t="shared" si="1"/>
        <v/>
      </c>
      <c r="E14" s="104" t="str">
        <f t="shared" si="0"/>
        <v>否</v>
      </c>
    </row>
    <row r="15" ht="36" hidden="1" customHeight="1" spans="1:5">
      <c r="A15" s="109" t="s">
        <v>3240</v>
      </c>
      <c r="B15" s="118"/>
      <c r="C15" s="119"/>
      <c r="D15" s="112" t="str">
        <f t="shared" si="1"/>
        <v/>
      </c>
      <c r="E15" s="104" t="str">
        <f t="shared" si="0"/>
        <v>否</v>
      </c>
    </row>
    <row r="16" ht="36" customHeight="1" spans="1:5">
      <c r="A16" s="105" t="s">
        <v>3246</v>
      </c>
      <c r="B16" s="120">
        <v>73252</v>
      </c>
      <c r="C16" s="107">
        <v>79999</v>
      </c>
      <c r="D16" s="108">
        <f t="shared" si="1"/>
        <v>0.092</v>
      </c>
      <c r="E16" s="104" t="str">
        <f t="shared" si="0"/>
        <v>是</v>
      </c>
    </row>
    <row r="17" ht="36" customHeight="1" spans="1:5">
      <c r="A17" s="109" t="s">
        <v>3240</v>
      </c>
      <c r="B17" s="121">
        <v>72876</v>
      </c>
      <c r="C17" s="122">
        <v>79499</v>
      </c>
      <c r="D17" s="112">
        <f t="shared" si="1"/>
        <v>0.091</v>
      </c>
      <c r="E17" s="104" t="str">
        <f t="shared" si="0"/>
        <v>是</v>
      </c>
    </row>
    <row r="18" ht="36" customHeight="1" spans="1:5">
      <c r="A18" s="123" t="s">
        <v>3247</v>
      </c>
      <c r="B18" s="120">
        <f>B4+B6+B8+B10+B12+B14+B16</f>
        <v>247783</v>
      </c>
      <c r="C18" s="120">
        <f>C4+C6+C8+C10+C12+C14+C16</f>
        <v>274789</v>
      </c>
      <c r="D18" s="108">
        <f t="shared" si="1"/>
        <v>0.109</v>
      </c>
      <c r="E18" s="104" t="str">
        <f t="shared" si="0"/>
        <v>是</v>
      </c>
    </row>
    <row r="19" ht="36" customHeight="1" spans="1:5">
      <c r="A19" s="109" t="s">
        <v>3248</v>
      </c>
      <c r="B19" s="121">
        <v>244687</v>
      </c>
      <c r="C19" s="121">
        <v>266555</v>
      </c>
      <c r="D19" s="112">
        <f t="shared" si="1"/>
        <v>0.089</v>
      </c>
      <c r="E19" s="104" t="str">
        <f t="shared" si="0"/>
        <v>是</v>
      </c>
    </row>
    <row r="20" ht="36" customHeight="1" spans="1:5">
      <c r="A20" s="105" t="s">
        <v>3249</v>
      </c>
      <c r="B20" s="120">
        <v>357541</v>
      </c>
      <c r="C20" s="114">
        <v>354950</v>
      </c>
      <c r="D20" s="108">
        <f t="shared" si="1"/>
        <v>-0.007</v>
      </c>
      <c r="E20" s="104" t="str">
        <f t="shared" si="0"/>
        <v>是</v>
      </c>
    </row>
    <row r="21" ht="36" customHeight="1" spans="1:5">
      <c r="A21" s="124" t="s">
        <v>3250</v>
      </c>
      <c r="B21" s="120">
        <v>305993</v>
      </c>
      <c r="C21" s="114">
        <v>338722</v>
      </c>
      <c r="D21" s="108">
        <f t="shared" si="1"/>
        <v>0.107</v>
      </c>
      <c r="E21" s="104" t="str">
        <f t="shared" si="0"/>
        <v>是</v>
      </c>
    </row>
    <row r="22" ht="36" customHeight="1" spans="1:5">
      <c r="A22" s="123" t="s">
        <v>3251</v>
      </c>
      <c r="B22" s="120">
        <f>B18+B20+B21</f>
        <v>911317</v>
      </c>
      <c r="C22" s="120">
        <f>C18+C20+C21</f>
        <v>968461</v>
      </c>
      <c r="D22" s="108">
        <f t="shared" si="1"/>
        <v>0.063</v>
      </c>
      <c r="E22" s="104" t="str">
        <f t="shared" si="0"/>
        <v>是</v>
      </c>
    </row>
    <row r="23" spans="2:3">
      <c r="B23" s="125"/>
      <c r="C23" s="125"/>
    </row>
    <row r="24" spans="2:3">
      <c r="B24" s="125"/>
      <c r="C24" s="125"/>
    </row>
    <row r="25" spans="2:3">
      <c r="B25" s="125"/>
      <c r="C25" s="125"/>
    </row>
    <row r="26" spans="2:3">
      <c r="B26" s="125"/>
      <c r="C26" s="125"/>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H40"/>
  <sheetViews>
    <sheetView topLeftCell="A2" workbookViewId="0">
      <selection activeCell="B10" sqref="B10"/>
    </sheetView>
  </sheetViews>
  <sheetFormatPr defaultColWidth="10" defaultRowHeight="14.4" outlineLevelCol="7"/>
  <cols>
    <col min="1" max="1" width="24.6666666666667" style="47" customWidth="1"/>
    <col min="2" max="7" width="15.6666666666667" style="47" customWidth="1"/>
    <col min="8" max="8" width="9.77777777777778" style="47" customWidth="1"/>
    <col min="9" max="16384" width="10" style="47"/>
  </cols>
  <sheetData>
    <row r="1" ht="30" customHeight="1" spans="1:1">
      <c r="A1" s="76"/>
    </row>
    <row r="2" ht="28.65" customHeight="1" spans="1:7">
      <c r="A2" s="92" t="s">
        <v>3255</v>
      </c>
      <c r="B2" s="92"/>
      <c r="C2" s="92"/>
      <c r="D2" s="92"/>
      <c r="E2" s="92"/>
      <c r="F2" s="92"/>
      <c r="G2" s="92"/>
    </row>
    <row r="3" ht="22.95" customHeight="1" spans="1:7">
      <c r="A3" s="81"/>
      <c r="B3" s="81"/>
      <c r="F3" s="82" t="s">
        <v>3256</v>
      </c>
      <c r="G3" s="82"/>
    </row>
    <row r="4" ht="30" customHeight="1" spans="1:7">
      <c r="A4" s="86" t="s">
        <v>3257</v>
      </c>
      <c r="B4" s="86" t="s">
        <v>3258</v>
      </c>
      <c r="C4" s="86"/>
      <c r="D4" s="86"/>
      <c r="E4" s="86" t="s">
        <v>3259</v>
      </c>
      <c r="F4" s="86"/>
      <c r="G4" s="86"/>
    </row>
    <row r="5" ht="30" customHeight="1" spans="1:7">
      <c r="A5" s="86"/>
      <c r="B5" s="63"/>
      <c r="C5" s="86" t="s">
        <v>3260</v>
      </c>
      <c r="D5" s="86" t="s">
        <v>3261</v>
      </c>
      <c r="E5" s="63"/>
      <c r="F5" s="86" t="s">
        <v>3260</v>
      </c>
      <c r="G5" s="86" t="s">
        <v>3261</v>
      </c>
    </row>
    <row r="6" ht="30" customHeight="1" spans="1:7">
      <c r="A6" s="86" t="s">
        <v>3262</v>
      </c>
      <c r="B6" s="86" t="s">
        <v>3263</v>
      </c>
      <c r="C6" s="86" t="s">
        <v>3264</v>
      </c>
      <c r="D6" s="86" t="s">
        <v>3265</v>
      </c>
      <c r="E6" s="86" t="s">
        <v>3266</v>
      </c>
      <c r="F6" s="86" t="s">
        <v>3267</v>
      </c>
      <c r="G6" s="86" t="s">
        <v>3268</v>
      </c>
    </row>
    <row r="7" ht="30" customHeight="1" spans="1:7">
      <c r="A7" s="89" t="s">
        <v>3269</v>
      </c>
      <c r="B7" s="63">
        <f t="shared" ref="B7:B19" si="0">C7+D7</f>
        <v>775.82</v>
      </c>
      <c r="C7" s="63">
        <v>405.32</v>
      </c>
      <c r="D7" s="63">
        <v>370.5</v>
      </c>
      <c r="E7" s="63">
        <f t="shared" ref="E7:E19" si="1">F7+G7</f>
        <v>744.94</v>
      </c>
      <c r="F7" s="63">
        <v>381.67</v>
      </c>
      <c r="G7" s="63">
        <v>363.27</v>
      </c>
    </row>
    <row r="8" ht="30" customHeight="1" spans="1:7">
      <c r="A8" s="89" t="s">
        <v>3270</v>
      </c>
      <c r="B8" s="63">
        <f t="shared" si="0"/>
        <v>328.6</v>
      </c>
      <c r="C8" s="63">
        <v>234.53</v>
      </c>
      <c r="D8" s="63">
        <v>94.07</v>
      </c>
      <c r="E8" s="63">
        <f t="shared" si="1"/>
        <v>316.31</v>
      </c>
      <c r="F8" s="63">
        <v>223.32</v>
      </c>
      <c r="G8" s="63">
        <v>92.99</v>
      </c>
    </row>
    <row r="9" ht="43.95" customHeight="1" spans="1:7">
      <c r="A9" s="93" t="s">
        <v>3271</v>
      </c>
      <c r="B9" s="63">
        <f t="shared" si="0"/>
        <v>447.22</v>
      </c>
      <c r="C9" s="63">
        <v>170.79</v>
      </c>
      <c r="D9" s="63">
        <v>276.43</v>
      </c>
      <c r="E9" s="63">
        <f t="shared" si="1"/>
        <v>428.63</v>
      </c>
      <c r="F9" s="63">
        <v>158.35</v>
      </c>
      <c r="G9" s="63">
        <v>270.28</v>
      </c>
    </row>
    <row r="10" ht="30" customHeight="1" spans="1:7">
      <c r="A10" s="93" t="s">
        <v>3272</v>
      </c>
      <c r="B10" s="63">
        <f t="shared" si="0"/>
        <v>85.71</v>
      </c>
      <c r="C10" s="63">
        <v>43.51</v>
      </c>
      <c r="D10" s="63">
        <v>42.2</v>
      </c>
      <c r="E10" s="63">
        <f t="shared" si="1"/>
        <v>83.69</v>
      </c>
      <c r="F10" s="63">
        <v>42.03</v>
      </c>
      <c r="G10" s="63">
        <v>41.66</v>
      </c>
    </row>
    <row r="11" ht="30" customHeight="1" spans="1:7">
      <c r="A11" s="93" t="s">
        <v>3273</v>
      </c>
      <c r="B11" s="63">
        <f t="shared" si="0"/>
        <v>37.66</v>
      </c>
      <c r="C11" s="63">
        <v>14.04</v>
      </c>
      <c r="D11" s="63">
        <v>23.62</v>
      </c>
      <c r="E11" s="63">
        <f t="shared" si="1"/>
        <v>35.85</v>
      </c>
      <c r="F11" s="63">
        <v>12.79</v>
      </c>
      <c r="G11" s="63">
        <v>23.06</v>
      </c>
    </row>
    <row r="12" ht="30" customHeight="1" spans="1:7">
      <c r="A12" s="93" t="s">
        <v>3274</v>
      </c>
      <c r="B12" s="63">
        <f t="shared" si="0"/>
        <v>32.49</v>
      </c>
      <c r="C12" s="63">
        <v>10.49</v>
      </c>
      <c r="D12" s="63">
        <v>22</v>
      </c>
      <c r="E12" s="63">
        <f t="shared" si="1"/>
        <v>30.42</v>
      </c>
      <c r="F12" s="63">
        <v>9.12</v>
      </c>
      <c r="G12" s="63">
        <v>21.3</v>
      </c>
    </row>
    <row r="13" ht="30" customHeight="1" spans="1:7">
      <c r="A13" s="93" t="s">
        <v>3275</v>
      </c>
      <c r="B13" s="63">
        <f t="shared" si="0"/>
        <v>107.08</v>
      </c>
      <c r="C13" s="63">
        <v>28.32</v>
      </c>
      <c r="D13" s="63">
        <v>78.76</v>
      </c>
      <c r="E13" s="63">
        <f t="shared" si="1"/>
        <v>104.85</v>
      </c>
      <c r="F13" s="63">
        <v>26.72</v>
      </c>
      <c r="G13" s="63">
        <v>78.13</v>
      </c>
    </row>
    <row r="14" ht="30" customHeight="1" spans="1:7">
      <c r="A14" s="93" t="s">
        <v>3276</v>
      </c>
      <c r="B14" s="63">
        <f t="shared" si="0"/>
        <v>38.43</v>
      </c>
      <c r="C14" s="63">
        <v>13.77</v>
      </c>
      <c r="D14" s="63">
        <v>24.66</v>
      </c>
      <c r="E14" s="63">
        <f t="shared" si="1"/>
        <v>36.54</v>
      </c>
      <c r="F14" s="63">
        <v>12.58</v>
      </c>
      <c r="G14" s="63">
        <v>23.96</v>
      </c>
    </row>
    <row r="15" ht="30" customHeight="1" spans="1:7">
      <c r="A15" s="93" t="s">
        <v>3277</v>
      </c>
      <c r="B15" s="63">
        <f t="shared" si="0"/>
        <v>26.66</v>
      </c>
      <c r="C15" s="63">
        <v>17.26</v>
      </c>
      <c r="D15" s="63">
        <v>9.4</v>
      </c>
      <c r="E15" s="63">
        <f t="shared" si="1"/>
        <v>24.55</v>
      </c>
      <c r="F15" s="63">
        <v>15.96</v>
      </c>
      <c r="G15" s="63">
        <v>8.59</v>
      </c>
    </row>
    <row r="16" ht="30" customHeight="1" spans="1:7">
      <c r="A16" s="93" t="s">
        <v>3278</v>
      </c>
      <c r="B16" s="63">
        <f t="shared" si="0"/>
        <v>39.48</v>
      </c>
      <c r="C16" s="63">
        <v>12.94</v>
      </c>
      <c r="D16" s="63">
        <v>26.54</v>
      </c>
      <c r="E16" s="63">
        <f t="shared" si="1"/>
        <v>37.6</v>
      </c>
      <c r="F16" s="63">
        <v>11.77</v>
      </c>
      <c r="G16" s="63">
        <v>25.83</v>
      </c>
    </row>
    <row r="17" ht="30" customHeight="1" spans="1:7">
      <c r="A17" s="93" t="s">
        <v>3279</v>
      </c>
      <c r="B17" s="63">
        <f t="shared" si="0"/>
        <v>41.43</v>
      </c>
      <c r="C17" s="63">
        <v>18.26</v>
      </c>
      <c r="D17" s="63">
        <v>23.17</v>
      </c>
      <c r="E17" s="63">
        <f t="shared" si="1"/>
        <v>39.17</v>
      </c>
      <c r="F17" s="63">
        <v>16.56</v>
      </c>
      <c r="G17" s="63">
        <v>22.61</v>
      </c>
    </row>
    <row r="18" ht="30" customHeight="1" spans="1:7">
      <c r="A18" s="93" t="s">
        <v>3280</v>
      </c>
      <c r="B18" s="63">
        <f t="shared" si="0"/>
        <v>34.32</v>
      </c>
      <c r="C18" s="63">
        <v>11.39</v>
      </c>
      <c r="D18" s="63">
        <v>22.93</v>
      </c>
      <c r="E18" s="63">
        <f t="shared" si="1"/>
        <v>32.31</v>
      </c>
      <c r="F18" s="63">
        <v>10.07</v>
      </c>
      <c r="G18" s="63">
        <v>22.24</v>
      </c>
    </row>
    <row r="19" customFormat="1" ht="30" customHeight="1" spans="1:7">
      <c r="A19" s="93" t="s">
        <v>3281</v>
      </c>
      <c r="B19" s="63">
        <f t="shared" si="0"/>
        <v>3.96</v>
      </c>
      <c r="C19" s="63">
        <v>0.81</v>
      </c>
      <c r="D19" s="63">
        <v>3.15</v>
      </c>
      <c r="E19" s="63">
        <f t="shared" si="1"/>
        <v>3.65</v>
      </c>
      <c r="F19" s="63">
        <v>0.75</v>
      </c>
      <c r="G19" s="63">
        <v>2.9</v>
      </c>
    </row>
    <row r="20" s="46" customFormat="1" ht="25.05" customHeight="1" spans="1:7">
      <c r="A20" s="75" t="s">
        <v>3282</v>
      </c>
      <c r="B20" s="75"/>
      <c r="C20" s="75"/>
      <c r="D20" s="75"/>
      <c r="E20" s="75"/>
      <c r="F20" s="75"/>
      <c r="G20" s="75"/>
    </row>
    <row r="21" s="46" customFormat="1" ht="25.05" customHeight="1" spans="1:7">
      <c r="A21" s="75" t="s">
        <v>3283</v>
      </c>
      <c r="B21" s="75"/>
      <c r="C21" s="75"/>
      <c r="D21" s="75"/>
      <c r="E21" s="75"/>
      <c r="F21" s="75"/>
      <c r="G21" s="75"/>
    </row>
    <row r="22" ht="18" customHeight="1" spans="1:7">
      <c r="A22" s="76"/>
      <c r="B22" s="76"/>
      <c r="C22" s="76"/>
      <c r="D22" s="76"/>
      <c r="E22" s="76"/>
      <c r="F22" s="76"/>
      <c r="G22" s="76"/>
    </row>
    <row r="23" ht="18" customHeight="1" spans="1:7">
      <c r="A23" s="76"/>
      <c r="B23" s="76"/>
      <c r="C23" s="76"/>
      <c r="D23" s="76"/>
      <c r="E23" s="76"/>
      <c r="F23" s="76"/>
      <c r="G23" s="76"/>
    </row>
    <row r="24" ht="18" customHeight="1" spans="1:7">
      <c r="A24" s="76"/>
      <c r="B24" s="76"/>
      <c r="C24" s="76"/>
      <c r="D24" s="76"/>
      <c r="E24" s="76"/>
      <c r="F24" s="76"/>
      <c r="G24" s="76"/>
    </row>
    <row r="25" ht="18" customHeight="1" spans="1:7">
      <c r="A25" s="76"/>
      <c r="B25" s="76"/>
      <c r="C25" s="76"/>
      <c r="D25" s="76"/>
      <c r="E25" s="76"/>
      <c r="F25" s="76"/>
      <c r="G25" s="76"/>
    </row>
    <row r="26" ht="13.95" customHeight="1" spans="1:7">
      <c r="A26" s="76"/>
      <c r="B26" s="76"/>
      <c r="C26" s="76"/>
      <c r="D26" s="76"/>
      <c r="E26" s="76"/>
      <c r="F26" s="76"/>
      <c r="G26" s="76"/>
    </row>
    <row r="27" ht="33" customHeight="1" spans="1:7">
      <c r="A27" s="81"/>
      <c r="B27" s="81"/>
      <c r="C27" s="81"/>
      <c r="D27" s="81"/>
      <c r="E27" s="81"/>
      <c r="F27" s="81"/>
      <c r="G27" s="81"/>
    </row>
    <row r="28" ht="28.65" customHeight="1"/>
    <row r="29" ht="16.05" customHeight="1"/>
    <row r="30" ht="21" customHeight="1"/>
    <row r="31" ht="30" customHeight="1"/>
    <row r="32" ht="30" customHeight="1"/>
    <row r="33" ht="30" customHeight="1"/>
    <row r="34" ht="30" customHeight="1"/>
    <row r="35" ht="30" customHeight="1"/>
    <row r="36" ht="30" customHeight="1"/>
    <row r="37" ht="30" customHeight="1"/>
    <row r="38" ht="30" customHeight="1"/>
    <row r="39" s="46" customFormat="1" ht="25.05" customHeight="1" spans="1:8">
      <c r="A39" s="47"/>
      <c r="B39" s="47"/>
      <c r="C39" s="47"/>
      <c r="D39" s="47"/>
      <c r="E39" s="47"/>
      <c r="F39" s="47"/>
      <c r="G39" s="47"/>
      <c r="H39" s="47"/>
    </row>
    <row r="40" s="46" customFormat="1" ht="25.05" customHeight="1" spans="1:8">
      <c r="A40" s="47"/>
      <c r="B40" s="47"/>
      <c r="C40" s="47"/>
      <c r="D40" s="47"/>
      <c r="E40" s="47"/>
      <c r="F40" s="47"/>
      <c r="G40" s="47"/>
      <c r="H40" s="47"/>
    </row>
  </sheetData>
  <mergeCells count="7">
    <mergeCell ref="A2:G2"/>
    <mergeCell ref="F3:G3"/>
    <mergeCell ref="B4:D4"/>
    <mergeCell ref="E4:G4"/>
    <mergeCell ref="A20:G20"/>
    <mergeCell ref="A21:G21"/>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7" sqref="C7"/>
    </sheetView>
  </sheetViews>
  <sheetFormatPr defaultColWidth="10" defaultRowHeight="14.4" outlineLevelCol="6"/>
  <cols>
    <col min="1" max="1" width="62.2222222222222" style="47" customWidth="1"/>
    <col min="2" max="3" width="28.6666666666667" style="47" customWidth="1"/>
    <col min="4" max="4" width="9.77777777777778" style="47" customWidth="1"/>
    <col min="5" max="16384" width="10" style="47"/>
  </cols>
  <sheetData>
    <row r="1" ht="22.95" customHeight="1"/>
    <row r="2" ht="14.25" customHeight="1" spans="1:1">
      <c r="A2" s="76"/>
    </row>
    <row r="3" ht="28.65" customHeight="1" spans="1:3">
      <c r="A3" s="71" t="s">
        <v>3284</v>
      </c>
      <c r="B3" s="71"/>
      <c r="C3" s="71"/>
    </row>
    <row r="4" ht="27" customHeight="1" spans="1:3">
      <c r="A4" s="81"/>
      <c r="B4" s="81"/>
      <c r="C4" s="82" t="s">
        <v>3256</v>
      </c>
    </row>
    <row r="5" s="84" customFormat="1" ht="24" customHeight="1" spans="1:3">
      <c r="A5" s="86" t="s">
        <v>3285</v>
      </c>
      <c r="B5" s="86" t="s">
        <v>3212</v>
      </c>
      <c r="C5" s="86" t="s">
        <v>3286</v>
      </c>
    </row>
    <row r="6" s="84" customFormat="1" ht="31.95" customHeight="1" spans="1:3">
      <c r="A6" s="87" t="s">
        <v>3287</v>
      </c>
      <c r="B6" s="88">
        <v>326.5</v>
      </c>
      <c r="C6" s="88">
        <v>326.41</v>
      </c>
    </row>
    <row r="7" s="84" customFormat="1" ht="31.95" customHeight="1" spans="1:3">
      <c r="A7" s="87" t="s">
        <v>3288</v>
      </c>
      <c r="B7" s="88">
        <v>390.58</v>
      </c>
      <c r="C7" s="88">
        <v>405.32</v>
      </c>
    </row>
    <row r="8" s="84" customFormat="1" ht="31.95" customHeight="1" spans="1:3">
      <c r="A8" s="87" t="s">
        <v>3289</v>
      </c>
      <c r="B8" s="88">
        <v>55.64</v>
      </c>
      <c r="C8" s="88">
        <v>112.18</v>
      </c>
    </row>
    <row r="9" s="84" customFormat="1" ht="30" customHeight="1" spans="1:3">
      <c r="A9" s="89" t="s">
        <v>3290</v>
      </c>
      <c r="B9" s="88"/>
      <c r="C9" s="88"/>
    </row>
    <row r="10" s="84" customFormat="1" ht="31.95" customHeight="1" spans="1:3">
      <c r="A10" s="89" t="s">
        <v>3291</v>
      </c>
      <c r="B10" s="88">
        <v>55.64</v>
      </c>
      <c r="C10" s="88">
        <v>112.18</v>
      </c>
    </row>
    <row r="11" s="84" customFormat="1" ht="31.95" customHeight="1" spans="1:3">
      <c r="A11" s="87" t="s">
        <v>3292</v>
      </c>
      <c r="B11" s="88">
        <v>56.89</v>
      </c>
      <c r="C11" s="88">
        <v>102.68</v>
      </c>
    </row>
    <row r="12" s="84" customFormat="1" ht="31.95" customHeight="1" spans="1:3">
      <c r="A12" s="87" t="s">
        <v>3293</v>
      </c>
      <c r="B12" s="88">
        <v>325.16</v>
      </c>
      <c r="C12" s="88">
        <v>381.66</v>
      </c>
    </row>
    <row r="13" s="84" customFormat="1" ht="31.95" customHeight="1" spans="1:3">
      <c r="A13" s="87" t="s">
        <v>3294</v>
      </c>
      <c r="B13" s="88"/>
      <c r="C13" s="88"/>
    </row>
    <row r="14" s="84" customFormat="1" ht="31.95" customHeight="1" spans="1:3">
      <c r="A14" s="87" t="s">
        <v>3295</v>
      </c>
      <c r="B14" s="88">
        <v>447.12</v>
      </c>
      <c r="C14" s="88"/>
    </row>
    <row r="15" s="85" customFormat="1" ht="69" customHeight="1" spans="1:7">
      <c r="A15" s="90" t="s">
        <v>3296</v>
      </c>
      <c r="B15" s="90"/>
      <c r="C15" s="90"/>
      <c r="D15" s="91"/>
      <c r="E15" s="91"/>
      <c r="F15" s="91"/>
      <c r="G15" s="91"/>
    </row>
    <row r="16" spans="1:3">
      <c r="A16" s="81"/>
      <c r="B16" s="81"/>
      <c r="C16" s="8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C7" sqref="C7"/>
    </sheetView>
  </sheetViews>
  <sheetFormatPr defaultColWidth="10" defaultRowHeight="14.4" outlineLevelCol="6"/>
  <cols>
    <col min="1" max="1" width="60" style="47" customWidth="1"/>
    <col min="2" max="3" width="25.6666666666667" style="47" customWidth="1"/>
    <col min="4" max="4" width="9.77777777777778" style="47" customWidth="1"/>
    <col min="5" max="16384" width="10" style="47"/>
  </cols>
  <sheetData>
    <row r="1" ht="22.95" customHeight="1"/>
    <row r="2" ht="14.25" customHeight="1" spans="1:1">
      <c r="A2" s="76"/>
    </row>
    <row r="3" ht="28.65" customHeight="1" spans="1:3">
      <c r="A3" s="71" t="s">
        <v>3297</v>
      </c>
      <c r="B3" s="71"/>
      <c r="C3" s="71"/>
    </row>
    <row r="4" ht="27" customHeight="1" spans="1:3">
      <c r="A4" s="81"/>
      <c r="B4" s="81"/>
      <c r="C4" s="82" t="s">
        <v>3256</v>
      </c>
    </row>
    <row r="5" ht="24" customHeight="1" spans="1:3">
      <c r="A5" s="52" t="s">
        <v>3285</v>
      </c>
      <c r="B5" s="52" t="s">
        <v>3212</v>
      </c>
      <c r="C5" s="52" t="s">
        <v>3286</v>
      </c>
    </row>
    <row r="6" ht="31.95" customHeight="1" spans="1:3">
      <c r="A6" s="78" t="s">
        <v>3287</v>
      </c>
      <c r="B6" s="79">
        <v>187.3</v>
      </c>
      <c r="C6" s="79">
        <v>187.36</v>
      </c>
    </row>
    <row r="7" ht="31.95" customHeight="1" spans="1:3">
      <c r="A7" s="78" t="s">
        <v>3288</v>
      </c>
      <c r="B7" s="79">
        <v>207.5</v>
      </c>
      <c r="C7" s="79">
        <v>234.53</v>
      </c>
    </row>
    <row r="8" ht="31.95" customHeight="1" spans="1:3">
      <c r="A8" s="78" t="s">
        <v>3289</v>
      </c>
      <c r="B8" s="79">
        <v>36.2</v>
      </c>
      <c r="C8" s="79">
        <v>73.03</v>
      </c>
    </row>
    <row r="9" ht="31.95" customHeight="1" spans="1:3">
      <c r="A9" s="78" t="s">
        <v>3298</v>
      </c>
      <c r="B9" s="79"/>
      <c r="C9" s="79"/>
    </row>
    <row r="10" ht="31.95" customHeight="1" spans="1:3">
      <c r="A10" s="78" t="s">
        <v>3299</v>
      </c>
      <c r="B10" s="79">
        <v>36.2</v>
      </c>
      <c r="C10" s="79">
        <v>73.03</v>
      </c>
    </row>
    <row r="11" ht="31.95" customHeight="1" spans="1:3">
      <c r="A11" s="78" t="s">
        <v>3292</v>
      </c>
      <c r="B11" s="79">
        <v>37.07</v>
      </c>
      <c r="C11" s="79">
        <v>64.56</v>
      </c>
    </row>
    <row r="12" ht="31.95" customHeight="1" spans="1:3">
      <c r="A12" s="78" t="s">
        <v>3293</v>
      </c>
      <c r="B12" s="79">
        <v>186.49</v>
      </c>
      <c r="C12" s="79">
        <v>223.32</v>
      </c>
    </row>
    <row r="13" ht="31.95" customHeight="1" spans="1:3">
      <c r="A13" s="78" t="s">
        <v>3294</v>
      </c>
      <c r="B13" s="79"/>
      <c r="C13" s="79"/>
    </row>
    <row r="14" ht="31.95" customHeight="1" spans="1:3">
      <c r="A14" s="78" t="s">
        <v>3295</v>
      </c>
      <c r="B14" s="79">
        <v>244.33</v>
      </c>
      <c r="C14" s="79"/>
    </row>
    <row r="15" s="46" customFormat="1" ht="69" customHeight="1" spans="1:7">
      <c r="A15" s="57" t="s">
        <v>3300</v>
      </c>
      <c r="B15" s="57"/>
      <c r="C15" s="57"/>
      <c r="D15" s="75"/>
      <c r="E15" s="75"/>
      <c r="F15" s="75"/>
      <c r="G15" s="75"/>
    </row>
    <row r="16" spans="1:3">
      <c r="A16" s="81"/>
      <c r="B16" s="81"/>
      <c r="C16" s="8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G14"/>
  <sheetViews>
    <sheetView topLeftCell="A7" workbookViewId="0">
      <selection activeCell="A14" sqref="A14"/>
    </sheetView>
  </sheetViews>
  <sheetFormatPr defaultColWidth="10" defaultRowHeight="14.4" outlineLevelCol="6"/>
  <cols>
    <col min="1" max="1" width="60.4444444444444" style="47" customWidth="1"/>
    <col min="2" max="3" width="25.6666666666667" style="47" customWidth="1"/>
    <col min="4" max="4" width="9.77777777777778" style="47" customWidth="1"/>
    <col min="5" max="16384" width="10" style="47"/>
  </cols>
  <sheetData>
    <row r="1" ht="24" customHeight="1"/>
    <row r="2" ht="14.25" customHeight="1" spans="1:1">
      <c r="A2" s="76"/>
    </row>
    <row r="3" ht="28.65" customHeight="1" spans="1:3">
      <c r="A3" s="71" t="s">
        <v>3301</v>
      </c>
      <c r="B3" s="71"/>
      <c r="C3" s="71"/>
    </row>
    <row r="4" ht="25.05" customHeight="1" spans="1:3">
      <c r="A4" s="81"/>
      <c r="B4" s="81"/>
      <c r="C4" s="82" t="s">
        <v>3256</v>
      </c>
    </row>
    <row r="5" ht="31.95" customHeight="1" spans="1:3">
      <c r="A5" s="52" t="s">
        <v>3285</v>
      </c>
      <c r="B5" s="52" t="s">
        <v>3212</v>
      </c>
      <c r="C5" s="52" t="s">
        <v>3286</v>
      </c>
    </row>
    <row r="6" ht="31.95" customHeight="1" spans="1:3">
      <c r="A6" s="78" t="s">
        <v>3302</v>
      </c>
      <c r="B6" s="79">
        <v>346.7</v>
      </c>
      <c r="C6" s="79">
        <v>339.31</v>
      </c>
    </row>
    <row r="7" ht="31.95" customHeight="1" spans="1:3">
      <c r="A7" s="78" t="s">
        <v>3303</v>
      </c>
      <c r="B7" s="79">
        <v>406.25</v>
      </c>
      <c r="C7" s="79">
        <v>370.5</v>
      </c>
    </row>
    <row r="8" ht="31.95" customHeight="1" spans="1:3">
      <c r="A8" s="78" t="s">
        <v>3304</v>
      </c>
      <c r="B8" s="79">
        <v>92.53</v>
      </c>
      <c r="C8" s="79">
        <v>70.87</v>
      </c>
    </row>
    <row r="9" ht="31.95" customHeight="1" spans="1:3">
      <c r="A9" s="78" t="s">
        <v>3305</v>
      </c>
      <c r="B9" s="79">
        <v>46.76</v>
      </c>
      <c r="C9" s="79">
        <v>49.42</v>
      </c>
    </row>
    <row r="10" ht="31.95" customHeight="1" spans="1:3">
      <c r="A10" s="78" t="s">
        <v>3306</v>
      </c>
      <c r="B10" s="79">
        <v>385.08</v>
      </c>
      <c r="C10" s="79">
        <v>363.28</v>
      </c>
    </row>
    <row r="11" ht="31.95" customHeight="1" spans="1:3">
      <c r="A11" s="78" t="s">
        <v>3307</v>
      </c>
      <c r="B11" s="79">
        <v>20</v>
      </c>
      <c r="C11" s="79"/>
    </row>
    <row r="12" ht="31.95" customHeight="1" spans="1:3">
      <c r="A12" s="78" t="s">
        <v>3308</v>
      </c>
      <c r="B12" s="79">
        <v>406.25</v>
      </c>
      <c r="C12" s="79">
        <v>370.5</v>
      </c>
    </row>
    <row r="13" s="46" customFormat="1" ht="72" customHeight="1" spans="1:3">
      <c r="A13" s="57" t="s">
        <v>3309</v>
      </c>
      <c r="B13" s="57"/>
      <c r="C13" s="57"/>
    </row>
    <row r="14" ht="31.05" customHeight="1" spans="1:7">
      <c r="A14" s="83" t="s">
        <v>3310</v>
      </c>
      <c r="B14" s="83"/>
      <c r="C14" s="83"/>
      <c r="D14" s="83"/>
      <c r="E14" s="83"/>
      <c r="F14" s="83"/>
      <c r="G14" s="83"/>
    </row>
  </sheetData>
  <mergeCells count="2">
    <mergeCell ref="A3:C3"/>
    <mergeCell ref="A13:C13"/>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opLeftCell="A4" workbookViewId="0">
      <selection activeCell="A14" sqref="A14:C14"/>
    </sheetView>
  </sheetViews>
  <sheetFormatPr defaultColWidth="10" defaultRowHeight="14.4" outlineLevelCol="2"/>
  <cols>
    <col min="1" max="1" width="59.3333333333333" style="47" customWidth="1"/>
    <col min="2" max="3" width="25.6666666666667" style="47" customWidth="1"/>
    <col min="4" max="4" width="9.77777777777778" style="47" customWidth="1"/>
    <col min="5" max="16384" width="10" style="47"/>
  </cols>
  <sheetData>
    <row r="1" ht="24" customHeight="1"/>
    <row r="2" ht="14.25" customHeight="1" spans="1:1">
      <c r="A2" s="76"/>
    </row>
    <row r="3" ht="28.65" customHeight="1" spans="1:3">
      <c r="A3" s="71" t="s">
        <v>3311</v>
      </c>
      <c r="B3" s="71"/>
      <c r="C3" s="71"/>
    </row>
    <row r="4" s="45" customFormat="1" ht="25.05" customHeight="1" spans="1:3">
      <c r="A4" s="77"/>
      <c r="B4" s="77"/>
      <c r="C4" s="61" t="s">
        <v>3256</v>
      </c>
    </row>
    <row r="5" s="45" customFormat="1" ht="31.95" customHeight="1" spans="1:3">
      <c r="A5" s="52" t="s">
        <v>3285</v>
      </c>
      <c r="B5" s="52" t="s">
        <v>3212</v>
      </c>
      <c r="C5" s="52" t="s">
        <v>3286</v>
      </c>
    </row>
    <row r="6" s="45" customFormat="1" ht="31.95" customHeight="1" spans="1:3">
      <c r="A6" s="78" t="s">
        <v>3302</v>
      </c>
      <c r="B6" s="79">
        <v>92.4</v>
      </c>
      <c r="C6" s="79">
        <v>92.41</v>
      </c>
    </row>
    <row r="7" s="45" customFormat="1" ht="31.95" customHeight="1" spans="1:3">
      <c r="A7" s="78" t="s">
        <v>3303</v>
      </c>
      <c r="B7" s="79">
        <v>95.42</v>
      </c>
      <c r="C7" s="79">
        <v>94.07</v>
      </c>
    </row>
    <row r="8" s="45" customFormat="1" ht="31.95" customHeight="1" spans="1:3">
      <c r="A8" s="78" t="s">
        <v>3304</v>
      </c>
      <c r="B8" s="79">
        <v>23.61</v>
      </c>
      <c r="C8" s="79">
        <v>26.25</v>
      </c>
    </row>
    <row r="9" s="45" customFormat="1" ht="31.95" customHeight="1" spans="1:3">
      <c r="A9" s="78" t="s">
        <v>3305</v>
      </c>
      <c r="B9" s="79">
        <v>25.67</v>
      </c>
      <c r="C9" s="79">
        <v>28.33</v>
      </c>
    </row>
    <row r="10" s="45" customFormat="1" ht="31.95" customHeight="1" spans="1:3">
      <c r="A10" s="78" t="s">
        <v>3306</v>
      </c>
      <c r="B10" s="79">
        <v>90.35</v>
      </c>
      <c r="C10" s="79">
        <v>92.99</v>
      </c>
    </row>
    <row r="11" s="45" customFormat="1" ht="31.95" customHeight="1" spans="1:3">
      <c r="A11" s="78" t="s">
        <v>3312</v>
      </c>
      <c r="B11" s="79">
        <v>0</v>
      </c>
      <c r="C11" s="79">
        <v>2.66</v>
      </c>
    </row>
    <row r="12" s="45" customFormat="1" ht="31.95" customHeight="1" spans="1:3">
      <c r="A12" s="78" t="s">
        <v>3313</v>
      </c>
      <c r="B12" s="79">
        <v>94.07</v>
      </c>
      <c r="C12" s="79"/>
    </row>
    <row r="13" s="46" customFormat="1" ht="64.95" customHeight="1" spans="1:3">
      <c r="A13" s="57" t="s">
        <v>3314</v>
      </c>
      <c r="B13" s="57"/>
      <c r="C13" s="57"/>
    </row>
    <row r="14" ht="31.05" customHeight="1" spans="1:3">
      <c r="A14" s="80" t="s">
        <v>3310</v>
      </c>
      <c r="B14" s="80"/>
      <c r="C14" s="8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14" workbookViewId="0">
      <selection activeCell="E27" sqref="E26:E27"/>
    </sheetView>
  </sheetViews>
  <sheetFormatPr defaultColWidth="10" defaultRowHeight="14.4" outlineLevelCol="3"/>
  <cols>
    <col min="1" max="1" width="36" style="47" customWidth="1"/>
    <col min="2" max="4" width="15.6666666666667" style="47" customWidth="1"/>
    <col min="5" max="5" width="9.77777777777778" style="47" customWidth="1"/>
    <col min="6" max="16384" width="10" style="47"/>
  </cols>
  <sheetData>
    <row r="1" ht="22.05" customHeight="1"/>
    <row r="2" ht="14.25" customHeight="1" spans="1:1">
      <c r="A2" s="70"/>
    </row>
    <row r="3" ht="63" customHeight="1" spans="1:4">
      <c r="A3" s="71" t="s">
        <v>3315</v>
      </c>
      <c r="B3" s="71"/>
      <c r="C3" s="71"/>
      <c r="D3" s="71"/>
    </row>
    <row r="4" s="45" customFormat="1" ht="30" customHeight="1" spans="4:4">
      <c r="D4" s="61" t="s">
        <v>3256</v>
      </c>
    </row>
    <row r="5" s="45" customFormat="1" ht="25.05" customHeight="1" spans="1:4">
      <c r="A5" s="52" t="s">
        <v>3285</v>
      </c>
      <c r="B5" s="52" t="s">
        <v>3316</v>
      </c>
      <c r="C5" s="52" t="s">
        <v>3317</v>
      </c>
      <c r="D5" s="52" t="s">
        <v>3318</v>
      </c>
    </row>
    <row r="6" s="45" customFormat="1" ht="25.05" customHeight="1" spans="1:4">
      <c r="A6" s="72" t="s">
        <v>3319</v>
      </c>
      <c r="B6" s="54" t="s">
        <v>3320</v>
      </c>
      <c r="C6" s="73">
        <v>183.05</v>
      </c>
      <c r="D6" s="73">
        <v>99.28</v>
      </c>
    </row>
    <row r="7" s="45" customFormat="1" ht="25.05" customHeight="1" spans="1:4">
      <c r="A7" s="74" t="s">
        <v>3321</v>
      </c>
      <c r="B7" s="54" t="s">
        <v>3264</v>
      </c>
      <c r="C7" s="73">
        <v>112.18</v>
      </c>
      <c r="D7" s="73">
        <v>73.03</v>
      </c>
    </row>
    <row r="8" s="45" customFormat="1" ht="25.05" customHeight="1" spans="1:4">
      <c r="A8" s="74" t="s">
        <v>3322</v>
      </c>
      <c r="B8" s="54" t="s">
        <v>3265</v>
      </c>
      <c r="C8" s="73">
        <v>111.78</v>
      </c>
      <c r="D8" s="73">
        <v>72.63</v>
      </c>
    </row>
    <row r="9" s="45" customFormat="1" ht="25.05" customHeight="1" spans="1:4">
      <c r="A9" s="74" t="s">
        <v>3323</v>
      </c>
      <c r="B9" s="54" t="s">
        <v>3324</v>
      </c>
      <c r="C9" s="73">
        <v>70.87</v>
      </c>
      <c r="D9" s="73">
        <v>26.25</v>
      </c>
    </row>
    <row r="10" s="45" customFormat="1" ht="25.05" customHeight="1" spans="1:4">
      <c r="A10" s="74" t="s">
        <v>3322</v>
      </c>
      <c r="B10" s="54" t="s">
        <v>3267</v>
      </c>
      <c r="C10" s="73">
        <v>45.17</v>
      </c>
      <c r="D10" s="73">
        <v>26.25</v>
      </c>
    </row>
    <row r="11" s="45" customFormat="1" ht="25.05" customHeight="1" spans="1:4">
      <c r="A11" s="72" t="s">
        <v>3325</v>
      </c>
      <c r="B11" s="54" t="s">
        <v>3326</v>
      </c>
      <c r="C11" s="73">
        <v>103.64</v>
      </c>
      <c r="D11" s="73">
        <v>62.74</v>
      </c>
    </row>
    <row r="12" s="45" customFormat="1" ht="25.05" customHeight="1" spans="1:4">
      <c r="A12" s="74" t="s">
        <v>3321</v>
      </c>
      <c r="B12" s="54" t="s">
        <v>3327</v>
      </c>
      <c r="C12" s="73">
        <v>56.88</v>
      </c>
      <c r="D12" s="73">
        <v>37.07</v>
      </c>
    </row>
    <row r="13" s="45" customFormat="1" ht="25.05" customHeight="1" spans="1:4">
      <c r="A13" s="74" t="s">
        <v>3323</v>
      </c>
      <c r="B13" s="54" t="s">
        <v>3328</v>
      </c>
      <c r="C13" s="73">
        <v>46.76</v>
      </c>
      <c r="D13" s="73">
        <v>25.67</v>
      </c>
    </row>
    <row r="14" s="45" customFormat="1" ht="25.05" customHeight="1" spans="1:4">
      <c r="A14" s="72" t="s">
        <v>3329</v>
      </c>
      <c r="B14" s="54" t="s">
        <v>3330</v>
      </c>
      <c r="C14" s="73">
        <v>21.94</v>
      </c>
      <c r="D14" s="73">
        <v>9.17</v>
      </c>
    </row>
    <row r="15" s="45" customFormat="1" ht="25.05" customHeight="1" spans="1:4">
      <c r="A15" s="74" t="s">
        <v>3321</v>
      </c>
      <c r="B15" s="54" t="s">
        <v>3331</v>
      </c>
      <c r="C15" s="73">
        <v>10.81</v>
      </c>
      <c r="D15" s="73">
        <v>6.19</v>
      </c>
    </row>
    <row r="16" s="45" customFormat="1" ht="25.05" customHeight="1" spans="1:4">
      <c r="A16" s="74" t="s">
        <v>3323</v>
      </c>
      <c r="B16" s="54" t="s">
        <v>3332</v>
      </c>
      <c r="C16" s="73">
        <v>11.13</v>
      </c>
      <c r="D16" s="73">
        <v>2.98</v>
      </c>
    </row>
    <row r="17" s="45" customFormat="1" ht="25.05" customHeight="1" spans="1:4">
      <c r="A17" s="72" t="s">
        <v>3333</v>
      </c>
      <c r="B17" s="54" t="s">
        <v>3334</v>
      </c>
      <c r="C17" s="73">
        <v>40.56</v>
      </c>
      <c r="D17" s="73">
        <v>24.82</v>
      </c>
    </row>
    <row r="18" s="45" customFormat="1" ht="25.05" customHeight="1" spans="1:4">
      <c r="A18" s="74" t="s">
        <v>3321</v>
      </c>
      <c r="B18" s="54" t="s">
        <v>3335</v>
      </c>
      <c r="C18" s="73">
        <v>27.22</v>
      </c>
      <c r="D18" s="73">
        <v>21.2</v>
      </c>
    </row>
    <row r="19" s="45" customFormat="1" ht="25.05" customHeight="1" spans="1:4">
      <c r="A19" s="74" t="s">
        <v>3336</v>
      </c>
      <c r="B19" s="54"/>
      <c r="C19" s="73">
        <v>24.61</v>
      </c>
      <c r="D19" s="73">
        <v>19.2</v>
      </c>
    </row>
    <row r="20" s="45" customFormat="1" ht="25.05" customHeight="1" spans="1:4">
      <c r="A20" s="74" t="s">
        <v>3337</v>
      </c>
      <c r="B20" s="54" t="s">
        <v>3338</v>
      </c>
      <c r="C20" s="73">
        <v>2.61</v>
      </c>
      <c r="D20" s="73">
        <v>2</v>
      </c>
    </row>
    <row r="21" s="45" customFormat="1" ht="25.05" customHeight="1" spans="1:4">
      <c r="A21" s="74" t="s">
        <v>3323</v>
      </c>
      <c r="B21" s="54" t="s">
        <v>3339</v>
      </c>
      <c r="C21" s="73">
        <v>13.34</v>
      </c>
      <c r="D21" s="73">
        <v>3.62</v>
      </c>
    </row>
    <row r="22" s="45" customFormat="1" ht="25.05" customHeight="1" spans="1:4">
      <c r="A22" s="74" t="s">
        <v>3336</v>
      </c>
      <c r="B22" s="54"/>
      <c r="C22" s="73">
        <v>11.86</v>
      </c>
      <c r="D22" s="73">
        <v>3.14</v>
      </c>
    </row>
    <row r="23" s="45" customFormat="1" ht="25.05" customHeight="1" spans="1:4">
      <c r="A23" s="74" t="s">
        <v>3340</v>
      </c>
      <c r="B23" s="54" t="s">
        <v>3341</v>
      </c>
      <c r="C23" s="73">
        <v>1.48</v>
      </c>
      <c r="D23" s="73">
        <v>0.48</v>
      </c>
    </row>
    <row r="24" s="45" customFormat="1" ht="25.05" customHeight="1" spans="1:4">
      <c r="A24" s="72" t="s">
        <v>3342</v>
      </c>
      <c r="B24" s="54" t="s">
        <v>3343</v>
      </c>
      <c r="C24" s="73">
        <v>23.6</v>
      </c>
      <c r="D24" s="73">
        <v>9.97</v>
      </c>
    </row>
    <row r="25" s="45" customFormat="1" ht="25.05" customHeight="1" spans="1:4">
      <c r="A25" s="74" t="s">
        <v>3321</v>
      </c>
      <c r="B25" s="54" t="s">
        <v>3344</v>
      </c>
      <c r="C25" s="73">
        <v>12.18</v>
      </c>
      <c r="D25" s="73">
        <v>7.07</v>
      </c>
    </row>
    <row r="26" s="45" customFormat="1" ht="25.05" customHeight="1" spans="1:4">
      <c r="A26" s="74" t="s">
        <v>3323</v>
      </c>
      <c r="B26" s="54" t="s">
        <v>3345</v>
      </c>
      <c r="C26" s="73">
        <v>11.42</v>
      </c>
      <c r="D26" s="73">
        <v>2.9</v>
      </c>
    </row>
    <row r="27" s="46" customFormat="1" ht="70.05" customHeight="1" spans="1:4">
      <c r="A27" s="75" t="s">
        <v>3346</v>
      </c>
      <c r="B27" s="75"/>
      <c r="C27" s="75"/>
      <c r="D27" s="75"/>
    </row>
    <row r="28" ht="25.05" customHeight="1" spans="1:4">
      <c r="A28" s="76"/>
      <c r="B28" s="76"/>
      <c r="C28" s="76"/>
      <c r="D28" s="7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11" sqref="A11:F11"/>
    </sheetView>
  </sheetViews>
  <sheetFormatPr defaultColWidth="8.88888888888889" defaultRowHeight="14.4" outlineLevelCol="5"/>
  <cols>
    <col min="1" max="1" width="8.88888888888889" style="47"/>
    <col min="2" max="2" width="49.3333333333333" style="47" customWidth="1"/>
    <col min="3" max="6" width="20.6666666666667" style="47" customWidth="1"/>
    <col min="7" max="16384" width="8.88888888888889" style="47"/>
  </cols>
  <sheetData>
    <row r="1" spans="1:1">
      <c r="A1" s="59"/>
    </row>
    <row r="2" ht="45" customHeight="1" spans="1:6">
      <c r="A2" s="48" t="s">
        <v>3347</v>
      </c>
      <c r="B2" s="48"/>
      <c r="C2" s="48"/>
      <c r="D2" s="48"/>
      <c r="E2" s="48"/>
      <c r="F2" s="48"/>
    </row>
    <row r="3" s="45" customFormat="1" ht="18" customHeight="1" spans="2:6">
      <c r="B3" s="60" t="s">
        <v>3256</v>
      </c>
      <c r="C3" s="61"/>
      <c r="D3" s="61"/>
      <c r="E3" s="61"/>
      <c r="F3" s="61"/>
    </row>
    <row r="4" s="45" customFormat="1" ht="30" customHeight="1" spans="1:6">
      <c r="A4" s="51" t="s">
        <v>4</v>
      </c>
      <c r="B4" s="51"/>
      <c r="C4" s="52" t="s">
        <v>3262</v>
      </c>
      <c r="D4" s="52" t="s">
        <v>3317</v>
      </c>
      <c r="E4" s="52" t="s">
        <v>3318</v>
      </c>
      <c r="F4" s="52" t="s">
        <v>3348</v>
      </c>
    </row>
    <row r="5" s="45" customFormat="1" ht="30" customHeight="1" spans="1:6">
      <c r="A5" s="62" t="s">
        <v>3349</v>
      </c>
      <c r="B5" s="62"/>
      <c r="C5" s="54" t="s">
        <v>3263</v>
      </c>
      <c r="D5" s="63">
        <f>D6+D7</f>
        <v>775.82</v>
      </c>
      <c r="E5" s="63">
        <f>E6+E7</f>
        <v>328.6</v>
      </c>
      <c r="F5" s="63">
        <f>F6+F7</f>
        <v>447.22</v>
      </c>
    </row>
    <row r="6" s="45" customFormat="1" ht="30" customHeight="1" spans="1:6">
      <c r="A6" s="64" t="s">
        <v>3350</v>
      </c>
      <c r="B6" s="64"/>
      <c r="C6" s="54" t="s">
        <v>3264</v>
      </c>
      <c r="D6" s="63">
        <v>405.32</v>
      </c>
      <c r="E6" s="63">
        <v>234.53</v>
      </c>
      <c r="F6" s="63">
        <v>170.79</v>
      </c>
    </row>
    <row r="7" s="45" customFormat="1" ht="30" customHeight="1" spans="1:6">
      <c r="A7" s="64" t="s">
        <v>3351</v>
      </c>
      <c r="B7" s="64"/>
      <c r="C7" s="54" t="s">
        <v>3265</v>
      </c>
      <c r="D7" s="63">
        <v>370.5</v>
      </c>
      <c r="E7" s="63">
        <v>94.07</v>
      </c>
      <c r="F7" s="63">
        <v>276.43</v>
      </c>
    </row>
    <row r="8" s="45" customFormat="1" ht="30" customHeight="1" spans="1:6">
      <c r="A8" s="65" t="s">
        <v>3352</v>
      </c>
      <c r="B8" s="65"/>
      <c r="C8" s="54" t="s">
        <v>3266</v>
      </c>
      <c r="D8" s="66"/>
      <c r="E8" s="66"/>
      <c r="F8" s="66"/>
    </row>
    <row r="9" s="45" customFormat="1" ht="30" customHeight="1" spans="1:6">
      <c r="A9" s="64" t="s">
        <v>3350</v>
      </c>
      <c r="B9" s="64"/>
      <c r="C9" s="54" t="s">
        <v>3267</v>
      </c>
      <c r="D9" s="66"/>
      <c r="E9" s="66"/>
      <c r="F9" s="66"/>
    </row>
    <row r="10" s="45" customFormat="1" ht="30" customHeight="1" spans="1:6">
      <c r="A10" s="64" t="s">
        <v>3351</v>
      </c>
      <c r="B10" s="64"/>
      <c r="C10" s="54" t="s">
        <v>3268</v>
      </c>
      <c r="D10" s="66"/>
      <c r="E10" s="66"/>
      <c r="F10" s="66"/>
    </row>
    <row r="11" s="46" customFormat="1" ht="40.95" customHeight="1" spans="1:6">
      <c r="A11" s="57" t="s">
        <v>3353</v>
      </c>
      <c r="B11" s="57"/>
      <c r="C11" s="57"/>
      <c r="D11" s="57"/>
      <c r="E11" s="57"/>
      <c r="F11" s="57"/>
    </row>
    <row r="12" spans="1:1">
      <c r="A12" s="67" t="s">
        <v>3354</v>
      </c>
    </row>
    <row r="14" ht="19.2" spans="1:1">
      <c r="A14" s="68"/>
    </row>
    <row r="15" ht="19.05" customHeight="1" spans="1:1">
      <c r="A15" s="69"/>
    </row>
    <row r="16" ht="28.95" customHeight="1"/>
    <row r="17" ht="28.95" customHeight="1"/>
    <row r="18" ht="28.95" customHeight="1"/>
    <row r="19" ht="28.95" customHeight="1"/>
    <row r="20" ht="30" customHeight="1" spans="1:1">
      <c r="A20" s="6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10"/>
  <sheetViews>
    <sheetView workbookViewId="0">
      <selection activeCell="D5" sqref="D5:D7"/>
    </sheetView>
  </sheetViews>
  <sheetFormatPr defaultColWidth="8.88888888888889" defaultRowHeight="14.4" outlineLevelCol="5"/>
  <cols>
    <col min="1" max="1" width="8.88888888888889" style="47"/>
    <col min="2" max="6" width="24.2222222222222" style="47" customWidth="1"/>
    <col min="7" max="16384" width="8.88888888888889" style="47"/>
  </cols>
  <sheetData>
    <row r="1" ht="24" customHeight="1"/>
    <row r="2" ht="25.8" spans="1:6">
      <c r="A2" s="48" t="s">
        <v>3355</v>
      </c>
      <c r="B2" s="49"/>
      <c r="C2" s="49"/>
      <c r="D2" s="49"/>
      <c r="E2" s="49"/>
      <c r="F2" s="49"/>
    </row>
    <row r="3" ht="22.95" customHeight="1" spans="1:6">
      <c r="A3" s="50" t="s">
        <v>3256</v>
      </c>
      <c r="B3" s="50"/>
      <c r="C3" s="50"/>
      <c r="D3" s="50"/>
      <c r="E3" s="50"/>
      <c r="F3" s="50"/>
    </row>
    <row r="4" s="45" customFormat="1" ht="30" customHeight="1" spans="1:6">
      <c r="A4" s="51" t="s">
        <v>3356</v>
      </c>
      <c r="B4" s="52" t="s">
        <v>3215</v>
      </c>
      <c r="C4" s="52" t="s">
        <v>3357</v>
      </c>
      <c r="D4" s="52" t="s">
        <v>3358</v>
      </c>
      <c r="E4" s="52" t="s">
        <v>3359</v>
      </c>
      <c r="F4" s="52" t="s">
        <v>3360</v>
      </c>
    </row>
    <row r="5" s="45" customFormat="1" ht="45" customHeight="1" spans="1:6">
      <c r="A5" s="53">
        <v>1</v>
      </c>
      <c r="B5" s="54"/>
      <c r="C5" s="55"/>
      <c r="D5" s="56"/>
      <c r="E5" s="56"/>
      <c r="F5" s="56"/>
    </row>
    <row r="6" s="45" customFormat="1" ht="45" customHeight="1" spans="1:6">
      <c r="A6" s="53">
        <v>2</v>
      </c>
      <c r="B6" s="54"/>
      <c r="C6" s="55"/>
      <c r="D6" s="56"/>
      <c r="E6" s="56"/>
      <c r="F6" s="56"/>
    </row>
    <row r="7" s="45" customFormat="1" ht="45" customHeight="1" spans="1:6">
      <c r="A7" s="53" t="s">
        <v>3361</v>
      </c>
      <c r="B7" s="54"/>
      <c r="C7" s="55"/>
      <c r="D7" s="56"/>
      <c r="E7" s="56"/>
      <c r="F7" s="56"/>
    </row>
    <row r="8" s="46" customFormat="1" ht="33" customHeight="1" spans="1:6">
      <c r="A8" s="57" t="s">
        <v>3362</v>
      </c>
      <c r="B8" s="57"/>
      <c r="C8" s="57"/>
      <c r="D8" s="57"/>
      <c r="E8" s="57"/>
      <c r="F8" s="57"/>
    </row>
    <row r="9" spans="1:6">
      <c r="A9" s="58" t="s">
        <v>3363</v>
      </c>
      <c r="B9" s="58"/>
      <c r="C9" s="58"/>
      <c r="D9" s="58"/>
      <c r="E9" s="58"/>
      <c r="F9" s="58"/>
    </row>
    <row r="10" spans="1:6">
      <c r="A10" s="58"/>
      <c r="B10" s="58"/>
      <c r="C10" s="58"/>
      <c r="D10" s="58"/>
      <c r="E10" s="58"/>
      <c r="F10" s="58"/>
    </row>
  </sheetData>
  <mergeCells count="9">
    <mergeCell ref="A2:F2"/>
    <mergeCell ref="A3:F3"/>
    <mergeCell ref="A8:F8"/>
    <mergeCell ref="B5:B7"/>
    <mergeCell ref="C5:C7"/>
    <mergeCell ref="D5:D7"/>
    <mergeCell ref="E5:E7"/>
    <mergeCell ref="F5:F7"/>
    <mergeCell ref="A9:F10"/>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01"/>
  <sheetViews>
    <sheetView zoomScale="80" zoomScaleNormal="80" workbookViewId="0">
      <selection activeCell="A2" sqref="A2:J2"/>
    </sheetView>
  </sheetViews>
  <sheetFormatPr defaultColWidth="8" defaultRowHeight="12"/>
  <cols>
    <col min="1" max="1" width="25.3333333333333" style="12"/>
    <col min="2" max="2" width="43.5555555555556" style="13" customWidth="1"/>
    <col min="3" max="3" width="11.1111111111111" style="14" customWidth="1"/>
    <col min="4" max="4" width="9.55555555555556" style="15" customWidth="1"/>
    <col min="5" max="5" width="20.6666666666667" style="12" customWidth="1"/>
    <col min="6" max="6" width="8" style="16" customWidth="1"/>
    <col min="7" max="7" width="12.6666666666667" style="16" customWidth="1"/>
    <col min="8" max="8" width="5.77777777777778" style="16" customWidth="1"/>
    <col min="9" max="9" width="13.3333333333333" style="16" customWidth="1"/>
    <col min="10" max="10" width="30.4444444444444" style="16" customWidth="1"/>
    <col min="11" max="16384" width="8" style="16"/>
  </cols>
  <sheetData>
    <row r="2" ht="39" customHeight="1" spans="1:10">
      <c r="A2" s="17" t="s">
        <v>3364</v>
      </c>
      <c r="B2" s="17"/>
      <c r="C2" s="17"/>
      <c r="D2" s="17"/>
      <c r="E2" s="17"/>
      <c r="F2" s="17"/>
      <c r="G2" s="17"/>
      <c r="H2" s="17"/>
      <c r="I2" s="17"/>
      <c r="J2" s="17"/>
    </row>
    <row r="3" ht="22.95" customHeight="1" spans="1:1">
      <c r="A3" s="18"/>
    </row>
    <row r="4" s="9" customFormat="1" ht="44.25" customHeight="1" spans="1:10">
      <c r="A4" s="19" t="s">
        <v>3365</v>
      </c>
      <c r="B4" s="20" t="s">
        <v>3366</v>
      </c>
      <c r="C4" s="19" t="s">
        <v>3367</v>
      </c>
      <c r="D4" s="19" t="s">
        <v>3368</v>
      </c>
      <c r="E4" s="19" t="s">
        <v>3369</v>
      </c>
      <c r="F4" s="19" t="s">
        <v>3370</v>
      </c>
      <c r="G4" s="19" t="s">
        <v>3371</v>
      </c>
      <c r="H4" s="19" t="s">
        <v>3372</v>
      </c>
      <c r="I4" s="19" t="s">
        <v>3373</v>
      </c>
      <c r="J4" s="19" t="s">
        <v>3374</v>
      </c>
    </row>
    <row r="5" ht="17.4" spans="1:10">
      <c r="A5" s="21">
        <v>1</v>
      </c>
      <c r="B5" s="22">
        <v>2</v>
      </c>
      <c r="C5" s="21">
        <v>3</v>
      </c>
      <c r="D5" s="21">
        <v>4</v>
      </c>
      <c r="E5" s="21">
        <v>5</v>
      </c>
      <c r="F5" s="21">
        <v>6</v>
      </c>
      <c r="G5" s="21">
        <v>7</v>
      </c>
      <c r="H5" s="21">
        <v>8</v>
      </c>
      <c r="I5" s="21">
        <v>9</v>
      </c>
      <c r="J5" s="21">
        <v>10</v>
      </c>
    </row>
    <row r="6" ht="34.95" customHeight="1" spans="1:10">
      <c r="A6" s="23" t="s">
        <v>3375</v>
      </c>
      <c r="B6" s="24"/>
      <c r="C6" s="24"/>
      <c r="D6" s="24"/>
      <c r="E6" s="24"/>
      <c r="F6" s="24"/>
      <c r="G6" s="24"/>
      <c r="H6" s="24"/>
      <c r="I6" s="24"/>
      <c r="J6" s="42"/>
    </row>
    <row r="7" ht="44.4" customHeight="1" spans="1:10">
      <c r="A7" s="25" t="s">
        <v>3376</v>
      </c>
      <c r="B7" s="26" t="s">
        <v>3377</v>
      </c>
      <c r="C7" s="27" t="s">
        <v>3378</v>
      </c>
      <c r="D7" s="28" t="s">
        <v>3379</v>
      </c>
      <c r="E7" s="29" t="s">
        <v>3380</v>
      </c>
      <c r="F7" s="30" t="s">
        <v>3381</v>
      </c>
      <c r="G7" s="31" t="s">
        <v>3382</v>
      </c>
      <c r="H7" s="30" t="s">
        <v>3383</v>
      </c>
      <c r="I7" s="30" t="s">
        <v>3384</v>
      </c>
      <c r="J7" s="43" t="s">
        <v>3385</v>
      </c>
    </row>
    <row r="8" ht="34.95" customHeight="1" spans="1:10">
      <c r="A8" s="32"/>
      <c r="B8" s="33"/>
      <c r="C8" s="34"/>
      <c r="D8" s="25" t="s">
        <v>3386</v>
      </c>
      <c r="E8" s="29" t="s">
        <v>3387</v>
      </c>
      <c r="F8" s="30" t="s">
        <v>3381</v>
      </c>
      <c r="G8" s="31" t="s">
        <v>3388</v>
      </c>
      <c r="H8" s="30" t="s">
        <v>3389</v>
      </c>
      <c r="I8" s="30" t="s">
        <v>3384</v>
      </c>
      <c r="J8" s="43" t="s">
        <v>3390</v>
      </c>
    </row>
    <row r="9" s="10" customFormat="1" ht="34.95" customHeight="1" spans="1:10">
      <c r="A9" s="32"/>
      <c r="B9" s="33"/>
      <c r="C9" s="34"/>
      <c r="D9" s="32"/>
      <c r="E9" s="29" t="s">
        <v>3391</v>
      </c>
      <c r="F9" s="30" t="s">
        <v>3392</v>
      </c>
      <c r="G9" s="31" t="s">
        <v>3393</v>
      </c>
      <c r="H9" s="30" t="s">
        <v>3389</v>
      </c>
      <c r="I9" s="30" t="s">
        <v>3384</v>
      </c>
      <c r="J9" s="43" t="s">
        <v>3394</v>
      </c>
    </row>
    <row r="10" ht="34.95" customHeight="1" spans="1:10">
      <c r="A10" s="32"/>
      <c r="B10" s="33"/>
      <c r="C10" s="35"/>
      <c r="D10" s="36"/>
      <c r="E10" s="29" t="s">
        <v>3380</v>
      </c>
      <c r="F10" s="30" t="s">
        <v>3381</v>
      </c>
      <c r="G10" s="31" t="s">
        <v>3382</v>
      </c>
      <c r="H10" s="30" t="s">
        <v>3383</v>
      </c>
      <c r="I10" s="30" t="s">
        <v>3384</v>
      </c>
      <c r="J10" s="43" t="s">
        <v>3385</v>
      </c>
    </row>
    <row r="11" ht="34.95" customHeight="1" spans="1:10">
      <c r="A11" s="32"/>
      <c r="B11" s="33"/>
      <c r="C11" s="27" t="s">
        <v>3395</v>
      </c>
      <c r="D11" s="25" t="s">
        <v>3386</v>
      </c>
      <c r="E11" s="29" t="s">
        <v>3387</v>
      </c>
      <c r="F11" s="30" t="s">
        <v>3381</v>
      </c>
      <c r="G11" s="31" t="s">
        <v>3388</v>
      </c>
      <c r="H11" s="30" t="s">
        <v>3389</v>
      </c>
      <c r="I11" s="30" t="s">
        <v>3384</v>
      </c>
      <c r="J11" s="43" t="s">
        <v>3390</v>
      </c>
    </row>
    <row r="12" ht="34.95" customHeight="1" spans="1:10">
      <c r="A12" s="32"/>
      <c r="B12" s="33"/>
      <c r="C12" s="35"/>
      <c r="D12" s="36"/>
      <c r="E12" s="29" t="s">
        <v>3391</v>
      </c>
      <c r="F12" s="30" t="s">
        <v>3392</v>
      </c>
      <c r="G12" s="31" t="s">
        <v>3393</v>
      </c>
      <c r="H12" s="30" t="s">
        <v>3389</v>
      </c>
      <c r="I12" s="30" t="s">
        <v>3384</v>
      </c>
      <c r="J12" s="43" t="s">
        <v>3394</v>
      </c>
    </row>
    <row r="13" ht="21.6" spans="1:10">
      <c r="A13" s="36"/>
      <c r="B13" s="37"/>
      <c r="C13" s="27" t="s">
        <v>3395</v>
      </c>
      <c r="D13" s="28" t="s">
        <v>3396</v>
      </c>
      <c r="E13" s="29" t="s">
        <v>3397</v>
      </c>
      <c r="F13" s="30" t="s">
        <v>3381</v>
      </c>
      <c r="G13" s="31" t="s">
        <v>3398</v>
      </c>
      <c r="H13" s="30" t="s">
        <v>3389</v>
      </c>
      <c r="I13" s="30" t="s">
        <v>3384</v>
      </c>
      <c r="J13" s="43" t="s">
        <v>3399</v>
      </c>
    </row>
    <row r="14" ht="118.8" customHeight="1" spans="1:10">
      <c r="A14" s="25" t="s">
        <v>3400</v>
      </c>
      <c r="B14" s="26" t="s">
        <v>3401</v>
      </c>
      <c r="C14" s="38" t="s">
        <v>3378</v>
      </c>
      <c r="D14" s="28" t="s">
        <v>3379</v>
      </c>
      <c r="E14" s="29" t="s">
        <v>3402</v>
      </c>
      <c r="F14" s="30" t="s">
        <v>3392</v>
      </c>
      <c r="G14" s="31" t="s">
        <v>3403</v>
      </c>
      <c r="H14" s="30" t="s">
        <v>3404</v>
      </c>
      <c r="I14" s="30" t="s">
        <v>3384</v>
      </c>
      <c r="J14" s="43" t="s">
        <v>3405</v>
      </c>
    </row>
    <row r="15" spans="1:10">
      <c r="A15" s="32"/>
      <c r="B15" s="33"/>
      <c r="C15" s="27" t="s">
        <v>3378</v>
      </c>
      <c r="D15" s="28" t="s">
        <v>3386</v>
      </c>
      <c r="E15" s="29" t="s">
        <v>3406</v>
      </c>
      <c r="F15" s="30" t="s">
        <v>3392</v>
      </c>
      <c r="G15" s="31" t="s">
        <v>3407</v>
      </c>
      <c r="H15" s="30" t="s">
        <v>3389</v>
      </c>
      <c r="I15" s="30" t="s">
        <v>3408</v>
      </c>
      <c r="J15" s="43" t="s">
        <v>3409</v>
      </c>
    </row>
    <row r="16" ht="32.4" spans="1:10">
      <c r="A16" s="32"/>
      <c r="B16" s="33"/>
      <c r="C16" s="35"/>
      <c r="D16" s="28" t="s">
        <v>3386</v>
      </c>
      <c r="E16" s="29" t="s">
        <v>3410</v>
      </c>
      <c r="F16" s="30" t="s">
        <v>3392</v>
      </c>
      <c r="G16" s="31" t="s">
        <v>3393</v>
      </c>
      <c r="H16" s="30" t="s">
        <v>3389</v>
      </c>
      <c r="I16" s="30" t="s">
        <v>3408</v>
      </c>
      <c r="J16" s="43" t="s">
        <v>3411</v>
      </c>
    </row>
    <row r="17" ht="21.6" spans="1:10">
      <c r="A17" s="32"/>
      <c r="B17" s="33"/>
      <c r="C17" s="27" t="s">
        <v>3395</v>
      </c>
      <c r="D17" s="28" t="s">
        <v>3412</v>
      </c>
      <c r="E17" s="29" t="s">
        <v>3413</v>
      </c>
      <c r="F17" s="30" t="s">
        <v>3381</v>
      </c>
      <c r="G17" s="31" t="s">
        <v>3414</v>
      </c>
      <c r="H17" s="30" t="s">
        <v>3389</v>
      </c>
      <c r="I17" s="30" t="s">
        <v>3384</v>
      </c>
      <c r="J17" s="43" t="s">
        <v>3415</v>
      </c>
    </row>
    <row r="18" ht="21.6" spans="1:10">
      <c r="A18" s="32"/>
      <c r="B18" s="33"/>
      <c r="C18" s="35"/>
      <c r="D18" s="28" t="s">
        <v>3412</v>
      </c>
      <c r="E18" s="29" t="s">
        <v>3416</v>
      </c>
      <c r="F18" s="30" t="s">
        <v>3381</v>
      </c>
      <c r="G18" s="31" t="s">
        <v>3417</v>
      </c>
      <c r="H18" s="30" t="s">
        <v>3389</v>
      </c>
      <c r="I18" s="30" t="s">
        <v>3384</v>
      </c>
      <c r="J18" s="43" t="s">
        <v>3418</v>
      </c>
    </row>
    <row r="19" ht="21.6" spans="1:10">
      <c r="A19" s="36"/>
      <c r="B19" s="37"/>
      <c r="C19" s="38" t="s">
        <v>3419</v>
      </c>
      <c r="D19" s="28" t="s">
        <v>3396</v>
      </c>
      <c r="E19" s="29" t="s">
        <v>3420</v>
      </c>
      <c r="F19" s="30" t="s">
        <v>3381</v>
      </c>
      <c r="G19" s="31" t="s">
        <v>3388</v>
      </c>
      <c r="H19" s="30" t="s">
        <v>3389</v>
      </c>
      <c r="I19" s="30" t="s">
        <v>3384</v>
      </c>
      <c r="J19" s="43" t="s">
        <v>3421</v>
      </c>
    </row>
    <row r="20" s="11" customFormat="1" ht="28.5" customHeight="1" spans="1:10">
      <c r="A20" s="39" t="s">
        <v>3422</v>
      </c>
      <c r="B20" s="40"/>
      <c r="C20" s="40"/>
      <c r="D20" s="40"/>
      <c r="E20" s="40"/>
      <c r="F20" s="40"/>
      <c r="G20" s="40"/>
      <c r="H20" s="40"/>
      <c r="I20" s="40"/>
      <c r="J20" s="44"/>
    </row>
    <row r="21" ht="66.6" customHeight="1" spans="1:10">
      <c r="A21" s="25" t="s">
        <v>3423</v>
      </c>
      <c r="B21" s="26" t="s">
        <v>3424</v>
      </c>
      <c r="C21" s="27" t="s">
        <v>3378</v>
      </c>
      <c r="D21" s="25" t="s">
        <v>3379</v>
      </c>
      <c r="E21" s="29" t="s">
        <v>3425</v>
      </c>
      <c r="F21" s="30" t="s">
        <v>3381</v>
      </c>
      <c r="G21" s="31" t="s">
        <v>3426</v>
      </c>
      <c r="H21" s="30" t="s">
        <v>3427</v>
      </c>
      <c r="I21" s="30" t="s">
        <v>3384</v>
      </c>
      <c r="J21" s="43" t="s">
        <v>3428</v>
      </c>
    </row>
    <row r="22" ht="21.6" spans="1:10">
      <c r="A22" s="32"/>
      <c r="B22" s="33"/>
      <c r="C22" s="34"/>
      <c r="D22" s="32"/>
      <c r="E22" s="29" t="s">
        <v>3429</v>
      </c>
      <c r="F22" s="30" t="s">
        <v>3381</v>
      </c>
      <c r="G22" s="31" t="s">
        <v>3430</v>
      </c>
      <c r="H22" s="30" t="s">
        <v>3431</v>
      </c>
      <c r="I22" s="30" t="s">
        <v>3384</v>
      </c>
      <c r="J22" s="43" t="s">
        <v>3432</v>
      </c>
    </row>
    <row r="23" spans="1:10">
      <c r="A23" s="32"/>
      <c r="B23" s="33"/>
      <c r="C23" s="35"/>
      <c r="D23" s="36"/>
      <c r="E23" s="29" t="s">
        <v>3433</v>
      </c>
      <c r="F23" s="30" t="s">
        <v>3381</v>
      </c>
      <c r="G23" s="31" t="s">
        <v>3434</v>
      </c>
      <c r="H23" s="30" t="s">
        <v>3435</v>
      </c>
      <c r="I23" s="30" t="s">
        <v>3384</v>
      </c>
      <c r="J23" s="43" t="s">
        <v>3436</v>
      </c>
    </row>
    <row r="24" ht="21.6" spans="1:10">
      <c r="A24" s="32"/>
      <c r="B24" s="33"/>
      <c r="C24" s="27" t="s">
        <v>3395</v>
      </c>
      <c r="D24" s="25" t="s">
        <v>3437</v>
      </c>
      <c r="E24" s="29" t="s">
        <v>3438</v>
      </c>
      <c r="F24" s="30" t="s">
        <v>3381</v>
      </c>
      <c r="G24" s="31" t="s">
        <v>3439</v>
      </c>
      <c r="H24" s="30" t="s">
        <v>3440</v>
      </c>
      <c r="I24" s="30" t="s">
        <v>3384</v>
      </c>
      <c r="J24" s="43" t="s">
        <v>3441</v>
      </c>
    </row>
    <row r="25" spans="1:10">
      <c r="A25" s="32"/>
      <c r="B25" s="33"/>
      <c r="C25" s="35"/>
      <c r="D25" s="36"/>
      <c r="E25" s="29" t="s">
        <v>3442</v>
      </c>
      <c r="F25" s="30" t="s">
        <v>3381</v>
      </c>
      <c r="G25" s="31" t="s">
        <v>3443</v>
      </c>
      <c r="H25" s="30" t="s">
        <v>3404</v>
      </c>
      <c r="I25" s="30" t="s">
        <v>3384</v>
      </c>
      <c r="J25" s="43" t="s">
        <v>3444</v>
      </c>
    </row>
    <row r="26" ht="32.4" spans="1:10">
      <c r="A26" s="36"/>
      <c r="B26" s="37"/>
      <c r="C26" s="38" t="s">
        <v>3419</v>
      </c>
      <c r="D26" s="28" t="s">
        <v>3396</v>
      </c>
      <c r="E26" s="29" t="s">
        <v>3445</v>
      </c>
      <c r="F26" s="30" t="s">
        <v>3381</v>
      </c>
      <c r="G26" s="31" t="s">
        <v>3446</v>
      </c>
      <c r="H26" s="30" t="s">
        <v>3389</v>
      </c>
      <c r="I26" s="30" t="s">
        <v>3384</v>
      </c>
      <c r="J26" s="43" t="s">
        <v>3447</v>
      </c>
    </row>
    <row r="27" s="11" customFormat="1" ht="28.5" customHeight="1" spans="1:10">
      <c r="A27" s="39" t="s">
        <v>3448</v>
      </c>
      <c r="B27" s="40"/>
      <c r="C27" s="40"/>
      <c r="D27" s="40"/>
      <c r="E27" s="40"/>
      <c r="F27" s="40"/>
      <c r="G27" s="40"/>
      <c r="H27" s="40"/>
      <c r="I27" s="40"/>
      <c r="J27" s="44"/>
    </row>
    <row r="28" ht="27" customHeight="1" spans="1:10">
      <c r="A28" s="25" t="s">
        <v>3449</v>
      </c>
      <c r="B28" s="26" t="s">
        <v>3450</v>
      </c>
      <c r="C28" s="27" t="s">
        <v>3378</v>
      </c>
      <c r="D28" s="25" t="s">
        <v>3379</v>
      </c>
      <c r="E28" s="29" t="s">
        <v>3451</v>
      </c>
      <c r="F28" s="30" t="s">
        <v>3392</v>
      </c>
      <c r="G28" s="31" t="s">
        <v>3452</v>
      </c>
      <c r="H28" s="30" t="s">
        <v>3383</v>
      </c>
      <c r="I28" s="30" t="s">
        <v>3384</v>
      </c>
      <c r="J28" s="43" t="s">
        <v>3453</v>
      </c>
    </row>
    <row r="29" ht="21.6" spans="1:10">
      <c r="A29" s="32"/>
      <c r="B29" s="33"/>
      <c r="C29" s="34"/>
      <c r="D29" s="32"/>
      <c r="E29" s="29" t="s">
        <v>3454</v>
      </c>
      <c r="F29" s="30" t="s">
        <v>3392</v>
      </c>
      <c r="G29" s="31" t="s">
        <v>3430</v>
      </c>
      <c r="H29" s="30" t="s">
        <v>3404</v>
      </c>
      <c r="I29" s="30" t="s">
        <v>3384</v>
      </c>
      <c r="J29" s="43" t="s">
        <v>3455</v>
      </c>
    </row>
    <row r="30" ht="32.4" spans="1:10">
      <c r="A30" s="32"/>
      <c r="B30" s="33"/>
      <c r="C30" s="34"/>
      <c r="D30" s="32"/>
      <c r="E30" s="29" t="s">
        <v>3456</v>
      </c>
      <c r="F30" s="30" t="s">
        <v>3381</v>
      </c>
      <c r="G30" s="31" t="s">
        <v>3414</v>
      </c>
      <c r="H30" s="30" t="s">
        <v>3404</v>
      </c>
      <c r="I30" s="30" t="s">
        <v>3384</v>
      </c>
      <c r="J30" s="43" t="s">
        <v>3457</v>
      </c>
    </row>
    <row r="31" ht="21.6" spans="1:10">
      <c r="A31" s="32"/>
      <c r="B31" s="33"/>
      <c r="C31" s="34"/>
      <c r="D31" s="32"/>
      <c r="E31" s="29" t="s">
        <v>3458</v>
      </c>
      <c r="F31" s="30" t="s">
        <v>3392</v>
      </c>
      <c r="G31" s="31" t="s">
        <v>3430</v>
      </c>
      <c r="H31" s="30" t="s">
        <v>3404</v>
      </c>
      <c r="I31" s="30" t="s">
        <v>3384</v>
      </c>
      <c r="J31" s="43" t="s">
        <v>3459</v>
      </c>
    </row>
    <row r="32" ht="21.6" spans="1:10">
      <c r="A32" s="32"/>
      <c r="B32" s="33"/>
      <c r="C32" s="34"/>
      <c r="D32" s="36"/>
      <c r="E32" s="29" t="s">
        <v>3460</v>
      </c>
      <c r="F32" s="30" t="s">
        <v>3392</v>
      </c>
      <c r="G32" s="31" t="s">
        <v>3461</v>
      </c>
      <c r="H32" s="30" t="s">
        <v>3431</v>
      </c>
      <c r="I32" s="30" t="s">
        <v>3384</v>
      </c>
      <c r="J32" s="43" t="s">
        <v>3462</v>
      </c>
    </row>
    <row r="33" ht="32.4" customHeight="1" spans="1:10">
      <c r="A33" s="32"/>
      <c r="B33" s="33"/>
      <c r="C33" s="34"/>
      <c r="D33" s="25" t="s">
        <v>3386</v>
      </c>
      <c r="E33" s="29" t="s">
        <v>3463</v>
      </c>
      <c r="F33" s="30" t="s">
        <v>3392</v>
      </c>
      <c r="G33" s="31" t="s">
        <v>3393</v>
      </c>
      <c r="H33" s="30" t="s">
        <v>3389</v>
      </c>
      <c r="I33" s="30" t="s">
        <v>3384</v>
      </c>
      <c r="J33" s="43" t="s">
        <v>3464</v>
      </c>
    </row>
    <row r="34" ht="43.2" spans="1:10">
      <c r="A34" s="32"/>
      <c r="B34" s="33"/>
      <c r="C34" s="34"/>
      <c r="D34" s="36"/>
      <c r="E34" s="29" t="s">
        <v>3465</v>
      </c>
      <c r="F34" s="30" t="s">
        <v>3392</v>
      </c>
      <c r="G34" s="31" t="s">
        <v>3393</v>
      </c>
      <c r="H34" s="30" t="s">
        <v>3389</v>
      </c>
      <c r="I34" s="30" t="s">
        <v>3384</v>
      </c>
      <c r="J34" s="43" t="s">
        <v>3466</v>
      </c>
    </row>
    <row r="35" spans="1:10">
      <c r="A35" s="32"/>
      <c r="B35" s="33"/>
      <c r="C35" s="35"/>
      <c r="D35" s="28" t="s">
        <v>3467</v>
      </c>
      <c r="E35" s="29" t="s">
        <v>3468</v>
      </c>
      <c r="F35" s="30" t="s">
        <v>3392</v>
      </c>
      <c r="G35" s="31" t="s">
        <v>3393</v>
      </c>
      <c r="H35" s="30" t="s">
        <v>3389</v>
      </c>
      <c r="I35" s="30" t="s">
        <v>3384</v>
      </c>
      <c r="J35" s="43" t="s">
        <v>3469</v>
      </c>
    </row>
    <row r="36" ht="43.2" spans="1:10">
      <c r="A36" s="32"/>
      <c r="B36" s="33"/>
      <c r="C36" s="27" t="s">
        <v>3395</v>
      </c>
      <c r="D36" s="28" t="s">
        <v>3412</v>
      </c>
      <c r="E36" s="29" t="s">
        <v>3470</v>
      </c>
      <c r="F36" s="30" t="s">
        <v>3392</v>
      </c>
      <c r="G36" s="31" t="s">
        <v>3393</v>
      </c>
      <c r="H36" s="30" t="s">
        <v>3389</v>
      </c>
      <c r="I36" s="30" t="s">
        <v>3384</v>
      </c>
      <c r="J36" s="43" t="s">
        <v>3471</v>
      </c>
    </row>
    <row r="37" ht="21.6" spans="1:10">
      <c r="A37" s="32"/>
      <c r="B37" s="33"/>
      <c r="C37" s="34"/>
      <c r="D37" s="28" t="s">
        <v>3412</v>
      </c>
      <c r="E37" s="29" t="s">
        <v>3472</v>
      </c>
      <c r="F37" s="30" t="s">
        <v>3392</v>
      </c>
      <c r="G37" s="31" t="s">
        <v>3393</v>
      </c>
      <c r="H37" s="30" t="s">
        <v>3389</v>
      </c>
      <c r="I37" s="30" t="s">
        <v>3408</v>
      </c>
      <c r="J37" s="43" t="s">
        <v>3473</v>
      </c>
    </row>
    <row r="38" ht="32.4" spans="1:10">
      <c r="A38" s="32"/>
      <c r="B38" s="33"/>
      <c r="C38" s="35"/>
      <c r="D38" s="28" t="s">
        <v>3474</v>
      </c>
      <c r="E38" s="29" t="s">
        <v>3475</v>
      </c>
      <c r="F38" s="30" t="s">
        <v>3392</v>
      </c>
      <c r="G38" s="31" t="s">
        <v>3476</v>
      </c>
      <c r="H38" s="30" t="s">
        <v>3477</v>
      </c>
      <c r="I38" s="30" t="s">
        <v>3384</v>
      </c>
      <c r="J38" s="43" t="s">
        <v>3478</v>
      </c>
    </row>
    <row r="39" ht="43.2" spans="1:10">
      <c r="A39" s="32"/>
      <c r="B39" s="33"/>
      <c r="C39" s="27" t="s">
        <v>3419</v>
      </c>
      <c r="D39" s="28" t="s">
        <v>3396</v>
      </c>
      <c r="E39" s="29" t="s">
        <v>3479</v>
      </c>
      <c r="F39" s="30" t="s">
        <v>3381</v>
      </c>
      <c r="G39" s="31" t="s">
        <v>3388</v>
      </c>
      <c r="H39" s="30" t="s">
        <v>3389</v>
      </c>
      <c r="I39" s="30" t="s">
        <v>3384</v>
      </c>
      <c r="J39" s="43" t="s">
        <v>3480</v>
      </c>
    </row>
    <row r="40" ht="32.4" spans="1:10">
      <c r="A40" s="36"/>
      <c r="B40" s="37"/>
      <c r="C40" s="35"/>
      <c r="D40" s="28" t="s">
        <v>3474</v>
      </c>
      <c r="E40" s="29" t="s">
        <v>3481</v>
      </c>
      <c r="F40" s="30" t="s">
        <v>3381</v>
      </c>
      <c r="G40" s="31" t="s">
        <v>3388</v>
      </c>
      <c r="H40" s="30" t="s">
        <v>3389</v>
      </c>
      <c r="I40" s="30" t="s">
        <v>3384</v>
      </c>
      <c r="J40" s="43" t="s">
        <v>3482</v>
      </c>
    </row>
    <row r="41" s="11" customFormat="1" ht="28.5" customHeight="1" spans="1:10">
      <c r="A41" s="39" t="s">
        <v>3483</v>
      </c>
      <c r="B41" s="40"/>
      <c r="C41" s="40"/>
      <c r="D41" s="40"/>
      <c r="E41" s="40"/>
      <c r="F41" s="40"/>
      <c r="G41" s="40"/>
      <c r="H41" s="40"/>
      <c r="I41" s="40"/>
      <c r="J41" s="44"/>
    </row>
    <row r="42" ht="41.4" customHeight="1" spans="1:10">
      <c r="A42" s="25" t="s">
        <v>3484</v>
      </c>
      <c r="B42" s="26" t="s">
        <v>3485</v>
      </c>
      <c r="C42" s="27" t="s">
        <v>3378</v>
      </c>
      <c r="D42" s="25" t="s">
        <v>3379</v>
      </c>
      <c r="E42" s="29" t="s">
        <v>3486</v>
      </c>
      <c r="F42" s="30" t="s">
        <v>3381</v>
      </c>
      <c r="G42" s="31" t="s">
        <v>3430</v>
      </c>
      <c r="H42" s="30" t="s">
        <v>3487</v>
      </c>
      <c r="I42" s="30" t="s">
        <v>3384</v>
      </c>
      <c r="J42" s="43" t="s">
        <v>3488</v>
      </c>
    </row>
    <row r="43" ht="21.6" spans="1:10">
      <c r="A43" s="32"/>
      <c r="B43" s="33"/>
      <c r="C43" s="34"/>
      <c r="D43" s="36"/>
      <c r="E43" s="29" t="s">
        <v>3489</v>
      </c>
      <c r="F43" s="30" t="s">
        <v>3381</v>
      </c>
      <c r="G43" s="31" t="s">
        <v>3426</v>
      </c>
      <c r="H43" s="30" t="s">
        <v>3383</v>
      </c>
      <c r="I43" s="30" t="s">
        <v>3384</v>
      </c>
      <c r="J43" s="43" t="s">
        <v>3490</v>
      </c>
    </row>
    <row r="44" ht="43.2" spans="1:10">
      <c r="A44" s="32"/>
      <c r="B44" s="33"/>
      <c r="C44" s="34"/>
      <c r="D44" s="28" t="s">
        <v>3386</v>
      </c>
      <c r="E44" s="29" t="s">
        <v>3491</v>
      </c>
      <c r="F44" s="30" t="s">
        <v>3392</v>
      </c>
      <c r="G44" s="31" t="s">
        <v>3393</v>
      </c>
      <c r="H44" s="30" t="s">
        <v>3389</v>
      </c>
      <c r="I44" s="30" t="s">
        <v>3408</v>
      </c>
      <c r="J44" s="43" t="s">
        <v>3492</v>
      </c>
    </row>
    <row r="45" ht="27" customHeight="1" spans="1:10">
      <c r="A45" s="32"/>
      <c r="B45" s="33"/>
      <c r="C45" s="35"/>
      <c r="D45" s="28" t="s">
        <v>3467</v>
      </c>
      <c r="E45" s="29" t="s">
        <v>3493</v>
      </c>
      <c r="F45" s="30" t="s">
        <v>3392</v>
      </c>
      <c r="G45" s="29" t="s">
        <v>3494</v>
      </c>
      <c r="H45" s="41" t="s">
        <v>3495</v>
      </c>
      <c r="I45" s="30" t="s">
        <v>3408</v>
      </c>
      <c r="J45" s="43" t="s">
        <v>3496</v>
      </c>
    </row>
    <row r="46" ht="39.6" customHeight="1" spans="1:10">
      <c r="A46" s="32"/>
      <c r="B46" s="33"/>
      <c r="C46" s="38" t="s">
        <v>3395</v>
      </c>
      <c r="D46" s="28" t="s">
        <v>3412</v>
      </c>
      <c r="E46" s="29" t="s">
        <v>3497</v>
      </c>
      <c r="F46" s="30" t="s">
        <v>3392</v>
      </c>
      <c r="G46" s="31" t="s">
        <v>3498</v>
      </c>
      <c r="H46" s="30" t="s">
        <v>3499</v>
      </c>
      <c r="I46" s="30" t="s">
        <v>3408</v>
      </c>
      <c r="J46" s="43" t="s">
        <v>3500</v>
      </c>
    </row>
    <row r="47" ht="43.2" spans="1:10">
      <c r="A47" s="36"/>
      <c r="B47" s="37"/>
      <c r="C47" s="38" t="s">
        <v>3419</v>
      </c>
      <c r="D47" s="28" t="s">
        <v>3396</v>
      </c>
      <c r="E47" s="29" t="s">
        <v>3501</v>
      </c>
      <c r="F47" s="30" t="s">
        <v>3392</v>
      </c>
      <c r="G47" s="31" t="s">
        <v>3398</v>
      </c>
      <c r="H47" s="30" t="s">
        <v>3389</v>
      </c>
      <c r="I47" s="30" t="s">
        <v>3408</v>
      </c>
      <c r="J47" s="43" t="s">
        <v>3502</v>
      </c>
    </row>
    <row r="48" s="11" customFormat="1" ht="28.5" customHeight="1" spans="1:10">
      <c r="A48" s="39" t="s">
        <v>3503</v>
      </c>
      <c r="B48" s="40"/>
      <c r="C48" s="40"/>
      <c r="D48" s="40"/>
      <c r="E48" s="40"/>
      <c r="F48" s="40"/>
      <c r="G48" s="40"/>
      <c r="H48" s="40"/>
      <c r="I48" s="40"/>
      <c r="J48" s="44"/>
    </row>
    <row r="49" ht="54" customHeight="1" spans="1:10">
      <c r="A49" s="25" t="s">
        <v>3504</v>
      </c>
      <c r="B49" s="26" t="s">
        <v>3505</v>
      </c>
      <c r="C49" s="27" t="s">
        <v>3378</v>
      </c>
      <c r="D49" s="25" t="s">
        <v>3379</v>
      </c>
      <c r="E49" s="29" t="s">
        <v>3506</v>
      </c>
      <c r="F49" s="30" t="s">
        <v>3392</v>
      </c>
      <c r="G49" s="31" t="s">
        <v>3461</v>
      </c>
      <c r="H49" s="30" t="s">
        <v>3404</v>
      </c>
      <c r="I49" s="30" t="s">
        <v>3384</v>
      </c>
      <c r="J49" s="43" t="s">
        <v>3507</v>
      </c>
    </row>
    <row r="50" spans="1:10">
      <c r="A50" s="32"/>
      <c r="B50" s="33"/>
      <c r="C50" s="34"/>
      <c r="D50" s="36"/>
      <c r="E50" s="29" t="s">
        <v>3508</v>
      </c>
      <c r="F50" s="30" t="s">
        <v>3392</v>
      </c>
      <c r="G50" s="31" t="s">
        <v>3509</v>
      </c>
      <c r="H50" s="30" t="s">
        <v>3510</v>
      </c>
      <c r="I50" s="30" t="s">
        <v>3384</v>
      </c>
      <c r="J50" s="43" t="s">
        <v>3511</v>
      </c>
    </row>
    <row r="51" ht="21.6" spans="1:10">
      <c r="A51" s="32"/>
      <c r="B51" s="33"/>
      <c r="C51" s="34"/>
      <c r="D51" s="25" t="s">
        <v>3386</v>
      </c>
      <c r="E51" s="29" t="s">
        <v>3512</v>
      </c>
      <c r="F51" s="30" t="s">
        <v>3392</v>
      </c>
      <c r="G51" s="31" t="s">
        <v>3393</v>
      </c>
      <c r="H51" s="30" t="s">
        <v>3389</v>
      </c>
      <c r="I51" s="30" t="s">
        <v>3384</v>
      </c>
      <c r="J51" s="43" t="s">
        <v>3513</v>
      </c>
    </row>
    <row r="52" ht="22.8" customHeight="1" spans="1:10">
      <c r="A52" s="32"/>
      <c r="B52" s="33"/>
      <c r="C52" s="34"/>
      <c r="D52" s="36"/>
      <c r="E52" s="29" t="s">
        <v>3514</v>
      </c>
      <c r="F52" s="30" t="s">
        <v>3392</v>
      </c>
      <c r="G52" s="31" t="s">
        <v>3393</v>
      </c>
      <c r="H52" s="30" t="s">
        <v>3389</v>
      </c>
      <c r="I52" s="30" t="s">
        <v>3384</v>
      </c>
      <c r="J52" s="43" t="s">
        <v>3515</v>
      </c>
    </row>
    <row r="53" ht="15.6" customHeight="1" spans="1:10">
      <c r="A53" s="32"/>
      <c r="B53" s="33"/>
      <c r="C53" s="35"/>
      <c r="D53" s="28" t="s">
        <v>3467</v>
      </c>
      <c r="E53" s="29" t="s">
        <v>3516</v>
      </c>
      <c r="F53" s="30" t="s">
        <v>3392</v>
      </c>
      <c r="G53" s="31" t="s">
        <v>3393</v>
      </c>
      <c r="H53" s="30" t="s">
        <v>3389</v>
      </c>
      <c r="I53" s="30" t="s">
        <v>3384</v>
      </c>
      <c r="J53" s="43" t="s">
        <v>3513</v>
      </c>
    </row>
    <row r="54" ht="21.6" spans="1:10">
      <c r="A54" s="32"/>
      <c r="B54" s="33"/>
      <c r="C54" s="27" t="s">
        <v>3395</v>
      </c>
      <c r="D54" s="25" t="s">
        <v>3412</v>
      </c>
      <c r="E54" s="29" t="s">
        <v>3517</v>
      </c>
      <c r="F54" s="30" t="s">
        <v>3392</v>
      </c>
      <c r="G54" s="31" t="s">
        <v>3393</v>
      </c>
      <c r="H54" s="30" t="s">
        <v>3389</v>
      </c>
      <c r="I54" s="30" t="s">
        <v>3384</v>
      </c>
      <c r="J54" s="43" t="s">
        <v>3518</v>
      </c>
    </row>
    <row r="55" ht="21.6" spans="1:10">
      <c r="A55" s="32"/>
      <c r="B55" s="33"/>
      <c r="C55" s="35"/>
      <c r="D55" s="36"/>
      <c r="E55" s="29" t="s">
        <v>3519</v>
      </c>
      <c r="F55" s="30" t="s">
        <v>3392</v>
      </c>
      <c r="G55" s="31" t="s">
        <v>3443</v>
      </c>
      <c r="H55" s="30" t="s">
        <v>3404</v>
      </c>
      <c r="I55" s="30" t="s">
        <v>3384</v>
      </c>
      <c r="J55" s="43" t="s">
        <v>3520</v>
      </c>
    </row>
    <row r="56" ht="54" spans="1:10">
      <c r="A56" s="36"/>
      <c r="B56" s="37"/>
      <c r="C56" s="38" t="s">
        <v>3419</v>
      </c>
      <c r="D56" s="28" t="s">
        <v>3396</v>
      </c>
      <c r="E56" s="29" t="s">
        <v>3521</v>
      </c>
      <c r="F56" s="30" t="s">
        <v>3381</v>
      </c>
      <c r="G56" s="31" t="s">
        <v>3388</v>
      </c>
      <c r="H56" s="30" t="s">
        <v>3389</v>
      </c>
      <c r="I56" s="30" t="s">
        <v>3384</v>
      </c>
      <c r="J56" s="43" t="s">
        <v>3522</v>
      </c>
    </row>
    <row r="57" s="11" customFormat="1" ht="28.5" customHeight="1" spans="1:10">
      <c r="A57" s="39" t="s">
        <v>3523</v>
      </c>
      <c r="B57" s="40"/>
      <c r="C57" s="40"/>
      <c r="D57" s="40"/>
      <c r="E57" s="40"/>
      <c r="F57" s="40"/>
      <c r="G57" s="40"/>
      <c r="H57" s="40"/>
      <c r="I57" s="40"/>
      <c r="J57" s="44"/>
    </row>
    <row r="58" ht="28.8" customHeight="1" spans="1:10">
      <c r="A58" s="25" t="s">
        <v>3524</v>
      </c>
      <c r="B58" s="26" t="s">
        <v>3525</v>
      </c>
      <c r="C58" s="38" t="s">
        <v>3378</v>
      </c>
      <c r="D58" s="28" t="s">
        <v>3379</v>
      </c>
      <c r="E58" s="29" t="s">
        <v>3526</v>
      </c>
      <c r="F58" s="30" t="s">
        <v>3381</v>
      </c>
      <c r="G58" s="31" t="s">
        <v>3452</v>
      </c>
      <c r="H58" s="30" t="s">
        <v>3487</v>
      </c>
      <c r="I58" s="30" t="s">
        <v>3384</v>
      </c>
      <c r="J58" s="43" t="s">
        <v>3527</v>
      </c>
    </row>
    <row r="59" ht="15.6" customHeight="1" spans="1:10">
      <c r="A59" s="32"/>
      <c r="B59" s="33"/>
      <c r="C59" s="38" t="s">
        <v>3378</v>
      </c>
      <c r="D59" s="28" t="s">
        <v>3386</v>
      </c>
      <c r="E59" s="29" t="s">
        <v>3528</v>
      </c>
      <c r="F59" s="30" t="s">
        <v>3381</v>
      </c>
      <c r="G59" s="31" t="s">
        <v>3393</v>
      </c>
      <c r="H59" s="30" t="s">
        <v>3529</v>
      </c>
      <c r="I59" s="30" t="s">
        <v>3384</v>
      </c>
      <c r="J59" s="43" t="s">
        <v>3530</v>
      </c>
    </row>
    <row r="60" ht="21.6" spans="1:10">
      <c r="A60" s="32"/>
      <c r="B60" s="33"/>
      <c r="C60" s="27" t="s">
        <v>3395</v>
      </c>
      <c r="D60" s="28" t="s">
        <v>3437</v>
      </c>
      <c r="E60" s="29" t="s">
        <v>3531</v>
      </c>
      <c r="F60" s="30" t="s">
        <v>3381</v>
      </c>
      <c r="G60" s="31" t="s">
        <v>3532</v>
      </c>
      <c r="H60" s="30" t="s">
        <v>3440</v>
      </c>
      <c r="I60" s="30" t="s">
        <v>3384</v>
      </c>
      <c r="J60" s="43" t="s">
        <v>3533</v>
      </c>
    </row>
    <row r="61" ht="21.6" spans="1:10">
      <c r="A61" s="32"/>
      <c r="B61" s="33"/>
      <c r="C61" s="35"/>
      <c r="D61" s="28" t="s">
        <v>3412</v>
      </c>
      <c r="E61" s="29" t="s">
        <v>3534</v>
      </c>
      <c r="F61" s="30" t="s">
        <v>3381</v>
      </c>
      <c r="G61" s="31" t="s">
        <v>3393</v>
      </c>
      <c r="H61" s="30" t="s">
        <v>3535</v>
      </c>
      <c r="I61" s="30" t="s">
        <v>3384</v>
      </c>
      <c r="J61" s="43" t="s">
        <v>3536</v>
      </c>
    </row>
    <row r="62" ht="30" customHeight="1" spans="1:10">
      <c r="A62" s="36"/>
      <c r="B62" s="37"/>
      <c r="C62" s="38" t="s">
        <v>3419</v>
      </c>
      <c r="D62" s="28" t="s">
        <v>3396</v>
      </c>
      <c r="E62" s="29" t="s">
        <v>3537</v>
      </c>
      <c r="F62" s="30" t="s">
        <v>3381</v>
      </c>
      <c r="G62" s="31" t="s">
        <v>3398</v>
      </c>
      <c r="H62" s="30" t="s">
        <v>3389</v>
      </c>
      <c r="I62" s="30" t="s">
        <v>3384</v>
      </c>
      <c r="J62" s="43" t="s">
        <v>3538</v>
      </c>
    </row>
    <row r="63" ht="169.8" customHeight="1" spans="1:10">
      <c r="A63" s="25" t="s">
        <v>3539</v>
      </c>
      <c r="B63" s="26" t="s">
        <v>3540</v>
      </c>
      <c r="C63" s="38" t="s">
        <v>3378</v>
      </c>
      <c r="D63" s="28" t="s">
        <v>3379</v>
      </c>
      <c r="E63" s="29" t="s">
        <v>3541</v>
      </c>
      <c r="F63" s="30" t="s">
        <v>3381</v>
      </c>
      <c r="G63" s="31" t="s">
        <v>3542</v>
      </c>
      <c r="H63" s="30" t="s">
        <v>3543</v>
      </c>
      <c r="I63" s="30" t="s">
        <v>3384</v>
      </c>
      <c r="J63" s="43" t="s">
        <v>3544</v>
      </c>
    </row>
    <row r="64" ht="21.6" spans="1:10">
      <c r="A64" s="32"/>
      <c r="B64" s="33"/>
      <c r="C64" s="38" t="s">
        <v>3378</v>
      </c>
      <c r="D64" s="28" t="s">
        <v>3176</v>
      </c>
      <c r="E64" s="29" t="s">
        <v>3545</v>
      </c>
      <c r="F64" s="30" t="s">
        <v>3381</v>
      </c>
      <c r="G64" s="31" t="s">
        <v>3546</v>
      </c>
      <c r="H64" s="30" t="s">
        <v>3389</v>
      </c>
      <c r="I64" s="30" t="s">
        <v>3384</v>
      </c>
      <c r="J64" s="43" t="s">
        <v>3547</v>
      </c>
    </row>
    <row r="65" ht="21.6" spans="1:10">
      <c r="A65" s="32"/>
      <c r="B65" s="33"/>
      <c r="C65" s="38" t="s">
        <v>3176</v>
      </c>
      <c r="D65" s="28" t="s">
        <v>3386</v>
      </c>
      <c r="E65" s="29" t="s">
        <v>3548</v>
      </c>
      <c r="F65" s="30" t="s">
        <v>3392</v>
      </c>
      <c r="G65" s="31" t="s">
        <v>3407</v>
      </c>
      <c r="H65" s="30" t="s">
        <v>3389</v>
      </c>
      <c r="I65" s="30" t="s">
        <v>3384</v>
      </c>
      <c r="J65" s="43" t="s">
        <v>3549</v>
      </c>
    </row>
    <row r="66" ht="21.6" spans="1:10">
      <c r="A66" s="32"/>
      <c r="B66" s="33"/>
      <c r="C66" s="38" t="s">
        <v>3395</v>
      </c>
      <c r="D66" s="28" t="s">
        <v>3437</v>
      </c>
      <c r="E66" s="29" t="s">
        <v>3550</v>
      </c>
      <c r="F66" s="30" t="s">
        <v>3381</v>
      </c>
      <c r="G66" s="31" t="s">
        <v>3551</v>
      </c>
      <c r="H66" s="30" t="s">
        <v>3552</v>
      </c>
      <c r="I66" s="30" t="s">
        <v>3408</v>
      </c>
      <c r="J66" s="43" t="s">
        <v>3553</v>
      </c>
    </row>
    <row r="67" ht="21.6" spans="1:10">
      <c r="A67" s="32"/>
      <c r="B67" s="33"/>
      <c r="C67" s="38" t="s">
        <v>3176</v>
      </c>
      <c r="D67" s="28" t="s">
        <v>3412</v>
      </c>
      <c r="E67" s="29" t="s">
        <v>3554</v>
      </c>
      <c r="F67" s="30" t="s">
        <v>3381</v>
      </c>
      <c r="G67" s="31" t="s">
        <v>3452</v>
      </c>
      <c r="H67" s="30" t="s">
        <v>3487</v>
      </c>
      <c r="I67" s="30" t="s">
        <v>3384</v>
      </c>
      <c r="J67" s="43" t="s">
        <v>3555</v>
      </c>
    </row>
    <row r="68" ht="21.6" spans="1:10">
      <c r="A68" s="36"/>
      <c r="B68" s="37"/>
      <c r="C68" s="38" t="s">
        <v>3419</v>
      </c>
      <c r="D68" s="28" t="s">
        <v>3396</v>
      </c>
      <c r="E68" s="29" t="s">
        <v>3556</v>
      </c>
      <c r="F68" s="30" t="s">
        <v>3381</v>
      </c>
      <c r="G68" s="31" t="s">
        <v>3388</v>
      </c>
      <c r="H68" s="30" t="s">
        <v>3389</v>
      </c>
      <c r="I68" s="30" t="s">
        <v>3384</v>
      </c>
      <c r="J68" s="43" t="s">
        <v>3557</v>
      </c>
    </row>
    <row r="69" ht="17.4" customHeight="1" spans="1:10">
      <c r="A69" s="25" t="s">
        <v>3558</v>
      </c>
      <c r="B69" s="26" t="s">
        <v>3559</v>
      </c>
      <c r="C69" s="38" t="s">
        <v>3378</v>
      </c>
      <c r="D69" s="28" t="s">
        <v>3379</v>
      </c>
      <c r="E69" s="29" t="s">
        <v>3560</v>
      </c>
      <c r="F69" s="30" t="s">
        <v>3381</v>
      </c>
      <c r="G69" s="31" t="s">
        <v>3561</v>
      </c>
      <c r="H69" s="30" t="s">
        <v>3562</v>
      </c>
      <c r="I69" s="30" t="s">
        <v>3384</v>
      </c>
      <c r="J69" s="43" t="s">
        <v>3563</v>
      </c>
    </row>
    <row r="70" ht="21.6" spans="1:10">
      <c r="A70" s="32"/>
      <c r="B70" s="33"/>
      <c r="C70" s="38" t="s">
        <v>3378</v>
      </c>
      <c r="D70" s="28" t="s">
        <v>3176</v>
      </c>
      <c r="E70" s="29" t="s">
        <v>3564</v>
      </c>
      <c r="F70" s="30" t="s">
        <v>3381</v>
      </c>
      <c r="G70" s="31" t="s">
        <v>3565</v>
      </c>
      <c r="H70" s="30" t="s">
        <v>3562</v>
      </c>
      <c r="I70" s="30" t="s">
        <v>3384</v>
      </c>
      <c r="J70" s="43" t="s">
        <v>3566</v>
      </c>
    </row>
    <row r="71" ht="23.4" customHeight="1" spans="1:10">
      <c r="A71" s="32"/>
      <c r="B71" s="33"/>
      <c r="C71" s="38" t="s">
        <v>3176</v>
      </c>
      <c r="D71" s="28" t="s">
        <v>3386</v>
      </c>
      <c r="E71" s="29" t="s">
        <v>3567</v>
      </c>
      <c r="F71" s="30" t="s">
        <v>3381</v>
      </c>
      <c r="G71" s="31" t="s">
        <v>3398</v>
      </c>
      <c r="H71" s="30" t="s">
        <v>3389</v>
      </c>
      <c r="I71" s="30" t="s">
        <v>3384</v>
      </c>
      <c r="J71" s="43" t="s">
        <v>3568</v>
      </c>
    </row>
    <row r="72" ht="19.8" customHeight="1" spans="1:10">
      <c r="A72" s="32"/>
      <c r="B72" s="33"/>
      <c r="C72" s="38" t="s">
        <v>3176</v>
      </c>
      <c r="D72" s="28" t="s">
        <v>3467</v>
      </c>
      <c r="E72" s="29" t="s">
        <v>3569</v>
      </c>
      <c r="F72" s="30" t="s">
        <v>3392</v>
      </c>
      <c r="G72" s="31" t="s">
        <v>3570</v>
      </c>
      <c r="H72" s="30" t="s">
        <v>3176</v>
      </c>
      <c r="I72" s="30" t="s">
        <v>3408</v>
      </c>
      <c r="J72" s="43" t="s">
        <v>3569</v>
      </c>
    </row>
    <row r="73" ht="21.6" spans="1:10">
      <c r="A73" s="32"/>
      <c r="B73" s="33"/>
      <c r="C73" s="38" t="s">
        <v>3395</v>
      </c>
      <c r="D73" s="28" t="s">
        <v>3437</v>
      </c>
      <c r="E73" s="29" t="s">
        <v>3571</v>
      </c>
      <c r="F73" s="30" t="s">
        <v>3392</v>
      </c>
      <c r="G73" s="31" t="s">
        <v>3572</v>
      </c>
      <c r="H73" s="30" t="s">
        <v>3176</v>
      </c>
      <c r="I73" s="30" t="s">
        <v>3408</v>
      </c>
      <c r="J73" s="43" t="s">
        <v>3573</v>
      </c>
    </row>
    <row r="74" ht="21.6" spans="1:10">
      <c r="A74" s="32"/>
      <c r="B74" s="33"/>
      <c r="C74" s="38" t="s">
        <v>3176</v>
      </c>
      <c r="D74" s="28" t="s">
        <v>3412</v>
      </c>
      <c r="E74" s="29" t="s">
        <v>3574</v>
      </c>
      <c r="F74" s="30" t="s">
        <v>3381</v>
      </c>
      <c r="G74" s="31" t="s">
        <v>3417</v>
      </c>
      <c r="H74" s="30" t="s">
        <v>3389</v>
      </c>
      <c r="I74" s="30" t="s">
        <v>3384</v>
      </c>
      <c r="J74" s="43" t="s">
        <v>3575</v>
      </c>
    </row>
    <row r="75" ht="21.6" spans="1:10">
      <c r="A75" s="36"/>
      <c r="B75" s="37"/>
      <c r="C75" s="38" t="s">
        <v>3419</v>
      </c>
      <c r="D75" s="28" t="s">
        <v>3396</v>
      </c>
      <c r="E75" s="29" t="s">
        <v>3576</v>
      </c>
      <c r="F75" s="30" t="s">
        <v>3381</v>
      </c>
      <c r="G75" s="31" t="s">
        <v>3388</v>
      </c>
      <c r="H75" s="30" t="s">
        <v>3389</v>
      </c>
      <c r="I75" s="30" t="s">
        <v>3384</v>
      </c>
      <c r="J75" s="43" t="s">
        <v>3577</v>
      </c>
    </row>
    <row r="76" ht="14.4" customHeight="1" spans="1:10">
      <c r="A76" s="25" t="s">
        <v>3578</v>
      </c>
      <c r="B76" s="26" t="s">
        <v>3579</v>
      </c>
      <c r="C76" s="27" t="s">
        <v>3378</v>
      </c>
      <c r="D76" s="25" t="s">
        <v>3379</v>
      </c>
      <c r="E76" s="29" t="s">
        <v>3580</v>
      </c>
      <c r="F76" s="30" t="s">
        <v>3381</v>
      </c>
      <c r="G76" s="31" t="s">
        <v>3581</v>
      </c>
      <c r="H76" s="30" t="s">
        <v>3582</v>
      </c>
      <c r="I76" s="30" t="s">
        <v>3384</v>
      </c>
      <c r="J76" s="43" t="s">
        <v>3583</v>
      </c>
    </row>
    <row r="77" spans="1:10">
      <c r="A77" s="32"/>
      <c r="B77" s="33"/>
      <c r="C77" s="34"/>
      <c r="D77" s="32"/>
      <c r="E77" s="29" t="s">
        <v>3584</v>
      </c>
      <c r="F77" s="30" t="s">
        <v>3381</v>
      </c>
      <c r="G77" s="31" t="s">
        <v>3585</v>
      </c>
      <c r="H77" s="30" t="s">
        <v>3582</v>
      </c>
      <c r="I77" s="30" t="s">
        <v>3384</v>
      </c>
      <c r="J77" s="43" t="s">
        <v>3586</v>
      </c>
    </row>
    <row r="78" ht="54" spans="1:10">
      <c r="A78" s="32"/>
      <c r="B78" s="33"/>
      <c r="C78" s="34"/>
      <c r="D78" s="36"/>
      <c r="E78" s="29" t="s">
        <v>3587</v>
      </c>
      <c r="F78" s="30" t="s">
        <v>3392</v>
      </c>
      <c r="G78" s="31" t="s">
        <v>3430</v>
      </c>
      <c r="H78" s="30" t="s">
        <v>3588</v>
      </c>
      <c r="I78" s="30" t="s">
        <v>3384</v>
      </c>
      <c r="J78" s="43" t="s">
        <v>3589</v>
      </c>
    </row>
    <row r="79" ht="43.2" spans="1:10">
      <c r="A79" s="32"/>
      <c r="B79" s="33"/>
      <c r="C79" s="34"/>
      <c r="D79" s="25" t="s">
        <v>3386</v>
      </c>
      <c r="E79" s="29" t="s">
        <v>3590</v>
      </c>
      <c r="F79" s="30" t="s">
        <v>3381</v>
      </c>
      <c r="G79" s="31" t="s">
        <v>3393</v>
      </c>
      <c r="H79" s="30" t="s">
        <v>3389</v>
      </c>
      <c r="I79" s="30" t="s">
        <v>3384</v>
      </c>
      <c r="J79" s="43" t="s">
        <v>3591</v>
      </c>
    </row>
    <row r="80" ht="43.2" spans="1:10">
      <c r="A80" s="32"/>
      <c r="B80" s="33"/>
      <c r="C80" s="34"/>
      <c r="D80" s="36"/>
      <c r="E80" s="29" t="s">
        <v>3592</v>
      </c>
      <c r="F80" s="30" t="s">
        <v>3392</v>
      </c>
      <c r="G80" s="31" t="s">
        <v>3393</v>
      </c>
      <c r="H80" s="30" t="s">
        <v>3389</v>
      </c>
      <c r="I80" s="30" t="s">
        <v>3384</v>
      </c>
      <c r="J80" s="43" t="s">
        <v>3593</v>
      </c>
    </row>
    <row r="81" ht="54" spans="1:10">
      <c r="A81" s="32"/>
      <c r="B81" s="33"/>
      <c r="C81" s="34"/>
      <c r="D81" s="28" t="s">
        <v>3467</v>
      </c>
      <c r="E81" s="29" t="s">
        <v>3594</v>
      </c>
      <c r="F81" s="30" t="s">
        <v>3381</v>
      </c>
      <c r="G81" s="31" t="s">
        <v>3388</v>
      </c>
      <c r="H81" s="30" t="s">
        <v>3389</v>
      </c>
      <c r="I81" s="30" t="s">
        <v>3384</v>
      </c>
      <c r="J81" s="43" t="s">
        <v>3595</v>
      </c>
    </row>
    <row r="82" ht="20.4" customHeight="1" spans="1:10">
      <c r="A82" s="32"/>
      <c r="B82" s="33"/>
      <c r="C82" s="35"/>
      <c r="D82" s="28" t="s">
        <v>3386</v>
      </c>
      <c r="E82" s="29" t="s">
        <v>3596</v>
      </c>
      <c r="F82" s="30" t="s">
        <v>3381</v>
      </c>
      <c r="G82" s="31" t="s">
        <v>3393</v>
      </c>
      <c r="H82" s="30" t="s">
        <v>3389</v>
      </c>
      <c r="I82" s="30" t="s">
        <v>3384</v>
      </c>
      <c r="J82" s="43" t="s">
        <v>3597</v>
      </c>
    </row>
    <row r="83" ht="54" spans="1:10">
      <c r="A83" s="32"/>
      <c r="B83" s="33"/>
      <c r="C83" s="38" t="s">
        <v>3395</v>
      </c>
      <c r="D83" s="28" t="s">
        <v>3412</v>
      </c>
      <c r="E83" s="29" t="s">
        <v>3598</v>
      </c>
      <c r="F83" s="30" t="s">
        <v>3392</v>
      </c>
      <c r="G83" s="31" t="s">
        <v>3407</v>
      </c>
      <c r="H83" s="30" t="s">
        <v>3599</v>
      </c>
      <c r="I83" s="30" t="s">
        <v>3384</v>
      </c>
      <c r="J83" s="43" t="s">
        <v>3600</v>
      </c>
    </row>
    <row r="84" ht="21.6" spans="1:10">
      <c r="A84" s="32"/>
      <c r="B84" s="33"/>
      <c r="C84" s="27" t="s">
        <v>3419</v>
      </c>
      <c r="D84" s="25" t="s">
        <v>3396</v>
      </c>
      <c r="E84" s="29" t="s">
        <v>3601</v>
      </c>
      <c r="F84" s="30" t="s">
        <v>3381</v>
      </c>
      <c r="G84" s="31" t="s">
        <v>3417</v>
      </c>
      <c r="H84" s="30" t="s">
        <v>3389</v>
      </c>
      <c r="I84" s="30" t="s">
        <v>3384</v>
      </c>
      <c r="J84" s="43" t="s">
        <v>3602</v>
      </c>
    </row>
    <row r="85" ht="32.4" spans="1:10">
      <c r="A85" s="32"/>
      <c r="B85" s="33"/>
      <c r="C85" s="34"/>
      <c r="D85" s="32"/>
      <c r="E85" s="29" t="s">
        <v>3603</v>
      </c>
      <c r="F85" s="30" t="s">
        <v>3381</v>
      </c>
      <c r="G85" s="31" t="s">
        <v>3417</v>
      </c>
      <c r="H85" s="30" t="s">
        <v>3389</v>
      </c>
      <c r="I85" s="30" t="s">
        <v>3384</v>
      </c>
      <c r="J85" s="43" t="s">
        <v>3604</v>
      </c>
    </row>
    <row r="86" ht="32.4" spans="1:10">
      <c r="A86" s="36"/>
      <c r="B86" s="37"/>
      <c r="C86" s="35"/>
      <c r="D86" s="36"/>
      <c r="E86" s="29" t="s">
        <v>3605</v>
      </c>
      <c r="F86" s="30" t="s">
        <v>3381</v>
      </c>
      <c r="G86" s="31" t="s">
        <v>3398</v>
      </c>
      <c r="H86" s="30" t="s">
        <v>3389</v>
      </c>
      <c r="I86" s="30" t="s">
        <v>3384</v>
      </c>
      <c r="J86" s="43" t="s">
        <v>3606</v>
      </c>
    </row>
    <row r="87" s="11" customFormat="1" ht="28.5" customHeight="1" spans="1:10">
      <c r="A87" s="39" t="s">
        <v>3607</v>
      </c>
      <c r="B87" s="40"/>
      <c r="C87" s="40"/>
      <c r="D87" s="40"/>
      <c r="E87" s="40"/>
      <c r="F87" s="40"/>
      <c r="G87" s="40"/>
      <c r="H87" s="40"/>
      <c r="I87" s="40"/>
      <c r="J87" s="44"/>
    </row>
    <row r="88" ht="34.2" customHeight="1" spans="1:10">
      <c r="A88" s="25" t="s">
        <v>3608</v>
      </c>
      <c r="B88" s="26" t="s">
        <v>3609</v>
      </c>
      <c r="C88" s="38" t="s">
        <v>3378</v>
      </c>
      <c r="D88" s="28" t="s">
        <v>3379</v>
      </c>
      <c r="E88" s="29" t="s">
        <v>3610</v>
      </c>
      <c r="F88" s="30" t="s">
        <v>3381</v>
      </c>
      <c r="G88" s="31" t="s">
        <v>3611</v>
      </c>
      <c r="H88" s="30" t="s">
        <v>3612</v>
      </c>
      <c r="I88" s="30" t="s">
        <v>3384</v>
      </c>
      <c r="J88" s="43" t="s">
        <v>3613</v>
      </c>
    </row>
    <row r="89" ht="21.6" spans="1:10">
      <c r="A89" s="32"/>
      <c r="B89" s="33"/>
      <c r="C89" s="38" t="s">
        <v>3378</v>
      </c>
      <c r="D89" s="28" t="s">
        <v>3176</v>
      </c>
      <c r="E89" s="29" t="s">
        <v>3614</v>
      </c>
      <c r="F89" s="30" t="s">
        <v>3381</v>
      </c>
      <c r="G89" s="31" t="s">
        <v>3615</v>
      </c>
      <c r="H89" s="30" t="s">
        <v>3404</v>
      </c>
      <c r="I89" s="30" t="s">
        <v>3384</v>
      </c>
      <c r="J89" s="43" t="s">
        <v>3616</v>
      </c>
    </row>
    <row r="90" ht="21.6" spans="1:10">
      <c r="A90" s="32"/>
      <c r="B90" s="33"/>
      <c r="C90" s="38" t="s">
        <v>3176</v>
      </c>
      <c r="D90" s="28" t="s">
        <v>3386</v>
      </c>
      <c r="E90" s="29" t="s">
        <v>3617</v>
      </c>
      <c r="F90" s="30" t="s">
        <v>3618</v>
      </c>
      <c r="G90" s="31" t="s">
        <v>3452</v>
      </c>
      <c r="H90" s="30" t="s">
        <v>3619</v>
      </c>
      <c r="I90" s="30" t="s">
        <v>3384</v>
      </c>
      <c r="J90" s="43" t="s">
        <v>3620</v>
      </c>
    </row>
    <row r="91" ht="64.8" spans="1:10">
      <c r="A91" s="32"/>
      <c r="B91" s="33"/>
      <c r="C91" s="38" t="s">
        <v>3176</v>
      </c>
      <c r="D91" s="28" t="s">
        <v>3176</v>
      </c>
      <c r="E91" s="29" t="s">
        <v>3621</v>
      </c>
      <c r="F91" s="30" t="s">
        <v>3381</v>
      </c>
      <c r="G91" s="31" t="s">
        <v>3417</v>
      </c>
      <c r="H91" s="30" t="s">
        <v>3389</v>
      </c>
      <c r="I91" s="30" t="s">
        <v>3384</v>
      </c>
      <c r="J91" s="43" t="s">
        <v>3622</v>
      </c>
    </row>
    <row r="92" ht="21.6" spans="1:10">
      <c r="A92" s="32"/>
      <c r="B92" s="33"/>
      <c r="C92" s="38" t="s">
        <v>3176</v>
      </c>
      <c r="D92" s="28" t="s">
        <v>3176</v>
      </c>
      <c r="E92" s="29" t="s">
        <v>3623</v>
      </c>
      <c r="F92" s="30" t="s">
        <v>3618</v>
      </c>
      <c r="G92" s="31" t="s">
        <v>3407</v>
      </c>
      <c r="H92" s="30" t="s">
        <v>3389</v>
      </c>
      <c r="I92" s="30" t="s">
        <v>3384</v>
      </c>
      <c r="J92" s="43" t="s">
        <v>3624</v>
      </c>
    </row>
    <row r="93" ht="21.6" spans="1:10">
      <c r="A93" s="32"/>
      <c r="B93" s="33"/>
      <c r="C93" s="38" t="s">
        <v>3176</v>
      </c>
      <c r="D93" s="28" t="s">
        <v>3467</v>
      </c>
      <c r="E93" s="29" t="s">
        <v>3625</v>
      </c>
      <c r="F93" s="30" t="s">
        <v>3381</v>
      </c>
      <c r="G93" s="31" t="s">
        <v>3393</v>
      </c>
      <c r="H93" s="30" t="s">
        <v>3389</v>
      </c>
      <c r="I93" s="30" t="s">
        <v>3384</v>
      </c>
      <c r="J93" s="43" t="s">
        <v>3626</v>
      </c>
    </row>
    <row r="94" ht="64.8" spans="1:10">
      <c r="A94" s="32"/>
      <c r="B94" s="33"/>
      <c r="C94" s="38" t="s">
        <v>3395</v>
      </c>
      <c r="D94" s="28" t="s">
        <v>3412</v>
      </c>
      <c r="E94" s="29" t="s">
        <v>3627</v>
      </c>
      <c r="F94" s="30" t="s">
        <v>3381</v>
      </c>
      <c r="G94" s="31" t="s">
        <v>3628</v>
      </c>
      <c r="H94" s="30" t="s">
        <v>3487</v>
      </c>
      <c r="I94" s="30" t="s">
        <v>3384</v>
      </c>
      <c r="J94" s="43" t="s">
        <v>3629</v>
      </c>
    </row>
    <row r="95" ht="75.6" spans="1:10">
      <c r="A95" s="32"/>
      <c r="B95" s="33"/>
      <c r="C95" s="38" t="s">
        <v>3176</v>
      </c>
      <c r="D95" s="28" t="s">
        <v>3176</v>
      </c>
      <c r="E95" s="29" t="s">
        <v>3630</v>
      </c>
      <c r="F95" s="30" t="s">
        <v>3381</v>
      </c>
      <c r="G95" s="31" t="s">
        <v>3631</v>
      </c>
      <c r="H95" s="30" t="s">
        <v>3389</v>
      </c>
      <c r="I95" s="30" t="s">
        <v>3384</v>
      </c>
      <c r="J95" s="43" t="s">
        <v>3632</v>
      </c>
    </row>
    <row r="96" ht="21.6" spans="1:10">
      <c r="A96" s="36"/>
      <c r="B96" s="37"/>
      <c r="C96" s="38" t="s">
        <v>3419</v>
      </c>
      <c r="D96" s="28" t="s">
        <v>3396</v>
      </c>
      <c r="E96" s="29" t="s">
        <v>3633</v>
      </c>
      <c r="F96" s="30" t="s">
        <v>3381</v>
      </c>
      <c r="G96" s="31" t="s">
        <v>3398</v>
      </c>
      <c r="H96" s="30" t="s">
        <v>3389</v>
      </c>
      <c r="I96" s="30" t="s">
        <v>3384</v>
      </c>
      <c r="J96" s="43" t="s">
        <v>3634</v>
      </c>
    </row>
    <row r="97" ht="22.2" customHeight="1" spans="1:10">
      <c r="A97" s="25" t="s">
        <v>3635</v>
      </c>
      <c r="B97" s="26" t="s">
        <v>3636</v>
      </c>
      <c r="C97" s="38" t="s">
        <v>3378</v>
      </c>
      <c r="D97" s="28" t="s">
        <v>3379</v>
      </c>
      <c r="E97" s="29" t="s">
        <v>3637</v>
      </c>
      <c r="F97" s="30" t="s">
        <v>3381</v>
      </c>
      <c r="G97" s="31" t="s">
        <v>3638</v>
      </c>
      <c r="H97" s="30" t="s">
        <v>3404</v>
      </c>
      <c r="I97" s="30" t="s">
        <v>3384</v>
      </c>
      <c r="J97" s="43" t="s">
        <v>3639</v>
      </c>
    </row>
    <row r="98" ht="15.6" customHeight="1" spans="1:10">
      <c r="A98" s="32"/>
      <c r="B98" s="33"/>
      <c r="C98" s="38" t="s">
        <v>3378</v>
      </c>
      <c r="D98" s="28" t="s">
        <v>3386</v>
      </c>
      <c r="E98" s="29" t="s">
        <v>3640</v>
      </c>
      <c r="F98" s="30" t="s">
        <v>3381</v>
      </c>
      <c r="G98" s="31" t="s">
        <v>3641</v>
      </c>
      <c r="H98" s="30" t="s">
        <v>3119</v>
      </c>
      <c r="I98" s="30" t="s">
        <v>3384</v>
      </c>
      <c r="J98" s="43" t="s">
        <v>3642</v>
      </c>
    </row>
    <row r="99" ht="17.4" customHeight="1" spans="1:10">
      <c r="A99" s="32"/>
      <c r="B99" s="33"/>
      <c r="C99" s="38" t="s">
        <v>3176</v>
      </c>
      <c r="D99" s="28" t="s">
        <v>3467</v>
      </c>
      <c r="E99" s="29" t="s">
        <v>3643</v>
      </c>
      <c r="F99" s="30" t="s">
        <v>3381</v>
      </c>
      <c r="G99" s="31" t="s">
        <v>3644</v>
      </c>
      <c r="H99" s="30" t="s">
        <v>3619</v>
      </c>
      <c r="I99" s="30" t="s">
        <v>3384</v>
      </c>
      <c r="J99" s="43" t="s">
        <v>3645</v>
      </c>
    </row>
    <row r="100" ht="21.6" spans="1:10">
      <c r="A100" s="32"/>
      <c r="B100" s="33"/>
      <c r="C100" s="38" t="s">
        <v>3395</v>
      </c>
      <c r="D100" s="28" t="s">
        <v>3412</v>
      </c>
      <c r="E100" s="29" t="s">
        <v>3646</v>
      </c>
      <c r="F100" s="30" t="s">
        <v>3381</v>
      </c>
      <c r="G100" s="31" t="s">
        <v>3647</v>
      </c>
      <c r="H100" s="30" t="s">
        <v>3648</v>
      </c>
      <c r="I100" s="30" t="s">
        <v>3384</v>
      </c>
      <c r="J100" s="43" t="s">
        <v>3649</v>
      </c>
    </row>
    <row r="101" ht="25.2" customHeight="1" spans="1:10">
      <c r="A101" s="36"/>
      <c r="B101" s="37"/>
      <c r="C101" s="38" t="s">
        <v>3419</v>
      </c>
      <c r="D101" s="28" t="s">
        <v>3396</v>
      </c>
      <c r="E101" s="29" t="s">
        <v>3650</v>
      </c>
      <c r="F101" s="30" t="s">
        <v>3392</v>
      </c>
      <c r="G101" s="31" t="s">
        <v>3398</v>
      </c>
      <c r="H101" s="30" t="s">
        <v>3389</v>
      </c>
      <c r="I101" s="30" t="s">
        <v>3408</v>
      </c>
      <c r="J101" s="43" t="s">
        <v>3651</v>
      </c>
    </row>
  </sheetData>
  <mergeCells count="60">
    <mergeCell ref="A2:J2"/>
    <mergeCell ref="A6:J6"/>
    <mergeCell ref="A20:J20"/>
    <mergeCell ref="A27:J27"/>
    <mergeCell ref="A41:J41"/>
    <mergeCell ref="A48:J48"/>
    <mergeCell ref="A57:J57"/>
    <mergeCell ref="A87:J87"/>
    <mergeCell ref="A7:A13"/>
    <mergeCell ref="A14:A19"/>
    <mergeCell ref="A21:A26"/>
    <mergeCell ref="A28:A40"/>
    <mergeCell ref="A42:A47"/>
    <mergeCell ref="A49:A56"/>
    <mergeCell ref="A58:A62"/>
    <mergeCell ref="A63:A68"/>
    <mergeCell ref="A69:A75"/>
    <mergeCell ref="A76:A86"/>
    <mergeCell ref="A88:A96"/>
    <mergeCell ref="A97:A101"/>
    <mergeCell ref="B7:B13"/>
    <mergeCell ref="B14:B19"/>
    <mergeCell ref="B21:B26"/>
    <mergeCell ref="B28:B40"/>
    <mergeCell ref="B42:B47"/>
    <mergeCell ref="B49:B56"/>
    <mergeCell ref="B58:B62"/>
    <mergeCell ref="B63:B68"/>
    <mergeCell ref="B69:B75"/>
    <mergeCell ref="B76:B86"/>
    <mergeCell ref="B88:B96"/>
    <mergeCell ref="B97:B101"/>
    <mergeCell ref="C7:C10"/>
    <mergeCell ref="C11:C12"/>
    <mergeCell ref="C15:C16"/>
    <mergeCell ref="C17:C18"/>
    <mergeCell ref="C21:C23"/>
    <mergeCell ref="C24:C25"/>
    <mergeCell ref="C28:C35"/>
    <mergeCell ref="C36:C38"/>
    <mergeCell ref="C39:C40"/>
    <mergeCell ref="C42:C45"/>
    <mergeCell ref="C49:C53"/>
    <mergeCell ref="C54:C55"/>
    <mergeCell ref="C60:C61"/>
    <mergeCell ref="C76:C82"/>
    <mergeCell ref="C84:C86"/>
    <mergeCell ref="D8:D10"/>
    <mergeCell ref="D11:D12"/>
    <mergeCell ref="D21:D23"/>
    <mergeCell ref="D24:D25"/>
    <mergeCell ref="D28:D32"/>
    <mergeCell ref="D33:D34"/>
    <mergeCell ref="D42:D43"/>
    <mergeCell ref="D49:D50"/>
    <mergeCell ref="D51:D52"/>
    <mergeCell ref="D54:D55"/>
    <mergeCell ref="D76:D78"/>
    <mergeCell ref="D79:D80"/>
    <mergeCell ref="D84:D86"/>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B5" sqref="B5"/>
    </sheetView>
  </sheetViews>
  <sheetFormatPr defaultColWidth="9" defaultRowHeight="14.4" outlineLevelCol="1"/>
  <cols>
    <col min="1" max="1" width="20.2222222222222" style="1" customWidth="1"/>
    <col min="2" max="2" width="96.4444444444444" style="1" customWidth="1"/>
    <col min="3" max="16384" width="9" style="1"/>
  </cols>
  <sheetData>
    <row r="1" ht="31.95" customHeight="1" spans="1:2">
      <c r="A1" s="2" t="s">
        <v>3652</v>
      </c>
      <c r="B1" s="2"/>
    </row>
    <row r="3" ht="40.05" customHeight="1" spans="1:2">
      <c r="A3" s="3" t="s">
        <v>3653</v>
      </c>
      <c r="B3" s="4" t="s">
        <v>3654</v>
      </c>
    </row>
    <row r="4" ht="52.8" customHeight="1" spans="1:2">
      <c r="A4" s="5" t="s">
        <v>3655</v>
      </c>
      <c r="B4" s="6" t="s">
        <v>3656</v>
      </c>
    </row>
    <row r="5" ht="103.2" customHeight="1" spans="1:2">
      <c r="A5" s="5" t="s">
        <v>3657</v>
      </c>
      <c r="B5" s="6" t="s">
        <v>3658</v>
      </c>
    </row>
    <row r="6" ht="58.8" customHeight="1" spans="1:2">
      <c r="A6" s="5" t="s">
        <v>3659</v>
      </c>
      <c r="B6" s="6" t="s">
        <v>3660</v>
      </c>
    </row>
    <row r="7" ht="45" customHeight="1" spans="1:2">
      <c r="A7" s="7" t="s">
        <v>3661</v>
      </c>
      <c r="B7" s="6" t="s">
        <v>3662</v>
      </c>
    </row>
    <row r="8" ht="45" customHeight="1" spans="1:2">
      <c r="A8" s="8"/>
      <c r="B8" s="8"/>
    </row>
    <row r="9" ht="45" customHeight="1" spans="1:2">
      <c r="A9" s="8"/>
      <c r="B9" s="8"/>
    </row>
    <row r="10" ht="45" customHeight="1" spans="1:2">
      <c r="A10" s="8"/>
      <c r="B10" s="8"/>
    </row>
    <row r="11" ht="45" customHeight="1" spans="1:2">
      <c r="A11" s="8"/>
      <c r="B11" s="8"/>
    </row>
    <row r="12" ht="45" customHeight="1" spans="1:2">
      <c r="A12" s="8"/>
      <c r="B12" s="8"/>
    </row>
    <row r="13" ht="45" customHeight="1" spans="1:2">
      <c r="A13" s="8"/>
      <c r="B13" s="8"/>
    </row>
  </sheetData>
  <mergeCells count="1">
    <mergeCell ref="A1:B1"/>
  </mergeCells>
  <conditionalFormatting sqref="A6">
    <cfRule type="expression" dxfId="1" priority="2" stopIfTrue="1">
      <formula>"len($A:$A)=3"</formula>
    </cfRule>
  </conditionalFormatting>
  <conditionalFormatting sqref="B7">
    <cfRule type="expression" dxfId="1" priority="1" stopIfTrue="1">
      <formula>"len($A:$A)=3"</formula>
    </cfRule>
  </conditionalFormatting>
  <conditionalFormatting sqref="A7 A4:B6">
    <cfRule type="expression" dxfId="1" priority="3"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1-1玉溪市一般公共预算收入情况表</vt:lpstr>
      <vt:lpstr>1-2玉溪市一般公共预算支出情况表</vt:lpstr>
      <vt:lpstr>1-3市本级一般公共预算收入情况表</vt:lpstr>
      <vt:lpstr>1-4市本级一般公共预算支出情况表（公开到项级）</vt:lpstr>
      <vt:lpstr>1-5市本级一般公共预算基本支出情况表（公开到款级）</vt:lpstr>
      <vt:lpstr>1-6市本级一般公共预算支出表(市对下转移支付项目)</vt:lpstr>
      <vt:lpstr>1-7玉溪市分地区税收返还和转移支付预算表</vt:lpstr>
      <vt:lpstr>1-8玉溪市市本级“三公”经费预算财政拨款情况统计表</vt:lpstr>
      <vt:lpstr>2-1玉溪市政府性基金预算收入情况表</vt:lpstr>
      <vt:lpstr>2-2玉溪市政府性基金预算支出情况表</vt:lpstr>
      <vt:lpstr>2-3市本级政府性基金预算收入情况表</vt:lpstr>
      <vt:lpstr>2-4市本级政府性基金预算支出情况表（公开到项级）</vt:lpstr>
      <vt:lpstr>2-5市本级政府性基金支出表(市对下转移支付)</vt:lpstr>
      <vt:lpstr>3-1玉溪市国有资本经营收入预算情况表</vt:lpstr>
      <vt:lpstr>3-2玉溪市国有资本经营支出预算情况表</vt:lpstr>
      <vt:lpstr>3-3市本级国有资本经营收入预算情况表</vt:lpstr>
      <vt:lpstr>3-4市本级国有资本经营支出预算情况表（公开到项级）</vt:lpstr>
      <vt:lpstr>3-5 玉溪市国有资本经营预算转移支付表 （分地区）</vt:lpstr>
      <vt:lpstr>3-6 国有资本经营预算转移支付表（分项目）</vt:lpstr>
      <vt:lpstr>4-1玉溪市社会保险基金收入预算情况表</vt:lpstr>
      <vt:lpstr>4-2玉溪市社会保险基金支出预算情况表</vt:lpstr>
      <vt:lpstr>4-3市本级社会保险基金收入预算情况表</vt:lpstr>
      <vt:lpstr>4-4市本级社会保险基金支出预算情况表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2024年云南省玉溪市本级政府专项债务限额和余额情况表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cp:lastModifiedBy>
  <dcterms:created xsi:type="dcterms:W3CDTF">2006-09-16T00:00:00Z</dcterms:created>
  <cp:lastPrinted>2020-05-07T10:46:00Z</cp:lastPrinted>
  <dcterms:modified xsi:type="dcterms:W3CDTF">2025-04-14T09:30:31Z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8671A797AE904F94B19C682F7E08FB75</vt:lpwstr>
  </property>
</Properties>
</file>