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<sst xmlns="http://schemas.openxmlformats.org/spreadsheetml/2006/main" count="908" uniqueCount="350">
  <si>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</si>
  <si>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</si>
  <si>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</si>
  <si>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</si>
  <si>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</si>
  <si>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</si>
  <si>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</si>
  <si>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</si>
  <si>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</si>
  <si>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</si>
  <si>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</si>
  <si>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</si>
  <si>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</si>
  <si>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</si>
  <si>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</si>
  <si>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</si>
  <si>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</si>
  <si>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</si>
  <si>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</si>
  <si>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</si>
  <si>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</si>
  <si>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</si>
  <si>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</si>
  <si>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</si>
  <si>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</si>
  <si>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</si>
  <si>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</si>
  <si>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</si>
  <si>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</si>
  <si>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</si>
  <si>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</si>
  <si>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</si>
  <si>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</si>
  <si>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</si>
  <si>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</si>
  <si>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</si>
  <si>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</si>
  <si>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</si>
  <si>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</si>
  <si>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</si>
  <si>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</si>
  <si>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</si>
  <si>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</si>
  <si>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</si>
  <si>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</si>
  <si>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</si>
  <si>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</si>
  <si>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</si>
  <si>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</si>
  <si>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</si>
  <si>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</si>
  <si>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</si>
  <si>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</si>
  <si>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</si>
  <si>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</si>
  <si>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</si>
  <si>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</si>
  <si>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</si>
  <si>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</si>
  <si>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</si>
  <si>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</si>
  <si>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</si>
  <si>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</si>
  <si>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102006</t>
  </si>
  <si>
    <t>玉溪市救灾物资储备中心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</si>
  <si>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</si>
  <si>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</si>
  <si>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</si>
  <si>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</si>
  <si>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</si>
  <si>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</si>
  <si>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</si>
  <si>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</si>
  <si>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</si>
  <si>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</si>
  <si>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</si>
  <si>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</si>
  <si>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</si>
  <si>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</si>
  <si>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</si>
  <si>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</si>
  <si>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</si>
  <si>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</si>
  <si>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</si>
  <si>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</si>
  <si>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</si>
  <si>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</si>
  <si>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</si>
  <si>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</si>
  <si>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</si>
  <si>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</si>
  <si>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</si>
  <si>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222</t>
  </si>
  <si>
    <t>22201</t>
  </si>
  <si>
    <t>2220121</t>
  </si>
  <si>
    <t>2220150</t>
  </si>
  <si>
    <t>2220199</t>
  </si>
  <si>
    <t>224</t>
  </si>
  <si>
    <t>22499</t>
  </si>
  <si>
    <t>2249999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</si>
  <si>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</si>
  <si>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</si>
  <si>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</si>
  <si>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</si>
  <si>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</si>
  <si>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</si>
  <si>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</si>
  <si>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</si>
  <si>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</si>
  <si>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</si>
  <si>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</si>
  <si>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</si>
  <si>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</si>
  <si>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</si>
  <si>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</si>
  <si>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</si>
  <si>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</si>
  <si>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</si>
  <si>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</si>
  <si>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</si>
  <si>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</si>
  <si>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</si>
  <si>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</si>
  <si>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</si>
  <si>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</si>
  <si>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</si>
  <si>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</si>
  <si>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</si>
  <si>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</si>
  <si>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</si>
  <si>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</si>
  <si>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</si>
  <si>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</si>
  <si>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</si>
  <si>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</si>
  <si>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</si>
  <si>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</si>
  <si>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</si>
  <si>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</si>
  <si>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</si>
  <si>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</si>
  <si>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</si>
  <si>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</si>
  <si>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</si>
  <si>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</si>
  <si>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530400241100002991140</t>
  </si>
  <si>
    <t>奖励性绩效（高于部分）资金</t>
  </si>
  <si>
    <t>事业运行</t>
  </si>
  <si>
    <t>30107</t>
  </si>
  <si>
    <t>绩效工资</t>
  </si>
  <si>
    <t>530400241100002991153</t>
  </si>
  <si>
    <t>奖励性绩效工资（正常部分）资金</t>
  </si>
  <si>
    <t>530400241100002991354</t>
  </si>
  <si>
    <t>工作业务经费</t>
  </si>
  <si>
    <t>其他粮油物资事务支出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</si>
  <si>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</si>
  <si>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</si>
  <si>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</si>
  <si>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</si>
  <si>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</si>
  <si>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</si>
  <si>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</si>
  <si>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</si>
  <si>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</si>
  <si>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</si>
  <si>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30227</t>
  </si>
  <si>
    <t>委托业务费</t>
  </si>
  <si>
    <t>530400251100003592693</t>
  </si>
  <si>
    <t>职业年金资金</t>
  </si>
  <si>
    <t>机关事业单位职业年金缴费支出</t>
  </si>
  <si>
    <t>30109</t>
  </si>
  <si>
    <t>职业年金缴费</t>
  </si>
  <si>
    <t>530400251100003608110</t>
  </si>
  <si>
    <t>事业人员工资支出</t>
  </si>
  <si>
    <t>购房补贴</t>
  </si>
  <si>
    <t>30102</t>
  </si>
  <si>
    <t>津贴补贴</t>
  </si>
  <si>
    <t>30101</t>
  </si>
  <si>
    <t>基本工资</t>
  </si>
  <si>
    <t>530400251100003608111</t>
  </si>
  <si>
    <t>残疾人就业保障金</t>
  </si>
  <si>
    <t>30112</t>
  </si>
  <si>
    <t>其他社会保障缴费</t>
  </si>
  <si>
    <t>530400251100003608123</t>
  </si>
  <si>
    <t>30217</t>
  </si>
  <si>
    <t>530400251100003608124</t>
  </si>
  <si>
    <t>工会经费</t>
  </si>
  <si>
    <t>30228</t>
  </si>
  <si>
    <t>530400251100003608125</t>
  </si>
  <si>
    <t>一般公用经费</t>
  </si>
  <si>
    <t>30207</t>
  </si>
  <si>
    <t>邮电费</t>
  </si>
  <si>
    <t>30211</t>
  </si>
  <si>
    <t>差旅费</t>
  </si>
  <si>
    <t>30229</t>
  </si>
  <si>
    <t>福利费</t>
  </si>
  <si>
    <t>530400251100003608132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</si>
  <si>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</si>
  <si>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</si>
  <si>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</si>
  <si>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</si>
  <si>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</si>
  <si>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</si>
  <si>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</si>
  <si>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</si>
  <si>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</si>
  <si>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</si>
  <si>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</si>
  <si>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530400251100003608133</t>
  </si>
  <si>
    <t>住房公积金</t>
  </si>
  <si>
    <t>30113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</si>
  <si>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</si>
  <si>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</si>
  <si>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</si>
  <si>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</si>
  <si>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</si>
  <si>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</si>
  <si>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</si>
  <si>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市级救灾物资保管工作专项经费</t>
  </si>
  <si>
    <t>专项业务类</t>
  </si>
  <si>
    <t>530400241100002994264</t>
  </si>
  <si>
    <t>物资保管保养</t>
  </si>
  <si>
    <t>30225</t>
  </si>
  <si>
    <t>专用燃料费</t>
  </si>
  <si>
    <t>30226</t>
  </si>
  <si>
    <t>劳务费</t>
  </si>
  <si>
    <t>2023年省级救灾物资储备管理及救灾物资调运经费</t>
  </si>
  <si>
    <t>530400241100002994569</t>
  </si>
  <si>
    <t>30218</t>
  </si>
  <si>
    <t>专用材料费</t>
  </si>
  <si>
    <t>2022年省级救灾物资储备管理和物资调运经费</t>
  </si>
  <si>
    <t>530400241100002994706</t>
  </si>
  <si>
    <t>其他灾害防治及应急管理支出</t>
  </si>
  <si>
    <t>玉溪市救灾物资储备库补助资金</t>
  </si>
  <si>
    <t>事业发展类</t>
  </si>
  <si>
    <t>530400241100002994755</t>
  </si>
  <si>
    <t>31001</t>
  </si>
  <si>
    <t>房屋建筑物购建</t>
  </si>
  <si>
    <t>市本级2024年省级救灾物资代储管理经费</t>
  </si>
  <si>
    <t>530400241100003250288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</si>
  <si>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</si>
  <si>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</si>
  <si>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</si>
  <si>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</si>
  <si>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</si>
  <si>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</si>
  <si>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</si>
  <si>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</si>
  <si>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</si>
  <si>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</si>
  <si>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</si>
  <si>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</si>
  <si>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</si>
  <si>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依据《关于印发云南省省级救灾物资管理办法（试行）的通知》（云粮物发〔2019〕2号）和《关于印发玉溪市市级救灾物资管理办法（试行）的通知》（玉粮〔2020〕6号）文件明确“市粮食和物资储备部门负责全市救灾物资的收储、轮换和日常管理，根据市应急管理部门的动用指令按程序组织调出。”内容，我单位开展救灾物资储备及日常管理、调运工作，实现救灾物资的有效管理，一是完成储备物资倒垛、清洁、整理、晾晒、通风等工作，对破损物资进行修补；二是制作宣传展板14块，标语布标56条，制作合格率达100%；三是完成消防设备维护与检修，达到设备完好率95%以上，消防安全控制能力98%以上；四是物资调运顺畅，在灾情发生时做到调得动、用得上、有保障，按物资调拨通知在12小时内将物资送达本市的受灾地区。</t>
  </si>
  <si>
    <t>产出指标</t>
  </si>
  <si>
    <t>数量指标</t>
  </si>
  <si>
    <t>反映标识标牌设置数量情况</t>
  </si>
  <si>
    <t>&gt;=</t>
  </si>
  <si>
    <t>块</t>
  </si>
  <si>
    <t>定量指标</t>
  </si>
  <si>
    <t>2025年，依据《关于印发云南省省级救灾物资管理办法（试行）的通知》（云粮物发〔2019〕2号）和《关于印发玉溪市市级救灾物资管理办法（试行）的通知》（玉粮〔2020〕6号）文件明确“市粮食和物资储备部门负责全市救灾物资的收储、轮换和日常管理，根据市应急管理部门的动用指令按程序组织调出。”内容，我单位开展救灾物资储备及日常管理、调运工作，实现救灾物资的有效管理，一是完成储备物资倒垛、清洁、整理、晾晒、通风等工作，对破损物资进行修补；二是制作宣传展板28块，标语布标30条，制作合格率达100%；三是完成消防设备维护与检修，达到设备完好率95%以上，消防安全控制能力98%以上；四是物资调运顺畅，在灾情发生时做到调得动、用得上、有保障，按物资调拨通知在12小时内将物资送达本市的受灾地区。</t>
  </si>
  <si>
    <t>反映宣传运输布标制作数量情况</t>
  </si>
  <si>
    <t>56</t>
  </si>
  <si>
    <t>条</t>
  </si>
  <si>
    <t>反映设备维护情况</t>
  </si>
  <si>
    <t>台（套）</t>
  </si>
  <si>
    <t>质量指标</t>
  </si>
  <si>
    <t>反映制作验收合格情况</t>
  </si>
  <si>
    <t>=</t>
  </si>
  <si>
    <t>100</t>
  </si>
  <si>
    <t>%</t>
  </si>
  <si>
    <t>反映设备完好情况</t>
  </si>
  <si>
    <t>95</t>
  </si>
  <si>
    <t>时效指标</t>
  </si>
  <si>
    <t>反映物资发运时间</t>
  </si>
  <si>
    <t>&lt;=</t>
  </si>
  <si>
    <t>小时</t>
  </si>
  <si>
    <t>效益指标</t>
  </si>
  <si>
    <t>社会效益</t>
  </si>
  <si>
    <t>反映消防安全控制能力情况</t>
  </si>
  <si>
    <t>98</t>
  </si>
  <si>
    <t>满意度指标</t>
  </si>
  <si>
    <t>服务对象满意度</t>
  </si>
  <si>
    <t>反映物资接收单位满意度情况</t>
  </si>
  <si>
    <t>90</t>
  </si>
  <si>
    <t>预算06表</t>
  </si>
  <si>
    <t>2025年部门政府性基金预算支出预算表</t>
  </si>
  <si>
    <t>单位:元</t>
  </si>
  <si>
    <t>政府性基金预算支出</t>
  </si>
  <si>
    <t>备注：因市救灾物资储备中心2025年不涉及政府性基金预算，所以2025年部门政府性基金预算支出预算表无数据。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</si>
  <si>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</si>
  <si>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</si>
  <si>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</si>
  <si>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</si>
  <si>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</si>
  <si>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</si>
  <si>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</si>
  <si>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</si>
  <si>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</si>
  <si>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</si>
  <si>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</si>
  <si>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</si>
  <si>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备注：因市救灾物资储备中心2025年不涉及政府采购项目，所以2025年部门政府采购预算表无数据。</t>
  </si>
  <si>
    <t>预算08表</t>
  </si>
  <si>
    <t>2025年部门政府购买服务预算表</t>
  </si>
  <si>
    <t>政府购买服务项目</t>
  </si>
  <si>
    <t>政府购买服务目录</t>
  </si>
  <si>
    <t>备注：因市救灾物资储备中心2025年不涉及政府购买服务项目，所以2025年部门政府购买服务预算表无数据。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</si>
  <si>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</si>
  <si>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</si>
  <si>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</si>
  <si>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</si>
  <si>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</si>
  <si>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</si>
  <si>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</si>
  <si>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</si>
  <si>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</si>
  <si>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</si>
  <si>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</si>
  <si>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</si>
  <si>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</si>
  <si>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</si>
  <si>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</si>
  <si>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备注：因市救灾物资储备中心2025年不涉及市对下转移支付项目，所以2025年市对下转移支付预算表无数据。</t>
  </si>
  <si>
    <t>预算09-2表</t>
  </si>
  <si>
    <t>2025年市对下转移支付绩效目标表</t>
  </si>
  <si>
    <t>备注：因市救灾物资储备中心2025年不涉及市对下转移支付项目，所以2025年市对下转移支付绩效目标表无数据。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</si>
  <si>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</si>
  <si>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</si>
  <si>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</si>
  <si>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</si>
  <si>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</si>
  <si>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</si>
  <si>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</si>
  <si>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</si>
  <si>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</si>
  <si>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备注：因市救灾物资储备中心2025年不涉及新增资产配置，所以2025年新增资产配置表无数据。</t>
  </si>
  <si>
    <t>预算11表</t>
  </si>
  <si>
    <t>2025年上级补助项目支出预算表</t>
  </si>
  <si>
    <t>上级补助</t>
  </si>
  <si>
    <t>备注：因市救灾物资储备中心2025年不涉及上级补助项目，所以2025年上级补助项目支出预算表无数据。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</si>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</sst>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;\-#,##0.00;;@"/>
    <numFmt numFmtId="179" formatCode="#,##0;\-#,##0;;@"/>
    <numFmt numFmtId="180" formatCode="hh:mm:ss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17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30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20" fillId="13" borderId="18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8" borderId="22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34" fillId="19" borderId="2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30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80" fontId="12" fillId="0" borderId="7">
      <alignment horizontal="right" vertical="center"/>
    </xf>
    <xf numFmtId="179" fontId="12" fillId="0" borderId="7">
      <alignment horizontal="right" vertical="center"/>
    </xf>
    <xf numFmtId="0" fontId="12" fillId="0" borderId="0">
      <alignment vertical="top"/>
      <protection locked="0"/>
    </xf>
  </cellStyleXfs>
  <cellXfs count="170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0" xfId="57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right" vertical="center" wrapText="1"/>
    </xf>
    <xf numFmtId="178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57" applyFont="1" applyFill="1" applyBorder="1" applyAlignment="1" applyProtection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79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53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2" fillId="0" borderId="7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2" fillId="0" borderId="1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0" fontId="0" fillId="0" borderId="14" xfId="0" applyFont="1" applyBorder="1">
      <alignment vertical="top"/>
    </xf>
    <xf numFmtId="178" fontId="12" fillId="0" borderId="7" xfId="53" applyNumberFormat="1" applyFont="1" applyBorder="1" applyAlignment="1">
      <alignment horizontal="right" vertical="center" wrapText="1"/>
    </xf>
    <xf numFmtId="179" fontId="12" fillId="0" borderId="7" xfId="56" applyNumberFormat="1" applyFont="1" applyBorder="1" applyAlignment="1">
      <alignment horizontal="center" vertical="center" wrapText="1"/>
    </xf>
    <xf numFmtId="49" fontId="21" fillId="0" borderId="7" xfId="53" applyNumberFormat="1" applyFont="1" applyBorder="1" applyAlignment="1">
      <alignment horizontal="right" vertical="center" wrapText="1"/>
    </xf>
    <xf numFmtId="49" fontId="12" fillId="0" borderId="10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78" fontId="12" fillId="0" borderId="7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left" vertical="center"/>
    </xf>
    <xf numFmtId="178" fontId="12" fillId="0" borderId="7" xfId="54" applyNumberFormat="1" applyFont="1" applyBorder="1">
      <alignment horizontal="right" vertical="center"/>
    </xf>
    <xf numFmtId="178" fontId="12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abSelected="1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9" t="s">
        <v>0</v>
      </c>
      <c r="B1" s="162"/>
      <c r="C1" s="162"/>
      <c r="D1" s="162"/>
    </row>
    <row r="2" ht="28.5" customHeight="1" spans="1:4">
      <c r="A2" s="163" t="s">
        <v>1</v>
      </c>
      <c r="B2" s="163"/>
      <c r="C2" s="163"/>
      <c r="D2" s="163"/>
    </row>
    <row r="3" ht="18.75" customHeight="1" spans="1:4">
      <c r="A3" s="151" t="str">
        <f>"单位名称："&amp;"玉溪市救灾物资储备中心"</f>
        <v>单位名称：玉溪市救灾物资储备中心</v>
      </c>
      <c r="B3" s="151"/>
      <c r="C3" s="151"/>
      <c r="D3" s="149" t="s">
        <v>2</v>
      </c>
    </row>
    <row r="4" ht="18.75" customHeight="1" spans="1:4">
      <c r="A4" s="152" t="s">
        <v>3</v>
      </c>
      <c r="B4" s="152"/>
      <c r="C4" s="152" t="s">
        <v>4</v>
      </c>
      <c r="D4" s="152"/>
    </row>
    <row r="5" ht="18.75" customHeight="1" spans="1:4">
      <c r="A5" s="152" t="s">
        <v>5</v>
      </c>
      <c r="B5" s="152" t="s">
        <v>6</v>
      </c>
      <c r="C5" s="152" t="s">
        <v>7</v>
      </c>
      <c r="D5" s="152" t="s">
        <v>6</v>
      </c>
    </row>
    <row r="6" ht="18.75" customHeight="1" spans="1:4">
      <c r="A6" s="151" t="s">
        <v>8</v>
      </c>
      <c r="B6" s="167">
        <v>1240930.96</v>
      </c>
      <c r="C6" s="168" t="str">
        <f>"一"&amp;"、"&amp;"社会保障和就业支出"</f>
        <v>一、社会保障和就业支出</v>
      </c>
      <c r="D6" s="167">
        <v>170360.32</v>
      </c>
    </row>
    <row r="7" ht="18.75" customHeight="1" spans="1:4">
      <c r="A7" s="151" t="s">
        <v>9</v>
      </c>
      <c r="B7" s="167"/>
      <c r="C7" s="168" t="str">
        <f>"二"&amp;"、"&amp;"卫生健康支出"</f>
        <v>二、卫生健康支出</v>
      </c>
      <c r="D7" s="167">
        <v>62010</v>
      </c>
    </row>
    <row r="8" ht="18.75" customHeight="1" spans="1:4">
      <c r="A8" s="151" t="s">
        <v>10</v>
      </c>
      <c r="B8" s="167"/>
      <c r="C8" s="168" t="str">
        <f>"三"&amp;"、"&amp;"住房保障支出"</f>
        <v>三、住房保障支出</v>
      </c>
      <c r="D8" s="167">
        <v>80388</v>
      </c>
    </row>
    <row r="9" ht="18.75" customHeight="1" spans="1:4">
      <c r="A9" s="151" t="s">
        <v>11</v>
      </c>
      <c r="B9" s="167"/>
      <c r="C9" s="168" t="str">
        <f>"四"&amp;"、"&amp;"粮油物资储备支出"</f>
        <v>四、粮油物资储备支出</v>
      </c>
      <c r="D9" s="167">
        <v>1536190.02</v>
      </c>
    </row>
    <row r="10" ht="18.75" customHeight="1" spans="1:4">
      <c r="A10" s="151" t="s">
        <v>12</v>
      </c>
      <c r="B10" s="167"/>
      <c r="C10" s="168" t="str">
        <f>"二"&amp;"、"&amp;"灾害防治及应急管理支出"</f>
        <v>二、灾害防治及应急管理支出</v>
      </c>
      <c r="D10" s="167">
        <v>20406.14</v>
      </c>
    </row>
    <row r="11" ht="18.75" customHeight="1" spans="1:4">
      <c r="A11" s="151" t="s">
        <v>13</v>
      </c>
      <c r="B11" s="167"/>
      <c r="C11" s="151"/>
      <c r="D11" s="151"/>
    </row>
    <row r="12" ht="18.75" customHeight="1" spans="1:4">
      <c r="A12" s="151" t="s">
        <v>14</v>
      </c>
      <c r="B12" s="167"/>
      <c r="C12" s="151"/>
      <c r="D12" s="151"/>
    </row>
    <row r="13" ht="18.75" customHeight="1" spans="1:4">
      <c r="A13" s="151" t="s">
        <v>15</v>
      </c>
      <c r="B13" s="167"/>
      <c r="C13" s="151"/>
      <c r="D13" s="151"/>
    </row>
    <row r="14" ht="18.75" customHeight="1" spans="1:4">
      <c r="A14" s="151" t="s">
        <v>16</v>
      </c>
      <c r="B14" s="167"/>
      <c r="C14" s="151"/>
      <c r="D14" s="151"/>
    </row>
    <row r="15" ht="18.75" customHeight="1" spans="1:4">
      <c r="A15" s="151" t="s">
        <v>17</v>
      </c>
      <c r="B15" s="167"/>
      <c r="C15" s="151"/>
      <c r="D15" s="151"/>
    </row>
    <row r="16" ht="18.75" customHeight="1" spans="1:4">
      <c r="A16" s="169" t="s">
        <v>18</v>
      </c>
      <c r="B16" s="167">
        <v>1240930.96</v>
      </c>
      <c r="C16" s="169" t="s">
        <v>19</v>
      </c>
      <c r="D16" s="167">
        <v>1869354.48</v>
      </c>
    </row>
    <row r="17" ht="18.75" customHeight="1" spans="1:4">
      <c r="A17" s="164" t="s">
        <v>20</v>
      </c>
      <c r="B17" s="151"/>
      <c r="C17" s="164" t="s">
        <v>21</v>
      </c>
      <c r="D17" s="151"/>
    </row>
    <row r="18" ht="18.75" customHeight="1" spans="1:4">
      <c r="A18" s="60" t="s">
        <v>22</v>
      </c>
      <c r="B18" s="167">
        <v>628423.52</v>
      </c>
      <c r="C18" s="60" t="s">
        <v>22</v>
      </c>
      <c r="D18" s="167"/>
    </row>
    <row r="19" ht="18.75" customHeight="1" spans="1:4">
      <c r="A19" s="60" t="s">
        <v>23</v>
      </c>
      <c r="B19" s="167"/>
      <c r="C19" s="60" t="s">
        <v>23</v>
      </c>
      <c r="D19" s="167"/>
    </row>
    <row r="20" ht="18.75" customHeight="1" spans="1:4">
      <c r="A20" s="169" t="s">
        <v>24</v>
      </c>
      <c r="B20" s="167">
        <v>1869354.48</v>
      </c>
      <c r="C20" s="169" t="s">
        <v>25</v>
      </c>
      <c r="D20" s="167">
        <v>1869354.48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E14" sqref="E14"/>
    </sheetView>
  </sheetViews>
  <sheetFormatPr defaultColWidth="8.85" defaultRowHeight="15" customHeight="1"/>
  <cols>
    <col min="1" max="1" width="17.8416666666667" customWidth="1"/>
    <col min="2" max="2" width="24.75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8" t="s">
        <v>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ht="28.5" customHeight="1" spans="1:19">
      <c r="A2" s="150" t="s">
        <v>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ht="20.25" customHeight="1" spans="1:19">
      <c r="A3" s="151" t="str">
        <f>"单位名称："&amp;"玉溪市救灾物资储备中心"</f>
        <v>单位名称：玉溪市救灾物资储备中心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9"/>
      <c r="M3" s="159"/>
      <c r="N3" s="159"/>
      <c r="O3" s="159"/>
      <c r="P3" s="159"/>
      <c r="Q3" s="159"/>
      <c r="R3" s="159"/>
      <c r="S3" s="159" t="s">
        <v>2</v>
      </c>
    </row>
    <row r="4" ht="27" customHeight="1" spans="1:19">
      <c r="A4" s="152" t="s">
        <v>28</v>
      </c>
      <c r="B4" s="152" t="s">
        <v>29</v>
      </c>
      <c r="C4" s="152" t="s">
        <v>30</v>
      </c>
      <c r="D4" s="152" t="s">
        <v>31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 t="s">
        <v>20</v>
      </c>
      <c r="P4" s="152"/>
      <c r="Q4" s="152"/>
      <c r="R4" s="152"/>
      <c r="S4" s="152"/>
    </row>
    <row r="5" ht="27" customHeight="1" spans="1:19">
      <c r="A5" s="152"/>
      <c r="B5" s="152"/>
      <c r="C5" s="152"/>
      <c r="D5" s="152" t="s">
        <v>32</v>
      </c>
      <c r="E5" s="152" t="s">
        <v>33</v>
      </c>
      <c r="F5" s="152" t="s">
        <v>34</v>
      </c>
      <c r="G5" s="152" t="s">
        <v>35</v>
      </c>
      <c r="H5" s="152" t="s">
        <v>36</v>
      </c>
      <c r="I5" s="152" t="s">
        <v>37</v>
      </c>
      <c r="J5" s="152"/>
      <c r="K5" s="152"/>
      <c r="L5" s="152"/>
      <c r="M5" s="152"/>
      <c r="N5" s="152"/>
      <c r="O5" s="152" t="s">
        <v>32</v>
      </c>
      <c r="P5" s="152" t="s">
        <v>33</v>
      </c>
      <c r="Q5" s="152" t="s">
        <v>34</v>
      </c>
      <c r="R5" s="152" t="s">
        <v>35</v>
      </c>
      <c r="S5" s="152" t="s">
        <v>38</v>
      </c>
    </row>
    <row r="6" ht="27" customHeight="1" spans="1:19">
      <c r="A6" s="152"/>
      <c r="B6" s="152"/>
      <c r="C6" s="152"/>
      <c r="D6" s="152"/>
      <c r="E6" s="152"/>
      <c r="F6" s="152"/>
      <c r="G6" s="152"/>
      <c r="H6" s="152"/>
      <c r="I6" s="152" t="s">
        <v>32</v>
      </c>
      <c r="J6" s="152" t="s">
        <v>39</v>
      </c>
      <c r="K6" s="152" t="s">
        <v>40</v>
      </c>
      <c r="L6" s="152" t="s">
        <v>41</v>
      </c>
      <c r="M6" s="152" t="s">
        <v>42</v>
      </c>
      <c r="N6" s="152" t="s">
        <v>43</v>
      </c>
      <c r="O6" s="152"/>
      <c r="P6" s="152"/>
      <c r="Q6" s="152"/>
      <c r="R6" s="152"/>
      <c r="S6" s="152"/>
    </row>
    <row r="7" ht="20.25" customHeight="1" spans="1:19">
      <c r="A7" s="157" t="s">
        <v>44</v>
      </c>
      <c r="B7" s="157" t="s">
        <v>45</v>
      </c>
      <c r="C7" s="157" t="s">
        <v>46</v>
      </c>
      <c r="D7" s="157" t="s">
        <v>47</v>
      </c>
      <c r="E7" s="157" t="s">
        <v>48</v>
      </c>
      <c r="F7" s="157" t="s">
        <v>49</v>
      </c>
      <c r="G7" s="157" t="s">
        <v>50</v>
      </c>
      <c r="H7" s="157" t="s">
        <v>51</v>
      </c>
      <c r="I7" s="157" t="s">
        <v>52</v>
      </c>
      <c r="J7" s="157" t="s">
        <v>53</v>
      </c>
      <c r="K7" s="157" t="s">
        <v>54</v>
      </c>
      <c r="L7" s="157" t="s">
        <v>55</v>
      </c>
      <c r="M7" s="157" t="s">
        <v>56</v>
      </c>
      <c r="N7" s="157" t="s">
        <v>57</v>
      </c>
      <c r="O7" s="157" t="s">
        <v>58</v>
      </c>
      <c r="P7" s="157" t="s">
        <v>59</v>
      </c>
      <c r="Q7" s="157" t="s">
        <v>60</v>
      </c>
      <c r="R7" s="157" t="s">
        <v>61</v>
      </c>
      <c r="S7" s="157" t="s">
        <v>62</v>
      </c>
    </row>
    <row r="8" ht="20.25" customHeight="1" spans="1:19">
      <c r="A8" s="151" t="s">
        <v>63</v>
      </c>
      <c r="B8" s="151" t="s">
        <v>64</v>
      </c>
      <c r="C8" s="156">
        <v>1869354.48</v>
      </c>
      <c r="D8" s="156">
        <v>1240930.96</v>
      </c>
      <c r="E8" s="63">
        <v>1240930.96</v>
      </c>
      <c r="F8" s="63"/>
      <c r="G8" s="63"/>
      <c r="H8" s="63"/>
      <c r="I8" s="63"/>
      <c r="J8" s="63"/>
      <c r="K8" s="63"/>
      <c r="L8" s="63"/>
      <c r="M8" s="63"/>
      <c r="N8" s="63"/>
      <c r="O8" s="156">
        <v>628423.52</v>
      </c>
      <c r="P8" s="156">
        <v>628423.52</v>
      </c>
      <c r="Q8" s="156"/>
      <c r="R8" s="156"/>
      <c r="S8" s="156"/>
    </row>
    <row r="9" ht="20.25" customHeight="1" spans="1:19">
      <c r="A9" s="154" t="s">
        <v>30</v>
      </c>
      <c r="B9" s="151"/>
      <c r="C9" s="156">
        <v>1869354.48</v>
      </c>
      <c r="D9" s="156">
        <v>1240930.96</v>
      </c>
      <c r="E9" s="156">
        <v>1240930.96</v>
      </c>
      <c r="F9" s="156"/>
      <c r="G9" s="156"/>
      <c r="H9" s="156"/>
      <c r="I9" s="156"/>
      <c r="J9" s="156"/>
      <c r="K9" s="156"/>
      <c r="L9" s="156"/>
      <c r="M9" s="156"/>
      <c r="N9" s="156"/>
      <c r="O9" s="156">
        <v>628423.52</v>
      </c>
      <c r="P9" s="156">
        <v>628423.52</v>
      </c>
      <c r="Q9" s="156"/>
      <c r="R9" s="156"/>
      <c r="S9" s="156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topLeftCell="B1" workbookViewId="0">
      <selection activeCell="I27" sqref="I27"/>
    </sheetView>
  </sheetViews>
  <sheetFormatPr defaultColWidth="8.85" defaultRowHeight="15" customHeight="1"/>
  <cols>
    <col min="1" max="1" width="17.8416666666667" customWidth="1"/>
    <col min="2" max="2" width="47.5" customWidth="1"/>
    <col min="3" max="15" width="15.1333333333333" customWidth="1"/>
  </cols>
  <sheetData>
    <row r="1" customHeight="1" spans="1:15">
      <c r="A1" s="158" t="s">
        <v>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ht="28.5" customHeight="1" spans="1:15">
      <c r="A2" s="150" t="s">
        <v>66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ht="20.25" customHeight="1" spans="1:15">
      <c r="A3" s="151" t="str">
        <f>"单位名称："&amp;"玉溪市救灾物资储备中心"</f>
        <v>单位名称：玉溪市救灾物资储备中心</v>
      </c>
      <c r="B3" s="151"/>
      <c r="C3" s="151"/>
      <c r="D3" s="151"/>
      <c r="E3" s="151"/>
      <c r="F3" s="151"/>
      <c r="G3" s="151"/>
      <c r="H3" s="151"/>
      <c r="I3" s="151"/>
      <c r="J3" s="159"/>
      <c r="K3" s="159"/>
      <c r="L3" s="159"/>
      <c r="M3" s="159"/>
      <c r="N3" s="159"/>
      <c r="O3" s="159" t="s">
        <v>2</v>
      </c>
    </row>
    <row r="4" ht="27" customHeight="1" spans="1:15">
      <c r="A4" s="152" t="s">
        <v>67</v>
      </c>
      <c r="B4" s="152" t="s">
        <v>68</v>
      </c>
      <c r="C4" s="152" t="s">
        <v>30</v>
      </c>
      <c r="D4" s="152" t="s">
        <v>33</v>
      </c>
      <c r="E4" s="152"/>
      <c r="F4" s="152"/>
      <c r="G4" s="152" t="s">
        <v>34</v>
      </c>
      <c r="H4" s="152" t="s">
        <v>35</v>
      </c>
      <c r="I4" s="152" t="s">
        <v>69</v>
      </c>
      <c r="J4" s="152" t="s">
        <v>70</v>
      </c>
      <c r="K4" s="152"/>
      <c r="L4" s="152"/>
      <c r="M4" s="152"/>
      <c r="N4" s="152"/>
      <c r="O4" s="152"/>
    </row>
    <row r="5" ht="27" customHeight="1" spans="1:15">
      <c r="A5" s="152"/>
      <c r="B5" s="152"/>
      <c r="C5" s="152"/>
      <c r="D5" s="152" t="s">
        <v>32</v>
      </c>
      <c r="E5" s="152" t="s">
        <v>71</v>
      </c>
      <c r="F5" s="152" t="s">
        <v>72</v>
      </c>
      <c r="G5" s="152"/>
      <c r="H5" s="152"/>
      <c r="I5" s="152"/>
      <c r="J5" s="152" t="s">
        <v>32</v>
      </c>
      <c r="K5" s="152" t="s">
        <v>73</v>
      </c>
      <c r="L5" s="152" t="s">
        <v>74</v>
      </c>
      <c r="M5" s="152" t="s">
        <v>75</v>
      </c>
      <c r="N5" s="152" t="s">
        <v>76</v>
      </c>
      <c r="O5" s="152" t="s">
        <v>77</v>
      </c>
    </row>
    <row r="6" ht="20.25" customHeight="1" spans="1:15">
      <c r="A6" s="157" t="s">
        <v>44</v>
      </c>
      <c r="B6" s="157" t="s">
        <v>45</v>
      </c>
      <c r="C6" s="157" t="s">
        <v>46</v>
      </c>
      <c r="D6" s="157" t="s">
        <v>47</v>
      </c>
      <c r="E6" s="157" t="s">
        <v>48</v>
      </c>
      <c r="F6" s="157" t="s">
        <v>49</v>
      </c>
      <c r="G6" s="157" t="s">
        <v>50</v>
      </c>
      <c r="H6" s="157" t="s">
        <v>51</v>
      </c>
      <c r="I6" s="157" t="s">
        <v>52</v>
      </c>
      <c r="J6" s="157" t="s">
        <v>53</v>
      </c>
      <c r="K6" s="157" t="s">
        <v>54</v>
      </c>
      <c r="L6" s="157" t="s">
        <v>55</v>
      </c>
      <c r="M6" s="157" t="s">
        <v>56</v>
      </c>
      <c r="N6" s="157" t="s">
        <v>57</v>
      </c>
      <c r="O6" s="157" t="s">
        <v>58</v>
      </c>
    </row>
    <row r="7" ht="20.25" customHeight="1" spans="1:15">
      <c r="A7" s="151" t="s">
        <v>78</v>
      </c>
      <c r="B7" s="151" t="str">
        <f>"        "&amp;"社会保障和就业支出"</f>
        <v>        社会保障和就业支出</v>
      </c>
      <c r="C7" s="63">
        <v>170360.32</v>
      </c>
      <c r="D7" s="63">
        <v>170360.32</v>
      </c>
      <c r="E7" s="63">
        <v>170360.32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60" t="s">
        <v>79</v>
      </c>
      <c r="B8" s="160" t="str">
        <f>"        "&amp;"行政事业单位养老支出"</f>
        <v>        行政事业单位养老支出</v>
      </c>
      <c r="C8" s="63">
        <v>170360.32</v>
      </c>
      <c r="D8" s="63">
        <v>170360.32</v>
      </c>
      <c r="E8" s="63">
        <v>170360.32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61" t="s">
        <v>80</v>
      </c>
      <c r="B9" s="161" t="str">
        <f>"        "&amp;"机关事业单位基本养老保险缴费支出"</f>
        <v>        机关事业单位基本养老保险缴费支出</v>
      </c>
      <c r="C9" s="63">
        <v>70360.32</v>
      </c>
      <c r="D9" s="63">
        <v>70360.32</v>
      </c>
      <c r="E9" s="63">
        <v>70360.32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61" t="s">
        <v>81</v>
      </c>
      <c r="B10" s="161" t="str">
        <f>"        "&amp;"机关事业单位职业年金缴费支出"</f>
        <v>        机关事业单位职业年金缴费支出</v>
      </c>
      <c r="C10" s="63">
        <v>100000</v>
      </c>
      <c r="D10" s="63">
        <v>100000</v>
      </c>
      <c r="E10" s="63">
        <v>100000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51" t="s">
        <v>82</v>
      </c>
      <c r="B11" s="151" t="str">
        <f>"        "&amp;"卫生健康支出"</f>
        <v>        卫生健康支出</v>
      </c>
      <c r="C11" s="63">
        <v>62010</v>
      </c>
      <c r="D11" s="63">
        <v>62010</v>
      </c>
      <c r="E11" s="63">
        <v>62010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60" t="s">
        <v>83</v>
      </c>
      <c r="B12" s="160" t="str">
        <f>"        "&amp;"行政事业单位医疗"</f>
        <v>        行政事业单位医疗</v>
      </c>
      <c r="C12" s="63">
        <v>62010</v>
      </c>
      <c r="D12" s="63">
        <v>62010</v>
      </c>
      <c r="E12" s="63">
        <v>62010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1" t="s">
        <v>84</v>
      </c>
      <c r="B13" s="161" t="str">
        <f>"        "&amp;"行政单位医疗"</f>
        <v>        行政单位医疗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61" t="s">
        <v>85</v>
      </c>
      <c r="B14" s="161" t="str">
        <f>"        "&amp;"事业单位医疗"</f>
        <v>        事业单位医疗</v>
      </c>
      <c r="C14" s="63">
        <v>36499.42</v>
      </c>
      <c r="D14" s="63">
        <v>36499.42</v>
      </c>
      <c r="E14" s="63">
        <v>36499.42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61" t="s">
        <v>86</v>
      </c>
      <c r="B15" s="161" t="str">
        <f>"        "&amp;"公务员医疗补助"</f>
        <v>        公务员医疗补助</v>
      </c>
      <c r="C15" s="63">
        <v>21987.6</v>
      </c>
      <c r="D15" s="63">
        <v>21987.6</v>
      </c>
      <c r="E15" s="63">
        <v>21987.6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1" t="s">
        <v>87</v>
      </c>
      <c r="B16" s="161" t="str">
        <f>"        "&amp;"其他行政事业单位医疗支出"</f>
        <v>        其他行政事业单位医疗支出</v>
      </c>
      <c r="C16" s="63">
        <v>3522.98</v>
      </c>
      <c r="D16" s="63">
        <v>3522.98</v>
      </c>
      <c r="E16" s="63">
        <v>3522.98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51" t="s">
        <v>88</v>
      </c>
      <c r="B17" s="151" t="str">
        <f>"        "&amp;"住房保障支出"</f>
        <v>        住房保障支出</v>
      </c>
      <c r="C17" s="63">
        <v>80388</v>
      </c>
      <c r="D17" s="63">
        <v>80388</v>
      </c>
      <c r="E17" s="63">
        <v>80388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0" t="s">
        <v>89</v>
      </c>
      <c r="B18" s="160" t="str">
        <f>"        "&amp;"住房改革支出"</f>
        <v>        住房改革支出</v>
      </c>
      <c r="C18" s="63">
        <v>80388</v>
      </c>
      <c r="D18" s="63">
        <v>80388</v>
      </c>
      <c r="E18" s="63">
        <v>80388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1" t="s">
        <v>90</v>
      </c>
      <c r="B19" s="161" t="str">
        <f>"        "&amp;"住房公积金"</f>
        <v>        住房公积金</v>
      </c>
      <c r="C19" s="63">
        <v>76140</v>
      </c>
      <c r="D19" s="63">
        <v>76140</v>
      </c>
      <c r="E19" s="63">
        <v>76140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61" t="s">
        <v>91</v>
      </c>
      <c r="B20" s="161" t="str">
        <f>"        "&amp;"购房补贴"</f>
        <v>        购房补贴</v>
      </c>
      <c r="C20" s="63">
        <v>4248</v>
      </c>
      <c r="D20" s="63">
        <v>4248</v>
      </c>
      <c r="E20" s="63">
        <v>4248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51" t="s">
        <v>92</v>
      </c>
      <c r="B21" s="151" t="str">
        <f>"        "&amp;"粮油物资储备支出"</f>
        <v>        粮油物资储备支出</v>
      </c>
      <c r="C21" s="63">
        <v>1536190.02</v>
      </c>
      <c r="D21" s="63">
        <v>1536190.02</v>
      </c>
      <c r="E21" s="63">
        <v>769372.64</v>
      </c>
      <c r="F21" s="63">
        <v>766817.38</v>
      </c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0" t="s">
        <v>93</v>
      </c>
      <c r="B22" s="160" t="str">
        <f>"        "&amp;"粮油物资事务"</f>
        <v>        粮油物资事务</v>
      </c>
      <c r="C22" s="63">
        <v>1536190.02</v>
      </c>
      <c r="D22" s="63">
        <v>1536190.02</v>
      </c>
      <c r="E22" s="63">
        <v>769372.64</v>
      </c>
      <c r="F22" s="63">
        <v>766817.38</v>
      </c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1" t="s">
        <v>94</v>
      </c>
      <c r="B23" s="161" t="str">
        <f>"        "&amp;"物资保管保养"</f>
        <v>        物资保管保养</v>
      </c>
      <c r="C23" s="63">
        <v>766817.38</v>
      </c>
      <c r="D23" s="63">
        <v>766817.38</v>
      </c>
      <c r="E23" s="63"/>
      <c r="F23" s="63">
        <v>766817.38</v>
      </c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61" t="s">
        <v>95</v>
      </c>
      <c r="B24" s="161" t="str">
        <f>"        "&amp;"事业运行"</f>
        <v>        事业运行</v>
      </c>
      <c r="C24" s="63">
        <v>724372.64</v>
      </c>
      <c r="D24" s="63">
        <v>724372.64</v>
      </c>
      <c r="E24" s="63">
        <v>724372.64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61" t="s">
        <v>96</v>
      </c>
      <c r="B25" s="161" t="str">
        <f>"        "&amp;"其他粮油物资事务支出"</f>
        <v>        其他粮油物资事务支出</v>
      </c>
      <c r="C25" s="63">
        <v>45000</v>
      </c>
      <c r="D25" s="63">
        <v>45000</v>
      </c>
      <c r="E25" s="63">
        <v>45000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ht="20.25" customHeight="1" spans="1:15">
      <c r="A26" s="151" t="s">
        <v>97</v>
      </c>
      <c r="B26" s="151" t="str">
        <f>"        "&amp;"灾害防治及应急管理支出"</f>
        <v>        灾害防治及应急管理支出</v>
      </c>
      <c r="C26" s="63">
        <v>20406.14</v>
      </c>
      <c r="D26" s="63">
        <v>20406.14</v>
      </c>
      <c r="E26" s="63"/>
      <c r="F26" s="63">
        <v>20406.14</v>
      </c>
      <c r="G26" s="63"/>
      <c r="H26" s="63"/>
      <c r="I26" s="63"/>
      <c r="J26" s="63"/>
      <c r="K26" s="63"/>
      <c r="L26" s="63"/>
      <c r="M26" s="63"/>
      <c r="N26" s="63"/>
      <c r="O26" s="63"/>
    </row>
    <row r="27" ht="20.25" customHeight="1" spans="1:15">
      <c r="A27" s="160" t="s">
        <v>98</v>
      </c>
      <c r="B27" s="160" t="str">
        <f>"        "&amp;"其他灾害防治及应急管理支出"</f>
        <v>        其他灾害防治及应急管理支出</v>
      </c>
      <c r="C27" s="63">
        <v>20406.14</v>
      </c>
      <c r="D27" s="63">
        <v>20406.14</v>
      </c>
      <c r="E27" s="63"/>
      <c r="F27" s="63">
        <v>20406.14</v>
      </c>
      <c r="G27" s="63"/>
      <c r="H27" s="63"/>
      <c r="I27" s="63"/>
      <c r="J27" s="63"/>
      <c r="K27" s="63"/>
      <c r="L27" s="63"/>
      <c r="M27" s="63"/>
      <c r="N27" s="63"/>
      <c r="O27" s="63"/>
    </row>
    <row r="28" ht="20.25" customHeight="1" spans="1:15">
      <c r="A28" s="161" t="s">
        <v>99</v>
      </c>
      <c r="B28" s="161" t="str">
        <f>"        "&amp;"其他灾害防治及应急管理支出"</f>
        <v>        其他灾害防治及应急管理支出</v>
      </c>
      <c r="C28" s="63">
        <v>20406.14</v>
      </c>
      <c r="D28" s="63">
        <v>20406.14</v>
      </c>
      <c r="E28" s="63"/>
      <c r="F28" s="63">
        <v>20406.14</v>
      </c>
      <c r="G28" s="63"/>
      <c r="H28" s="63"/>
      <c r="I28" s="63"/>
      <c r="J28" s="63"/>
      <c r="K28" s="63"/>
      <c r="L28" s="63"/>
      <c r="M28" s="63"/>
      <c r="N28" s="63"/>
      <c r="O28" s="63"/>
    </row>
    <row r="29" ht="20.25" customHeight="1" spans="1:15">
      <c r="A29" s="154" t="s">
        <v>30</v>
      </c>
      <c r="B29" s="151"/>
      <c r="C29" s="156">
        <v>1869354.48</v>
      </c>
      <c r="D29" s="156">
        <v>1869354.48</v>
      </c>
      <c r="E29" s="156">
        <v>1082130.96</v>
      </c>
      <c r="F29" s="156">
        <v>787223.52</v>
      </c>
      <c r="G29" s="156"/>
      <c r="H29" s="156"/>
      <c r="I29" s="156"/>
      <c r="J29" s="156"/>
      <c r="K29" s="156"/>
      <c r="L29" s="156"/>
      <c r="M29" s="156"/>
      <c r="N29" s="156"/>
      <c r="O29" s="156"/>
    </row>
  </sheetData>
  <mergeCells count="12">
    <mergeCell ref="A1:O1"/>
    <mergeCell ref="A2:O2"/>
    <mergeCell ref="A3:N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9" t="s">
        <v>100</v>
      </c>
      <c r="B1" s="162"/>
      <c r="C1" s="162"/>
      <c r="D1" s="162"/>
    </row>
    <row r="2" ht="28.5" customHeight="1" spans="1:4">
      <c r="A2" s="163" t="s">
        <v>101</v>
      </c>
      <c r="B2" s="163"/>
      <c r="C2" s="163"/>
      <c r="D2" s="163"/>
    </row>
    <row r="3" ht="18.75" customHeight="1" spans="1:4">
      <c r="A3" s="151" t="str">
        <f>"单位名称："&amp;"玉溪市救灾物资储备中心"</f>
        <v>单位名称：玉溪市救灾物资储备中心</v>
      </c>
      <c r="B3" s="151"/>
      <c r="C3" s="151"/>
      <c r="D3" s="149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102</v>
      </c>
      <c r="D5" s="58" t="s">
        <v>6</v>
      </c>
    </row>
    <row r="6" ht="18.75" customHeight="1" spans="1:4">
      <c r="A6" s="164" t="s">
        <v>103</v>
      </c>
      <c r="B6" s="165"/>
      <c r="C6" s="166" t="s">
        <v>104</v>
      </c>
      <c r="D6" s="165"/>
    </row>
    <row r="7" ht="18.75" customHeight="1" spans="1:4">
      <c r="A7" s="151" t="s">
        <v>105</v>
      </c>
      <c r="B7" s="167">
        <v>1240930.96</v>
      </c>
      <c r="C7" s="168" t="str">
        <f>"（一）"&amp;"社会保障和就业支出"</f>
        <v>（一）社会保障和就业支出</v>
      </c>
      <c r="D7" s="167">
        <v>170360.32</v>
      </c>
    </row>
    <row r="8" ht="18.75" customHeight="1" spans="1:4">
      <c r="A8" s="151" t="s">
        <v>106</v>
      </c>
      <c r="B8" s="167"/>
      <c r="C8" s="168" t="str">
        <f>"（二）"&amp;"卫生健康支出"</f>
        <v>（二）卫生健康支出</v>
      </c>
      <c r="D8" s="167">
        <v>62010</v>
      </c>
    </row>
    <row r="9" ht="18.75" customHeight="1" spans="1:4">
      <c r="A9" s="151" t="s">
        <v>107</v>
      </c>
      <c r="B9" s="167"/>
      <c r="C9" s="168" t="str">
        <f>"（三）"&amp;"住房保障支出"</f>
        <v>（三）住房保障支出</v>
      </c>
      <c r="D9" s="167">
        <v>80388</v>
      </c>
    </row>
    <row r="10" ht="18.75" customHeight="1" spans="1:4">
      <c r="A10" s="151" t="s">
        <v>108</v>
      </c>
      <c r="B10" s="167"/>
      <c r="C10" s="168" t="str">
        <f>"（四）"&amp;"粮油物资储备支出"</f>
        <v>（四）粮油物资储备支出</v>
      </c>
      <c r="D10" s="167">
        <v>1536190.02</v>
      </c>
    </row>
    <row r="11" ht="18.75" customHeight="1" spans="1:4">
      <c r="A11" s="60" t="s">
        <v>105</v>
      </c>
      <c r="B11" s="167">
        <v>628423.52</v>
      </c>
      <c r="C11" s="168" t="str">
        <f>"（二）"&amp;"灾害防治及应急管理支出"</f>
        <v>（二）灾害防治及应急管理支出</v>
      </c>
      <c r="D11" s="167">
        <v>20406.14</v>
      </c>
    </row>
    <row r="12" ht="18.75" customHeight="1" spans="1:4">
      <c r="A12" s="60" t="s">
        <v>106</v>
      </c>
      <c r="B12" s="167"/>
      <c r="C12" s="151"/>
      <c r="D12" s="151"/>
    </row>
    <row r="13" ht="18.75" customHeight="1" spans="1:4">
      <c r="A13" s="60" t="s">
        <v>107</v>
      </c>
      <c r="B13" s="167"/>
      <c r="C13" s="151"/>
      <c r="D13" s="151"/>
    </row>
    <row r="14" ht="18.75" customHeight="1" spans="1:4">
      <c r="A14" s="151"/>
      <c r="B14" s="151"/>
      <c r="C14" s="151" t="s">
        <v>109</v>
      </c>
      <c r="D14" s="151"/>
    </row>
    <row r="15" ht="18.75" customHeight="1" spans="1:4">
      <c r="A15" s="169" t="s">
        <v>24</v>
      </c>
      <c r="B15" s="167">
        <v>1869354.48</v>
      </c>
      <c r="C15" s="169" t="s">
        <v>25</v>
      </c>
      <c r="D15" s="167">
        <v>1869354.48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8" t="s">
        <v>110</v>
      </c>
      <c r="B1" s="158"/>
      <c r="C1" s="158"/>
      <c r="D1" s="158"/>
      <c r="E1" s="158"/>
      <c r="F1" s="158"/>
      <c r="G1" s="158"/>
    </row>
    <row r="2" ht="28.5" customHeight="1" spans="1:7">
      <c r="A2" s="150" t="s">
        <v>111</v>
      </c>
      <c r="B2" s="150"/>
      <c r="C2" s="150"/>
      <c r="D2" s="150"/>
      <c r="E2" s="150"/>
      <c r="F2" s="150"/>
      <c r="G2" s="150"/>
    </row>
    <row r="3" ht="20.25" customHeight="1" spans="1:7">
      <c r="A3" s="151" t="str">
        <f>"单位名称："&amp;"玉溪市救灾物资储备中心"</f>
        <v>单位名称：玉溪市救灾物资储备中心</v>
      </c>
      <c r="B3" s="151"/>
      <c r="C3" s="151"/>
      <c r="D3" s="151"/>
      <c r="E3" s="151"/>
      <c r="F3" s="151"/>
      <c r="G3" s="159" t="s">
        <v>2</v>
      </c>
    </row>
    <row r="4" ht="27" customHeight="1" spans="1:7">
      <c r="A4" s="152" t="s">
        <v>112</v>
      </c>
      <c r="B4" s="152"/>
      <c r="C4" s="152" t="s">
        <v>30</v>
      </c>
      <c r="D4" s="152" t="s">
        <v>33</v>
      </c>
      <c r="E4" s="152"/>
      <c r="F4" s="152"/>
      <c r="G4" s="152" t="s">
        <v>72</v>
      </c>
    </row>
    <row r="5" ht="27" customHeight="1" spans="1:7">
      <c r="A5" s="152" t="s">
        <v>67</v>
      </c>
      <c r="B5" s="152" t="s">
        <v>68</v>
      </c>
      <c r="C5" s="152"/>
      <c r="D5" s="152" t="s">
        <v>32</v>
      </c>
      <c r="E5" s="152" t="s">
        <v>113</v>
      </c>
      <c r="F5" s="152" t="s">
        <v>114</v>
      </c>
      <c r="G5" s="152"/>
    </row>
    <row r="6" ht="20.25" customHeight="1" spans="1:7">
      <c r="A6" s="157" t="s">
        <v>44</v>
      </c>
      <c r="B6" s="157" t="s">
        <v>45</v>
      </c>
      <c r="C6" s="157" t="s">
        <v>46</v>
      </c>
      <c r="D6" s="157" t="s">
        <v>47</v>
      </c>
      <c r="E6" s="157" t="s">
        <v>48</v>
      </c>
      <c r="F6" s="157" t="s">
        <v>49</v>
      </c>
      <c r="G6" s="157">
        <v>7</v>
      </c>
    </row>
    <row r="7" ht="20.25" customHeight="1" spans="1:7">
      <c r="A7" s="151" t="s">
        <v>78</v>
      </c>
      <c r="B7" s="151" t="str">
        <f>"        "&amp;"社会保障和就业支出"</f>
        <v>        社会保障和就业支出</v>
      </c>
      <c r="C7" s="63">
        <v>170360.32</v>
      </c>
      <c r="D7" s="63">
        <v>170360.32</v>
      </c>
      <c r="E7" s="63">
        <v>170360.32</v>
      </c>
      <c r="F7" s="63"/>
      <c r="G7" s="63"/>
    </row>
    <row r="8" ht="20.25" customHeight="1" spans="1:7">
      <c r="A8" s="160" t="s">
        <v>79</v>
      </c>
      <c r="B8" s="160" t="str">
        <f>"        "&amp;"行政事业单位养老支出"</f>
        <v>        行政事业单位养老支出</v>
      </c>
      <c r="C8" s="63">
        <v>170360.32</v>
      </c>
      <c r="D8" s="63">
        <v>170360.32</v>
      </c>
      <c r="E8" s="63">
        <v>170360.32</v>
      </c>
      <c r="F8" s="63"/>
      <c r="G8" s="63"/>
    </row>
    <row r="9" ht="20.25" customHeight="1" spans="1:7">
      <c r="A9" s="161" t="s">
        <v>80</v>
      </c>
      <c r="B9" s="161" t="str">
        <f>"        "&amp;"机关事业单位基本养老保险缴费支出"</f>
        <v>        机关事业单位基本养老保险缴费支出</v>
      </c>
      <c r="C9" s="63">
        <v>70360.32</v>
      </c>
      <c r="D9" s="63">
        <v>70360.32</v>
      </c>
      <c r="E9" s="63">
        <v>70360.32</v>
      </c>
      <c r="F9" s="63"/>
      <c r="G9" s="63"/>
    </row>
    <row r="10" ht="20.25" customHeight="1" spans="1:7">
      <c r="A10" s="161" t="s">
        <v>81</v>
      </c>
      <c r="B10" s="161" t="str">
        <f>"        "&amp;"机关事业单位职业年金缴费支出"</f>
        <v>        机关事业单位职业年金缴费支出</v>
      </c>
      <c r="C10" s="63">
        <v>100000</v>
      </c>
      <c r="D10" s="63">
        <v>100000</v>
      </c>
      <c r="E10" s="63">
        <v>100000</v>
      </c>
      <c r="F10" s="63"/>
      <c r="G10" s="63"/>
    </row>
    <row r="11" ht="20.25" customHeight="1" spans="1:7">
      <c r="A11" s="151" t="s">
        <v>82</v>
      </c>
      <c r="B11" s="151" t="str">
        <f>"        "&amp;"卫生健康支出"</f>
        <v>        卫生健康支出</v>
      </c>
      <c r="C11" s="63">
        <v>62010</v>
      </c>
      <c r="D11" s="63">
        <v>62010</v>
      </c>
      <c r="E11" s="63">
        <v>62010</v>
      </c>
      <c r="F11" s="63"/>
      <c r="G11" s="63"/>
    </row>
    <row r="12" ht="20.25" customHeight="1" spans="1:7">
      <c r="A12" s="160" t="s">
        <v>83</v>
      </c>
      <c r="B12" s="160" t="str">
        <f>"        "&amp;"行政事业单位医疗"</f>
        <v>        行政事业单位医疗</v>
      </c>
      <c r="C12" s="63">
        <v>62010</v>
      </c>
      <c r="D12" s="63">
        <v>62010</v>
      </c>
      <c r="E12" s="63">
        <v>62010</v>
      </c>
      <c r="F12" s="63"/>
      <c r="G12" s="63"/>
    </row>
    <row r="13" ht="20.25" customHeight="1" spans="1:7">
      <c r="A13" s="161" t="s">
        <v>85</v>
      </c>
      <c r="B13" s="161" t="str">
        <f>"        "&amp;"事业单位医疗"</f>
        <v>        事业单位医疗</v>
      </c>
      <c r="C13" s="63">
        <v>36499.42</v>
      </c>
      <c r="D13" s="63">
        <v>36499.42</v>
      </c>
      <c r="E13" s="63">
        <v>36499.42</v>
      </c>
      <c r="F13" s="63"/>
      <c r="G13" s="63"/>
    </row>
    <row r="14" ht="20.25" customHeight="1" spans="1:7">
      <c r="A14" s="161" t="s">
        <v>86</v>
      </c>
      <c r="B14" s="161" t="str">
        <f>"        "&amp;"公务员医疗补助"</f>
        <v>        公务员医疗补助</v>
      </c>
      <c r="C14" s="63">
        <v>21987.6</v>
      </c>
      <c r="D14" s="63">
        <v>21987.6</v>
      </c>
      <c r="E14" s="63">
        <v>21987.6</v>
      </c>
      <c r="F14" s="63"/>
      <c r="G14" s="63"/>
    </row>
    <row r="15" ht="20.25" customHeight="1" spans="1:7">
      <c r="A15" s="161" t="s">
        <v>87</v>
      </c>
      <c r="B15" s="161" t="str">
        <f>"        "&amp;"其他行政事业单位医疗支出"</f>
        <v>        其他行政事业单位医疗支出</v>
      </c>
      <c r="C15" s="63">
        <v>3522.98</v>
      </c>
      <c r="D15" s="63">
        <v>3522.98</v>
      </c>
      <c r="E15" s="63">
        <v>3522.98</v>
      </c>
      <c r="F15" s="63"/>
      <c r="G15" s="63"/>
    </row>
    <row r="16" ht="20.25" customHeight="1" spans="1:7">
      <c r="A16" s="151" t="s">
        <v>88</v>
      </c>
      <c r="B16" s="151" t="str">
        <f>"        "&amp;"住房保障支出"</f>
        <v>        住房保障支出</v>
      </c>
      <c r="C16" s="63">
        <v>80388</v>
      </c>
      <c r="D16" s="63">
        <v>80388</v>
      </c>
      <c r="E16" s="63">
        <v>80388</v>
      </c>
      <c r="F16" s="63"/>
      <c r="G16" s="63"/>
    </row>
    <row r="17" ht="20.25" customHeight="1" spans="1:7">
      <c r="A17" s="160" t="s">
        <v>89</v>
      </c>
      <c r="B17" s="160" t="str">
        <f>"        "&amp;"住房改革支出"</f>
        <v>        住房改革支出</v>
      </c>
      <c r="C17" s="63">
        <v>80388</v>
      </c>
      <c r="D17" s="63">
        <v>80388</v>
      </c>
      <c r="E17" s="63">
        <v>80388</v>
      </c>
      <c r="F17" s="63"/>
      <c r="G17" s="63"/>
    </row>
    <row r="18" ht="20.25" customHeight="1" spans="1:7">
      <c r="A18" s="161" t="s">
        <v>90</v>
      </c>
      <c r="B18" s="161" t="str">
        <f>"        "&amp;"住房公积金"</f>
        <v>        住房公积金</v>
      </c>
      <c r="C18" s="63">
        <v>76140</v>
      </c>
      <c r="D18" s="63">
        <v>76140</v>
      </c>
      <c r="E18" s="63">
        <v>76140</v>
      </c>
      <c r="F18" s="63"/>
      <c r="G18" s="63"/>
    </row>
    <row r="19" ht="20.25" customHeight="1" spans="1:7">
      <c r="A19" s="161" t="s">
        <v>91</v>
      </c>
      <c r="B19" s="161" t="str">
        <f>"        "&amp;"购房补贴"</f>
        <v>        购房补贴</v>
      </c>
      <c r="C19" s="63">
        <v>4248</v>
      </c>
      <c r="D19" s="63">
        <v>4248</v>
      </c>
      <c r="E19" s="63">
        <v>4248</v>
      </c>
      <c r="F19" s="63"/>
      <c r="G19" s="63"/>
    </row>
    <row r="20" ht="20.25" customHeight="1" spans="1:7">
      <c r="A20" s="151" t="s">
        <v>92</v>
      </c>
      <c r="B20" s="151" t="str">
        <f>"        "&amp;"粮油物资储备支出"</f>
        <v>        粮油物资储备支出</v>
      </c>
      <c r="C20" s="63">
        <v>1536190.02</v>
      </c>
      <c r="D20" s="63">
        <v>1536190.02</v>
      </c>
      <c r="E20" s="63">
        <v>669991.44</v>
      </c>
      <c r="F20" s="63">
        <v>99381.2</v>
      </c>
      <c r="G20" s="63">
        <v>766817.38</v>
      </c>
    </row>
    <row r="21" ht="20.25" customHeight="1" spans="1:7">
      <c r="A21" s="160" t="s">
        <v>93</v>
      </c>
      <c r="B21" s="160" t="str">
        <f>"        "&amp;"粮油物资事务"</f>
        <v>        粮油物资事务</v>
      </c>
      <c r="C21" s="63">
        <v>1536190.02</v>
      </c>
      <c r="D21" s="63">
        <v>1536190.02</v>
      </c>
      <c r="E21" s="63">
        <v>669991.44</v>
      </c>
      <c r="F21" s="63">
        <v>99381.2</v>
      </c>
      <c r="G21" s="63">
        <v>766817.38</v>
      </c>
    </row>
    <row r="22" ht="20.25" customHeight="1" spans="1:7">
      <c r="A22" s="161" t="s">
        <v>94</v>
      </c>
      <c r="B22" s="161" t="str">
        <f>"        "&amp;"物资保管保养"</f>
        <v>        物资保管保养</v>
      </c>
      <c r="C22" s="63">
        <v>766817.38</v>
      </c>
      <c r="D22" s="63">
        <v>766817.38</v>
      </c>
      <c r="E22" s="63"/>
      <c r="F22" s="63"/>
      <c r="G22" s="63">
        <v>766817.38</v>
      </c>
    </row>
    <row r="23" ht="20.25" customHeight="1" spans="1:7">
      <c r="A23" s="161" t="s">
        <v>95</v>
      </c>
      <c r="B23" s="161" t="str">
        <f>"        "&amp;"事业运行"</f>
        <v>        事业运行</v>
      </c>
      <c r="C23" s="63">
        <v>724372.64</v>
      </c>
      <c r="D23" s="63">
        <v>724372.64</v>
      </c>
      <c r="E23" s="63">
        <v>669991.44</v>
      </c>
      <c r="F23" s="63">
        <v>54381.2</v>
      </c>
      <c r="G23" s="63"/>
    </row>
    <row r="24" ht="20.25" customHeight="1" spans="1:7">
      <c r="A24" s="161" t="s">
        <v>96</v>
      </c>
      <c r="B24" s="161" t="str">
        <f>"        "&amp;"其他粮油物资事务支出"</f>
        <v>        其他粮油物资事务支出</v>
      </c>
      <c r="C24" s="63">
        <v>45000</v>
      </c>
      <c r="D24" s="63">
        <v>45000</v>
      </c>
      <c r="E24" s="63"/>
      <c r="F24" s="63">
        <v>45000</v>
      </c>
      <c r="G24" s="63"/>
    </row>
    <row r="25" ht="20.25" customHeight="1" spans="1:7">
      <c r="A25" s="151" t="s">
        <v>97</v>
      </c>
      <c r="B25" s="151" t="str">
        <f>"        "&amp;"灾害防治及应急管理支出"</f>
        <v>        灾害防治及应急管理支出</v>
      </c>
      <c r="C25" s="63">
        <v>20406.14</v>
      </c>
      <c r="D25" s="63">
        <v>20406.14</v>
      </c>
      <c r="E25" s="63"/>
      <c r="F25" s="63"/>
      <c r="G25" s="63">
        <v>20406.14</v>
      </c>
    </row>
    <row r="26" ht="20.25" customHeight="1" spans="1:7">
      <c r="A26" s="160" t="s">
        <v>98</v>
      </c>
      <c r="B26" s="160" t="str">
        <f>"        "&amp;"其他灾害防治及应急管理支出"</f>
        <v>        其他灾害防治及应急管理支出</v>
      </c>
      <c r="C26" s="63">
        <v>20406.14</v>
      </c>
      <c r="D26" s="63">
        <v>20406.14</v>
      </c>
      <c r="E26" s="63"/>
      <c r="F26" s="63"/>
      <c r="G26" s="63">
        <v>20406.14</v>
      </c>
    </row>
    <row r="27" ht="20.25" customHeight="1" spans="1:7">
      <c r="A27" s="161" t="s">
        <v>99</v>
      </c>
      <c r="B27" s="161" t="str">
        <f>"        "&amp;"其他灾害防治及应急管理支出"</f>
        <v>        其他灾害防治及应急管理支出</v>
      </c>
      <c r="C27" s="63">
        <v>20406.14</v>
      </c>
      <c r="D27" s="63">
        <v>20406.14</v>
      </c>
      <c r="E27" s="63"/>
      <c r="F27" s="63"/>
      <c r="G27" s="63">
        <v>20406.14</v>
      </c>
    </row>
    <row r="28" ht="20.25" customHeight="1" spans="1:7">
      <c r="A28" s="154" t="s">
        <v>30</v>
      </c>
      <c r="B28" s="151"/>
      <c r="C28" s="156">
        <v>1869354.48</v>
      </c>
      <c r="D28" s="156">
        <v>1869354.48</v>
      </c>
      <c r="E28" s="156">
        <v>982749.76</v>
      </c>
      <c r="F28" s="156">
        <v>99381.2</v>
      </c>
      <c r="G28" s="156">
        <v>787223.52</v>
      </c>
    </row>
  </sheetData>
  <mergeCells count="8">
    <mergeCell ref="A1:G1"/>
    <mergeCell ref="A2:G2"/>
    <mergeCell ref="A3:F3"/>
    <mergeCell ref="A4:B4"/>
    <mergeCell ref="D4:F4"/>
    <mergeCell ref="A28:B28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9" t="s">
        <v>115</v>
      </c>
      <c r="B1" s="149"/>
      <c r="C1" s="149"/>
      <c r="D1" s="149"/>
      <c r="E1" s="149"/>
      <c r="F1" s="149"/>
    </row>
    <row r="2" ht="28.5" customHeight="1" spans="1:6">
      <c r="A2" s="150" t="s">
        <v>116</v>
      </c>
      <c r="B2" s="150"/>
      <c r="C2" s="150"/>
      <c r="D2" s="150"/>
      <c r="E2" s="150"/>
      <c r="F2" s="150"/>
    </row>
    <row r="3" ht="20.25" customHeight="1" spans="1:6">
      <c r="A3" s="151" t="str">
        <f>"单位名称："&amp;"玉溪市救灾物资储备中心"</f>
        <v>单位名称：玉溪市救灾物资储备中心</v>
      </c>
      <c r="B3" s="151"/>
      <c r="C3" s="151"/>
      <c r="D3" s="151"/>
      <c r="E3" s="151"/>
      <c r="F3" s="149" t="s">
        <v>2</v>
      </c>
    </row>
    <row r="4" ht="20.25" customHeight="1" spans="1:6">
      <c r="A4" s="152" t="s">
        <v>117</v>
      </c>
      <c r="B4" s="152" t="s">
        <v>118</v>
      </c>
      <c r="C4" s="152" t="s">
        <v>119</v>
      </c>
      <c r="D4" s="152"/>
      <c r="E4" s="152"/>
      <c r="F4" s="152"/>
    </row>
    <row r="5" ht="35.25" customHeight="1" spans="1:6">
      <c r="A5" s="152"/>
      <c r="B5" s="152"/>
      <c r="C5" s="152" t="s">
        <v>32</v>
      </c>
      <c r="D5" s="152" t="s">
        <v>120</v>
      </c>
      <c r="E5" s="152" t="s">
        <v>121</v>
      </c>
      <c r="F5" s="152" t="s">
        <v>122</v>
      </c>
    </row>
    <row r="6" ht="20.25" customHeight="1" spans="1:6">
      <c r="A6" s="157" t="s">
        <v>44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</row>
    <row r="7" ht="20.25" customHeight="1" spans="1:6">
      <c r="A7" s="63">
        <v>2920</v>
      </c>
      <c r="B7" s="63"/>
      <c r="C7" s="63"/>
      <c r="D7" s="63"/>
      <c r="E7" s="156"/>
      <c r="F7" s="63">
        <v>2920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workbookViewId="0">
      <selection activeCell="C18" sqref="C18"/>
    </sheetView>
  </sheetViews>
  <sheetFormatPr defaultColWidth="8.85" defaultRowHeight="15" customHeight="1"/>
  <cols>
    <col min="1" max="1" width="28.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9" t="s">
        <v>123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ht="28.5" customHeight="1" spans="1:23">
      <c r="A2" s="150" t="s">
        <v>124</v>
      </c>
      <c r="B2" s="150"/>
      <c r="C2" s="150" t="s">
        <v>125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ht="19.5" customHeight="1" spans="1:23">
      <c r="A3" s="151" t="str">
        <f>"单位名称："&amp;"玉溪市救灾物资储备中心"</f>
        <v>单位名称：玉溪市救灾物资储备中心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49"/>
      <c r="S3" s="149"/>
      <c r="T3" s="149"/>
      <c r="U3" s="149"/>
      <c r="V3" s="149"/>
      <c r="W3" s="149" t="s">
        <v>2</v>
      </c>
    </row>
    <row r="4" ht="19.5" customHeight="1" spans="1:23">
      <c r="A4" s="152" t="s">
        <v>126</v>
      </c>
      <c r="B4" s="152" t="s">
        <v>127</v>
      </c>
      <c r="C4" s="152" t="s">
        <v>128</v>
      </c>
      <c r="D4" s="152" t="s">
        <v>129</v>
      </c>
      <c r="E4" s="152" t="s">
        <v>130</v>
      </c>
      <c r="F4" s="152" t="s">
        <v>131</v>
      </c>
      <c r="G4" s="152" t="s">
        <v>132</v>
      </c>
      <c r="H4" s="152" t="s">
        <v>133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</row>
    <row r="5" ht="19.5" customHeight="1" spans="1:23">
      <c r="A5" s="152"/>
      <c r="B5" s="152"/>
      <c r="C5" s="152"/>
      <c r="D5" s="152"/>
      <c r="E5" s="152"/>
      <c r="F5" s="152"/>
      <c r="G5" s="152"/>
      <c r="H5" s="152" t="s">
        <v>30</v>
      </c>
      <c r="I5" s="152" t="s">
        <v>33</v>
      </c>
      <c r="J5" s="152"/>
      <c r="K5" s="152"/>
      <c r="L5" s="152"/>
      <c r="M5" s="152"/>
      <c r="N5" s="152" t="s">
        <v>134</v>
      </c>
      <c r="O5" s="152"/>
      <c r="P5" s="152"/>
      <c r="Q5" s="152" t="s">
        <v>36</v>
      </c>
      <c r="R5" s="152" t="s">
        <v>70</v>
      </c>
      <c r="S5" s="152"/>
      <c r="T5" s="152"/>
      <c r="U5" s="152"/>
      <c r="V5" s="152"/>
      <c r="W5" s="152"/>
    </row>
    <row r="6" ht="41.25" customHeight="1" spans="1:23">
      <c r="A6" s="152"/>
      <c r="B6" s="152"/>
      <c r="C6" s="152"/>
      <c r="D6" s="152"/>
      <c r="E6" s="152"/>
      <c r="F6" s="152"/>
      <c r="G6" s="152"/>
      <c r="H6" s="152"/>
      <c r="I6" s="152" t="s">
        <v>135</v>
      </c>
      <c r="J6" s="152" t="s">
        <v>136</v>
      </c>
      <c r="K6" s="152" t="s">
        <v>137</v>
      </c>
      <c r="L6" s="152" t="s">
        <v>138</v>
      </c>
      <c r="M6" s="152" t="s">
        <v>139</v>
      </c>
      <c r="N6" s="152" t="s">
        <v>33</v>
      </c>
      <c r="O6" s="152" t="s">
        <v>34</v>
      </c>
      <c r="P6" s="152" t="s">
        <v>35</v>
      </c>
      <c r="Q6" s="152"/>
      <c r="R6" s="152" t="s">
        <v>32</v>
      </c>
      <c r="S6" s="152" t="s">
        <v>39</v>
      </c>
      <c r="T6" s="152" t="s">
        <v>140</v>
      </c>
      <c r="U6" s="152" t="s">
        <v>41</v>
      </c>
      <c r="V6" s="152" t="s">
        <v>42</v>
      </c>
      <c r="W6" s="152" t="s">
        <v>43</v>
      </c>
    </row>
    <row r="7" ht="20.25" customHeight="1" spans="1:23">
      <c r="A7" s="153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  <c r="T7" s="154" t="s">
        <v>141</v>
      </c>
      <c r="U7" s="154" t="s">
        <v>142</v>
      </c>
      <c r="V7" s="154" t="s">
        <v>143</v>
      </c>
      <c r="W7" s="154" t="s">
        <v>144</v>
      </c>
    </row>
    <row r="8" ht="20.25" customHeight="1" spans="1:23">
      <c r="A8" s="155" t="s">
        <v>64</v>
      </c>
      <c r="C8" s="151"/>
      <c r="D8" s="151"/>
      <c r="E8" s="151"/>
      <c r="G8" s="151"/>
      <c r="H8" s="156">
        <v>1082130.96</v>
      </c>
      <c r="I8" s="63">
        <v>1082130.96</v>
      </c>
      <c r="J8" s="63">
        <v>559695.2</v>
      </c>
      <c r="K8" s="63"/>
      <c r="L8" s="63">
        <v>522435.76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t="str">
        <f t="shared" ref="A9:A37" si="0">"       "&amp;"玉溪市救灾物资储备中心"</f>
        <v>       玉溪市救灾物资储备中心</v>
      </c>
      <c r="B9" s="151" t="s">
        <v>145</v>
      </c>
      <c r="C9" s="151" t="s">
        <v>146</v>
      </c>
      <c r="D9" s="151" t="s">
        <v>95</v>
      </c>
      <c r="E9" s="151" t="s">
        <v>147</v>
      </c>
      <c r="F9" s="151" t="s">
        <v>148</v>
      </c>
      <c r="G9" s="151" t="s">
        <v>149</v>
      </c>
      <c r="H9" s="156">
        <v>125000</v>
      </c>
      <c r="I9" s="63">
        <v>125000</v>
      </c>
      <c r="J9" s="63">
        <v>125000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51" t="str">
        <f t="shared" si="0"/>
        <v>       玉溪市救灾物资储备中心</v>
      </c>
      <c r="B10" s="151" t="s">
        <v>150</v>
      </c>
      <c r="C10" s="151" t="s">
        <v>151</v>
      </c>
      <c r="D10" s="151" t="s">
        <v>95</v>
      </c>
      <c r="E10" s="151" t="s">
        <v>147</v>
      </c>
      <c r="F10" s="151" t="s">
        <v>148</v>
      </c>
      <c r="G10" s="151" t="s">
        <v>149</v>
      </c>
      <c r="H10" s="156">
        <v>247000</v>
      </c>
      <c r="I10" s="63">
        <v>247000</v>
      </c>
      <c r="J10" s="63">
        <v>247000</v>
      </c>
      <c r="K10" s="151"/>
      <c r="L10" s="63"/>
      <c r="M10" s="151"/>
      <c r="N10" s="63"/>
      <c r="O10" s="63"/>
      <c r="P10" s="151"/>
      <c r="Q10" s="63"/>
      <c r="R10" s="63"/>
      <c r="S10" s="63"/>
      <c r="T10" s="63"/>
      <c r="U10" s="63"/>
      <c r="V10" s="63"/>
      <c r="W10" s="63"/>
    </row>
    <row r="11" ht="20.25" customHeight="1" spans="1:23">
      <c r="A11" s="151" t="str">
        <f t="shared" si="0"/>
        <v>       玉溪市救灾物资储备中心</v>
      </c>
      <c r="B11" s="151" t="s">
        <v>152</v>
      </c>
      <c r="C11" s="151" t="s">
        <v>153</v>
      </c>
      <c r="D11" s="151" t="s">
        <v>96</v>
      </c>
      <c r="E11" s="151" t="s">
        <v>154</v>
      </c>
      <c r="F11" s="151" t="s">
        <v>155</v>
      </c>
      <c r="G11" s="151" t="s">
        <v>156</v>
      </c>
      <c r="H11" s="156">
        <v>15000</v>
      </c>
      <c r="I11" s="63">
        <v>15000</v>
      </c>
      <c r="J11" s="63"/>
      <c r="K11" s="151"/>
      <c r="L11" s="63">
        <v>15000</v>
      </c>
      <c r="M11" s="151"/>
      <c r="N11" s="63"/>
      <c r="O11" s="63"/>
      <c r="P11" s="151"/>
      <c r="Q11" s="63"/>
      <c r="R11" s="63"/>
      <c r="S11" s="63"/>
      <c r="T11" s="63"/>
      <c r="U11" s="63"/>
      <c r="V11" s="63"/>
      <c r="W11" s="63"/>
    </row>
    <row r="12" ht="20.25" customHeight="1" spans="1:23">
      <c r="A12" s="151" t="str">
        <f t="shared" si="0"/>
        <v>       玉溪市救灾物资储备中心</v>
      </c>
      <c r="B12" s="151" t="s">
        <v>152</v>
      </c>
      <c r="C12" s="151" t="s">
        <v>153</v>
      </c>
      <c r="D12" s="151" t="s">
        <v>96</v>
      </c>
      <c r="E12" s="151" t="s">
        <v>154</v>
      </c>
      <c r="F12" s="151" t="s">
        <v>157</v>
      </c>
      <c r="G12" s="151" t="s">
        <v>158</v>
      </c>
      <c r="H12" s="156">
        <v>4000</v>
      </c>
      <c r="I12" s="63">
        <v>4000</v>
      </c>
      <c r="J12" s="63"/>
      <c r="K12" s="151"/>
      <c r="L12" s="63">
        <v>4000</v>
      </c>
      <c r="M12" s="151"/>
      <c r="N12" s="63"/>
      <c r="O12" s="63"/>
      <c r="P12" s="151"/>
      <c r="Q12" s="63"/>
      <c r="R12" s="63"/>
      <c r="S12" s="63"/>
      <c r="T12" s="63"/>
      <c r="U12" s="63"/>
      <c r="V12" s="63"/>
      <c r="W12" s="63"/>
    </row>
    <row r="13" ht="20.25" customHeight="1" spans="1:23">
      <c r="A13" s="151" t="str">
        <f t="shared" si="0"/>
        <v>       玉溪市救灾物资储备中心</v>
      </c>
      <c r="B13" s="151" t="s">
        <v>152</v>
      </c>
      <c r="C13" s="151" t="s">
        <v>153</v>
      </c>
      <c r="D13" s="151" t="s">
        <v>96</v>
      </c>
      <c r="E13" s="151" t="s">
        <v>154</v>
      </c>
      <c r="F13" s="151" t="s">
        <v>159</v>
      </c>
      <c r="G13" s="151" t="s">
        <v>160</v>
      </c>
      <c r="H13" s="156">
        <v>3000</v>
      </c>
      <c r="I13" s="63">
        <v>3000</v>
      </c>
      <c r="J13" s="63"/>
      <c r="K13" s="151"/>
      <c r="L13" s="63">
        <v>3000</v>
      </c>
      <c r="M13" s="151"/>
      <c r="N13" s="63"/>
      <c r="O13" s="63"/>
      <c r="P13" s="151"/>
      <c r="Q13" s="63"/>
      <c r="R13" s="63"/>
      <c r="S13" s="63"/>
      <c r="T13" s="63"/>
      <c r="U13" s="63"/>
      <c r="V13" s="63"/>
      <c r="W13" s="63"/>
    </row>
    <row r="14" ht="20.25" customHeight="1" spans="1:23">
      <c r="A14" s="151" t="str">
        <f t="shared" si="0"/>
        <v>       玉溪市救灾物资储备中心</v>
      </c>
      <c r="B14" s="151" t="s">
        <v>152</v>
      </c>
      <c r="C14" s="151" t="s">
        <v>153</v>
      </c>
      <c r="D14" s="151" t="s">
        <v>96</v>
      </c>
      <c r="E14" s="151" t="s">
        <v>154</v>
      </c>
      <c r="F14" s="151" t="s">
        <v>161</v>
      </c>
      <c r="G14" s="151" t="s">
        <v>162</v>
      </c>
      <c r="H14" s="156">
        <v>10000</v>
      </c>
      <c r="I14" s="63">
        <v>10000</v>
      </c>
      <c r="J14" s="63"/>
      <c r="K14" s="151"/>
      <c r="L14" s="63">
        <v>10000</v>
      </c>
      <c r="M14" s="151"/>
      <c r="N14" s="63"/>
      <c r="O14" s="63"/>
      <c r="P14" s="151"/>
      <c r="Q14" s="63"/>
      <c r="R14" s="63"/>
      <c r="S14" s="63"/>
      <c r="T14" s="63"/>
      <c r="U14" s="63"/>
      <c r="V14" s="63"/>
      <c r="W14" s="63"/>
    </row>
    <row r="15" ht="20.25" customHeight="1" spans="1:23">
      <c r="A15" s="151" t="str">
        <f t="shared" si="0"/>
        <v>       玉溪市救灾物资储备中心</v>
      </c>
      <c r="B15" s="151" t="s">
        <v>152</v>
      </c>
      <c r="C15" s="151" t="s">
        <v>153</v>
      </c>
      <c r="D15" s="151" t="s">
        <v>96</v>
      </c>
      <c r="E15" s="151" t="s">
        <v>154</v>
      </c>
      <c r="F15" s="151" t="s">
        <v>163</v>
      </c>
      <c r="G15" s="151" t="s">
        <v>164</v>
      </c>
      <c r="H15" s="156">
        <v>3000</v>
      </c>
      <c r="I15" s="63">
        <v>3000</v>
      </c>
      <c r="J15" s="63"/>
      <c r="K15" s="151"/>
      <c r="L15" s="63">
        <v>3000</v>
      </c>
      <c r="M15" s="151"/>
      <c r="N15" s="63"/>
      <c r="O15" s="63"/>
      <c r="P15" s="151"/>
      <c r="Q15" s="63"/>
      <c r="R15" s="63"/>
      <c r="S15" s="63"/>
      <c r="T15" s="63"/>
      <c r="U15" s="63"/>
      <c r="V15" s="63"/>
      <c r="W15" s="63"/>
    </row>
    <row r="16" ht="20.25" customHeight="1" spans="1:23">
      <c r="A16" s="151" t="str">
        <f t="shared" si="0"/>
        <v>       玉溪市救灾物资储备中心</v>
      </c>
      <c r="B16" s="151" t="s">
        <v>152</v>
      </c>
      <c r="C16" s="151" t="s">
        <v>153</v>
      </c>
      <c r="D16" s="151" t="s">
        <v>96</v>
      </c>
      <c r="E16" s="151" t="s">
        <v>154</v>
      </c>
      <c r="F16" s="151" t="s">
        <v>165</v>
      </c>
      <c r="G16" s="151" t="s">
        <v>166</v>
      </c>
      <c r="H16" s="156">
        <v>10000</v>
      </c>
      <c r="I16" s="63">
        <v>10000</v>
      </c>
      <c r="J16" s="63"/>
      <c r="K16" s="151"/>
      <c r="L16" s="63">
        <v>10000</v>
      </c>
      <c r="M16" s="151"/>
      <c r="N16" s="63"/>
      <c r="O16" s="63"/>
      <c r="P16" s="151"/>
      <c r="Q16" s="63"/>
      <c r="R16" s="63"/>
      <c r="S16" s="63"/>
      <c r="T16" s="63"/>
      <c r="U16" s="63"/>
      <c r="V16" s="63"/>
      <c r="W16" s="63"/>
    </row>
    <row r="17" ht="20.25" customHeight="1" spans="1:23">
      <c r="A17" s="151" t="str">
        <f t="shared" si="0"/>
        <v>       玉溪市救灾物资储备中心</v>
      </c>
      <c r="B17" s="151" t="s">
        <v>167</v>
      </c>
      <c r="C17" s="151" t="s">
        <v>168</v>
      </c>
      <c r="D17" s="151" t="s">
        <v>81</v>
      </c>
      <c r="E17" s="151" t="s">
        <v>169</v>
      </c>
      <c r="F17" s="151" t="s">
        <v>170</v>
      </c>
      <c r="G17" s="151" t="s">
        <v>171</v>
      </c>
      <c r="H17" s="156">
        <v>100000</v>
      </c>
      <c r="I17" s="63">
        <v>100000</v>
      </c>
      <c r="J17" s="63"/>
      <c r="K17" s="151"/>
      <c r="L17" s="63">
        <v>100000</v>
      </c>
      <c r="M17" s="151"/>
      <c r="N17" s="63"/>
      <c r="O17" s="63"/>
      <c r="P17" s="151"/>
      <c r="Q17" s="63"/>
      <c r="R17" s="63"/>
      <c r="S17" s="63"/>
      <c r="T17" s="63"/>
      <c r="U17" s="63"/>
      <c r="V17" s="63"/>
      <c r="W17" s="63"/>
    </row>
    <row r="18" ht="20.25" customHeight="1" spans="1:23">
      <c r="A18" s="151" t="str">
        <f t="shared" si="0"/>
        <v>       玉溪市救灾物资储备中心</v>
      </c>
      <c r="B18" s="151" t="s">
        <v>172</v>
      </c>
      <c r="C18" s="151" t="s">
        <v>173</v>
      </c>
      <c r="D18" s="151" t="s">
        <v>91</v>
      </c>
      <c r="E18" s="151" t="s">
        <v>174</v>
      </c>
      <c r="F18" s="151" t="s">
        <v>175</v>
      </c>
      <c r="G18" s="151" t="s">
        <v>176</v>
      </c>
      <c r="H18" s="156">
        <v>4248</v>
      </c>
      <c r="I18" s="63">
        <v>4248</v>
      </c>
      <c r="J18" s="63"/>
      <c r="K18" s="151"/>
      <c r="L18" s="63">
        <v>4248</v>
      </c>
      <c r="M18" s="151"/>
      <c r="N18" s="63"/>
      <c r="O18" s="63"/>
      <c r="P18" s="151"/>
      <c r="Q18" s="63"/>
      <c r="R18" s="63"/>
      <c r="S18" s="63"/>
      <c r="T18" s="63"/>
      <c r="U18" s="63"/>
      <c r="V18" s="63"/>
      <c r="W18" s="63"/>
    </row>
    <row r="19" ht="20.25" customHeight="1" spans="1:23">
      <c r="A19" s="151" t="str">
        <f t="shared" si="0"/>
        <v>       玉溪市救灾物资储备中心</v>
      </c>
      <c r="B19" s="151" t="s">
        <v>172</v>
      </c>
      <c r="C19" s="151" t="s">
        <v>173</v>
      </c>
      <c r="D19" s="151" t="s">
        <v>95</v>
      </c>
      <c r="E19" s="151" t="s">
        <v>147</v>
      </c>
      <c r="F19" s="151" t="s">
        <v>177</v>
      </c>
      <c r="G19" s="151" t="s">
        <v>178</v>
      </c>
      <c r="H19" s="156">
        <v>207732</v>
      </c>
      <c r="I19" s="63">
        <v>207732</v>
      </c>
      <c r="J19" s="63">
        <v>90882.75</v>
      </c>
      <c r="K19" s="151"/>
      <c r="L19" s="63">
        <v>116849.25</v>
      </c>
      <c r="M19" s="151"/>
      <c r="N19" s="63"/>
      <c r="O19" s="63"/>
      <c r="P19" s="151"/>
      <c r="Q19" s="63"/>
      <c r="R19" s="63"/>
      <c r="S19" s="63"/>
      <c r="T19" s="63"/>
      <c r="U19" s="63"/>
      <c r="V19" s="63"/>
      <c r="W19" s="63"/>
    </row>
    <row r="20" ht="20.25" customHeight="1" spans="1:23">
      <c r="A20" s="151" t="str">
        <f t="shared" si="0"/>
        <v>       玉溪市救灾物资储备中心</v>
      </c>
      <c r="B20" s="151" t="s">
        <v>172</v>
      </c>
      <c r="C20" s="151" t="s">
        <v>173</v>
      </c>
      <c r="D20" s="151" t="s">
        <v>95</v>
      </c>
      <c r="E20" s="151" t="s">
        <v>147</v>
      </c>
      <c r="F20" s="151" t="s">
        <v>175</v>
      </c>
      <c r="G20" s="151" t="s">
        <v>176</v>
      </c>
      <c r="H20" s="156">
        <v>60</v>
      </c>
      <c r="I20" s="63">
        <v>60</v>
      </c>
      <c r="J20" s="63">
        <v>26.25</v>
      </c>
      <c r="K20" s="151"/>
      <c r="L20" s="63">
        <v>33.75</v>
      </c>
      <c r="M20" s="151"/>
      <c r="N20" s="63"/>
      <c r="O20" s="63"/>
      <c r="P20" s="151"/>
      <c r="Q20" s="63"/>
      <c r="R20" s="63"/>
      <c r="S20" s="63"/>
      <c r="T20" s="63"/>
      <c r="U20" s="63"/>
      <c r="V20" s="63"/>
      <c r="W20" s="63"/>
    </row>
    <row r="21" ht="20.25" customHeight="1" spans="1:23">
      <c r="A21" s="151" t="str">
        <f t="shared" si="0"/>
        <v>       玉溪市救灾物资储备中心</v>
      </c>
      <c r="B21" s="151" t="s">
        <v>172</v>
      </c>
      <c r="C21" s="151" t="s">
        <v>173</v>
      </c>
      <c r="D21" s="151" t="s">
        <v>95</v>
      </c>
      <c r="E21" s="151" t="s">
        <v>147</v>
      </c>
      <c r="F21" s="151" t="s">
        <v>148</v>
      </c>
      <c r="G21" s="151" t="s">
        <v>149</v>
      </c>
      <c r="H21" s="156">
        <v>75000</v>
      </c>
      <c r="I21" s="63">
        <v>75000</v>
      </c>
      <c r="J21" s="63">
        <v>32812.5</v>
      </c>
      <c r="K21" s="151"/>
      <c r="L21" s="63">
        <v>42187.5</v>
      </c>
      <c r="M21" s="151"/>
      <c r="N21" s="63"/>
      <c r="O21" s="63"/>
      <c r="P21" s="151"/>
      <c r="Q21" s="63"/>
      <c r="R21" s="63"/>
      <c r="S21" s="63"/>
      <c r="T21" s="63"/>
      <c r="U21" s="63"/>
      <c r="V21" s="63"/>
      <c r="W21" s="63"/>
    </row>
    <row r="22" ht="20.25" customHeight="1" spans="1:23">
      <c r="A22" s="151" t="str">
        <f t="shared" si="0"/>
        <v>       玉溪市救灾物资储备中心</v>
      </c>
      <c r="B22" s="151" t="s">
        <v>179</v>
      </c>
      <c r="C22" s="151" t="s">
        <v>180</v>
      </c>
      <c r="D22" s="151" t="s">
        <v>95</v>
      </c>
      <c r="E22" s="151" t="s">
        <v>147</v>
      </c>
      <c r="F22" s="151" t="s">
        <v>181</v>
      </c>
      <c r="G22" s="151" t="s">
        <v>182</v>
      </c>
      <c r="H22" s="156">
        <v>12000</v>
      </c>
      <c r="I22" s="63">
        <v>12000</v>
      </c>
      <c r="J22" s="63"/>
      <c r="K22" s="151"/>
      <c r="L22" s="63">
        <v>12000</v>
      </c>
      <c r="M22" s="151"/>
      <c r="N22" s="63"/>
      <c r="O22" s="63"/>
      <c r="P22" s="151"/>
      <c r="Q22" s="63"/>
      <c r="R22" s="63"/>
      <c r="S22" s="63"/>
      <c r="T22" s="63"/>
      <c r="U22" s="63"/>
      <c r="V22" s="63"/>
      <c r="W22" s="63"/>
    </row>
    <row r="23" ht="20.25" customHeight="1" spans="1:23">
      <c r="A23" s="151" t="str">
        <f t="shared" si="0"/>
        <v>       玉溪市救灾物资储备中心</v>
      </c>
      <c r="B23" s="151" t="s">
        <v>183</v>
      </c>
      <c r="C23" s="151" t="s">
        <v>122</v>
      </c>
      <c r="D23" s="151" t="s">
        <v>95</v>
      </c>
      <c r="E23" s="151" t="s">
        <v>147</v>
      </c>
      <c r="F23" s="151" t="s">
        <v>184</v>
      </c>
      <c r="G23" s="151" t="s">
        <v>122</v>
      </c>
      <c r="H23" s="156">
        <v>2920</v>
      </c>
      <c r="I23" s="63">
        <v>2920</v>
      </c>
      <c r="J23" s="63"/>
      <c r="K23" s="151"/>
      <c r="L23" s="63">
        <v>2920</v>
      </c>
      <c r="M23" s="151"/>
      <c r="N23" s="63"/>
      <c r="O23" s="63"/>
      <c r="P23" s="151"/>
      <c r="Q23" s="63"/>
      <c r="R23" s="63"/>
      <c r="S23" s="63"/>
      <c r="T23" s="63"/>
      <c r="U23" s="63"/>
      <c r="V23" s="63"/>
      <c r="W23" s="63"/>
    </row>
    <row r="24" ht="20.25" customHeight="1" spans="1:23">
      <c r="A24" s="151" t="str">
        <f t="shared" si="0"/>
        <v>       玉溪市救灾物资储备中心</v>
      </c>
      <c r="B24" s="151" t="s">
        <v>185</v>
      </c>
      <c r="C24" s="151" t="s">
        <v>186</v>
      </c>
      <c r="D24" s="151" t="s">
        <v>95</v>
      </c>
      <c r="E24" s="151" t="s">
        <v>147</v>
      </c>
      <c r="F24" s="151" t="s">
        <v>187</v>
      </c>
      <c r="G24" s="151" t="s">
        <v>186</v>
      </c>
      <c r="H24" s="156">
        <v>8881.2</v>
      </c>
      <c r="I24" s="63">
        <v>8881.2</v>
      </c>
      <c r="J24" s="63"/>
      <c r="K24" s="151"/>
      <c r="L24" s="63">
        <v>8881.2</v>
      </c>
      <c r="M24" s="151"/>
      <c r="N24" s="63"/>
      <c r="O24" s="63"/>
      <c r="P24" s="151"/>
      <c r="Q24" s="63"/>
      <c r="R24" s="63"/>
      <c r="S24" s="63"/>
      <c r="T24" s="63"/>
      <c r="U24" s="63"/>
      <c r="V24" s="63"/>
      <c r="W24" s="63"/>
    </row>
    <row r="25" ht="20.25" customHeight="1" spans="1:23">
      <c r="A25" s="151" t="str">
        <f t="shared" si="0"/>
        <v>       玉溪市救灾物资储备中心</v>
      </c>
      <c r="B25" s="151" t="s">
        <v>188</v>
      </c>
      <c r="C25" s="151" t="s">
        <v>189</v>
      </c>
      <c r="D25" s="151" t="s">
        <v>95</v>
      </c>
      <c r="E25" s="151" t="s">
        <v>147</v>
      </c>
      <c r="F25" s="151" t="s">
        <v>155</v>
      </c>
      <c r="G25" s="151" t="s">
        <v>156</v>
      </c>
      <c r="H25" s="156">
        <v>13580</v>
      </c>
      <c r="I25" s="63">
        <v>13580</v>
      </c>
      <c r="J25" s="63">
        <v>2506.25</v>
      </c>
      <c r="K25" s="151"/>
      <c r="L25" s="63">
        <v>11073.75</v>
      </c>
      <c r="M25" s="151"/>
      <c r="N25" s="63"/>
      <c r="O25" s="63"/>
      <c r="P25" s="151"/>
      <c r="Q25" s="63"/>
      <c r="R25" s="63"/>
      <c r="S25" s="63"/>
      <c r="T25" s="63"/>
      <c r="U25" s="63"/>
      <c r="V25" s="63"/>
      <c r="W25" s="63"/>
    </row>
    <row r="26" ht="20.25" customHeight="1" spans="1:23">
      <c r="A26" s="151" t="str">
        <f t="shared" si="0"/>
        <v>       玉溪市救灾物资储备中心</v>
      </c>
      <c r="B26" s="151" t="s">
        <v>188</v>
      </c>
      <c r="C26" s="151" t="s">
        <v>189</v>
      </c>
      <c r="D26" s="151" t="s">
        <v>95</v>
      </c>
      <c r="E26" s="151" t="s">
        <v>147</v>
      </c>
      <c r="F26" s="151" t="s">
        <v>157</v>
      </c>
      <c r="G26" s="151" t="s">
        <v>158</v>
      </c>
      <c r="H26" s="156">
        <v>2000</v>
      </c>
      <c r="I26" s="63">
        <v>2000</v>
      </c>
      <c r="J26" s="63">
        <v>500</v>
      </c>
      <c r="K26" s="151"/>
      <c r="L26" s="63">
        <v>1500</v>
      </c>
      <c r="M26" s="151"/>
      <c r="N26" s="63"/>
      <c r="O26" s="63"/>
      <c r="P26" s="151"/>
      <c r="Q26" s="63"/>
      <c r="R26" s="63"/>
      <c r="S26" s="63"/>
      <c r="T26" s="63"/>
      <c r="U26" s="63"/>
      <c r="V26" s="63"/>
      <c r="W26" s="63"/>
    </row>
    <row r="27" ht="20.25" customHeight="1" spans="1:23">
      <c r="A27" s="151" t="str">
        <f t="shared" si="0"/>
        <v>       玉溪市救灾物资储备中心</v>
      </c>
      <c r="B27" s="151" t="s">
        <v>188</v>
      </c>
      <c r="C27" s="151" t="s">
        <v>189</v>
      </c>
      <c r="D27" s="151" t="s">
        <v>95</v>
      </c>
      <c r="E27" s="151" t="s">
        <v>147</v>
      </c>
      <c r="F27" s="151" t="s">
        <v>159</v>
      </c>
      <c r="G27" s="151" t="s">
        <v>160</v>
      </c>
      <c r="H27" s="156">
        <v>2000</v>
      </c>
      <c r="I27" s="63">
        <v>2000</v>
      </c>
      <c r="J27" s="63">
        <v>500</v>
      </c>
      <c r="K27" s="151"/>
      <c r="L27" s="63">
        <v>1500</v>
      </c>
      <c r="M27" s="151"/>
      <c r="N27" s="63"/>
      <c r="O27" s="63"/>
      <c r="P27" s="151"/>
      <c r="Q27" s="63"/>
      <c r="R27" s="63"/>
      <c r="S27" s="63"/>
      <c r="T27" s="63"/>
      <c r="U27" s="63"/>
      <c r="V27" s="63"/>
      <c r="W27" s="63"/>
    </row>
    <row r="28" ht="20.25" customHeight="1" spans="1:23">
      <c r="A28" s="151" t="str">
        <f t="shared" si="0"/>
        <v>       玉溪市救灾物资储备中心</v>
      </c>
      <c r="B28" s="151" t="s">
        <v>188</v>
      </c>
      <c r="C28" s="151" t="s">
        <v>189</v>
      </c>
      <c r="D28" s="151" t="s">
        <v>95</v>
      </c>
      <c r="E28" s="151" t="s">
        <v>147</v>
      </c>
      <c r="F28" s="151" t="s">
        <v>190</v>
      </c>
      <c r="G28" s="151" t="s">
        <v>191</v>
      </c>
      <c r="H28" s="156">
        <v>2000</v>
      </c>
      <c r="I28" s="63">
        <v>2000</v>
      </c>
      <c r="J28" s="63">
        <v>500</v>
      </c>
      <c r="K28" s="151"/>
      <c r="L28" s="63">
        <v>1500</v>
      </c>
      <c r="M28" s="151"/>
      <c r="N28" s="63"/>
      <c r="O28" s="63"/>
      <c r="P28" s="151"/>
      <c r="Q28" s="63"/>
      <c r="R28" s="63"/>
      <c r="S28" s="63"/>
      <c r="T28" s="63"/>
      <c r="U28" s="63"/>
      <c r="V28" s="63"/>
      <c r="W28" s="63"/>
    </row>
    <row r="29" ht="20.25" customHeight="1" spans="1:23">
      <c r="A29" s="151" t="str">
        <f t="shared" si="0"/>
        <v>       玉溪市救灾物资储备中心</v>
      </c>
      <c r="B29" s="151" t="s">
        <v>188</v>
      </c>
      <c r="C29" s="151" t="s">
        <v>189</v>
      </c>
      <c r="D29" s="151" t="s">
        <v>95</v>
      </c>
      <c r="E29" s="151" t="s">
        <v>147</v>
      </c>
      <c r="F29" s="151" t="s">
        <v>192</v>
      </c>
      <c r="G29" s="151" t="s">
        <v>193</v>
      </c>
      <c r="H29" s="156">
        <v>15000</v>
      </c>
      <c r="I29" s="63">
        <v>15000</v>
      </c>
      <c r="J29" s="63">
        <v>3750</v>
      </c>
      <c r="K29" s="151"/>
      <c r="L29" s="63">
        <v>11250</v>
      </c>
      <c r="M29" s="151"/>
      <c r="N29" s="63"/>
      <c r="O29" s="63"/>
      <c r="P29" s="151"/>
      <c r="Q29" s="63"/>
      <c r="R29" s="63"/>
      <c r="S29" s="63"/>
      <c r="T29" s="63"/>
      <c r="U29" s="63"/>
      <c r="V29" s="63"/>
      <c r="W29" s="63"/>
    </row>
    <row r="30" ht="20.25" customHeight="1" spans="1:23">
      <c r="A30" s="151" t="str">
        <f t="shared" si="0"/>
        <v>       玉溪市救灾物资储备中心</v>
      </c>
      <c r="B30" s="151" t="s">
        <v>188</v>
      </c>
      <c r="C30" s="151" t="s">
        <v>189</v>
      </c>
      <c r="D30" s="151" t="s">
        <v>95</v>
      </c>
      <c r="E30" s="151" t="s">
        <v>147</v>
      </c>
      <c r="F30" s="151" t="s">
        <v>161</v>
      </c>
      <c r="G30" s="151" t="s">
        <v>162</v>
      </c>
      <c r="H30" s="156">
        <v>3000</v>
      </c>
      <c r="I30" s="63">
        <v>3000</v>
      </c>
      <c r="J30" s="63">
        <v>750</v>
      </c>
      <c r="K30" s="151"/>
      <c r="L30" s="63">
        <v>2250</v>
      </c>
      <c r="M30" s="151"/>
      <c r="N30" s="63"/>
      <c r="O30" s="63"/>
      <c r="P30" s="151"/>
      <c r="Q30" s="63"/>
      <c r="R30" s="63"/>
      <c r="S30" s="63"/>
      <c r="T30" s="63"/>
      <c r="U30" s="63"/>
      <c r="V30" s="63"/>
      <c r="W30" s="63"/>
    </row>
    <row r="31" ht="20.25" customHeight="1" spans="1:23">
      <c r="A31" s="151" t="str">
        <f t="shared" si="0"/>
        <v>       玉溪市救灾物资储备中心</v>
      </c>
      <c r="B31" s="151" t="s">
        <v>188</v>
      </c>
      <c r="C31" s="151" t="s">
        <v>189</v>
      </c>
      <c r="D31" s="151" t="s">
        <v>95</v>
      </c>
      <c r="E31" s="151" t="s">
        <v>147</v>
      </c>
      <c r="F31" s="151" t="s">
        <v>194</v>
      </c>
      <c r="G31" s="151" t="s">
        <v>195</v>
      </c>
      <c r="H31" s="156">
        <v>5000</v>
      </c>
      <c r="I31" s="63">
        <v>5000</v>
      </c>
      <c r="J31" s="63">
        <v>1250</v>
      </c>
      <c r="K31" s="151"/>
      <c r="L31" s="63">
        <v>3750</v>
      </c>
      <c r="M31" s="151"/>
      <c r="N31" s="63"/>
      <c r="O31" s="63"/>
      <c r="P31" s="151"/>
      <c r="Q31" s="63"/>
      <c r="R31" s="63"/>
      <c r="S31" s="63"/>
      <c r="T31" s="63"/>
      <c r="U31" s="63"/>
      <c r="V31" s="63"/>
      <c r="W31" s="63"/>
    </row>
    <row r="32" ht="20.25" customHeight="1" spans="1:23">
      <c r="A32" s="151" t="str">
        <f t="shared" si="0"/>
        <v>       玉溪市救灾物资储备中心</v>
      </c>
      <c r="B32" s="151" t="s">
        <v>196</v>
      </c>
      <c r="C32" s="151" t="s">
        <v>197</v>
      </c>
      <c r="D32" s="151" t="s">
        <v>80</v>
      </c>
      <c r="E32" s="151" t="s">
        <v>198</v>
      </c>
      <c r="F32" s="151" t="s">
        <v>199</v>
      </c>
      <c r="G32" s="151" t="s">
        <v>200</v>
      </c>
      <c r="H32" s="156">
        <v>70360.32</v>
      </c>
      <c r="I32" s="63">
        <v>70360.32</v>
      </c>
      <c r="J32" s="63">
        <v>17590.08</v>
      </c>
      <c r="K32" s="151"/>
      <c r="L32" s="63">
        <v>52770.24</v>
      </c>
      <c r="M32" s="151"/>
      <c r="N32" s="63"/>
      <c r="O32" s="63"/>
      <c r="P32" s="151"/>
      <c r="Q32" s="63"/>
      <c r="R32" s="63"/>
      <c r="S32" s="63"/>
      <c r="T32" s="63"/>
      <c r="U32" s="63"/>
      <c r="V32" s="63"/>
      <c r="W32" s="63"/>
    </row>
    <row r="33" ht="20.25" customHeight="1" spans="1:23">
      <c r="A33" s="151" t="str">
        <f t="shared" si="0"/>
        <v>       玉溪市救灾物资储备中心</v>
      </c>
      <c r="B33" s="151" t="s">
        <v>196</v>
      </c>
      <c r="C33" s="151" t="s">
        <v>197</v>
      </c>
      <c r="D33" s="151" t="s">
        <v>85</v>
      </c>
      <c r="E33" s="151" t="s">
        <v>201</v>
      </c>
      <c r="F33" s="151" t="s">
        <v>202</v>
      </c>
      <c r="G33" s="151" t="s">
        <v>203</v>
      </c>
      <c r="H33" s="156">
        <v>36499.42</v>
      </c>
      <c r="I33" s="63">
        <v>36499.42</v>
      </c>
      <c r="J33" s="63">
        <v>9124.86</v>
      </c>
      <c r="K33" s="151"/>
      <c r="L33" s="63">
        <v>27374.56</v>
      </c>
      <c r="M33" s="151"/>
      <c r="N33" s="63"/>
      <c r="O33" s="63"/>
      <c r="P33" s="151"/>
      <c r="Q33" s="63"/>
      <c r="R33" s="63"/>
      <c r="S33" s="63"/>
      <c r="T33" s="63"/>
      <c r="U33" s="63"/>
      <c r="V33" s="63"/>
      <c r="W33" s="63"/>
    </row>
    <row r="34" ht="20.25" customHeight="1" spans="1:23">
      <c r="A34" s="151" t="str">
        <f t="shared" si="0"/>
        <v>       玉溪市救灾物资储备中心</v>
      </c>
      <c r="B34" s="151" t="s">
        <v>196</v>
      </c>
      <c r="C34" s="151" t="s">
        <v>197</v>
      </c>
      <c r="D34" s="151" t="s">
        <v>86</v>
      </c>
      <c r="E34" s="151" t="s">
        <v>204</v>
      </c>
      <c r="F34" s="151" t="s">
        <v>205</v>
      </c>
      <c r="G34" s="151" t="s">
        <v>206</v>
      </c>
      <c r="H34" s="156">
        <v>21987.6</v>
      </c>
      <c r="I34" s="63">
        <v>21987.6</v>
      </c>
      <c r="J34" s="63">
        <v>5496.9</v>
      </c>
      <c r="K34" s="151"/>
      <c r="L34" s="63">
        <v>16490.7</v>
      </c>
      <c r="M34" s="151"/>
      <c r="N34" s="63"/>
      <c r="O34" s="63"/>
      <c r="P34" s="151"/>
      <c r="Q34" s="63"/>
      <c r="R34" s="63"/>
      <c r="S34" s="63"/>
      <c r="T34" s="63"/>
      <c r="U34" s="63"/>
      <c r="V34" s="63"/>
      <c r="W34" s="63"/>
    </row>
    <row r="35" ht="20.25" customHeight="1" spans="1:23">
      <c r="A35" s="151" t="str">
        <f t="shared" si="0"/>
        <v>       玉溪市救灾物资储备中心</v>
      </c>
      <c r="B35" s="151" t="s">
        <v>196</v>
      </c>
      <c r="C35" s="151" t="s">
        <v>197</v>
      </c>
      <c r="D35" s="151" t="s">
        <v>87</v>
      </c>
      <c r="E35" s="151" t="s">
        <v>207</v>
      </c>
      <c r="F35" s="151" t="s">
        <v>181</v>
      </c>
      <c r="G35" s="151" t="s">
        <v>182</v>
      </c>
      <c r="H35" s="156">
        <v>3522.98</v>
      </c>
      <c r="I35" s="63">
        <v>3522.98</v>
      </c>
      <c r="J35" s="63">
        <v>2170.75</v>
      </c>
      <c r="K35" s="151"/>
      <c r="L35" s="63">
        <v>1352.23</v>
      </c>
      <c r="M35" s="151"/>
      <c r="N35" s="63"/>
      <c r="O35" s="63"/>
      <c r="P35" s="151"/>
      <c r="Q35" s="63"/>
      <c r="R35" s="63"/>
      <c r="S35" s="63"/>
      <c r="T35" s="63"/>
      <c r="U35" s="63"/>
      <c r="V35" s="63"/>
      <c r="W35" s="63"/>
    </row>
    <row r="36" ht="20.25" customHeight="1" spans="1:23">
      <c r="A36" s="151" t="str">
        <f t="shared" si="0"/>
        <v>       玉溪市救灾物资储备中心</v>
      </c>
      <c r="B36" s="151" t="s">
        <v>196</v>
      </c>
      <c r="C36" s="151" t="s">
        <v>197</v>
      </c>
      <c r="D36" s="151" t="s">
        <v>95</v>
      </c>
      <c r="E36" s="151" t="s">
        <v>147</v>
      </c>
      <c r="F36" s="151" t="s">
        <v>181</v>
      </c>
      <c r="G36" s="151" t="s">
        <v>182</v>
      </c>
      <c r="H36" s="156">
        <v>3199.44</v>
      </c>
      <c r="I36" s="63">
        <v>3199.44</v>
      </c>
      <c r="J36" s="63">
        <v>799.86</v>
      </c>
      <c r="K36" s="151"/>
      <c r="L36" s="63">
        <v>2399.58</v>
      </c>
      <c r="M36" s="151"/>
      <c r="N36" s="63"/>
      <c r="O36" s="63"/>
      <c r="P36" s="151"/>
      <c r="Q36" s="63"/>
      <c r="R36" s="63"/>
      <c r="S36" s="63"/>
      <c r="T36" s="63"/>
      <c r="U36" s="63"/>
      <c r="V36" s="63"/>
      <c r="W36" s="63"/>
    </row>
    <row r="37" ht="20.25" customHeight="1" spans="1:23">
      <c r="A37" s="151" t="str">
        <f t="shared" si="0"/>
        <v>       玉溪市救灾物资储备中心</v>
      </c>
      <c r="B37" s="151" t="s">
        <v>208</v>
      </c>
      <c r="C37" s="151" t="s">
        <v>209</v>
      </c>
      <c r="D37" s="151" t="s">
        <v>90</v>
      </c>
      <c r="E37" s="151" t="s">
        <v>209</v>
      </c>
      <c r="F37" s="151" t="s">
        <v>210</v>
      </c>
      <c r="G37" s="151" t="s">
        <v>209</v>
      </c>
      <c r="H37" s="156">
        <v>76140</v>
      </c>
      <c r="I37" s="63">
        <v>76140</v>
      </c>
      <c r="J37" s="63">
        <v>19035</v>
      </c>
      <c r="K37" s="151"/>
      <c r="L37" s="63">
        <v>57105</v>
      </c>
      <c r="M37" s="151"/>
      <c r="N37" s="63"/>
      <c r="O37" s="63"/>
      <c r="P37" s="151"/>
      <c r="Q37" s="63"/>
      <c r="R37" s="63"/>
      <c r="S37" s="63"/>
      <c r="T37" s="63"/>
      <c r="U37" s="63"/>
      <c r="V37" s="63"/>
      <c r="W37" s="63"/>
    </row>
    <row r="38" ht="20.25" customHeight="1" spans="1:23">
      <c r="A38" s="154" t="s">
        <v>30</v>
      </c>
      <c r="B38" s="154"/>
      <c r="C38" s="154"/>
      <c r="D38" s="154"/>
      <c r="E38" s="154"/>
      <c r="F38" s="154"/>
      <c r="G38" s="154"/>
      <c r="H38" s="63">
        <v>1082130.96</v>
      </c>
      <c r="I38" s="63">
        <v>1082130.96</v>
      </c>
      <c r="J38" s="63">
        <v>559695.2</v>
      </c>
      <c r="K38" s="63"/>
      <c r="L38" s="63">
        <v>522435.76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8:G38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selection activeCell="A2" sqref="A2:W2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8"/>
      <c r="W1" s="133" t="s">
        <v>211</v>
      </c>
    </row>
    <row r="2" ht="27.75" customHeight="1" spans="1:23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"单位名称："&amp;"玉溪市救灾物资储备中心"</f>
        <v>单位名称：玉溪市救灾物资储备中心</v>
      </c>
      <c r="B3" s="143" t="str">
        <f>"单位名称："&amp;"玉溪市救灾物资储备中心"</f>
        <v>单位名称：玉溪市救灾物资储备中心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8"/>
      <c r="W3" s="136" t="s">
        <v>2</v>
      </c>
    </row>
    <row r="4" ht="21.75" customHeight="1" spans="1:23">
      <c r="A4" s="9" t="s">
        <v>213</v>
      </c>
      <c r="B4" s="9" t="s">
        <v>127</v>
      </c>
      <c r="C4" s="9" t="s">
        <v>128</v>
      </c>
      <c r="D4" s="9" t="s">
        <v>214</v>
      </c>
      <c r="E4" s="10" t="s">
        <v>129</v>
      </c>
      <c r="F4" s="10" t="s">
        <v>130</v>
      </c>
      <c r="G4" s="10" t="s">
        <v>131</v>
      </c>
      <c r="H4" s="10" t="s">
        <v>132</v>
      </c>
      <c r="I4" s="20" t="s">
        <v>30</v>
      </c>
      <c r="J4" s="20" t="s">
        <v>215</v>
      </c>
      <c r="K4" s="20"/>
      <c r="L4" s="20"/>
      <c r="M4" s="20"/>
      <c r="N4" s="20" t="s">
        <v>134</v>
      </c>
      <c r="O4" s="20"/>
      <c r="P4" s="20"/>
      <c r="Q4" s="10" t="s">
        <v>36</v>
      </c>
      <c r="R4" s="11" t="s">
        <v>216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7" t="s">
        <v>33</v>
      </c>
      <c r="K5" s="147"/>
      <c r="L5" s="147" t="s">
        <v>34</v>
      </c>
      <c r="M5" s="147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140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7" t="s">
        <v>32</v>
      </c>
      <c r="K6" s="147" t="s">
        <v>217</v>
      </c>
      <c r="L6" s="147"/>
      <c r="M6" s="147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145"/>
      <c r="B8" s="146"/>
      <c r="C8" s="145" t="s">
        <v>218</v>
      </c>
      <c r="D8" s="145"/>
      <c r="E8" s="145"/>
      <c r="F8" s="145"/>
      <c r="G8" s="145"/>
      <c r="H8" s="145"/>
      <c r="I8" s="44">
        <v>158800</v>
      </c>
      <c r="J8" s="44">
        <v>158800</v>
      </c>
      <c r="K8" s="44">
        <v>158800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145" t="s">
        <v>219</v>
      </c>
      <c r="B9" s="146" t="s">
        <v>220</v>
      </c>
      <c r="C9" s="145" t="s">
        <v>218</v>
      </c>
      <c r="D9" s="145" t="s">
        <v>64</v>
      </c>
      <c r="E9" s="145" t="s">
        <v>94</v>
      </c>
      <c r="F9" s="145" t="s">
        <v>221</v>
      </c>
      <c r="G9" s="145" t="s">
        <v>155</v>
      </c>
      <c r="H9" s="145" t="s">
        <v>156</v>
      </c>
      <c r="I9" s="44">
        <v>25000</v>
      </c>
      <c r="J9" s="44">
        <v>25000</v>
      </c>
      <c r="K9" s="44">
        <v>25000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145" t="s">
        <v>219</v>
      </c>
      <c r="B10" s="146" t="s">
        <v>220</v>
      </c>
      <c r="C10" s="145" t="s">
        <v>218</v>
      </c>
      <c r="D10" s="145" t="s">
        <v>64</v>
      </c>
      <c r="E10" s="145" t="s">
        <v>94</v>
      </c>
      <c r="F10" s="145" t="s">
        <v>221</v>
      </c>
      <c r="G10" s="145" t="s">
        <v>161</v>
      </c>
      <c r="H10" s="145" t="s">
        <v>162</v>
      </c>
      <c r="I10" s="44">
        <v>30000</v>
      </c>
      <c r="J10" s="44">
        <v>30000</v>
      </c>
      <c r="K10" s="44">
        <v>30000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145" t="s">
        <v>219</v>
      </c>
      <c r="B11" s="146" t="s">
        <v>220</v>
      </c>
      <c r="C11" s="145" t="s">
        <v>218</v>
      </c>
      <c r="D11" s="145" t="s">
        <v>64</v>
      </c>
      <c r="E11" s="145" t="s">
        <v>94</v>
      </c>
      <c r="F11" s="145" t="s">
        <v>221</v>
      </c>
      <c r="G11" s="145" t="s">
        <v>222</v>
      </c>
      <c r="H11" s="145" t="s">
        <v>223</v>
      </c>
      <c r="I11" s="44">
        <v>10000</v>
      </c>
      <c r="J11" s="44">
        <v>10000</v>
      </c>
      <c r="K11" s="44">
        <v>10000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145" t="s">
        <v>219</v>
      </c>
      <c r="B12" s="146" t="s">
        <v>220</v>
      </c>
      <c r="C12" s="145" t="s">
        <v>218</v>
      </c>
      <c r="D12" s="145" t="s">
        <v>64</v>
      </c>
      <c r="E12" s="145" t="s">
        <v>94</v>
      </c>
      <c r="F12" s="145" t="s">
        <v>221</v>
      </c>
      <c r="G12" s="145" t="s">
        <v>224</v>
      </c>
      <c r="H12" s="145" t="s">
        <v>225</v>
      </c>
      <c r="I12" s="44">
        <v>58800</v>
      </c>
      <c r="J12" s="44">
        <v>58800</v>
      </c>
      <c r="K12" s="44">
        <v>58800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145" t="s">
        <v>219</v>
      </c>
      <c r="B13" s="146" t="s">
        <v>220</v>
      </c>
      <c r="C13" s="145" t="s">
        <v>218</v>
      </c>
      <c r="D13" s="145" t="s">
        <v>64</v>
      </c>
      <c r="E13" s="145" t="s">
        <v>94</v>
      </c>
      <c r="F13" s="145" t="s">
        <v>221</v>
      </c>
      <c r="G13" s="145" t="s">
        <v>165</v>
      </c>
      <c r="H13" s="145" t="s">
        <v>166</v>
      </c>
      <c r="I13" s="44">
        <v>35000</v>
      </c>
      <c r="J13" s="44">
        <v>35000</v>
      </c>
      <c r="K13" s="44">
        <v>35000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145"/>
      <c r="B14" s="145"/>
      <c r="C14" s="145" t="s">
        <v>226</v>
      </c>
      <c r="D14" s="145"/>
      <c r="E14" s="145"/>
      <c r="F14" s="145"/>
      <c r="G14" s="145"/>
      <c r="H14" s="145"/>
      <c r="I14" s="44">
        <v>308017.38</v>
      </c>
      <c r="J14" s="44"/>
      <c r="K14" s="44"/>
      <c r="L14" s="44"/>
      <c r="M14" s="44"/>
      <c r="N14" s="44">
        <v>308017.38</v>
      </c>
      <c r="O14" s="44"/>
      <c r="P14" s="44"/>
      <c r="Q14" s="44"/>
      <c r="R14" s="44"/>
      <c r="S14" s="44"/>
      <c r="T14" s="44"/>
      <c r="U14" s="44"/>
      <c r="V14" s="44"/>
      <c r="W14" s="44"/>
    </row>
    <row r="15" ht="32.9" customHeight="1" spans="1:23">
      <c r="A15" s="145" t="s">
        <v>219</v>
      </c>
      <c r="B15" s="146" t="s">
        <v>227</v>
      </c>
      <c r="C15" s="145" t="s">
        <v>226</v>
      </c>
      <c r="D15" s="145" t="s">
        <v>64</v>
      </c>
      <c r="E15" s="145" t="s">
        <v>94</v>
      </c>
      <c r="F15" s="145" t="s">
        <v>221</v>
      </c>
      <c r="G15" s="145" t="s">
        <v>155</v>
      </c>
      <c r="H15" s="145" t="s">
        <v>156</v>
      </c>
      <c r="I15" s="44">
        <v>3525.4</v>
      </c>
      <c r="J15" s="44"/>
      <c r="K15" s="44"/>
      <c r="L15" s="44"/>
      <c r="M15" s="44"/>
      <c r="N15" s="44">
        <v>3525.4</v>
      </c>
      <c r="O15" s="44"/>
      <c r="P15" s="44"/>
      <c r="Q15" s="44"/>
      <c r="R15" s="44"/>
      <c r="S15" s="44"/>
      <c r="T15" s="44"/>
      <c r="U15" s="44"/>
      <c r="V15" s="44"/>
      <c r="W15" s="44"/>
    </row>
    <row r="16" ht="32.9" customHeight="1" spans="1:23">
      <c r="A16" s="145" t="s">
        <v>219</v>
      </c>
      <c r="B16" s="146" t="s">
        <v>227</v>
      </c>
      <c r="C16" s="145" t="s">
        <v>226</v>
      </c>
      <c r="D16" s="145" t="s">
        <v>64</v>
      </c>
      <c r="E16" s="145" t="s">
        <v>94</v>
      </c>
      <c r="F16" s="145" t="s">
        <v>221</v>
      </c>
      <c r="G16" s="145" t="s">
        <v>157</v>
      </c>
      <c r="H16" s="145" t="s">
        <v>158</v>
      </c>
      <c r="I16" s="44">
        <v>13769.65</v>
      </c>
      <c r="J16" s="44"/>
      <c r="K16" s="44"/>
      <c r="L16" s="44"/>
      <c r="M16" s="44"/>
      <c r="N16" s="44">
        <v>13769.65</v>
      </c>
      <c r="O16" s="44"/>
      <c r="P16" s="44"/>
      <c r="Q16" s="44"/>
      <c r="R16" s="44"/>
      <c r="S16" s="44"/>
      <c r="T16" s="44"/>
      <c r="U16" s="44"/>
      <c r="V16" s="44"/>
      <c r="W16" s="44"/>
    </row>
    <row r="17" ht="32.9" customHeight="1" spans="1:23">
      <c r="A17" s="145" t="s">
        <v>219</v>
      </c>
      <c r="B17" s="146" t="s">
        <v>227</v>
      </c>
      <c r="C17" s="145" t="s">
        <v>226</v>
      </c>
      <c r="D17" s="145" t="s">
        <v>64</v>
      </c>
      <c r="E17" s="145" t="s">
        <v>94</v>
      </c>
      <c r="F17" s="145" t="s">
        <v>221</v>
      </c>
      <c r="G17" s="145" t="s">
        <v>159</v>
      </c>
      <c r="H17" s="145" t="s">
        <v>160</v>
      </c>
      <c r="I17" s="44">
        <v>14988.97</v>
      </c>
      <c r="J17" s="44"/>
      <c r="K17" s="44"/>
      <c r="L17" s="44"/>
      <c r="M17" s="44"/>
      <c r="N17" s="44">
        <v>14988.97</v>
      </c>
      <c r="O17" s="44"/>
      <c r="P17" s="44"/>
      <c r="Q17" s="44"/>
      <c r="R17" s="44"/>
      <c r="S17" s="44"/>
      <c r="T17" s="44"/>
      <c r="U17" s="44"/>
      <c r="V17" s="44"/>
      <c r="W17" s="44"/>
    </row>
    <row r="18" ht="32.9" customHeight="1" spans="1:23">
      <c r="A18" s="145" t="s">
        <v>219</v>
      </c>
      <c r="B18" s="146" t="s">
        <v>227</v>
      </c>
      <c r="C18" s="145" t="s">
        <v>226</v>
      </c>
      <c r="D18" s="145" t="s">
        <v>64</v>
      </c>
      <c r="E18" s="145" t="s">
        <v>94</v>
      </c>
      <c r="F18" s="145" t="s">
        <v>221</v>
      </c>
      <c r="G18" s="145" t="s">
        <v>190</v>
      </c>
      <c r="H18" s="145" t="s">
        <v>191</v>
      </c>
      <c r="I18" s="44">
        <v>3168</v>
      </c>
      <c r="J18" s="44"/>
      <c r="K18" s="44"/>
      <c r="L18" s="44"/>
      <c r="M18" s="44"/>
      <c r="N18" s="44">
        <v>3168</v>
      </c>
      <c r="O18" s="44"/>
      <c r="P18" s="44"/>
      <c r="Q18" s="44"/>
      <c r="R18" s="44"/>
      <c r="S18" s="44"/>
      <c r="T18" s="44"/>
      <c r="U18" s="44"/>
      <c r="V18" s="44"/>
      <c r="W18" s="44"/>
    </row>
    <row r="19" ht="32.9" customHeight="1" spans="1:23">
      <c r="A19" s="145" t="s">
        <v>219</v>
      </c>
      <c r="B19" s="146" t="s">
        <v>227</v>
      </c>
      <c r="C19" s="145" t="s">
        <v>226</v>
      </c>
      <c r="D19" s="145" t="s">
        <v>64</v>
      </c>
      <c r="E19" s="145" t="s">
        <v>94</v>
      </c>
      <c r="F19" s="145" t="s">
        <v>221</v>
      </c>
      <c r="G19" s="145" t="s">
        <v>161</v>
      </c>
      <c r="H19" s="145" t="s">
        <v>162</v>
      </c>
      <c r="I19" s="44">
        <v>18279.28</v>
      </c>
      <c r="J19" s="44"/>
      <c r="K19" s="44"/>
      <c r="L19" s="44"/>
      <c r="M19" s="44"/>
      <c r="N19" s="44">
        <v>18279.28</v>
      </c>
      <c r="O19" s="44"/>
      <c r="P19" s="44"/>
      <c r="Q19" s="44"/>
      <c r="R19" s="44"/>
      <c r="S19" s="44"/>
      <c r="T19" s="44"/>
      <c r="U19" s="44"/>
      <c r="V19" s="44"/>
      <c r="W19" s="44"/>
    </row>
    <row r="20" ht="32.9" customHeight="1" spans="1:23">
      <c r="A20" s="145" t="s">
        <v>219</v>
      </c>
      <c r="B20" s="146" t="s">
        <v>227</v>
      </c>
      <c r="C20" s="145" t="s">
        <v>226</v>
      </c>
      <c r="D20" s="145" t="s">
        <v>64</v>
      </c>
      <c r="E20" s="145" t="s">
        <v>94</v>
      </c>
      <c r="F20" s="145" t="s">
        <v>221</v>
      </c>
      <c r="G20" s="145" t="s">
        <v>228</v>
      </c>
      <c r="H20" s="145" t="s">
        <v>229</v>
      </c>
      <c r="I20" s="44">
        <v>60000</v>
      </c>
      <c r="J20" s="44"/>
      <c r="K20" s="44"/>
      <c r="L20" s="44"/>
      <c r="M20" s="44"/>
      <c r="N20" s="44">
        <v>60000</v>
      </c>
      <c r="O20" s="44"/>
      <c r="P20" s="44"/>
      <c r="Q20" s="44"/>
      <c r="R20" s="44"/>
      <c r="S20" s="44"/>
      <c r="T20" s="44"/>
      <c r="U20" s="44"/>
      <c r="V20" s="44"/>
      <c r="W20" s="44"/>
    </row>
    <row r="21" ht="32.9" customHeight="1" spans="1:23">
      <c r="A21" s="145" t="s">
        <v>219</v>
      </c>
      <c r="B21" s="146" t="s">
        <v>227</v>
      </c>
      <c r="C21" s="145" t="s">
        <v>226</v>
      </c>
      <c r="D21" s="145" t="s">
        <v>64</v>
      </c>
      <c r="E21" s="145" t="s">
        <v>94</v>
      </c>
      <c r="F21" s="145" t="s">
        <v>221</v>
      </c>
      <c r="G21" s="145" t="s">
        <v>222</v>
      </c>
      <c r="H21" s="145" t="s">
        <v>223</v>
      </c>
      <c r="I21" s="44">
        <v>12.78</v>
      </c>
      <c r="J21" s="44"/>
      <c r="K21" s="44"/>
      <c r="L21" s="44"/>
      <c r="M21" s="44"/>
      <c r="N21" s="44">
        <v>12.78</v>
      </c>
      <c r="O21" s="44"/>
      <c r="P21" s="44"/>
      <c r="Q21" s="44"/>
      <c r="R21" s="44"/>
      <c r="S21" s="44"/>
      <c r="T21" s="44"/>
      <c r="U21" s="44"/>
      <c r="V21" s="44"/>
      <c r="W21" s="44"/>
    </row>
    <row r="22" ht="32.9" customHeight="1" spans="1:23">
      <c r="A22" s="145" t="s">
        <v>219</v>
      </c>
      <c r="B22" s="146" t="s">
        <v>227</v>
      </c>
      <c r="C22" s="145" t="s">
        <v>226</v>
      </c>
      <c r="D22" s="145" t="s">
        <v>64</v>
      </c>
      <c r="E22" s="145" t="s">
        <v>94</v>
      </c>
      <c r="F22" s="145" t="s">
        <v>221</v>
      </c>
      <c r="G22" s="145" t="s">
        <v>224</v>
      </c>
      <c r="H22" s="145" t="s">
        <v>225</v>
      </c>
      <c r="I22" s="44">
        <v>154638.3</v>
      </c>
      <c r="J22" s="44"/>
      <c r="K22" s="44"/>
      <c r="L22" s="44"/>
      <c r="M22" s="44"/>
      <c r="N22" s="44">
        <v>154638.3</v>
      </c>
      <c r="O22" s="44"/>
      <c r="P22" s="44"/>
      <c r="Q22" s="44"/>
      <c r="R22" s="44"/>
      <c r="S22" s="44"/>
      <c r="T22" s="44"/>
      <c r="U22" s="44"/>
      <c r="V22" s="44"/>
      <c r="W22" s="44"/>
    </row>
    <row r="23" ht="32.9" customHeight="1" spans="1:23">
      <c r="A23" s="145" t="s">
        <v>219</v>
      </c>
      <c r="B23" s="146" t="s">
        <v>227</v>
      </c>
      <c r="C23" s="145" t="s">
        <v>226</v>
      </c>
      <c r="D23" s="145" t="s">
        <v>64</v>
      </c>
      <c r="E23" s="145" t="s">
        <v>94</v>
      </c>
      <c r="F23" s="145" t="s">
        <v>221</v>
      </c>
      <c r="G23" s="145" t="s">
        <v>165</v>
      </c>
      <c r="H23" s="145" t="s">
        <v>166</v>
      </c>
      <c r="I23" s="44">
        <v>39635</v>
      </c>
      <c r="J23" s="44"/>
      <c r="K23" s="44"/>
      <c r="L23" s="44"/>
      <c r="M23" s="44"/>
      <c r="N23" s="44">
        <v>39635</v>
      </c>
      <c r="O23" s="44"/>
      <c r="P23" s="44"/>
      <c r="Q23" s="44"/>
      <c r="R23" s="44"/>
      <c r="S23" s="44"/>
      <c r="T23" s="44"/>
      <c r="U23" s="44"/>
      <c r="V23" s="44"/>
      <c r="W23" s="44"/>
    </row>
    <row r="24" ht="32.9" customHeight="1" spans="1:23">
      <c r="A24" s="145"/>
      <c r="B24" s="145"/>
      <c r="C24" s="145" t="s">
        <v>230</v>
      </c>
      <c r="D24" s="145"/>
      <c r="E24" s="145"/>
      <c r="F24" s="145"/>
      <c r="G24" s="145"/>
      <c r="H24" s="145"/>
      <c r="I24" s="44">
        <v>7282</v>
      </c>
      <c r="J24" s="44"/>
      <c r="K24" s="44"/>
      <c r="L24" s="44"/>
      <c r="M24" s="44"/>
      <c r="N24" s="44">
        <v>7282</v>
      </c>
      <c r="O24" s="44"/>
      <c r="P24" s="44"/>
      <c r="Q24" s="44"/>
      <c r="R24" s="44"/>
      <c r="S24" s="44"/>
      <c r="T24" s="44"/>
      <c r="U24" s="44"/>
      <c r="V24" s="44"/>
      <c r="W24" s="44"/>
    </row>
    <row r="25" ht="32.9" customHeight="1" spans="1:23">
      <c r="A25" s="145" t="s">
        <v>219</v>
      </c>
      <c r="B25" s="146" t="s">
        <v>231</v>
      </c>
      <c r="C25" s="145" t="s">
        <v>230</v>
      </c>
      <c r="D25" s="145" t="s">
        <v>64</v>
      </c>
      <c r="E25" s="145" t="s">
        <v>99</v>
      </c>
      <c r="F25" s="145" t="s">
        <v>232</v>
      </c>
      <c r="G25" s="145" t="s">
        <v>155</v>
      </c>
      <c r="H25" s="145" t="s">
        <v>156</v>
      </c>
      <c r="I25" s="44">
        <v>7282</v>
      </c>
      <c r="J25" s="44"/>
      <c r="K25" s="44"/>
      <c r="L25" s="44"/>
      <c r="M25" s="44"/>
      <c r="N25" s="44">
        <v>7282</v>
      </c>
      <c r="O25" s="44"/>
      <c r="P25" s="44"/>
      <c r="Q25" s="44"/>
      <c r="R25" s="44"/>
      <c r="S25" s="44"/>
      <c r="T25" s="44"/>
      <c r="U25" s="44"/>
      <c r="V25" s="44"/>
      <c r="W25" s="44"/>
    </row>
    <row r="26" ht="32.9" customHeight="1" spans="1:23">
      <c r="A26" s="145"/>
      <c r="B26" s="145"/>
      <c r="C26" s="145" t="s">
        <v>233</v>
      </c>
      <c r="D26" s="145"/>
      <c r="E26" s="145"/>
      <c r="F26" s="145"/>
      <c r="G26" s="145"/>
      <c r="H26" s="145"/>
      <c r="I26" s="44">
        <v>13124.14</v>
      </c>
      <c r="J26" s="44"/>
      <c r="K26" s="44"/>
      <c r="L26" s="44"/>
      <c r="M26" s="44"/>
      <c r="N26" s="44">
        <v>13124.14</v>
      </c>
      <c r="O26" s="44"/>
      <c r="P26" s="44"/>
      <c r="Q26" s="44"/>
      <c r="R26" s="44"/>
      <c r="S26" s="44"/>
      <c r="T26" s="44"/>
      <c r="U26" s="44"/>
      <c r="V26" s="44"/>
      <c r="W26" s="44"/>
    </row>
    <row r="27" ht="32.9" customHeight="1" spans="1:23">
      <c r="A27" s="145" t="s">
        <v>234</v>
      </c>
      <c r="B27" s="146" t="s">
        <v>235</v>
      </c>
      <c r="C27" s="145" t="s">
        <v>233</v>
      </c>
      <c r="D27" s="145" t="s">
        <v>64</v>
      </c>
      <c r="E27" s="145" t="s">
        <v>99</v>
      </c>
      <c r="F27" s="145" t="s">
        <v>232</v>
      </c>
      <c r="G27" s="145" t="s">
        <v>236</v>
      </c>
      <c r="H27" s="145" t="s">
        <v>237</v>
      </c>
      <c r="I27" s="44">
        <v>13124.14</v>
      </c>
      <c r="J27" s="44"/>
      <c r="K27" s="44"/>
      <c r="L27" s="44"/>
      <c r="M27" s="44"/>
      <c r="N27" s="44">
        <v>13124.14</v>
      </c>
      <c r="O27" s="44"/>
      <c r="P27" s="44"/>
      <c r="Q27" s="44"/>
      <c r="R27" s="44"/>
      <c r="S27" s="44"/>
      <c r="T27" s="44"/>
      <c r="U27" s="44"/>
      <c r="V27" s="44"/>
      <c r="W27" s="44"/>
    </row>
    <row r="28" ht="32.9" customHeight="1" spans="1:23">
      <c r="A28" s="145"/>
      <c r="B28" s="145"/>
      <c r="C28" s="145" t="s">
        <v>238</v>
      </c>
      <c r="D28" s="145"/>
      <c r="E28" s="145"/>
      <c r="F28" s="145"/>
      <c r="G28" s="145"/>
      <c r="H28" s="145"/>
      <c r="I28" s="44">
        <v>300000</v>
      </c>
      <c r="J28" s="44"/>
      <c r="K28" s="44"/>
      <c r="L28" s="44"/>
      <c r="M28" s="44"/>
      <c r="N28" s="44">
        <v>300000</v>
      </c>
      <c r="O28" s="44"/>
      <c r="P28" s="44"/>
      <c r="Q28" s="44"/>
      <c r="R28" s="44"/>
      <c r="S28" s="44"/>
      <c r="T28" s="44"/>
      <c r="U28" s="44"/>
      <c r="V28" s="44"/>
      <c r="W28" s="44"/>
    </row>
    <row r="29" ht="32.9" customHeight="1" spans="1:23">
      <c r="A29" s="145" t="s">
        <v>219</v>
      </c>
      <c r="B29" s="146" t="s">
        <v>239</v>
      </c>
      <c r="C29" s="145" t="s">
        <v>238</v>
      </c>
      <c r="D29" s="145" t="s">
        <v>64</v>
      </c>
      <c r="E29" s="145" t="s">
        <v>94</v>
      </c>
      <c r="F29" s="145" t="s">
        <v>221</v>
      </c>
      <c r="G29" s="145" t="s">
        <v>157</v>
      </c>
      <c r="H29" s="145" t="s">
        <v>158</v>
      </c>
      <c r="I29" s="44">
        <v>20000</v>
      </c>
      <c r="J29" s="44"/>
      <c r="K29" s="44"/>
      <c r="L29" s="44"/>
      <c r="M29" s="44"/>
      <c r="N29" s="44">
        <v>20000</v>
      </c>
      <c r="O29" s="44"/>
      <c r="P29" s="44"/>
      <c r="Q29" s="44"/>
      <c r="R29" s="44"/>
      <c r="S29" s="44"/>
      <c r="T29" s="44"/>
      <c r="U29" s="44"/>
      <c r="V29" s="44"/>
      <c r="W29" s="44"/>
    </row>
    <row r="30" ht="32.9" customHeight="1" spans="1:23">
      <c r="A30" s="145" t="s">
        <v>219</v>
      </c>
      <c r="B30" s="146" t="s">
        <v>239</v>
      </c>
      <c r="C30" s="145" t="s">
        <v>238</v>
      </c>
      <c r="D30" s="145" t="s">
        <v>64</v>
      </c>
      <c r="E30" s="145" t="s">
        <v>94</v>
      </c>
      <c r="F30" s="145" t="s">
        <v>221</v>
      </c>
      <c r="G30" s="145" t="s">
        <v>159</v>
      </c>
      <c r="H30" s="145" t="s">
        <v>160</v>
      </c>
      <c r="I30" s="44">
        <v>20000</v>
      </c>
      <c r="J30" s="44"/>
      <c r="K30" s="44"/>
      <c r="L30" s="44"/>
      <c r="M30" s="44"/>
      <c r="N30" s="44">
        <v>20000</v>
      </c>
      <c r="O30" s="44"/>
      <c r="P30" s="44"/>
      <c r="Q30" s="44"/>
      <c r="R30" s="44"/>
      <c r="S30" s="44"/>
      <c r="T30" s="44"/>
      <c r="U30" s="44"/>
      <c r="V30" s="44"/>
      <c r="W30" s="44"/>
    </row>
    <row r="31" ht="32.9" customHeight="1" spans="1:23">
      <c r="A31" s="145" t="s">
        <v>219</v>
      </c>
      <c r="B31" s="146" t="s">
        <v>239</v>
      </c>
      <c r="C31" s="145" t="s">
        <v>238</v>
      </c>
      <c r="D31" s="145" t="s">
        <v>64</v>
      </c>
      <c r="E31" s="145" t="s">
        <v>94</v>
      </c>
      <c r="F31" s="145" t="s">
        <v>221</v>
      </c>
      <c r="G31" s="145" t="s">
        <v>190</v>
      </c>
      <c r="H31" s="145" t="s">
        <v>191</v>
      </c>
      <c r="I31" s="44">
        <v>30000</v>
      </c>
      <c r="J31" s="44"/>
      <c r="K31" s="44"/>
      <c r="L31" s="44"/>
      <c r="M31" s="44"/>
      <c r="N31" s="44">
        <v>30000</v>
      </c>
      <c r="O31" s="44"/>
      <c r="P31" s="44"/>
      <c r="Q31" s="44"/>
      <c r="R31" s="44"/>
      <c r="S31" s="44"/>
      <c r="T31" s="44"/>
      <c r="U31" s="44"/>
      <c r="V31" s="44"/>
      <c r="W31" s="44"/>
    </row>
    <row r="32" ht="32.9" customHeight="1" spans="1:23">
      <c r="A32" s="145" t="s">
        <v>219</v>
      </c>
      <c r="B32" s="146" t="s">
        <v>239</v>
      </c>
      <c r="C32" s="145" t="s">
        <v>238</v>
      </c>
      <c r="D32" s="145" t="s">
        <v>64</v>
      </c>
      <c r="E32" s="145" t="s">
        <v>94</v>
      </c>
      <c r="F32" s="145" t="s">
        <v>221</v>
      </c>
      <c r="G32" s="145" t="s">
        <v>161</v>
      </c>
      <c r="H32" s="145" t="s">
        <v>162</v>
      </c>
      <c r="I32" s="44">
        <v>150000</v>
      </c>
      <c r="J32" s="44"/>
      <c r="K32" s="44"/>
      <c r="L32" s="44"/>
      <c r="M32" s="44"/>
      <c r="N32" s="44">
        <v>150000</v>
      </c>
      <c r="O32" s="44"/>
      <c r="P32" s="44"/>
      <c r="Q32" s="44"/>
      <c r="R32" s="44"/>
      <c r="S32" s="44"/>
      <c r="T32" s="44"/>
      <c r="U32" s="44"/>
      <c r="V32" s="44"/>
      <c r="W32" s="44"/>
    </row>
    <row r="33" ht="32.9" customHeight="1" spans="1:23">
      <c r="A33" s="145" t="s">
        <v>219</v>
      </c>
      <c r="B33" s="146" t="s">
        <v>239</v>
      </c>
      <c r="C33" s="145" t="s">
        <v>238</v>
      </c>
      <c r="D33" s="145" t="s">
        <v>64</v>
      </c>
      <c r="E33" s="145" t="s">
        <v>94</v>
      </c>
      <c r="F33" s="145" t="s">
        <v>221</v>
      </c>
      <c r="G33" s="145" t="s">
        <v>163</v>
      </c>
      <c r="H33" s="145" t="s">
        <v>164</v>
      </c>
      <c r="I33" s="44">
        <v>6000</v>
      </c>
      <c r="J33" s="44"/>
      <c r="K33" s="44"/>
      <c r="L33" s="44"/>
      <c r="M33" s="44"/>
      <c r="N33" s="44">
        <v>6000</v>
      </c>
      <c r="O33" s="44"/>
      <c r="P33" s="44"/>
      <c r="Q33" s="44"/>
      <c r="R33" s="44"/>
      <c r="S33" s="44"/>
      <c r="T33" s="44"/>
      <c r="U33" s="44"/>
      <c r="V33" s="44"/>
      <c r="W33" s="44"/>
    </row>
    <row r="34" ht="32.9" customHeight="1" spans="1:23">
      <c r="A34" s="145" t="s">
        <v>219</v>
      </c>
      <c r="B34" s="146" t="s">
        <v>239</v>
      </c>
      <c r="C34" s="145" t="s">
        <v>238</v>
      </c>
      <c r="D34" s="145" t="s">
        <v>64</v>
      </c>
      <c r="E34" s="145" t="s">
        <v>94</v>
      </c>
      <c r="F34" s="145" t="s">
        <v>221</v>
      </c>
      <c r="G34" s="145" t="s">
        <v>222</v>
      </c>
      <c r="H34" s="145" t="s">
        <v>223</v>
      </c>
      <c r="I34" s="44">
        <v>10000</v>
      </c>
      <c r="J34" s="44"/>
      <c r="K34" s="44"/>
      <c r="L34" s="44"/>
      <c r="M34" s="44"/>
      <c r="N34" s="44">
        <v>10000</v>
      </c>
      <c r="O34" s="44"/>
      <c r="P34" s="44"/>
      <c r="Q34" s="44"/>
      <c r="R34" s="44"/>
      <c r="S34" s="44"/>
      <c r="T34" s="44"/>
      <c r="U34" s="44"/>
      <c r="V34" s="44"/>
      <c r="W34" s="44"/>
    </row>
    <row r="35" ht="32.9" customHeight="1" spans="1:23">
      <c r="A35" s="145" t="s">
        <v>219</v>
      </c>
      <c r="B35" s="146" t="s">
        <v>239</v>
      </c>
      <c r="C35" s="145" t="s">
        <v>238</v>
      </c>
      <c r="D35" s="145" t="s">
        <v>64</v>
      </c>
      <c r="E35" s="145" t="s">
        <v>94</v>
      </c>
      <c r="F35" s="145" t="s">
        <v>221</v>
      </c>
      <c r="G35" s="145" t="s">
        <v>224</v>
      </c>
      <c r="H35" s="145" t="s">
        <v>225</v>
      </c>
      <c r="I35" s="44">
        <v>49000</v>
      </c>
      <c r="J35" s="44"/>
      <c r="K35" s="44"/>
      <c r="L35" s="44"/>
      <c r="M35" s="44"/>
      <c r="N35" s="44">
        <v>49000</v>
      </c>
      <c r="O35" s="44"/>
      <c r="P35" s="44"/>
      <c r="Q35" s="44"/>
      <c r="R35" s="44"/>
      <c r="S35" s="44"/>
      <c r="T35" s="44"/>
      <c r="U35" s="44"/>
      <c r="V35" s="44"/>
      <c r="W35" s="44"/>
    </row>
    <row r="36" ht="32.9" customHeight="1" spans="1:23">
      <c r="A36" s="145" t="s">
        <v>219</v>
      </c>
      <c r="B36" s="146" t="s">
        <v>239</v>
      </c>
      <c r="C36" s="145" t="s">
        <v>238</v>
      </c>
      <c r="D36" s="145" t="s">
        <v>64</v>
      </c>
      <c r="E36" s="145" t="s">
        <v>94</v>
      </c>
      <c r="F36" s="145" t="s">
        <v>221</v>
      </c>
      <c r="G36" s="145" t="s">
        <v>165</v>
      </c>
      <c r="H36" s="145" t="s">
        <v>166</v>
      </c>
      <c r="I36" s="44">
        <v>15000</v>
      </c>
      <c r="J36" s="44"/>
      <c r="K36" s="44"/>
      <c r="L36" s="44"/>
      <c r="M36" s="44"/>
      <c r="N36" s="44">
        <v>15000</v>
      </c>
      <c r="O36" s="44"/>
      <c r="P36" s="44"/>
      <c r="Q36" s="44"/>
      <c r="R36" s="44"/>
      <c r="S36" s="44"/>
      <c r="T36" s="44"/>
      <c r="U36" s="44"/>
      <c r="V36" s="44"/>
      <c r="W36" s="44"/>
    </row>
    <row r="37" ht="18.75" customHeight="1" spans="1:23">
      <c r="A37" s="45" t="s">
        <v>240</v>
      </c>
      <c r="B37" s="46"/>
      <c r="C37" s="46"/>
      <c r="D37" s="46"/>
      <c r="E37" s="46"/>
      <c r="F37" s="46"/>
      <c r="G37" s="46"/>
      <c r="H37" s="47"/>
      <c r="I37" s="44">
        <v>787223.52</v>
      </c>
      <c r="J37" s="44">
        <v>158800</v>
      </c>
      <c r="K37" s="44">
        <v>158800</v>
      </c>
      <c r="L37" s="44"/>
      <c r="M37" s="44"/>
      <c r="N37" s="44">
        <v>628423.52</v>
      </c>
      <c r="O37" s="44"/>
      <c r="P37" s="44"/>
      <c r="Q37" s="44"/>
      <c r="R37" s="44"/>
      <c r="S37" s="44"/>
      <c r="T37" s="44"/>
      <c r="U37" s="44"/>
      <c r="V37" s="44"/>
      <c r="W37" s="44"/>
    </row>
  </sheetData>
  <mergeCells count="28">
    <mergeCell ref="A2:W2"/>
    <mergeCell ref="A3:I3"/>
    <mergeCell ref="J4:M4"/>
    <mergeCell ref="N4:P4"/>
    <mergeCell ref="R4:W4"/>
    <mergeCell ref="J5:K5"/>
    <mergeCell ref="A37:H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selection activeCell="D20" sqref="D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241</v>
      </c>
    </row>
    <row r="2" ht="28.5" customHeight="1" spans="1:10">
      <c r="A2" s="140" t="s">
        <v>242</v>
      </c>
      <c r="B2" s="31"/>
      <c r="C2" s="31"/>
      <c r="D2" s="31"/>
      <c r="E2" s="31"/>
      <c r="F2" s="102"/>
      <c r="G2" s="31"/>
      <c r="H2" s="102"/>
      <c r="I2" s="102"/>
      <c r="J2" s="31"/>
    </row>
    <row r="3" ht="15" customHeight="1" spans="1:1">
      <c r="A3" s="5" t="str">
        <f>"单位名称："&amp;"玉溪市救灾物资储备中心"</f>
        <v>单位名称：玉溪市救灾物资储备中心</v>
      </c>
    </row>
    <row r="4" ht="14.25" customHeight="1" spans="1:10">
      <c r="A4" s="67" t="s">
        <v>243</v>
      </c>
      <c r="B4" s="67" t="s">
        <v>244</v>
      </c>
      <c r="C4" s="67" t="s">
        <v>245</v>
      </c>
      <c r="D4" s="67" t="s">
        <v>246</v>
      </c>
      <c r="E4" s="67" t="s">
        <v>247</v>
      </c>
      <c r="F4" s="54" t="s">
        <v>248</v>
      </c>
      <c r="G4" s="67" t="s">
        <v>249</v>
      </c>
      <c r="H4" s="54" t="s">
        <v>250</v>
      </c>
      <c r="I4" s="54" t="s">
        <v>251</v>
      </c>
      <c r="J4" s="67" t="s">
        <v>252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2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2" t="s">
        <v>218</v>
      </c>
      <c r="B7" s="43" t="s">
        <v>253</v>
      </c>
      <c r="C7" s="43" t="s">
        <v>254</v>
      </c>
      <c r="D7" s="43" t="s">
        <v>255</v>
      </c>
      <c r="E7" s="42" t="s">
        <v>256</v>
      </c>
      <c r="F7" s="43" t="s">
        <v>257</v>
      </c>
      <c r="G7" s="42" t="s">
        <v>57</v>
      </c>
      <c r="H7" s="43" t="s">
        <v>258</v>
      </c>
      <c r="I7" s="43" t="s">
        <v>259</v>
      </c>
      <c r="J7" s="42" t="s">
        <v>256</v>
      </c>
    </row>
    <row r="8" ht="33.75" customHeight="1" spans="1:10">
      <c r="A8" s="42" t="s">
        <v>218</v>
      </c>
      <c r="B8" s="43" t="s">
        <v>260</v>
      </c>
      <c r="C8" s="43" t="s">
        <v>254</v>
      </c>
      <c r="D8" s="43" t="s">
        <v>255</v>
      </c>
      <c r="E8" s="42" t="s">
        <v>261</v>
      </c>
      <c r="F8" s="43" t="s">
        <v>257</v>
      </c>
      <c r="G8" s="42" t="s">
        <v>262</v>
      </c>
      <c r="H8" s="43" t="s">
        <v>263</v>
      </c>
      <c r="I8" s="43" t="s">
        <v>259</v>
      </c>
      <c r="J8" s="42" t="s">
        <v>261</v>
      </c>
    </row>
    <row r="9" ht="33.75" customHeight="1" spans="1:10">
      <c r="A9" s="42" t="s">
        <v>218</v>
      </c>
      <c r="B9" s="43" t="s">
        <v>260</v>
      </c>
      <c r="C9" s="43" t="s">
        <v>254</v>
      </c>
      <c r="D9" s="43" t="s">
        <v>255</v>
      </c>
      <c r="E9" s="42" t="s">
        <v>264</v>
      </c>
      <c r="F9" s="43" t="s">
        <v>257</v>
      </c>
      <c r="G9" s="42" t="s">
        <v>53</v>
      </c>
      <c r="H9" s="43" t="s">
        <v>265</v>
      </c>
      <c r="I9" s="43" t="s">
        <v>259</v>
      </c>
      <c r="J9" s="42" t="s">
        <v>264</v>
      </c>
    </row>
    <row r="10" ht="33.75" customHeight="1" spans="1:10">
      <c r="A10" s="42" t="s">
        <v>218</v>
      </c>
      <c r="B10" s="43" t="s">
        <v>260</v>
      </c>
      <c r="C10" s="43" t="s">
        <v>254</v>
      </c>
      <c r="D10" s="43" t="s">
        <v>266</v>
      </c>
      <c r="E10" s="42" t="s">
        <v>267</v>
      </c>
      <c r="F10" s="43" t="s">
        <v>268</v>
      </c>
      <c r="G10" s="42" t="s">
        <v>269</v>
      </c>
      <c r="H10" s="43" t="s">
        <v>270</v>
      </c>
      <c r="I10" s="43" t="s">
        <v>259</v>
      </c>
      <c r="J10" s="42" t="s">
        <v>267</v>
      </c>
    </row>
    <row r="11" ht="33.75" customHeight="1" spans="1:10">
      <c r="A11" s="42" t="s">
        <v>218</v>
      </c>
      <c r="B11" s="43" t="s">
        <v>260</v>
      </c>
      <c r="C11" s="43" t="s">
        <v>254</v>
      </c>
      <c r="D11" s="43" t="s">
        <v>266</v>
      </c>
      <c r="E11" s="42" t="s">
        <v>271</v>
      </c>
      <c r="F11" s="43" t="s">
        <v>257</v>
      </c>
      <c r="G11" s="42" t="s">
        <v>272</v>
      </c>
      <c r="H11" s="43" t="s">
        <v>270</v>
      </c>
      <c r="I11" s="43" t="s">
        <v>259</v>
      </c>
      <c r="J11" s="42" t="s">
        <v>271</v>
      </c>
    </row>
    <row r="12" ht="33.75" customHeight="1" spans="1:10">
      <c r="A12" s="42" t="s">
        <v>218</v>
      </c>
      <c r="B12" s="43" t="s">
        <v>260</v>
      </c>
      <c r="C12" s="43" t="s">
        <v>254</v>
      </c>
      <c r="D12" s="43" t="s">
        <v>273</v>
      </c>
      <c r="E12" s="42" t="s">
        <v>274</v>
      </c>
      <c r="F12" s="43" t="s">
        <v>275</v>
      </c>
      <c r="G12" s="42" t="s">
        <v>55</v>
      </c>
      <c r="H12" s="43" t="s">
        <v>276</v>
      </c>
      <c r="I12" s="43" t="s">
        <v>259</v>
      </c>
      <c r="J12" s="42" t="s">
        <v>274</v>
      </c>
    </row>
    <row r="13" ht="33.75" customHeight="1" spans="1:10">
      <c r="A13" s="42" t="s">
        <v>218</v>
      </c>
      <c r="B13" s="43" t="s">
        <v>260</v>
      </c>
      <c r="C13" s="43" t="s">
        <v>277</v>
      </c>
      <c r="D13" s="43" t="s">
        <v>278</v>
      </c>
      <c r="E13" s="42" t="s">
        <v>279</v>
      </c>
      <c r="F13" s="43" t="s">
        <v>257</v>
      </c>
      <c r="G13" s="42" t="s">
        <v>280</v>
      </c>
      <c r="H13" s="43" t="s">
        <v>270</v>
      </c>
      <c r="I13" s="43" t="s">
        <v>259</v>
      </c>
      <c r="J13" s="42" t="s">
        <v>279</v>
      </c>
    </row>
    <row r="14" ht="33.75" customHeight="1" spans="1:10">
      <c r="A14" s="42" t="s">
        <v>218</v>
      </c>
      <c r="B14" s="43" t="s">
        <v>260</v>
      </c>
      <c r="C14" s="43" t="s">
        <v>281</v>
      </c>
      <c r="D14" s="43" t="s">
        <v>282</v>
      </c>
      <c r="E14" s="42" t="s">
        <v>283</v>
      </c>
      <c r="F14" s="43" t="s">
        <v>257</v>
      </c>
      <c r="G14" s="42" t="s">
        <v>284</v>
      </c>
      <c r="H14" s="43" t="s">
        <v>270</v>
      </c>
      <c r="I14" s="43" t="s">
        <v>259</v>
      </c>
      <c r="J14" s="42" t="s">
        <v>283</v>
      </c>
    </row>
  </sheetData>
  <mergeCells count="4">
    <mergeCell ref="A2:J2"/>
    <mergeCell ref="A3:H3"/>
    <mergeCell ref="A7:A14"/>
    <mergeCell ref="B7:B1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17" sqref="C17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285</v>
      </c>
    </row>
    <row r="2" ht="28.5" customHeight="1" spans="1:6">
      <c r="A2" s="31" t="s">
        <v>286</v>
      </c>
      <c r="B2" s="31"/>
      <c r="C2" s="31"/>
      <c r="D2" s="31"/>
      <c r="E2" s="31"/>
      <c r="F2" s="31"/>
    </row>
    <row r="3" ht="15" customHeight="1" spans="1:6">
      <c r="A3" s="134" t="str">
        <f>"单位名称："&amp;"玉溪市救灾物资储备中心"</f>
        <v>单位名称：玉溪市救灾物资储备中心</v>
      </c>
      <c r="B3" s="135"/>
      <c r="C3" s="135"/>
      <c r="D3" s="73"/>
      <c r="E3" s="73"/>
      <c r="F3" s="136" t="s">
        <v>287</v>
      </c>
    </row>
    <row r="4" ht="18.75" customHeight="1" spans="1:6">
      <c r="A4" s="33" t="s">
        <v>126</v>
      </c>
      <c r="B4" s="33" t="s">
        <v>67</v>
      </c>
      <c r="C4" s="33" t="s">
        <v>68</v>
      </c>
      <c r="D4" s="34" t="s">
        <v>288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7"/>
      <c r="F7" s="137"/>
    </row>
    <row r="8" ht="17.25" customHeight="1" spans="1:6">
      <c r="A8" s="138" t="s">
        <v>240</v>
      </c>
      <c r="B8" s="139"/>
      <c r="C8" s="139" t="s">
        <v>240</v>
      </c>
      <c r="D8" s="137"/>
      <c r="E8" s="137"/>
      <c r="F8" s="137"/>
    </row>
    <row r="9" customHeight="1" spans="1:1">
      <c r="A9" s="77" t="s">
        <v>289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C13" sqref="C13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/>
      <c r="P1" s="49"/>
      <c r="Q1" s="29"/>
    </row>
    <row r="2" ht="27.75" customHeight="1" spans="1:17">
      <c r="A2" s="71" t="s">
        <v>291</v>
      </c>
      <c r="B2" s="31"/>
      <c r="C2" s="31"/>
      <c r="D2" s="31"/>
      <c r="E2" s="31"/>
      <c r="F2" s="31"/>
      <c r="G2" s="31"/>
      <c r="H2" s="31"/>
      <c r="I2" s="31"/>
      <c r="J2" s="31"/>
      <c r="K2" s="102"/>
      <c r="L2" s="31"/>
      <c r="M2" s="31"/>
      <c r="N2" s="31"/>
      <c r="O2" s="102"/>
      <c r="P2" s="102"/>
      <c r="Q2" s="31"/>
    </row>
    <row r="3" ht="18.75" customHeight="1" spans="1:17">
      <c r="A3" s="111" t="str">
        <f>"单位名称："&amp;"玉溪市救灾物资储备中心"</f>
        <v>单位名称：玉溪市救灾物资储备中心</v>
      </c>
      <c r="B3" s="7"/>
      <c r="C3" s="7"/>
      <c r="D3" s="7"/>
      <c r="E3" s="7"/>
      <c r="F3" s="7"/>
      <c r="G3" s="7"/>
      <c r="H3" s="7"/>
      <c r="I3" s="7"/>
      <c r="J3" s="7"/>
      <c r="O3" s="78"/>
      <c r="P3" s="78"/>
      <c r="Q3" s="130" t="s">
        <v>2</v>
      </c>
    </row>
    <row r="4" ht="15.75" customHeight="1" spans="1:17">
      <c r="A4" s="33" t="s">
        <v>292</v>
      </c>
      <c r="B4" s="112" t="s">
        <v>293</v>
      </c>
      <c r="C4" s="112" t="s">
        <v>294</v>
      </c>
      <c r="D4" s="112" t="s">
        <v>295</v>
      </c>
      <c r="E4" s="112" t="s">
        <v>296</v>
      </c>
      <c r="F4" s="112" t="s">
        <v>297</v>
      </c>
      <c r="G4" s="113" t="s">
        <v>133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6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298</v>
      </c>
      <c r="J5" s="114" t="s">
        <v>299</v>
      </c>
      <c r="K5" s="124" t="s">
        <v>300</v>
      </c>
      <c r="L5" s="125" t="s">
        <v>301</v>
      </c>
      <c r="M5" s="125"/>
      <c r="N5" s="125"/>
      <c r="O5" s="126"/>
      <c r="P5" s="127"/>
      <c r="Q5" s="115"/>
    </row>
    <row r="6" ht="54" customHeight="1" spans="1:17">
      <c r="A6" s="39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140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0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4"/>
      <c r="B8" s="95"/>
      <c r="C8" s="95"/>
      <c r="D8" s="95"/>
      <c r="E8" s="118"/>
      <c r="F8" s="119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4"/>
      <c r="B9" s="95"/>
      <c r="C9" s="95"/>
      <c r="D9" s="120"/>
      <c r="E9" s="121"/>
      <c r="F9" s="2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6" t="s">
        <v>240</v>
      </c>
      <c r="B10" s="97"/>
      <c r="C10" s="97"/>
      <c r="D10" s="97"/>
      <c r="E10" s="118"/>
      <c r="F10" s="119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ht="20" customHeight="1" spans="1:1">
      <c r="A11" t="s">
        <v>302</v>
      </c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C21" sqref="C2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9" t="s">
        <v>303</v>
      </c>
      <c r="B1" s="79"/>
      <c r="C1" s="79"/>
      <c r="D1" s="79"/>
      <c r="E1" s="79"/>
      <c r="F1" s="79"/>
      <c r="G1" s="79"/>
      <c r="H1" s="80"/>
      <c r="I1" s="79"/>
      <c r="J1" s="79"/>
      <c r="K1" s="79"/>
      <c r="L1" s="100"/>
      <c r="M1" s="80"/>
      <c r="N1" s="101"/>
    </row>
    <row r="2" ht="27.75" customHeight="1" spans="1:14">
      <c r="A2" s="71" t="s">
        <v>304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2"/>
      <c r="M2" s="82"/>
      <c r="N2" s="81"/>
    </row>
    <row r="3" ht="18.75" customHeight="1" spans="1:14">
      <c r="A3" s="72" t="str">
        <f>"单位名称："&amp;"玉溪市救灾物资储备中心"</f>
        <v>单位名称：玉溪市救灾物资储备中心</v>
      </c>
      <c r="B3" s="73"/>
      <c r="C3" s="73"/>
      <c r="D3" s="73"/>
      <c r="E3" s="73"/>
      <c r="F3" s="73"/>
      <c r="G3" s="73"/>
      <c r="H3" s="83"/>
      <c r="I3" s="75"/>
      <c r="J3" s="75"/>
      <c r="K3" s="75"/>
      <c r="L3" s="78"/>
      <c r="M3" s="103"/>
      <c r="N3" s="104" t="s">
        <v>2</v>
      </c>
    </row>
    <row r="4" ht="15.75" customHeight="1" spans="1:14">
      <c r="A4" s="84" t="s">
        <v>292</v>
      </c>
      <c r="B4" s="85" t="s">
        <v>305</v>
      </c>
      <c r="C4" s="85" t="s">
        <v>306</v>
      </c>
      <c r="D4" s="86" t="s">
        <v>133</v>
      </c>
      <c r="E4" s="86"/>
      <c r="F4" s="86"/>
      <c r="G4" s="86"/>
      <c r="H4" s="87"/>
      <c r="I4" s="86"/>
      <c r="J4" s="86"/>
      <c r="K4" s="86"/>
      <c r="L4" s="105"/>
      <c r="M4" s="87"/>
      <c r="N4" s="106"/>
    </row>
    <row r="5" ht="17.25" customHeight="1" spans="1:14">
      <c r="A5" s="88"/>
      <c r="B5" s="89"/>
      <c r="C5" s="89"/>
      <c r="D5" s="89" t="s">
        <v>30</v>
      </c>
      <c r="E5" s="89" t="s">
        <v>33</v>
      </c>
      <c r="F5" s="89" t="s">
        <v>298</v>
      </c>
      <c r="G5" s="89" t="s">
        <v>299</v>
      </c>
      <c r="H5" s="90" t="s">
        <v>300</v>
      </c>
      <c r="I5" s="107" t="s">
        <v>301</v>
      </c>
      <c r="J5" s="107"/>
      <c r="K5" s="107"/>
      <c r="L5" s="108"/>
      <c r="M5" s="109"/>
      <c r="N5" s="92"/>
    </row>
    <row r="6" ht="54" customHeight="1" spans="1:14">
      <c r="A6" s="91"/>
      <c r="B6" s="92"/>
      <c r="C6" s="92"/>
      <c r="D6" s="92"/>
      <c r="E6" s="92"/>
      <c r="F6" s="92"/>
      <c r="G6" s="92"/>
      <c r="H6" s="93"/>
      <c r="I6" s="92" t="s">
        <v>32</v>
      </c>
      <c r="J6" s="92" t="s">
        <v>39</v>
      </c>
      <c r="K6" s="92" t="s">
        <v>140</v>
      </c>
      <c r="L6" s="110" t="s">
        <v>41</v>
      </c>
      <c r="M6" s="93" t="s">
        <v>42</v>
      </c>
      <c r="N6" s="92" t="s">
        <v>43</v>
      </c>
    </row>
    <row r="7" ht="15" customHeight="1" spans="1:14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21" customHeight="1" spans="1:14">
      <c r="A8" s="94"/>
      <c r="B8" s="95"/>
      <c r="C8" s="9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4"/>
      <c r="B9" s="95"/>
      <c r="C9" s="9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6" t="s">
        <v>240</v>
      </c>
      <c r="B10" s="97"/>
      <c r="C10" s="98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ht="18" customHeight="1" spans="1:1">
      <c r="A11" s="99" t="s">
        <v>307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C26" sqref="C26"/>
    </sheetView>
  </sheetViews>
  <sheetFormatPr defaultColWidth="9.14166666666667" defaultRowHeight="14.25" customHeight="1"/>
  <cols>
    <col min="1" max="1" width="33.75" customWidth="1"/>
    <col min="2" max="13" width="17.175" customWidth="1"/>
    <col min="14" max="14" width="17.0333333333333" customWidth="1"/>
  </cols>
  <sheetData>
    <row r="1" ht="13.5" customHeight="1" spans="1:14">
      <c r="A1" s="29" t="s">
        <v>308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9"/>
    </row>
    <row r="2" ht="27.75" customHeight="1" spans="1:14">
      <c r="A2" s="71" t="s">
        <v>309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"单位名称："&amp;"玉溪市救灾物资储备中心"</f>
        <v>单位名称：玉溪市救灾物资储备中心</v>
      </c>
      <c r="B3" s="73"/>
      <c r="C3" s="73"/>
      <c r="D3" s="74"/>
      <c r="E3" s="75"/>
      <c r="F3" s="75"/>
      <c r="G3" s="75"/>
      <c r="H3" s="75"/>
      <c r="I3" s="75"/>
      <c r="N3" s="78" t="s">
        <v>2</v>
      </c>
    </row>
    <row r="4" ht="19.5" customHeight="1" spans="1:14">
      <c r="A4" s="34" t="s">
        <v>310</v>
      </c>
      <c r="B4" s="51" t="s">
        <v>133</v>
      </c>
      <c r="C4" s="52"/>
      <c r="D4" s="52"/>
      <c r="E4" s="51" t="s">
        <v>311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0"/>
      <c r="B5" s="37" t="s">
        <v>30</v>
      </c>
      <c r="C5" s="33" t="s">
        <v>33</v>
      </c>
      <c r="D5" s="76" t="s">
        <v>312</v>
      </c>
      <c r="E5" s="41" t="s">
        <v>313</v>
      </c>
      <c r="F5" s="41" t="s">
        <v>314</v>
      </c>
      <c r="G5" s="41" t="s">
        <v>315</v>
      </c>
      <c r="H5" s="41" t="s">
        <v>316</v>
      </c>
      <c r="I5" s="41" t="s">
        <v>317</v>
      </c>
      <c r="J5" s="41" t="s">
        <v>318</v>
      </c>
      <c r="K5" s="41" t="s">
        <v>319</v>
      </c>
      <c r="L5" s="41" t="s">
        <v>320</v>
      </c>
      <c r="M5" s="41" t="s">
        <v>321</v>
      </c>
      <c r="N5" s="41" t="s">
        <v>322</v>
      </c>
    </row>
    <row r="6" ht="19.5" customHeight="1" spans="1:14">
      <c r="A6" s="41">
        <v>1</v>
      </c>
      <c r="B6" s="41">
        <v>2</v>
      </c>
      <c r="C6" s="41">
        <v>3</v>
      </c>
      <c r="D6" s="51">
        <v>4</v>
      </c>
      <c r="E6" s="41">
        <v>5</v>
      </c>
      <c r="F6" s="41">
        <v>6</v>
      </c>
      <c r="G6" s="41">
        <v>7</v>
      </c>
      <c r="H6" s="51">
        <v>8</v>
      </c>
      <c r="I6" s="41">
        <v>9</v>
      </c>
      <c r="J6" s="41">
        <v>10</v>
      </c>
      <c r="K6" s="41">
        <v>11</v>
      </c>
      <c r="L6" s="51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19" customHeight="1" spans="1:1">
      <c r="A10" s="77" t="s">
        <v>323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27" sqref="C2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324</v>
      </c>
      <c r="B1" s="29"/>
      <c r="C1" s="29"/>
      <c r="D1" s="29"/>
      <c r="E1" s="29"/>
      <c r="F1" s="29"/>
      <c r="G1" s="29"/>
      <c r="H1" s="29"/>
      <c r="I1" s="29"/>
      <c r="J1" s="49"/>
    </row>
    <row r="2" ht="28.5" customHeight="1" spans="1:10">
      <c r="A2" s="64" t="s">
        <v>325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"单位名称："&amp;"玉溪市救灾物资储备中心"</f>
        <v>单位名称：玉溪市救灾物资储备中心</v>
      </c>
    </row>
    <row r="4" ht="14.25" customHeight="1" spans="1:10">
      <c r="A4" s="67" t="s">
        <v>243</v>
      </c>
      <c r="B4" s="67" t="s">
        <v>244</v>
      </c>
      <c r="C4" s="67" t="s">
        <v>245</v>
      </c>
      <c r="D4" s="67" t="s">
        <v>246</v>
      </c>
      <c r="E4" s="67" t="s">
        <v>247</v>
      </c>
      <c r="F4" s="54" t="s">
        <v>248</v>
      </c>
      <c r="G4" s="67" t="s">
        <v>249</v>
      </c>
      <c r="H4" s="54" t="s">
        <v>250</v>
      </c>
      <c r="I4" s="54" t="s">
        <v>251</v>
      </c>
      <c r="J4" s="67" t="s">
        <v>252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2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2"/>
      <c r="B7" s="43"/>
      <c r="C7" s="43"/>
      <c r="D7" s="43"/>
      <c r="E7" s="42"/>
      <c r="F7" s="43"/>
      <c r="G7" s="42"/>
      <c r="H7" s="43"/>
      <c r="I7" s="43"/>
      <c r="J7" s="42"/>
    </row>
    <row r="8" ht="18" customHeight="1" spans="1:1">
      <c r="A8" s="48" t="s">
        <v>326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B12" sqref="B12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327</v>
      </c>
      <c r="B1" s="55"/>
      <c r="C1" s="55"/>
      <c r="D1" s="55"/>
      <c r="E1" s="55"/>
      <c r="F1" s="55"/>
      <c r="G1" s="55"/>
      <c r="H1" s="55" t="s">
        <v>327</v>
      </c>
    </row>
    <row r="2" ht="28.5" customHeight="1" spans="1:8">
      <c r="A2" s="56" t="s">
        <v>328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"单位名称："&amp;"玉溪市救灾物资储备中心"</f>
        <v>单位名称：玉溪市救灾物资储备中心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126</v>
      </c>
      <c r="B4" s="58" t="s">
        <v>329</v>
      </c>
      <c r="C4" s="58" t="s">
        <v>330</v>
      </c>
      <c r="D4" s="58" t="s">
        <v>331</v>
      </c>
      <c r="E4" s="58" t="s">
        <v>332</v>
      </c>
      <c r="F4" s="58" t="s">
        <v>333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296</v>
      </c>
      <c r="G5" s="58" t="s">
        <v>334</v>
      </c>
      <c r="H5" s="58" t="s">
        <v>335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9" ht="20" customHeight="1" spans="1:1">
      <c r="A9" s="48" t="s">
        <v>336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F12" sqref="F12"/>
    </sheetView>
  </sheetViews>
  <sheetFormatPr defaultColWidth="9.14166666666667" defaultRowHeight="14.25" customHeight="1"/>
  <cols>
    <col min="1" max="1" width="16.3166666666667" customWidth="1"/>
    <col min="2" max="2" width="24.6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337</v>
      </c>
      <c r="B1" s="29"/>
      <c r="C1" s="29"/>
      <c r="D1" s="30"/>
      <c r="E1" s="30"/>
      <c r="F1" s="30"/>
      <c r="G1" s="30"/>
      <c r="H1" s="29"/>
      <c r="I1" s="29"/>
      <c r="J1" s="29"/>
      <c r="K1" s="49"/>
    </row>
    <row r="2" ht="28.5" customHeight="1" spans="1:11">
      <c r="A2" s="31" t="s">
        <v>338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"单位名称："&amp;"玉溪市救灾物资储备中心"</f>
        <v>单位名称：玉溪市救灾物资储备中心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2" t="s">
        <v>213</v>
      </c>
      <c r="B4" s="32" t="s">
        <v>128</v>
      </c>
      <c r="C4" s="32" t="s">
        <v>214</v>
      </c>
      <c r="D4" s="33" t="s">
        <v>129</v>
      </c>
      <c r="E4" s="33" t="s">
        <v>130</v>
      </c>
      <c r="F4" s="33" t="s">
        <v>131</v>
      </c>
      <c r="G4" s="33" t="s">
        <v>132</v>
      </c>
      <c r="H4" s="34" t="s">
        <v>30</v>
      </c>
      <c r="I4" s="51" t="s">
        <v>339</v>
      </c>
      <c r="J4" s="52"/>
      <c r="K4" s="53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4">
        <v>10</v>
      </c>
      <c r="K7" s="54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240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ht="22" customHeight="1" spans="1:1">
      <c r="A11" s="48" t="s">
        <v>340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16" sqref="C16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341</v>
      </c>
      <c r="B1" s="1"/>
      <c r="C1" s="1"/>
      <c r="D1" s="2"/>
      <c r="E1" s="1"/>
      <c r="F1" s="1"/>
      <c r="G1" s="3"/>
    </row>
    <row r="2" ht="27.75" customHeight="1" spans="1:7">
      <c r="A2" s="4" t="s">
        <v>342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"单位名称："&amp;"玉溪市救灾物资储备中心"</f>
        <v>单位名称：玉溪市救灾物资储备中心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214</v>
      </c>
      <c r="B4" s="9" t="s">
        <v>213</v>
      </c>
      <c r="C4" s="9" t="s">
        <v>128</v>
      </c>
      <c r="D4" s="10" t="s">
        <v>343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344</v>
      </c>
      <c r="F5" s="10" t="s">
        <v>345</v>
      </c>
      <c r="G5" s="10" t="s">
        <v>346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158800</v>
      </c>
      <c r="F8" s="24"/>
      <c r="G8" s="24"/>
    </row>
    <row r="9" ht="21" customHeight="1" spans="1:7">
      <c r="A9" s="21"/>
      <c r="B9" s="21" t="s">
        <v>347</v>
      </c>
      <c r="C9" s="21" t="s">
        <v>218</v>
      </c>
      <c r="D9" s="25" t="s">
        <v>348</v>
      </c>
      <c r="E9" s="24">
        <v>158800</v>
      </c>
      <c r="F9" s="24"/>
      <c r="G9" s="24"/>
    </row>
    <row r="10" ht="21" customHeight="1" spans="1:7">
      <c r="A10" s="26" t="s">
        <v>30</v>
      </c>
      <c r="B10" s="27" t="s">
        <v>349</v>
      </c>
      <c r="C10" s="27"/>
      <c r="D10" s="28"/>
      <c r="E10" s="24">
        <v>158800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2025-02-14T06:04:00Z</dcterms:created>
  <dcterms:modified xsi:type="dcterms:W3CDTF">2025-03-18T06:22:33Z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