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<sst xmlns="http://schemas.openxmlformats.org/spreadsheetml/2006/main" count="1198" uniqueCount="437">
  <si>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</si>
  <si>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</si>
  <si>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</si>
  <si>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</si>
  <si>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</si>
  <si>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</si>
  <si>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</si>
  <si>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</si>
  <si>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</si>
  <si>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</si>
  <si>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</si>
  <si>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</si>
  <si>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</si>
  <si>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</si>
  <si>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</si>
  <si>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</si>
  <si>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</si>
  <si>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</si>
  <si>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</si>
  <si>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</si>
  <si>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</si>
  <si>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</si>
  <si>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</si>
  <si>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</si>
  <si>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</si>
  <si>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</si>
  <si>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</si>
  <si>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</si>
  <si>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</si>
  <si>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</si>
  <si>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</si>
  <si>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</si>
  <si>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</si>
  <si>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</si>
  <si>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</si>
  <si>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</si>
  <si>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</si>
  <si>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</si>
  <si>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</si>
  <si>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</si>
  <si>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</si>
  <si>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</si>
  <si>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</si>
  <si>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</si>
  <si>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</si>
  <si>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</si>
  <si>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</si>
  <si>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</si>
  <si>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</si>
  <si>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</si>
  <si>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</si>
  <si>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</si>
  <si>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</si>
  <si>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</si>
  <si>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</si>
  <si>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</si>
  <si>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</si>
  <si>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</si>
  <si>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</si>
  <si>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</si>
  <si>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</si>
  <si>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</si>
  <si>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</si>
  <si>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121006</t>
  </si>
  <si>
    <t>玉溪市不动产登记中心（玉溪市基础地理信息中心）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</si>
  <si>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</si>
  <si>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</si>
  <si>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</si>
  <si>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</si>
  <si>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</si>
  <si>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</si>
  <si>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</si>
  <si>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</si>
  <si>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</si>
  <si>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</si>
  <si>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</si>
  <si>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</si>
  <si>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</si>
  <si>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</si>
  <si>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</si>
  <si>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2080502</t>
  </si>
  <si>
    <t>2080505</t>
  </si>
  <si>
    <t>210</t>
  </si>
  <si>
    <t>21011</t>
  </si>
  <si>
    <t>2101101</t>
  </si>
  <si>
    <t>2101102</t>
  </si>
  <si>
    <t>2101103</t>
  </si>
  <si>
    <t>2101199</t>
  </si>
  <si>
    <t>220</t>
  </si>
  <si>
    <t>22001</t>
  </si>
  <si>
    <t>2200129</t>
  </si>
  <si>
    <t>2200150</t>
  </si>
  <si>
    <t>2200199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</si>
  <si>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</si>
  <si>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</si>
  <si>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</si>
  <si>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</si>
  <si>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</si>
  <si>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</si>
  <si>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</si>
  <si>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</si>
  <si>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</si>
  <si>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</si>
  <si>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</si>
  <si>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</si>
  <si>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</si>
  <si>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</si>
  <si>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</si>
  <si>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</si>
  <si>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</si>
  <si>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</si>
  <si>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</si>
  <si>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</si>
  <si>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</si>
  <si>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</si>
  <si>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</si>
  <si>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</si>
  <si>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</si>
  <si>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</si>
  <si>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</si>
  <si>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</si>
  <si>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</si>
  <si>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</si>
  <si>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</si>
  <si>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</si>
  <si>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</si>
  <si>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</si>
  <si>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</si>
  <si>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</si>
  <si>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</si>
  <si>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</si>
  <si>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</si>
  <si>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</si>
  <si>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</si>
  <si>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</si>
  <si>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</si>
  <si>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</si>
  <si>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</si>
  <si>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</si>
  <si>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</si>
  <si>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</si>
  <si>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</si>
  <si>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530400210000000628951</t>
  </si>
  <si>
    <t>事业人员工资支出</t>
  </si>
  <si>
    <t>事业运行</t>
  </si>
  <si>
    <t>30101</t>
  </si>
  <si>
    <t>基本工资</t>
  </si>
  <si>
    <t>30107</t>
  </si>
  <si>
    <t>绩效工资</t>
  </si>
  <si>
    <t>购房补贴</t>
  </si>
  <si>
    <t>30102</t>
  </si>
  <si>
    <t>津贴补贴</t>
  </si>
  <si>
    <t>530400210000000628952</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</si>
  <si>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</si>
  <si>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</si>
  <si>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</si>
  <si>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</si>
  <si>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</si>
  <si>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</si>
  <si>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</si>
  <si>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</si>
  <si>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</si>
  <si>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</si>
  <si>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</si>
  <si>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</si>
  <si>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</si>
  <si>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530400210000000628953</t>
  </si>
  <si>
    <t>住房公积金</t>
  </si>
  <si>
    <t>30113</t>
  </si>
  <si>
    <t>530400210000000628955</t>
  </si>
  <si>
    <t>公车购置及运维费</t>
  </si>
  <si>
    <t>30231</t>
  </si>
  <si>
    <t>公务用车运行维护费</t>
  </si>
  <si>
    <t>530400210000000628956</t>
  </si>
  <si>
    <t>工会经费</t>
  </si>
  <si>
    <t>30228</t>
  </si>
  <si>
    <t>530400210000000628958</t>
  </si>
  <si>
    <t>一般公用经费</t>
  </si>
  <si>
    <t>事业单位离退休</t>
  </si>
  <si>
    <t>30299</t>
  </si>
  <si>
    <t>其他商品和服务支出</t>
  </si>
  <si>
    <t>30201</t>
  </si>
  <si>
    <t>办公费</t>
  </si>
  <si>
    <t>30211</t>
  </si>
  <si>
    <t>差旅费</t>
  </si>
  <si>
    <t>30216</t>
  </si>
  <si>
    <t>培训费</t>
  </si>
  <si>
    <t>30227</t>
  </si>
  <si>
    <t>委托业务费</t>
  </si>
  <si>
    <t>30229</t>
  </si>
  <si>
    <t>福利费</t>
  </si>
  <si>
    <t>530400221100000560027</t>
  </si>
  <si>
    <t>30217</t>
  </si>
  <si>
    <t>530400241100002112603</t>
  </si>
  <si>
    <t>奖励性绩效工资（工资部分）经费</t>
  </si>
  <si>
    <t>530400241100002112736</t>
  </si>
  <si>
    <t>奖励性绩效工资（高于部分）经费</t>
  </si>
  <si>
    <t>530400241100002112856</t>
  </si>
  <si>
    <t>工作业务经费</t>
  </si>
  <si>
    <t>其他自然资源事务支出</t>
  </si>
  <si>
    <t>530400251100003558615</t>
  </si>
  <si>
    <t>对个人和家庭的补助</t>
  </si>
  <si>
    <t>30305</t>
  </si>
  <si>
    <t>生活补助</t>
  </si>
  <si>
    <t>预算05-1表</t>
  </si>
  <si>
    <t>2025年部门项目支出预算表</t>
  </si>
  <si>
    <t>项目分类</t>
  </si>
  <si>
    <t>项目单位</t>
  </si>
  <si>
    <t>本年拨款</t>
  </si>
  <si>
    <t>单位资金</t>
  </si>
  <si>
    <t>其中：本次下达</t>
  </si>
  <si>
    <t>实景三维玉溪建设专项资金</t>
  </si>
  <si>
    <t>事业发展类</t>
  </si>
  <si>
    <t>530400241100002081195</t>
  </si>
  <si>
    <t>基础测绘与地理信息监管</t>
  </si>
  <si>
    <t>不动产登记和测绘地理信息相关平台及设备管理维护专项资金</t>
  </si>
  <si>
    <t>530400241100002081264</t>
  </si>
  <si>
    <t>玉溪市卫星应用技术中心建设专项资金</t>
  </si>
  <si>
    <t>530400241100002081275</t>
  </si>
  <si>
    <t>31002</t>
  </si>
  <si>
    <t>办公设备购置</t>
  </si>
  <si>
    <t>31007</t>
  </si>
  <si>
    <t>信息网络及软件购置更新</t>
  </si>
  <si>
    <t>玉溪市国土专有云运行维护项目专项资金</t>
  </si>
  <si>
    <t>530400251100003558409</t>
  </si>
  <si>
    <t>30213</t>
  </si>
  <si>
    <t>维修（护）费</t>
  </si>
  <si>
    <t>玉溪市玉溪市综合卫星定位服务系（YXCORS）数据中心安全防护整改专项资金</t>
  </si>
  <si>
    <t>530400251100003558456</t>
  </si>
  <si>
    <t>玉溪市综合卫星定位服务系统（YXCORS）单北斗设备更新专项资金</t>
  </si>
  <si>
    <t>530400251100003844985</t>
  </si>
  <si>
    <t>31003</t>
  </si>
  <si>
    <t>专用设备购置</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</si>
  <si>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</si>
  <si>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</si>
  <si>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</si>
  <si>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</si>
  <si>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</si>
  <si>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</si>
  <si>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</si>
  <si>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</si>
  <si>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</si>
  <si>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</si>
  <si>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</si>
  <si>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</si>
  <si>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</si>
  <si>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2025年4月前开展玉溪市综合卫星定位服务系统数据中心（YXCORS）等级安全三级保护建设、测评、整改。2025年5月购买安全防护套件和工控安全隔离与信息交换系统，购买国产安全软件进行整改。</t>
  </si>
  <si>
    <t>产出指标</t>
  </si>
  <si>
    <t>质量指标</t>
  </si>
  <si>
    <t>信息数据安全</t>
  </si>
  <si>
    <t>=</t>
  </si>
  <si>
    <t>95</t>
  </si>
  <si>
    <t>%</t>
  </si>
  <si>
    <t>定量指标</t>
  </si>
  <si>
    <t>反映信息系统相关数据安全的保障情况。</t>
  </si>
  <si>
    <t>效益指标</t>
  </si>
  <si>
    <t>社会效益</t>
  </si>
  <si>
    <t>系统全年正常运行时长</t>
  </si>
  <si>
    <t>&gt;=</t>
  </si>
  <si>
    <t>360</t>
  </si>
  <si>
    <t>天</t>
  </si>
  <si>
    <t>反映信息系统全年正常运行时间情况。</t>
  </si>
  <si>
    <t>管理存量数据条数</t>
  </si>
  <si>
    <t>200</t>
  </si>
  <si>
    <t>个</t>
  </si>
  <si>
    <t>反映信息系统建设/运维对存量数据的管理情况（仅计算核心数据，原则上核心数据不超过5类)。</t>
  </si>
  <si>
    <t>可持续影响</t>
  </si>
  <si>
    <t>系统正常使用年限</t>
  </si>
  <si>
    <t>1.00</t>
  </si>
  <si>
    <t>年</t>
  </si>
  <si>
    <t>反映系统正常使用期限。</t>
  </si>
  <si>
    <t>满意度指标</t>
  </si>
  <si>
    <t>服务对象满意度</t>
  </si>
  <si>
    <t>使用人员满意度</t>
  </si>
  <si>
    <t>90</t>
  </si>
  <si>
    <t>反映使用对象对信息系统使用的满意度。
使用人员满意度=（对信息系统满意的使用人员/问卷调查人数）*100%。</t>
  </si>
  <si>
    <t>2025年5月启动玉溪市综合卫星定位服务系统（YXCORS）单北斗设备更新项目采购工作，2025年6月开始设备安装、联调、组网测试，2025年7月完成项目建设并正式投入运行。</t>
  </si>
  <si>
    <t>数量指标</t>
  </si>
  <si>
    <t>购置设备数量</t>
  </si>
  <si>
    <t>台（套）</t>
  </si>
  <si>
    <t>反映购置数量完成情况。</t>
  </si>
  <si>
    <t>购置设备利用率</t>
  </si>
  <si>
    <t>100</t>
  </si>
  <si>
    <t>反映设备利用情况，
设备利用率=（投入使用设备数/购置设备总数）*100%。</t>
  </si>
  <si>
    <t>管理增量数据条数</t>
  </si>
  <si>
    <t>反映注册用户数量。</t>
  </si>
  <si>
    <t>2025年履行好玉溪市不动产登记中心（玉溪市基础地理信息中心）职能职责，做好国土专有云平台管理维护，消除安全隐患风险，保障系统平台稳定运行和业务正常开展，包括：基础硬件资源运行维护、虚拟服务器资源管理维护、操作系统等支撑软件运行维护、网络传输数据安全运行维护。做好国土专有云平台运行维护，为系统平台提供安全稳定的支撑环境，保证玉溪市不动产登记信息平台、玉溪市国土空间基础信息平台及国土空间规划“一张图”实施监督系统、云南省城乡一体化不动产登记平台和权籍管理系统、玉溪市国土资源局电子政务平台、玉溪市建设用地一码通信息系统、玉溪市房管系统正常运行。</t>
  </si>
  <si>
    <t>平台资源参数达到系统资源需求率。</t>
  </si>
  <si>
    <t>2025年履行好我单位职能职责，做好国土专有云平台管理维护，消除安全隐患风险，保障系统平台稳定运行和业务正常开展，包括：基础硬件资源运行维护、虚拟服务器资源管理维护、操作系统等支撑软件运行维护、网络传输数据安全运行维护。做好国土专有云平台运行维护，为系统平台提供安全稳定的支撑环境，保证玉溪市不动产登记信息平台、玉溪市国土空间基础信息平台及国土空间规划“一张图”实施监督系统、云南省城乡一体化不动产登记平台和权籍管理系统、玉溪市国土资源局电子政务平台、玉溪市建设用地一码通信息系统、玉溪市房管系统正常运行、人民群众满意。</t>
  </si>
  <si>
    <t>信息系统建设变更率</t>
  </si>
  <si>
    <t>信息数据安全率。</t>
  </si>
  <si>
    <t>反映信息系统相关设备安全的保障情况。</t>
  </si>
  <si>
    <t>时效指标</t>
  </si>
  <si>
    <t>救助发放及时率</t>
  </si>
  <si>
    <t>98</t>
  </si>
  <si>
    <t>反映系统问题处理情况。
系统问题处理及时率=（及时处理系统问题数量/系统问题总数）*100%。</t>
  </si>
  <si>
    <t>365</t>
  </si>
  <si>
    <t>设备使用年限</t>
  </si>
  <si>
    <t>反映运维期间设备使用年限情况。</t>
  </si>
  <si>
    <t>反映使用对象对信息系统使用的满意度。
使用人员满意度=（对信息系统满意的使用人员/问卷调查人数）*100%</t>
  </si>
  <si>
    <t>2025年履行好玉溪市不动产登记中心（玉溪市基础地理信息中心）职能职责，做好不动产登记和测绘地理信息相关平台及设备管理维护，包括：玉溪市卫星定位服务系统（YXCORS）互联网专线租用和系统维护；无人机的管理维护；玉溪市不动产登记信息平台市级运行维护；不动产登记信息平台三级等保复测，保证不动产登记和测绘地理信息相关平台运行稳定，设备完好。管好用好无人机，做好基础地理信息工作。做好玉溪市卫星定位服务系统（YXCORS）运行维护工作，为全市测绘单位服务，创造更多的社会经济效益；做好玉溪市不动产登记信息平台市级运行维护、三级等保测评，保证不动产登记工作正常运行、人民群众满意。</t>
  </si>
  <si>
    <t>无人机保险购买计划完成率</t>
  </si>
  <si>
    <t>反映部门购置计划执行情况购置计划执行情况。
购置计划完成率=（实际购置交付装备数量/计划购置交付装备数量）*100%。</t>
  </si>
  <si>
    <t>2024年履行好我单位职能职责，做好不动产登记和测绘地理信息相关平台及设备管理维护，包括：玉溪市卫星定位服务系统（YXCORS）互联网专线租用和系统维护；无人机的管理维护；玉溪市不动产登记信息平台市级运行维护；不动产登记信息平台三级等保复测，保证不动产登记和测绘地理信息相关平台运行稳定，设备完好。管好用好无人机，做好基础地理信息工作。做好玉溪市卫星定位服务系统（YXCORS）运行维护工作，为全市测绘单位服务，创造更多的社会经济效益；做好玉溪市不动产登记信息平台市级运行维护、三级等保测评，保证不动产登记工作正常运行、人民群众满意。</t>
  </si>
  <si>
    <t>无人机保险购买数量</t>
  </si>
  <si>
    <t>反映购买数量完成情况。</t>
  </si>
  <si>
    <t>定性指标</t>
  </si>
  <si>
    <t>设备安全</t>
  </si>
  <si>
    <t>反映设备安全的保障情况。</t>
  </si>
  <si>
    <t>系统问题处理及时率</t>
  </si>
  <si>
    <t>天（工作日）</t>
  </si>
  <si>
    <t>自然资源玉溪市卫星应用技术中心聚集了玉溪市自然资源系统卫星遥感应用力量和资源，以“资源共享、务实管用”为目标，承接省级中心和县（市、区）卫星影像数据共享，在自然资源卫星应用技术体系中具有承上启下的作用。一方面接收省级中心分发的卫星遥感数据，另一方面向县（市、区）发放卫星数据，最终形成数据接收、存储、产品加工、生产、管理和共享等应用和服务为一体的卫星应用技术中心，开展的具体内容及措施，构建玉溪市遥感数据及产品获取、存储、管理机制，实现多源遥感数据产品的汇集和一体化管理；利用玉溪市电子政务云等架构等技术手段，建设多源卫星遥感数据产品分发服务系统和多源卫星遥感数据三维会商展示系统，面向不同层面、不同节点的政府业务管理部门和遥感数据用户提供数据共享、基础应用和业务应用服务，逐步形成？预先规划、主动接收、按需生产、快速服务的遥感应用技术体系和服务模式，为产业化应用奠定基础。</t>
  </si>
  <si>
    <t>建设玉溪市卫星应用技术中心</t>
  </si>
  <si>
    <t>反映玉溪市卫星应用技术中心的建设完成情况。</t>
  </si>
  <si>
    <t>派出中级及以上职称人员数量</t>
  </si>
  <si>
    <t>人</t>
  </si>
  <si>
    <t>反映玉溪市卫星应用技术中心建设工作派出中级及以上职称人员人数情况。</t>
  </si>
  <si>
    <t>项目验收合格率</t>
  </si>
  <si>
    <t>反映建设项目完成质量。
项目验收合格率=（验收合格项目数/项目数）*100%</t>
  </si>
  <si>
    <t>设备部署及时率</t>
  </si>
  <si>
    <t>反映新购设备按时部署情况。
设备部署及时率=（及时部署设备数量/新购设备总数）*100%。</t>
  </si>
  <si>
    <t>经济效益</t>
  </si>
  <si>
    <t>避免政府各部门重复采购卫星影像等数据支出次数</t>
  </si>
  <si>
    <t>次</t>
  </si>
  <si>
    <t>反映避免政府各部门重复采购卫星影像等数据支出数</t>
  </si>
  <si>
    <t>测绘专业人才培养数</t>
  </si>
  <si>
    <t>反映培养测绘专业人才培养数。</t>
  </si>
  <si>
    <t>带动就业人数</t>
  </si>
  <si>
    <t>反映项目实施带动就业情况。</t>
  </si>
  <si>
    <t>保障玉溪市委市政府及行业部门行政管理、社会民生发展卫星数据应用需求</t>
  </si>
  <si>
    <t>次/年</t>
  </si>
  <si>
    <t>反映项目成果的示范推广成效。为玉溪市委市政府及行业部门行政管理、社会民生发展提供卫星数据的次数。</t>
  </si>
  <si>
    <t>反映服务对象整体满意度。
服务对象满意度=（对项目推广效果整体满意的人数/问卷调查人数）*100%。</t>
  </si>
  <si>
    <t>通过开展实景三维玉溪建设项目，建成玉溪市城市城镇开发边界范围内城市级实景三维，初步实现2米格网、优于1米分辨率地形级实景三维全市覆盖，优于0.05米分辨率城市级实景三维对州（市）政府驻地城市城镇开发边界范围内覆盖，建成与省级实景三维在线与离线相结合的管理服务系统，初步形成数字空间与现实空间实时关联互通能力，为数字玉溪、数字政府和数字经济建设提供三维空间定位框架和分析基础，支撑自然资源调查监管工作“立起来”，实现对自然资源的精细化调查、动态化监测及场景化管理；为玉溪市城市级国土空间规划提供辅助分析决策，提升国土空间规划治理能力；将实景三维应用到不动产登记中，建立三维不动产登记系统，提升不动产登记效率等，为不同行业提供应用服务，做到50.00%以上的政府决策、生产调度和生活规划可通过线上实景三维空间完成。自合同签订之日起，按年度进行付款，2025年度主要工作内容为实景三维数据现有资料收集、数据采集、更新及生产建库，先支付2025年度预算经费合同价款的20.00%，进行现有数据资料整合收集和分析后，进行前期资料成果验收，验收合格后支付合同价款的50.00%用于数据的补充采集、更新、成果制作及入库，通过成果质量检查和验收通过后支付2025年度尾款30.00%。</t>
  </si>
  <si>
    <t>'8</t>
  </si>
  <si>
    <t>反映实景三维玉溪建设工作派出中级及以上职称人员人数情况。</t>
  </si>
  <si>
    <t>通过开展实景三维玉溪建设项目，建成玉溪市城市城镇开发边界范围内城市级实景三维，初步实现2米格网、优于1米分辨率地形级实景三维全市覆盖，优于0.05米分辨率城市级实景三维对州（市）政府驻地城市城镇开发边界范围内覆盖，建成与省级实景三维在线与离线相结合的管理服务系统，初步形成数字空间与现实空间实时关联互通能力，为数字玉溪、数字政府和数字经济建设提供三维空间定位框架和分析基础，支撑自然资源调查监管工作“立起来”，实现对自然资源的精细化调查、动态化监测及场景化管理；为玉溪市城市级国土空间规划提供辅助分析决策，提升国土空间规划治理能力；将实景三维应用到不动产登记中，建立三维不动产登记系统，提升不动产登记效率等，为不同行业提供应用服务，做到50%以上的政府决策、生产调度和生活规划可通过线上实景三维空间完成。自合同签订之日起，按年度进行付款，2025年度主要工作内容为实景三维数据现有资料收集、数据采集、更新及生产建库，先支付2025年度预算经费合同价款的20%，进行现有数据资料整合收集和分析后，进行前期资料成果验收，验收合格后支付合同价款的50%用于数据的补充采集、更新、成果制作及入库，通过成果质量检查和验收通过后支付2025年度尾款30%。</t>
  </si>
  <si>
    <t>验收通过率</t>
  </si>
  <si>
    <t>反映建设项目完成质量。
项目验收合格率=（验收合格项目数/项目数）*100%。</t>
  </si>
  <si>
    <t>全面提升玉溪市基础地理信息数据保障服务能力</t>
  </si>
  <si>
    <t>服务保障各行业对实景三维的需求，有力支撑玉溪市经济建设和社会高质量发展，有效助力“一极两区”建设。</t>
  </si>
  <si>
    <t>为数字玉溪、数字政府和数字经济建设提供三维空间定位框架和分析基础，支撑自然资源调查监管工作“立起来”</t>
  </si>
  <si>
    <t>实现对自然资源的精细化调查、动态化监测及场景化管理。</t>
  </si>
  <si>
    <t>反映服务对象对购置设备的整体满意情况。
使用人员满意度=（对购置设备满意的人数/问卷调查人数）*100%。</t>
  </si>
  <si>
    <t>预算06表</t>
  </si>
  <si>
    <t>2025年部门政府性基金预算支出预算表</t>
  </si>
  <si>
    <t>单位:元</t>
  </si>
  <si>
    <t>政府性基金预算支出</t>
  </si>
  <si>
    <t>注：本部门2025年度无政府性基金预算支出预算，《政府性基金预算支出预算表》为空表。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</si>
  <si>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</si>
  <si>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</si>
  <si>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</si>
  <si>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</si>
  <si>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</si>
  <si>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</si>
  <si>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</si>
  <si>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</si>
  <si>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</si>
  <si>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</si>
  <si>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</si>
  <si>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</si>
  <si>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采购复印纸</t>
  </si>
  <si>
    <t>箱</t>
  </si>
  <si>
    <t>车辆保险费</t>
  </si>
  <si>
    <t>车辆维修保养服务</t>
  </si>
  <si>
    <t>车辆加油服务</t>
  </si>
  <si>
    <t>预算08表</t>
  </si>
  <si>
    <t>2025年部门政府购买服务预算表</t>
  </si>
  <si>
    <t>政府购买服务项目</t>
  </si>
  <si>
    <t>政府购买服务目录</t>
  </si>
  <si>
    <r>
      <rPr>
        <sz val="11"/>
        <color rgb="FF000000"/>
        <rFont val="宋体"/>
        <charset val="134"/>
        <scheme val="minor"/>
      </rPr>
      <t>注：本部门202</t>
    </r>
    <r>
      <rPr>
        <sz val="11"/>
        <color rgb="FF000000"/>
        <rFont val="宋体"/>
        <charset val="134"/>
        <scheme val="minor"/>
      </rPr>
      <t>5</t>
    </r>
    <r>
      <rPr>
        <sz val="11"/>
        <color rgb="FF000000"/>
        <rFont val="宋体"/>
        <charset val="134"/>
        <scheme val="minor"/>
      </rPr>
      <t>年度无政府购买服务预算，《政府购买服务预算表》为空表。</t>
    </r>
  </si>
  <si>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</si>
  <si>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</si>
  <si>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</si>
  <si>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</si>
  <si>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</si>
  <si>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</si>
  <si>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</si>
  <si>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</si>
  <si>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</si>
  <si>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</si>
  <si>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</si>
  <si>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</si>
  <si>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</si>
  <si>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</si>
  <si>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</si>
  <si>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注：本部门2025年度无市对下转移支付预算，《市对下转移支付预算表》为空表。</t>
  </si>
  <si>
    <t>预算09-2表</t>
  </si>
  <si>
    <t>2025年市对下转移支付绩效目标表</t>
  </si>
  <si>
    <t>注：本部门2025年度无市对下转移支付预算，《市对下转移支付绩效目标表》为空表。</t>
  </si>
  <si>
    <t>预算10表</t>
  </si>
  <si>
    <t>2025年新增资产配置表</t>
  </si>
  <si>
    <t>资产类别</t>
  </si>
  <si>
    <t>资产分类代码.名称</t>
  </si>
  <si>
    <t>资产名称</t>
  </si>
  <si>
    <t>计量单位</t>
  </si>
  <si>
    <t>财政部门批复数（元）</t>
  </si>
  <si>
    <t>单价</t>
  </si>
  <si>
    <t>金额</t>
  </si>
  <si>
    <t>房屋和构筑物</t>
  </si>
  <si>
    <t>A01029900 其他构筑物</t>
  </si>
  <si>
    <t>防盗门窗</t>
  </si>
  <si>
    <t>套</t>
  </si>
  <si>
    <t>设备</t>
  </si>
  <si>
    <t>A02071300 卫星定位导航设备</t>
  </si>
  <si>
    <t>接收机及扼流圈天线</t>
  </si>
  <si>
    <t>A02010502 磁盘阵列</t>
  </si>
  <si>
    <t>磁盘阵列</t>
  </si>
  <si>
    <t>A02010107 图形工作站</t>
  </si>
  <si>
    <t>图形工作站</t>
  </si>
  <si>
    <t>台</t>
  </si>
  <si>
    <t>A02010399 其他信息安全设备</t>
  </si>
  <si>
    <t>安全防护套件</t>
  </si>
  <si>
    <t>家具和用品</t>
  </si>
  <si>
    <t>A05010299 其他台、桌类</t>
  </si>
  <si>
    <t>数据处理操作台</t>
  </si>
  <si>
    <t>A05010599 其他柜类</t>
  </si>
  <si>
    <t>防磁柜</t>
  </si>
  <si>
    <t>无形资产</t>
  </si>
  <si>
    <t>A08060303 应用软件</t>
  </si>
  <si>
    <t>空间数据资产管理系统</t>
  </si>
  <si>
    <t>遥感数据处理软件</t>
  </si>
  <si>
    <t>A08060399 其他计算机软件</t>
  </si>
  <si>
    <t>工控安全隔离与信息交换系统</t>
  </si>
  <si>
    <t>预算11表</t>
  </si>
  <si>
    <t>2025年上级补助项目支出预算表</t>
  </si>
  <si>
    <t>上级补助</t>
  </si>
  <si>
    <t>注：本部门2025年度无上级补助项目支出预算，《上级补助项目支出预算表》为空表。</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</si>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</sst>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numFmts count="9">
    <numFmt numFmtId="42" formatCode="_ &quot;￥&quot;* #,##0_ ;_ &quot;￥&quot;* \-#,##0_ ;_ &quot;￥&quot;* &quot;-&quot;_ ;_ @_ "/>
    <numFmt numFmtId="176" formatCode="yyyy\-mm\-dd"/>
    <numFmt numFmtId="41" formatCode="_ * #,##0_ ;_ * \-#,##0_ ;_ * &quot;-&quot;_ ;_ @_ "/>
    <numFmt numFmtId="44" formatCode="_ &quot;￥&quot;* #,##0.00_ ;_ &quot;￥&quot;* \-#,##0.00_ ;_ &quot;￥&quot;* &quot;-&quot;??_ ;_ @_ "/>
    <numFmt numFmtId="177" formatCode="yyyy\-mm\-dd\ hh:mm:ss"/>
    <numFmt numFmtId="178" formatCode="#,##0;\-#,##0;;@"/>
    <numFmt numFmtId="43" formatCode="_ * #,##0.00_ ;_ * \-#,##0.00_ ;_ * &quot;-&quot;??_ ;_ @_ "/>
    <numFmt numFmtId="179" formatCode="hh:mm:ss"/>
    <numFmt numFmtId="180" formatCode="#,##0.00;\-#,##0.00;;@"/>
  </numFmts>
  <fonts count="45">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9"/>
      <color rgb="FF000000"/>
      <name val="SimSun"/>
      <charset val="134"/>
    </font>
    <font>
      <sz val="9"/>
      <color theme="1"/>
      <name val="宋体"/>
      <charset val="134"/>
    </font>
    <font>
      <sz val="10"/>
      <color rgb="FF000000"/>
      <name val="SimSun"/>
      <charset val="134"/>
    </font>
    <font>
      <b/>
      <sz val="23"/>
      <color rgb="FF000000"/>
      <name val="宋体"/>
      <charset val="134"/>
    </font>
    <font>
      <b/>
      <sz val="23"/>
      <color rgb="FF000000"/>
      <name val="宋体"/>
      <charset val="134"/>
    </font>
    <font>
      <sz val="9.75"/>
      <color rgb="FF000000"/>
      <name val="宋体"/>
      <charset val="134"/>
    </font>
    <font>
      <sz val="10"/>
      <color rgb="FF000000"/>
      <name val="宋体"/>
      <charset val="134"/>
    </font>
    <font>
      <sz val="11"/>
      <color rgb="FF000000"/>
      <name val="宋体"/>
      <charset val="134"/>
      <scheme val="minor"/>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color theme="1"/>
      <name val="宋体"/>
      <charset val="134"/>
    </font>
    <font>
      <sz val="9"/>
      <name val="SimSun"/>
      <charset val="134"/>
    </font>
    <font>
      <b/>
      <sz val="9"/>
      <name val="宋体"/>
      <charset val="134"/>
    </font>
    <font>
      <sz val="11"/>
      <color theme="0"/>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FF0000"/>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s>
  <cellStyleXfs count="57">
    <xf numFmtId="0" fontId="0" fillId="0" borderId="0">
      <alignment vertical="top"/>
    </xf>
    <xf numFmtId="179" fontId="15" fillId="0" borderId="4">
      <alignment horizontal="right" vertical="center"/>
    </xf>
    <xf numFmtId="10" fontId="15" fillId="0" borderId="4">
      <alignment horizontal="right" vertical="center"/>
    </xf>
    <xf numFmtId="180" fontId="15" fillId="0" borderId="4">
      <alignment horizontal="right" vertical="center"/>
    </xf>
    <xf numFmtId="180" fontId="15" fillId="0" borderId="4">
      <alignment horizontal="right" vertical="center"/>
    </xf>
    <xf numFmtId="178" fontId="15" fillId="0" borderId="4">
      <alignment horizontal="right" vertical="center"/>
    </xf>
    <xf numFmtId="177" fontId="15" fillId="0" borderId="4">
      <alignment horizontal="right" vertical="center"/>
    </xf>
    <xf numFmtId="0" fontId="30" fillId="11" borderId="0" applyNumberFormat="0" applyBorder="0" applyAlignment="0" applyProtection="0">
      <alignment vertical="center"/>
    </xf>
    <xf numFmtId="0" fontId="30" fillId="7" borderId="0" applyNumberFormat="0" applyBorder="0" applyAlignment="0" applyProtection="0">
      <alignment vertical="center"/>
    </xf>
    <xf numFmtId="0" fontId="26" fillId="17" borderId="0" applyNumberFormat="0" applyBorder="0" applyAlignment="0" applyProtection="0">
      <alignment vertical="center"/>
    </xf>
    <xf numFmtId="0" fontId="30" fillId="21" borderId="0" applyNumberFormat="0" applyBorder="0" applyAlignment="0" applyProtection="0">
      <alignment vertical="center"/>
    </xf>
    <xf numFmtId="0" fontId="30" fillId="10" borderId="0" applyNumberFormat="0" applyBorder="0" applyAlignment="0" applyProtection="0">
      <alignment vertical="center"/>
    </xf>
    <xf numFmtId="0" fontId="26" fillId="32" borderId="0" applyNumberFormat="0" applyBorder="0" applyAlignment="0" applyProtection="0">
      <alignment vertical="center"/>
    </xf>
    <xf numFmtId="0" fontId="30" fillId="19" borderId="0" applyNumberFormat="0" applyBorder="0" applyAlignment="0" applyProtection="0">
      <alignment vertical="center"/>
    </xf>
    <xf numFmtId="0" fontId="27" fillId="0" borderId="17" applyNumberFormat="0" applyFill="0" applyAlignment="0" applyProtection="0">
      <alignment vertical="center"/>
    </xf>
    <xf numFmtId="0" fontId="31" fillId="0" borderId="0" applyNumberFormat="0" applyFill="0" applyBorder="0" applyAlignment="0" applyProtection="0">
      <alignment vertical="center"/>
    </xf>
    <xf numFmtId="0" fontId="34" fillId="0" borderId="21" applyNumberFormat="0" applyFill="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35" fillId="0" borderId="22" applyNumberFormat="0" applyFill="0" applyAlignment="0" applyProtection="0">
      <alignment vertical="center"/>
    </xf>
    <xf numFmtId="176" fontId="15" fillId="0" borderId="4">
      <alignment horizontal="right" vertical="center"/>
    </xf>
    <xf numFmtId="42" fontId="1" fillId="0" borderId="0" applyFont="0" applyFill="0" applyBorder="0" applyAlignment="0" applyProtection="0">
      <alignment vertical="center"/>
    </xf>
    <xf numFmtId="0" fontId="26" fillId="27" borderId="0" applyNumberFormat="0" applyBorder="0" applyAlignment="0" applyProtection="0">
      <alignment vertical="center"/>
    </xf>
    <xf numFmtId="0" fontId="38" fillId="0" borderId="0" applyNumberFormat="0" applyFill="0" applyBorder="0" applyAlignment="0" applyProtection="0">
      <alignment vertical="center"/>
    </xf>
    <xf numFmtId="0" fontId="30" fillId="24" borderId="0" applyNumberFormat="0" applyBorder="0" applyAlignment="0" applyProtection="0">
      <alignment vertical="center"/>
    </xf>
    <xf numFmtId="0" fontId="26" fillId="25" borderId="0" applyNumberFormat="0" applyBorder="0" applyAlignment="0" applyProtection="0">
      <alignment vertical="center"/>
    </xf>
    <xf numFmtId="0" fontId="41" fillId="0" borderId="22" applyNumberFormat="0" applyFill="0" applyAlignment="0" applyProtection="0">
      <alignment vertical="center"/>
    </xf>
    <xf numFmtId="49" fontId="15" fillId="0" borderId="4">
      <alignment horizontal="left" vertical="center" wrapText="1"/>
    </xf>
    <xf numFmtId="0" fontId="42" fillId="0" borderId="0" applyNumberFormat="0" applyFill="0" applyBorder="0" applyAlignment="0" applyProtection="0">
      <alignment vertical="center"/>
    </xf>
    <xf numFmtId="0" fontId="30" fillId="28" borderId="0" applyNumberFormat="0" applyBorder="0" applyAlignment="0" applyProtection="0">
      <alignment vertical="center"/>
    </xf>
    <xf numFmtId="44" fontId="1" fillId="0" borderId="0" applyFont="0" applyFill="0" applyBorder="0" applyAlignment="0" applyProtection="0">
      <alignment vertical="center"/>
    </xf>
    <xf numFmtId="0" fontId="30" fillId="30" borderId="0" applyNumberFormat="0" applyBorder="0" applyAlignment="0" applyProtection="0">
      <alignment vertical="center"/>
    </xf>
    <xf numFmtId="0" fontId="37" fillId="3" borderId="16" applyNumberFormat="0" applyAlignment="0" applyProtection="0">
      <alignment vertical="center"/>
    </xf>
    <xf numFmtId="0" fontId="44" fillId="0" borderId="0" applyNumberFormat="0" applyFill="0" applyBorder="0" applyAlignment="0" applyProtection="0">
      <alignment vertical="center"/>
    </xf>
    <xf numFmtId="41" fontId="1" fillId="0" borderId="0" applyFont="0" applyFill="0" applyBorder="0" applyAlignment="0" applyProtection="0">
      <alignment vertical="center"/>
    </xf>
    <xf numFmtId="0" fontId="26" fillId="23" borderId="0" applyNumberFormat="0" applyBorder="0" applyAlignment="0" applyProtection="0">
      <alignment vertical="center"/>
    </xf>
    <xf numFmtId="0" fontId="30" fillId="12" borderId="0" applyNumberFormat="0" applyBorder="0" applyAlignment="0" applyProtection="0">
      <alignment vertical="center"/>
    </xf>
    <xf numFmtId="0" fontId="26" fillId="14" borderId="0" applyNumberFormat="0" applyBorder="0" applyAlignment="0" applyProtection="0">
      <alignment vertical="center"/>
    </xf>
    <xf numFmtId="0" fontId="29" fillId="4" borderId="16" applyNumberFormat="0" applyAlignment="0" applyProtection="0">
      <alignment vertical="center"/>
    </xf>
    <xf numFmtId="0" fontId="28" fillId="3" borderId="15" applyNumberFormat="0" applyAlignment="0" applyProtection="0">
      <alignment vertical="center"/>
    </xf>
    <xf numFmtId="0" fontId="32" fillId="6" borderId="18" applyNumberFormat="0" applyAlignment="0" applyProtection="0">
      <alignment vertical="center"/>
    </xf>
    <xf numFmtId="0" fontId="33" fillId="0" borderId="20" applyNumberFormat="0" applyFill="0" applyAlignment="0" applyProtection="0">
      <alignment vertical="center"/>
    </xf>
    <xf numFmtId="0" fontId="26" fillId="9" borderId="0" applyNumberFormat="0" applyBorder="0" applyAlignment="0" applyProtection="0">
      <alignment vertical="center"/>
    </xf>
    <xf numFmtId="0" fontId="26" fillId="15" borderId="0" applyNumberFormat="0" applyBorder="0" applyAlignment="0" applyProtection="0">
      <alignment vertical="center"/>
    </xf>
    <xf numFmtId="0" fontId="1" fillId="8" borderId="19" applyNumberFormat="0" applyFont="0" applyAlignment="0" applyProtection="0">
      <alignment vertical="center"/>
    </xf>
    <xf numFmtId="0" fontId="40" fillId="0" borderId="0" applyNumberFormat="0" applyFill="0" applyBorder="0" applyAlignment="0" applyProtection="0">
      <alignment vertical="center"/>
    </xf>
    <xf numFmtId="0" fontId="36"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18" borderId="0" applyNumberFormat="0" applyBorder="0" applyAlignment="0" applyProtection="0">
      <alignment vertical="center"/>
    </xf>
    <xf numFmtId="0" fontId="43" fillId="29" borderId="0" applyNumberFormat="0" applyBorder="0" applyAlignment="0" applyProtection="0">
      <alignment vertical="center"/>
    </xf>
    <xf numFmtId="0" fontId="30" fillId="26" borderId="0" applyNumberFormat="0" applyBorder="0" applyAlignment="0" applyProtection="0">
      <alignment vertical="center"/>
    </xf>
    <xf numFmtId="0" fontId="39" fillId="22" borderId="0" applyNumberFormat="0" applyBorder="0" applyAlignment="0" applyProtection="0">
      <alignment vertical="center"/>
    </xf>
    <xf numFmtId="0" fontId="26" fillId="20" borderId="0" applyNumberFormat="0" applyBorder="0" applyAlignment="0" applyProtection="0">
      <alignment vertical="center"/>
    </xf>
    <xf numFmtId="0" fontId="30" fillId="31" borderId="0" applyNumberFormat="0" applyBorder="0" applyAlignment="0" applyProtection="0">
      <alignment vertical="center"/>
    </xf>
    <xf numFmtId="0" fontId="26" fillId="2" borderId="0" applyNumberFormat="0" applyBorder="0" applyAlignment="0" applyProtection="0">
      <alignment vertical="center"/>
    </xf>
    <xf numFmtId="0" fontId="30" fillId="5" borderId="0" applyNumberFormat="0" applyBorder="0" applyAlignment="0" applyProtection="0">
      <alignment vertical="center"/>
    </xf>
    <xf numFmtId="0" fontId="26" fillId="13" borderId="0" applyNumberFormat="0" applyBorder="0" applyAlignment="0" applyProtection="0">
      <alignment vertical="center"/>
    </xf>
  </cellStyleXfs>
  <cellXfs count="181">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6" fillId="0" borderId="4" xfId="0" applyFont="1" applyBorder="1" applyAlignment="1" applyProtection="1">
      <alignment horizontal="left" vertical="center" wrapText="1"/>
      <protection locked="0"/>
    </xf>
    <xf numFmtId="0" fontId="6" fillId="0" borderId="4" xfId="0" applyFont="1" applyBorder="1" applyAlignment="1" applyProtection="1">
      <alignment horizontal="left" vertical="center"/>
      <protection locked="0"/>
    </xf>
    <xf numFmtId="49" fontId="6" fillId="0" borderId="4" xfId="27" applyNumberFormat="1" applyFont="1" applyBorder="1">
      <alignment horizontal="left" vertical="center" wrapText="1"/>
    </xf>
    <xf numFmtId="49" fontId="6" fillId="0" borderId="4" xfId="0" applyNumberFormat="1" applyFont="1" applyBorder="1" applyAlignment="1">
      <alignment horizontal="center" vertical="center" wrapText="1"/>
    </xf>
    <xf numFmtId="49" fontId="7" fillId="0" borderId="4" xfId="27" applyNumberFormat="1" applyFont="1" applyBorder="1">
      <alignment horizontal="lef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0" xfId="0" applyFont="1" applyBorder="1" applyAlignment="1" applyProtection="1">
      <alignment horizontal="right" vertical="center"/>
      <protection locked="0"/>
    </xf>
    <xf numFmtId="0" fontId="5" fillId="0" borderId="0" xfId="0" applyFont="1" applyBorder="1" applyAlignment="1"/>
    <xf numFmtId="0" fontId="8" fillId="0" borderId="0" xfId="0" applyFont="1" applyBorder="1" applyAlignment="1" applyProtection="1">
      <alignment horizontal="right"/>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180" fontId="7" fillId="0" borderId="4" xfId="0" applyNumberFormat="1" applyFont="1" applyBorder="1" applyAlignment="1">
      <alignment horizontal="right" vertical="center"/>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1"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0" fontId="4" fillId="0" borderId="6" xfId="0" applyFont="1" applyBorder="1" applyAlignment="1">
      <alignment horizontal="left" vertical="center"/>
    </xf>
    <xf numFmtId="0" fontId="13" fillId="0" borderId="0" xfId="0" applyFont="1">
      <alignment vertical="top"/>
    </xf>
    <xf numFmtId="0" fontId="0"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80" fontId="7" fillId="0" borderId="4" xfId="0" applyNumberFormat="1" applyFont="1" applyBorder="1" applyAlignment="1">
      <alignment horizontal="right" vertical="center" wrapText="1"/>
    </xf>
    <xf numFmtId="0" fontId="4" fillId="0" borderId="7" xfId="0" applyFont="1" applyBorder="1" applyAlignment="1">
      <alignment horizontal="left" vertical="center"/>
    </xf>
    <xf numFmtId="0" fontId="6" fillId="0" borderId="0" xfId="0" applyFont="1" applyBorder="1" applyAlignment="1" applyProtection="1">
      <alignment horizontal="right" vertical="center"/>
      <protection locked="0"/>
    </xf>
    <xf numFmtId="0" fontId="12" fillId="0" borderId="0" xfId="0" applyFont="1" applyBorder="1" applyAlignment="1" applyProtection="1">
      <alignment horizontal="right"/>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pplyProtection="1">
      <alignment horizontal="center" vertical="center"/>
      <protection locked="0"/>
    </xf>
    <xf numFmtId="0" fontId="14" fillId="0" borderId="0" xfId="0" applyFont="1" applyAlignment="1">
      <alignment horizontal="center" vertical="center"/>
    </xf>
    <xf numFmtId="49" fontId="15" fillId="0" borderId="0" xfId="27" applyNumberFormat="1" applyFont="1" applyBorder="1" applyAlignment="1">
      <alignment horizontal="right" vertical="center" wrapText="1"/>
    </xf>
    <xf numFmtId="49" fontId="16" fillId="0" borderId="0" xfId="27" applyNumberFormat="1" applyFont="1" applyBorder="1" applyAlignment="1">
      <alignment horizontal="center" vertical="center" wrapText="1"/>
    </xf>
    <xf numFmtId="49" fontId="15" fillId="0" borderId="0" xfId="27" applyNumberFormat="1" applyFont="1" applyBorder="1">
      <alignment horizontal="left" vertical="center" wrapText="1"/>
    </xf>
    <xf numFmtId="49" fontId="17" fillId="0" borderId="4"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49" fontId="15" fillId="0" borderId="4" xfId="0" applyNumberFormat="1" applyFont="1" applyBorder="1" applyAlignment="1">
      <alignment horizontal="left" vertical="center" wrapText="1"/>
    </xf>
    <xf numFmtId="49" fontId="15" fillId="0" borderId="4" xfId="0" applyNumberFormat="1" applyFont="1" applyBorder="1" applyAlignment="1">
      <alignment horizontal="center" vertical="center" wrapText="1"/>
    </xf>
    <xf numFmtId="178" fontId="15" fillId="0" borderId="4" xfId="0" applyNumberFormat="1" applyFont="1" applyBorder="1" applyAlignment="1">
      <alignment horizontal="right" vertical="center" wrapText="1"/>
    </xf>
    <xf numFmtId="180" fontId="15" fillId="0" borderId="4" xfId="0" applyNumberFormat="1" applyFont="1" applyBorder="1" applyAlignment="1">
      <alignment horizontal="right" vertical="center" wrapText="1"/>
    </xf>
    <xf numFmtId="0" fontId="0"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1" fillId="0" borderId="4" xfId="0" applyFont="1" applyBorder="1" applyAlignment="1">
      <alignment horizontal="center" vertical="center" wrapText="1"/>
    </xf>
    <xf numFmtId="0" fontId="4" fillId="0" borderId="4" xfId="0" applyFont="1" applyBorder="1" applyAlignment="1">
      <alignment vertical="center" wrapText="1"/>
    </xf>
    <xf numFmtId="0" fontId="13" fillId="0" borderId="0" xfId="0" applyFont="1" applyAlignment="1">
      <alignment horizontal="left" vertical="top"/>
    </xf>
    <xf numFmtId="0" fontId="20" fillId="0" borderId="0"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4" xfId="0" applyFont="1" applyBorder="1" applyAlignment="1" applyProtection="1">
      <alignment horizontal="center" vertical="center"/>
      <protection locked="0"/>
    </xf>
    <xf numFmtId="0" fontId="21"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2" fillId="0" borderId="0" xfId="0" applyFont="1" applyBorder="1" applyAlignment="1">
      <alignment horizontal="right" wrapText="1"/>
    </xf>
    <xf numFmtId="0" fontId="11" fillId="0" borderId="8" xfId="0" applyFont="1" applyBorder="1" applyAlignment="1">
      <alignment horizontal="center" vertical="center" wrapText="1"/>
    </xf>
    <xf numFmtId="0" fontId="12" fillId="0" borderId="0" xfId="0" applyFont="1" applyBorder="1" applyAlignment="1">
      <alignment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10"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2" fillId="0" borderId="0" xfId="0" applyFont="1" applyBorder="1" applyAlignment="1" applyProtection="1">
      <alignment horizontal="right" vertical="center" wrapText="1"/>
      <protection locked="0"/>
    </xf>
    <xf numFmtId="0" fontId="10"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22" fillId="0" borderId="0" xfId="0" applyFont="1" applyBorder="1" applyAlignment="1" applyProtection="1">
      <alignment horizontal="right" vertical="center"/>
      <protection locked="0"/>
    </xf>
    <xf numFmtId="0" fontId="10"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22" fillId="0" borderId="0" xfId="0" applyFont="1" applyBorder="1" applyAlignment="1">
      <alignment horizontal="right" vertical="center" wrapText="1"/>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7"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4"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80" fontId="4" fillId="0" borderId="4" xfId="0" applyNumberFormat="1" applyFont="1" applyBorder="1" applyAlignment="1">
      <alignment horizontal="right" vertical="center"/>
    </xf>
    <xf numFmtId="178" fontId="7" fillId="0" borderId="4" xfId="5" applyNumberFormat="1" applyFont="1" applyBorder="1" applyAlignment="1">
      <alignment horizontal="center" vertical="center" wrapText="1"/>
    </xf>
    <xf numFmtId="0" fontId="11" fillId="0" borderId="6"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11" fillId="0" borderId="1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4" fillId="0" borderId="0" xfId="0" applyFont="1" applyBorder="1" applyAlignment="1">
      <alignment horizontal="right"/>
    </xf>
    <xf numFmtId="0" fontId="11" fillId="0" borderId="7" xfId="0" applyFont="1" applyBorder="1" applyAlignment="1">
      <alignment horizontal="center" vertical="center" wrapText="1"/>
    </xf>
    <xf numFmtId="0" fontId="1" fillId="0" borderId="0" xfId="0" applyFont="1" applyBorder="1" applyAlignment="1"/>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2" fillId="0" borderId="4"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180" fontId="7" fillId="0" borderId="4" xfId="3" applyNumberFormat="1" applyFont="1" applyBorder="1">
      <alignment horizontal="right" vertical="center"/>
    </xf>
    <xf numFmtId="0" fontId="12" fillId="0" borderId="0" xfId="0" applyFont="1" applyBorder="1" applyAlignment="1">
      <alignment horizontal="right" vertical="center"/>
    </xf>
    <xf numFmtId="0" fontId="12" fillId="0" borderId="0" xfId="0" applyFont="1" applyBorder="1" applyAlignment="1">
      <alignment horizontal="right"/>
    </xf>
    <xf numFmtId="0" fontId="21" fillId="0" borderId="0" xfId="0" applyFont="1" applyBorder="1" applyAlignment="1">
      <alignment horizontal="center" vertical="center"/>
    </xf>
    <xf numFmtId="0" fontId="23" fillId="0" borderId="4" xfId="27" applyNumberFormat="1" applyFont="1" applyBorder="1">
      <alignment horizontal="left" vertical="center" wrapText="1"/>
    </xf>
    <xf numFmtId="0" fontId="7" fillId="0" borderId="4" xfId="27" applyNumberFormat="1" applyFont="1" applyBorder="1">
      <alignment horizontal="left" vertical="center" wrapText="1"/>
    </xf>
    <xf numFmtId="0" fontId="4" fillId="0" borderId="0" xfId="0" applyFont="1" applyBorder="1" applyAlignment="1" applyProtection="1">
      <alignment horizontal="right" vertical="center"/>
      <protection locked="0"/>
    </xf>
    <xf numFmtId="0" fontId="7" fillId="0" borderId="0" xfId="0" applyFont="1" applyBorder="1" applyAlignment="1">
      <alignment horizontal="left" vertical="center"/>
    </xf>
    <xf numFmtId="0" fontId="12" fillId="0" borderId="4" xfId="0" applyFont="1" applyBorder="1" applyAlignment="1">
      <alignment horizontal="center" vertical="center"/>
    </xf>
    <xf numFmtId="49" fontId="7" fillId="0" borderId="4" xfId="0" applyNumberFormat="1" applyFont="1" applyBorder="1" applyAlignment="1">
      <alignment horizontal="left" vertical="center" wrapText="1"/>
    </xf>
    <xf numFmtId="49" fontId="12" fillId="0" borderId="0" xfId="0" applyNumberFormat="1" applyFont="1" applyBorder="1" applyAlignment="1"/>
    <xf numFmtId="0" fontId="2" fillId="0" borderId="4" xfId="0" applyFont="1" applyBorder="1" applyAlignment="1">
      <alignment horizontal="center" vertical="center" wrapText="1"/>
    </xf>
    <xf numFmtId="0" fontId="12" fillId="0" borderId="0" xfId="0" applyFont="1" applyBorder="1">
      <alignment vertical="top"/>
    </xf>
    <xf numFmtId="0" fontId="0" fillId="0" borderId="0" xfId="0" applyFont="1" applyAlignment="1">
      <alignment vertical="top" wrapText="1"/>
    </xf>
    <xf numFmtId="49" fontId="14" fillId="0" borderId="4" xfId="27" applyNumberFormat="1" applyFont="1" applyBorder="1" applyAlignment="1">
      <alignment horizontal="center" vertical="center" wrapText="1"/>
    </xf>
    <xf numFmtId="49" fontId="15" fillId="0" borderId="4" xfId="27" applyNumberFormat="1" applyFont="1" applyBorder="1" applyAlignment="1">
      <alignment horizontal="right" vertical="center" wrapText="1"/>
    </xf>
    <xf numFmtId="49" fontId="16" fillId="0" borderId="4" xfId="27" applyNumberFormat="1" applyFont="1" applyBorder="1" applyAlignment="1">
      <alignment horizontal="center" vertical="center" wrapText="1"/>
    </xf>
    <xf numFmtId="49" fontId="15" fillId="0" borderId="4" xfId="27" applyNumberFormat="1" applyFont="1" applyBorder="1">
      <alignment horizontal="left" vertical="center" wrapText="1"/>
    </xf>
    <xf numFmtId="49" fontId="17" fillId="0" borderId="4" xfId="27" applyNumberFormat="1" applyFont="1" applyBorder="1" applyAlignment="1">
      <alignment horizontal="center" vertical="center" wrapText="1"/>
    </xf>
    <xf numFmtId="49" fontId="15" fillId="0" borderId="1" xfId="27" applyNumberFormat="1" applyFont="1" applyBorder="1" applyAlignment="1">
      <alignment horizontal="center" vertical="center" wrapText="1"/>
    </xf>
    <xf numFmtId="49" fontId="15" fillId="0" borderId="4" xfId="27" applyNumberFormat="1" applyFont="1" applyBorder="1" applyAlignment="1">
      <alignment horizontal="center" vertical="center" wrapText="1"/>
    </xf>
    <xf numFmtId="49" fontId="15" fillId="0" borderId="4" xfId="27" applyNumberFormat="1" applyFont="1" applyBorder="1" applyAlignment="1">
      <alignment horizontal="left" vertical="center" wrapText="1"/>
    </xf>
    <xf numFmtId="0" fontId="0" fillId="0" borderId="14" xfId="0" applyFont="1" applyBorder="1">
      <alignment vertical="top"/>
    </xf>
    <xf numFmtId="49" fontId="15" fillId="0" borderId="7" xfId="27" applyNumberFormat="1" applyFont="1" applyBorder="1">
      <alignment horizontal="left" vertical="center" wrapText="1"/>
    </xf>
    <xf numFmtId="49" fontId="15" fillId="0" borderId="3" xfId="27" applyNumberFormat="1" applyFont="1" applyBorder="1">
      <alignment horizontal="left" vertical="center" wrapText="1"/>
    </xf>
    <xf numFmtId="180" fontId="15" fillId="0" borderId="4" xfId="27" applyNumberFormat="1" applyFont="1" applyBorder="1" applyAlignment="1">
      <alignment horizontal="right" vertical="center" wrapText="1"/>
    </xf>
    <xf numFmtId="178" fontId="15" fillId="0" borderId="4" xfId="5" applyNumberFormat="1" applyFont="1" applyBorder="1" applyAlignment="1">
      <alignment horizontal="center" vertical="center" wrapText="1"/>
    </xf>
    <xf numFmtId="49" fontId="24" fillId="0" borderId="4" xfId="27" applyNumberFormat="1" applyFont="1" applyBorder="1" applyAlignment="1">
      <alignment horizontal="right" vertical="center" wrapText="1"/>
    </xf>
    <xf numFmtId="49" fontId="15" fillId="0" borderId="4" xfId="27" applyNumberFormat="1" applyFont="1" applyBorder="1" applyAlignment="1">
      <alignment horizontal="left" vertical="center" wrapText="1" indent="2"/>
    </xf>
    <xf numFmtId="49" fontId="15" fillId="0" borderId="4" xfId="27" applyNumberFormat="1" applyFont="1" applyBorder="1" applyAlignment="1">
      <alignment horizontal="left" vertical="center" wrapText="1" indent="4"/>
    </xf>
    <xf numFmtId="49" fontId="15" fillId="0" borderId="10" xfId="27" applyNumberFormat="1" applyFont="1" applyBorder="1" applyAlignment="1">
      <alignment horizontal="right" vertical="center" wrapText="1"/>
    </xf>
    <xf numFmtId="49" fontId="25" fillId="0" borderId="4" xfId="0" applyNumberFormat="1" applyFont="1" applyBorder="1" applyAlignment="1">
      <alignment horizontal="right" vertical="center" wrapText="1"/>
    </xf>
    <xf numFmtId="49" fontId="16" fillId="0" borderId="4" xfId="0" applyNumberFormat="1" applyFont="1" applyBorder="1" applyAlignment="1">
      <alignment horizontal="center" vertical="center" wrapText="1"/>
    </xf>
    <xf numFmtId="49" fontId="25" fillId="0" borderId="4" xfId="27" applyNumberFormat="1" applyFont="1" applyBorder="1">
      <alignment horizontal="left" vertical="center" wrapText="1"/>
    </xf>
    <xf numFmtId="180" fontId="15" fillId="0" borderId="4" xfId="0" applyNumberFormat="1" applyFont="1" applyBorder="1" applyAlignment="1">
      <alignment horizontal="right" vertical="center"/>
    </xf>
    <xf numFmtId="180" fontId="25" fillId="0" borderId="4" xfId="0" applyNumberFormat="1" applyFont="1" applyBorder="1" applyAlignment="1">
      <alignment horizontal="left" vertical="center"/>
    </xf>
    <xf numFmtId="180" fontId="15" fillId="0" borderId="4" xfId="3" applyNumberFormat="1" applyFont="1" applyBorder="1">
      <alignment horizontal="right" vertical="center"/>
    </xf>
    <xf numFmtId="180" fontId="15" fillId="0" borderId="4" xfId="0" applyNumberFormat="1" applyFont="1" applyBorder="1" applyAlignment="1">
      <alignment horizontal="left" vertical="center"/>
    </xf>
    <xf numFmtId="49" fontId="25" fillId="0" borderId="4" xfId="0" applyNumberFormat="1" applyFont="1" applyBorder="1" applyAlignment="1">
      <alignment horizontal="center" vertical="center" wrapText="1"/>
    </xf>
  </cellXfs>
  <cellStyles count="57">
    <cellStyle name="常规" xfId="0" builtinId="0"/>
    <cellStyle name="TimeStyle" xfId="1"/>
    <cellStyle name="PercentStyle" xfId="2"/>
    <cellStyle name="NumberStyle" xfId="3"/>
    <cellStyle name="MoneyStyle" xfId="4"/>
    <cellStyle name="IntegralNumber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workbookViewId="0">
      <pane ySplit="1" topLeftCell="A2" activePane="bottomLeft" state="frozen"/>
      <selection/>
      <selection pane="bottomLeft" activeCell="H25" sqref="H25"/>
    </sheetView>
  </sheetViews>
  <sheetFormatPr defaultColWidth="8.875" defaultRowHeight="15" customHeight="1" outlineLevelCol="3"/>
  <cols>
    <col min="1" max="2" width="28.625" customWidth="1"/>
    <col min="3" max="3" width="35.75" customWidth="1"/>
    <col min="4" max="4" width="28.625" customWidth="1"/>
  </cols>
  <sheetData>
    <row r="1" customHeight="1" spans="1:4">
      <c r="A1" s="59"/>
      <c r="B1" s="59"/>
      <c r="C1" s="59"/>
      <c r="D1" s="59"/>
    </row>
    <row r="2" ht="18.75" customHeight="1" spans="1:4">
      <c r="A2" s="157" t="s">
        <v>0</v>
      </c>
      <c r="B2" s="173"/>
      <c r="C2" s="173"/>
      <c r="D2" s="173"/>
    </row>
    <row r="3" ht="28.5" customHeight="1" spans="1:4">
      <c r="A3" s="174" t="s">
        <v>1</v>
      </c>
      <c r="B3" s="174"/>
      <c r="C3" s="174"/>
      <c r="D3" s="174"/>
    </row>
    <row r="4" ht="18.75" customHeight="1" spans="1:4">
      <c r="A4" s="159" t="str">
        <f>"单位名称："&amp;"玉溪市不动产登记中心（玉溪市基础地理信息中心）"</f>
        <v>单位名称：玉溪市不动产登记中心（玉溪市基础地理信息中心）</v>
      </c>
      <c r="B4" s="159"/>
      <c r="C4" s="159"/>
      <c r="D4" s="157" t="s">
        <v>2</v>
      </c>
    </row>
    <row r="5" ht="18.75" customHeight="1" spans="1:4">
      <c r="A5" s="160" t="s">
        <v>3</v>
      </c>
      <c r="B5" s="160"/>
      <c r="C5" s="160" t="s">
        <v>4</v>
      </c>
      <c r="D5" s="160"/>
    </row>
    <row r="6" ht="18.75" customHeight="1" spans="1:4">
      <c r="A6" s="160" t="s">
        <v>5</v>
      </c>
      <c r="B6" s="160" t="s">
        <v>6</v>
      </c>
      <c r="C6" s="160" t="s">
        <v>7</v>
      </c>
      <c r="D6" s="160" t="s">
        <v>6</v>
      </c>
    </row>
    <row r="7" ht="18.75" customHeight="1" spans="1:4">
      <c r="A7" s="159" t="s">
        <v>8</v>
      </c>
      <c r="B7" s="178">
        <v>9870289</v>
      </c>
      <c r="C7" s="179" t="str">
        <f>"一"&amp;"、"&amp;"社会保障和就业支出"</f>
        <v>一、社会保障和就业支出</v>
      </c>
      <c r="D7" s="178">
        <v>320756.16</v>
      </c>
    </row>
    <row r="8" ht="18.75" customHeight="1" spans="1:4">
      <c r="A8" s="159" t="s">
        <v>9</v>
      </c>
      <c r="B8" s="178"/>
      <c r="C8" s="179" t="str">
        <f>"二"&amp;"、"&amp;"卫生健康支出"</f>
        <v>二、卫生健康支出</v>
      </c>
      <c r="D8" s="178">
        <v>262880.31</v>
      </c>
    </row>
    <row r="9" ht="18.75" customHeight="1" spans="1:4">
      <c r="A9" s="159" t="s">
        <v>10</v>
      </c>
      <c r="B9" s="178"/>
      <c r="C9" s="179" t="str">
        <f>"三"&amp;"、"&amp;"自然资源海洋气象等支出"</f>
        <v>三、自然资源海洋气象等支出</v>
      </c>
      <c r="D9" s="178">
        <v>8918504.53</v>
      </c>
    </row>
    <row r="10" ht="18.75" customHeight="1" spans="1:4">
      <c r="A10" s="159" t="s">
        <v>11</v>
      </c>
      <c r="B10" s="178"/>
      <c r="C10" s="179" t="str">
        <f>"四"&amp;"、"&amp;"住房保障支出"</f>
        <v>四、住房保障支出</v>
      </c>
      <c r="D10" s="178">
        <v>368148</v>
      </c>
    </row>
    <row r="11" ht="18.75" customHeight="1" spans="1:4">
      <c r="A11" s="159" t="s">
        <v>12</v>
      </c>
      <c r="B11" s="178"/>
      <c r="C11" s="159"/>
      <c r="D11" s="159"/>
    </row>
    <row r="12" ht="18.75" customHeight="1" spans="1:4">
      <c r="A12" s="159" t="s">
        <v>13</v>
      </c>
      <c r="B12" s="178"/>
      <c r="C12" s="159"/>
      <c r="D12" s="159"/>
    </row>
    <row r="13" ht="18.75" customHeight="1" spans="1:4">
      <c r="A13" s="159" t="s">
        <v>14</v>
      </c>
      <c r="B13" s="178"/>
      <c r="C13" s="159"/>
      <c r="D13" s="159"/>
    </row>
    <row r="14" ht="18.75" customHeight="1" spans="1:4">
      <c r="A14" s="159" t="s">
        <v>15</v>
      </c>
      <c r="B14" s="178"/>
      <c r="C14" s="159"/>
      <c r="D14" s="159"/>
    </row>
    <row r="15" ht="18.75" customHeight="1" spans="1:4">
      <c r="A15" s="159" t="s">
        <v>16</v>
      </c>
      <c r="B15" s="178"/>
      <c r="C15" s="159"/>
      <c r="D15" s="159"/>
    </row>
    <row r="16" ht="18.75" customHeight="1" spans="1:4">
      <c r="A16" s="159" t="s">
        <v>17</v>
      </c>
      <c r="B16" s="178"/>
      <c r="C16" s="159"/>
      <c r="D16" s="159"/>
    </row>
    <row r="17" ht="18.75" customHeight="1" spans="1:4">
      <c r="A17" s="180" t="s">
        <v>18</v>
      </c>
      <c r="B17" s="178">
        <v>9870289</v>
      </c>
      <c r="C17" s="180" t="s">
        <v>19</v>
      </c>
      <c r="D17" s="178">
        <v>9870289</v>
      </c>
    </row>
    <row r="18" ht="18.75" customHeight="1" spans="1:4">
      <c r="A18" s="175" t="s">
        <v>20</v>
      </c>
      <c r="B18" s="159"/>
      <c r="C18" s="175" t="s">
        <v>21</v>
      </c>
      <c r="D18" s="159"/>
    </row>
    <row r="19" ht="18.75" customHeight="1" spans="1:4">
      <c r="A19" s="65" t="s">
        <v>22</v>
      </c>
      <c r="B19" s="178"/>
      <c r="C19" s="65" t="s">
        <v>22</v>
      </c>
      <c r="D19" s="178"/>
    </row>
    <row r="20" ht="18.75" customHeight="1" spans="1:4">
      <c r="A20" s="65" t="s">
        <v>23</v>
      </c>
      <c r="B20" s="178"/>
      <c r="C20" s="65" t="s">
        <v>23</v>
      </c>
      <c r="D20" s="178"/>
    </row>
    <row r="21" ht="18.75" customHeight="1" spans="1:4">
      <c r="A21" s="180" t="s">
        <v>24</v>
      </c>
      <c r="B21" s="178">
        <v>9870289</v>
      </c>
      <c r="C21" s="180" t="s">
        <v>25</v>
      </c>
      <c r="D21" s="178">
        <v>9870289</v>
      </c>
    </row>
  </sheetData>
  <mergeCells count="5">
    <mergeCell ref="A2:D2"/>
    <mergeCell ref="A3:D3"/>
    <mergeCell ref="A4:C4"/>
    <mergeCell ref="A5:B5"/>
    <mergeCell ref="C5:D5"/>
  </mergeCells>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F15" sqref="F15"/>
    </sheetView>
  </sheetViews>
  <sheetFormatPr defaultColWidth="8.875" defaultRowHeight="15" customHeight="1"/>
  <cols>
    <col min="1" max="1" width="16" customWidth="1"/>
    <col min="2" max="2" width="35.125" customWidth="1"/>
    <col min="3" max="3" width="16.25" customWidth="1"/>
    <col min="4" max="4" width="16.375" customWidth="1"/>
    <col min="5" max="6" width="16.25" customWidth="1"/>
    <col min="7" max="11" width="16.375" customWidth="1"/>
    <col min="12" max="18" width="16.25" customWidth="1"/>
    <col min="19" max="19" width="16.375" customWidth="1"/>
  </cols>
  <sheetData>
    <row r="1" customHeight="1" spans="1:19">
      <c r="A1" s="156"/>
      <c r="B1" s="156"/>
      <c r="C1" s="156"/>
      <c r="D1" s="156"/>
      <c r="E1" s="156"/>
      <c r="F1" s="156"/>
      <c r="G1" s="156"/>
      <c r="H1" s="156"/>
      <c r="I1" s="156"/>
      <c r="J1" s="156"/>
      <c r="K1" s="156"/>
      <c r="L1" s="156"/>
      <c r="M1" s="156"/>
      <c r="N1" s="156"/>
      <c r="O1" s="156"/>
      <c r="P1" s="156"/>
      <c r="Q1" s="156"/>
      <c r="R1" s="156"/>
      <c r="S1" s="156"/>
    </row>
    <row r="2" customHeight="1" spans="1:19">
      <c r="A2" s="169" t="s">
        <v>26</v>
      </c>
      <c r="B2" s="169"/>
      <c r="C2" s="169"/>
      <c r="D2" s="169"/>
      <c r="E2" s="169"/>
      <c r="F2" s="169"/>
      <c r="G2" s="169"/>
      <c r="H2" s="169"/>
      <c r="I2" s="169"/>
      <c r="J2" s="169"/>
      <c r="K2" s="169"/>
      <c r="L2" s="169"/>
      <c r="M2" s="169"/>
      <c r="N2" s="169"/>
      <c r="O2" s="169"/>
      <c r="P2" s="169"/>
      <c r="Q2" s="169"/>
      <c r="R2" s="169"/>
      <c r="S2" s="169"/>
    </row>
    <row r="3" ht="28.5" customHeight="1" spans="1:19">
      <c r="A3" s="158" t="s">
        <v>27</v>
      </c>
      <c r="B3" s="158"/>
      <c r="C3" s="158"/>
      <c r="D3" s="158"/>
      <c r="E3" s="158"/>
      <c r="F3" s="158"/>
      <c r="G3" s="158"/>
      <c r="H3" s="158"/>
      <c r="I3" s="158"/>
      <c r="J3" s="158"/>
      <c r="K3" s="158"/>
      <c r="L3" s="158"/>
      <c r="M3" s="158"/>
      <c r="N3" s="158"/>
      <c r="O3" s="158"/>
      <c r="P3" s="158"/>
      <c r="Q3" s="158"/>
      <c r="R3" s="158"/>
      <c r="S3" s="158"/>
    </row>
    <row r="4" ht="20.25" customHeight="1" spans="1:19">
      <c r="A4" s="159" t="str">
        <f>"单位名称："&amp;"玉溪市不动产登记中心（玉溪市基础地理信息中心）"</f>
        <v>单位名称：玉溪市不动产登记中心（玉溪市基础地理信息中心）</v>
      </c>
      <c r="B4" s="159"/>
      <c r="C4" s="159"/>
      <c r="D4" s="159"/>
      <c r="E4" s="159"/>
      <c r="F4" s="159"/>
      <c r="G4" s="159"/>
      <c r="H4" s="159"/>
      <c r="I4" s="159"/>
      <c r="J4" s="159"/>
      <c r="K4" s="159"/>
      <c r="L4" s="172"/>
      <c r="M4" s="172"/>
      <c r="N4" s="172"/>
      <c r="O4" s="172"/>
      <c r="P4" s="172"/>
      <c r="Q4" s="172"/>
      <c r="R4" s="172"/>
      <c r="S4" s="172" t="s">
        <v>2</v>
      </c>
    </row>
    <row r="5" ht="27" customHeight="1" spans="1:19">
      <c r="A5" s="160" t="s">
        <v>28</v>
      </c>
      <c r="B5" s="160" t="s">
        <v>29</v>
      </c>
      <c r="C5" s="160" t="s">
        <v>30</v>
      </c>
      <c r="D5" s="160" t="s">
        <v>31</v>
      </c>
      <c r="E5" s="160"/>
      <c r="F5" s="160"/>
      <c r="G5" s="160"/>
      <c r="H5" s="160"/>
      <c r="I5" s="160"/>
      <c r="J5" s="160"/>
      <c r="K5" s="160"/>
      <c r="L5" s="160"/>
      <c r="M5" s="160"/>
      <c r="N5" s="160"/>
      <c r="O5" s="160" t="s">
        <v>20</v>
      </c>
      <c r="P5" s="160"/>
      <c r="Q5" s="160"/>
      <c r="R5" s="160"/>
      <c r="S5" s="160"/>
    </row>
    <row r="6" ht="27" customHeight="1" spans="1:19">
      <c r="A6" s="160"/>
      <c r="B6" s="160"/>
      <c r="C6" s="160"/>
      <c r="D6" s="160" t="s">
        <v>32</v>
      </c>
      <c r="E6" s="160" t="s">
        <v>33</v>
      </c>
      <c r="F6" s="160" t="s">
        <v>34</v>
      </c>
      <c r="G6" s="160" t="s">
        <v>35</v>
      </c>
      <c r="H6" s="160" t="s">
        <v>36</v>
      </c>
      <c r="I6" s="160" t="s">
        <v>37</v>
      </c>
      <c r="J6" s="160"/>
      <c r="K6" s="160"/>
      <c r="L6" s="160"/>
      <c r="M6" s="160"/>
      <c r="N6" s="160"/>
      <c r="O6" s="160" t="s">
        <v>32</v>
      </c>
      <c r="P6" s="160" t="s">
        <v>33</v>
      </c>
      <c r="Q6" s="160" t="s">
        <v>34</v>
      </c>
      <c r="R6" s="160" t="s">
        <v>35</v>
      </c>
      <c r="S6" s="160" t="s">
        <v>38</v>
      </c>
    </row>
    <row r="7" ht="27" customHeight="1" spans="1:19">
      <c r="A7" s="160"/>
      <c r="B7" s="160"/>
      <c r="C7" s="160"/>
      <c r="D7" s="160"/>
      <c r="E7" s="160"/>
      <c r="F7" s="160"/>
      <c r="G7" s="160"/>
      <c r="H7" s="160"/>
      <c r="I7" s="160" t="s">
        <v>32</v>
      </c>
      <c r="J7" s="160" t="s">
        <v>39</v>
      </c>
      <c r="K7" s="160" t="s">
        <v>40</v>
      </c>
      <c r="L7" s="160" t="s">
        <v>41</v>
      </c>
      <c r="M7" s="160" t="s">
        <v>42</v>
      </c>
      <c r="N7" s="160" t="s">
        <v>43</v>
      </c>
      <c r="O7" s="160"/>
      <c r="P7" s="160"/>
      <c r="Q7" s="160"/>
      <c r="R7" s="160"/>
      <c r="S7" s="160"/>
    </row>
    <row r="8" ht="20.25" customHeight="1" spans="1:19">
      <c r="A8" s="168" t="s">
        <v>44</v>
      </c>
      <c r="B8" s="168" t="s">
        <v>45</v>
      </c>
      <c r="C8" s="168" t="s">
        <v>46</v>
      </c>
      <c r="D8" s="168" t="s">
        <v>47</v>
      </c>
      <c r="E8" s="168" t="s">
        <v>48</v>
      </c>
      <c r="F8" s="168" t="s">
        <v>49</v>
      </c>
      <c r="G8" s="168" t="s">
        <v>50</v>
      </c>
      <c r="H8" s="168" t="s">
        <v>51</v>
      </c>
      <c r="I8" s="168" t="s">
        <v>52</v>
      </c>
      <c r="J8" s="168" t="s">
        <v>53</v>
      </c>
      <c r="K8" s="168" t="s">
        <v>54</v>
      </c>
      <c r="L8" s="168" t="s">
        <v>55</v>
      </c>
      <c r="M8" s="168" t="s">
        <v>56</v>
      </c>
      <c r="N8" s="168" t="s">
        <v>57</v>
      </c>
      <c r="O8" s="168" t="s">
        <v>58</v>
      </c>
      <c r="P8" s="168" t="s">
        <v>59</v>
      </c>
      <c r="Q8" s="168" t="s">
        <v>60</v>
      </c>
      <c r="R8" s="168" t="s">
        <v>61</v>
      </c>
      <c r="S8" s="168" t="s">
        <v>62</v>
      </c>
    </row>
    <row r="9" ht="20.25" customHeight="1" spans="1:19">
      <c r="A9" s="159" t="s">
        <v>63</v>
      </c>
      <c r="B9" s="159" t="s">
        <v>64</v>
      </c>
      <c r="C9" s="167">
        <v>9870289</v>
      </c>
      <c r="D9" s="167">
        <v>9870289</v>
      </c>
      <c r="E9" s="68">
        <v>9870289</v>
      </c>
      <c r="F9" s="68"/>
      <c r="G9" s="68"/>
      <c r="H9" s="68"/>
      <c r="I9" s="68"/>
      <c r="J9" s="68"/>
      <c r="K9" s="68"/>
      <c r="L9" s="68"/>
      <c r="M9" s="68"/>
      <c r="N9" s="68"/>
      <c r="O9" s="167"/>
      <c r="P9" s="167"/>
      <c r="Q9" s="167"/>
      <c r="R9" s="167"/>
      <c r="S9" s="167"/>
    </row>
    <row r="10" ht="20.25" customHeight="1" spans="1:19">
      <c r="A10" s="162" t="s">
        <v>30</v>
      </c>
      <c r="B10" s="159"/>
      <c r="C10" s="167">
        <v>9870289</v>
      </c>
      <c r="D10" s="167">
        <v>9870289</v>
      </c>
      <c r="E10" s="167">
        <v>9870289</v>
      </c>
      <c r="F10" s="167"/>
      <c r="G10" s="167"/>
      <c r="H10" s="167"/>
      <c r="I10" s="167"/>
      <c r="J10" s="167"/>
      <c r="K10" s="167"/>
      <c r="L10" s="167"/>
      <c r="M10" s="167"/>
      <c r="N10" s="167"/>
      <c r="O10" s="167"/>
      <c r="P10" s="167"/>
      <c r="Q10" s="167"/>
      <c r="R10" s="167"/>
      <c r="S10" s="167"/>
    </row>
  </sheetData>
  <mergeCells count="20">
    <mergeCell ref="A2:S2"/>
    <mergeCell ref="A3:S3"/>
    <mergeCell ref="A4:R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 right="0.7" top="0.75" bottom="0.75" header="0.3" footer="0.3"/>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5" activePane="bottomLeft" state="frozen"/>
      <selection/>
      <selection pane="bottomLeft" activeCell="F19" sqref="F19"/>
    </sheetView>
  </sheetViews>
  <sheetFormatPr defaultColWidth="8.875" defaultRowHeight="15" customHeight="1"/>
  <cols>
    <col min="1" max="1" width="20.375" customWidth="1"/>
    <col min="2" max="2" width="46" customWidth="1"/>
    <col min="3" max="15" width="15.125" customWidth="1"/>
  </cols>
  <sheetData>
    <row r="1" customHeight="1" spans="1:15">
      <c r="A1" s="156"/>
      <c r="B1" s="156"/>
      <c r="C1" s="156"/>
      <c r="D1" s="156"/>
      <c r="E1" s="156"/>
      <c r="F1" s="156"/>
      <c r="G1" s="156"/>
      <c r="H1" s="156"/>
      <c r="I1" s="156"/>
      <c r="J1" s="156"/>
      <c r="K1" s="156"/>
      <c r="L1" s="156"/>
      <c r="M1" s="156"/>
      <c r="N1" s="156"/>
      <c r="O1" s="156"/>
    </row>
    <row r="2" customHeight="1" spans="1:15">
      <c r="A2" s="169" t="s">
        <v>65</v>
      </c>
      <c r="B2" s="169"/>
      <c r="C2" s="169"/>
      <c r="D2" s="169"/>
      <c r="E2" s="169"/>
      <c r="F2" s="169"/>
      <c r="G2" s="169"/>
      <c r="H2" s="169"/>
      <c r="I2" s="169"/>
      <c r="J2" s="169"/>
      <c r="K2" s="169"/>
      <c r="L2" s="169"/>
      <c r="M2" s="169"/>
      <c r="N2" s="169"/>
      <c r="O2" s="169"/>
    </row>
    <row r="3" ht="28.5" customHeight="1" spans="1:15">
      <c r="A3" s="158" t="s">
        <v>66</v>
      </c>
      <c r="B3" s="158"/>
      <c r="C3" s="158"/>
      <c r="D3" s="158"/>
      <c r="E3" s="158"/>
      <c r="F3" s="158"/>
      <c r="G3" s="158"/>
      <c r="H3" s="158"/>
      <c r="I3" s="158"/>
      <c r="J3" s="158"/>
      <c r="K3" s="158"/>
      <c r="L3" s="158"/>
      <c r="M3" s="158"/>
      <c r="N3" s="158"/>
      <c r="O3" s="158"/>
    </row>
    <row r="4" ht="20.25" customHeight="1" spans="1:15">
      <c r="A4" s="159" t="str">
        <f>"单位名称："&amp;"玉溪市不动产登记中心（玉溪市基础地理信息中心）"</f>
        <v>单位名称：玉溪市不动产登记中心（玉溪市基础地理信息中心）</v>
      </c>
      <c r="B4" s="159"/>
      <c r="C4" s="159"/>
      <c r="D4" s="159"/>
      <c r="E4" s="159"/>
      <c r="F4" s="159"/>
      <c r="G4" s="159"/>
      <c r="H4" s="159"/>
      <c r="I4" s="159"/>
      <c r="J4" s="172"/>
      <c r="K4" s="172"/>
      <c r="L4" s="172"/>
      <c r="M4" s="172"/>
      <c r="N4" s="172"/>
      <c r="O4" s="172" t="s">
        <v>2</v>
      </c>
    </row>
    <row r="5" ht="27" customHeight="1" spans="1:15">
      <c r="A5" s="160" t="s">
        <v>67</v>
      </c>
      <c r="B5" s="160" t="s">
        <v>68</v>
      </c>
      <c r="C5" s="160" t="s">
        <v>30</v>
      </c>
      <c r="D5" s="160" t="s">
        <v>33</v>
      </c>
      <c r="E5" s="160"/>
      <c r="F5" s="160"/>
      <c r="G5" s="160" t="s">
        <v>34</v>
      </c>
      <c r="H5" s="160" t="s">
        <v>35</v>
      </c>
      <c r="I5" s="160" t="s">
        <v>69</v>
      </c>
      <c r="J5" s="160" t="s">
        <v>70</v>
      </c>
      <c r="K5" s="160"/>
      <c r="L5" s="160"/>
      <c r="M5" s="160"/>
      <c r="N5" s="160"/>
      <c r="O5" s="160"/>
    </row>
    <row r="6" ht="27" customHeight="1" spans="1:15">
      <c r="A6" s="160"/>
      <c r="B6" s="160"/>
      <c r="C6" s="160"/>
      <c r="D6" s="160" t="s">
        <v>32</v>
      </c>
      <c r="E6" s="160" t="s">
        <v>71</v>
      </c>
      <c r="F6" s="160" t="s">
        <v>72</v>
      </c>
      <c r="G6" s="160"/>
      <c r="H6" s="160"/>
      <c r="I6" s="160"/>
      <c r="J6" s="160" t="s">
        <v>32</v>
      </c>
      <c r="K6" s="160" t="s">
        <v>73</v>
      </c>
      <c r="L6" s="160" t="s">
        <v>74</v>
      </c>
      <c r="M6" s="160" t="s">
        <v>75</v>
      </c>
      <c r="N6" s="160" t="s">
        <v>76</v>
      </c>
      <c r="O6" s="160" t="s">
        <v>77</v>
      </c>
    </row>
    <row r="7" ht="20.25" customHeight="1" spans="1:15">
      <c r="A7" s="168" t="s">
        <v>44</v>
      </c>
      <c r="B7" s="168" t="s">
        <v>45</v>
      </c>
      <c r="C7" s="168" t="s">
        <v>46</v>
      </c>
      <c r="D7" s="168" t="s">
        <v>47</v>
      </c>
      <c r="E7" s="168" t="s">
        <v>48</v>
      </c>
      <c r="F7" s="168" t="s">
        <v>49</v>
      </c>
      <c r="G7" s="168" t="s">
        <v>50</v>
      </c>
      <c r="H7" s="168" t="s">
        <v>51</v>
      </c>
      <c r="I7" s="168" t="s">
        <v>52</v>
      </c>
      <c r="J7" s="168" t="s">
        <v>53</v>
      </c>
      <c r="K7" s="168" t="s">
        <v>54</v>
      </c>
      <c r="L7" s="168" t="s">
        <v>55</v>
      </c>
      <c r="M7" s="168" t="s">
        <v>56</v>
      </c>
      <c r="N7" s="168" t="s">
        <v>57</v>
      </c>
      <c r="O7" s="168" t="s">
        <v>58</v>
      </c>
    </row>
    <row r="8" ht="20.25" customHeight="1" spans="1:15">
      <c r="A8" s="159" t="s">
        <v>78</v>
      </c>
      <c r="B8" s="159" t="str">
        <f>"        "&amp;"社会保障和就业支出"</f>
        <v>        社会保障和就业支出</v>
      </c>
      <c r="C8" s="68">
        <v>320756.16</v>
      </c>
      <c r="D8" s="68">
        <v>320756.16</v>
      </c>
      <c r="E8" s="68">
        <v>320756.16</v>
      </c>
      <c r="F8" s="68"/>
      <c r="G8" s="68"/>
      <c r="H8" s="68"/>
      <c r="I8" s="68"/>
      <c r="J8" s="68"/>
      <c r="K8" s="68"/>
      <c r="L8" s="68"/>
      <c r="M8" s="68"/>
      <c r="N8" s="68"/>
      <c r="O8" s="68"/>
    </row>
    <row r="9" ht="20.25" customHeight="1" spans="1:15">
      <c r="A9" s="170" t="s">
        <v>79</v>
      </c>
      <c r="B9" s="170" t="str">
        <f>"        "&amp;"行政事业单位养老支出"</f>
        <v>        行政事业单位养老支出</v>
      </c>
      <c r="C9" s="68">
        <v>320756.16</v>
      </c>
      <c r="D9" s="68">
        <v>320756.16</v>
      </c>
      <c r="E9" s="68">
        <v>320756.16</v>
      </c>
      <c r="F9" s="68"/>
      <c r="G9" s="68"/>
      <c r="H9" s="68"/>
      <c r="I9" s="68"/>
      <c r="J9" s="68"/>
      <c r="K9" s="68"/>
      <c r="L9" s="68"/>
      <c r="M9" s="68"/>
      <c r="N9" s="68"/>
      <c r="O9" s="68"/>
    </row>
    <row r="10" ht="20.25" customHeight="1" spans="1:15">
      <c r="A10" s="171" t="s">
        <v>80</v>
      </c>
      <c r="B10" s="171" t="str">
        <f>"        "&amp;"事业单位离退休"</f>
        <v>        事业单位离退休</v>
      </c>
      <c r="C10" s="68">
        <v>27000</v>
      </c>
      <c r="D10" s="68">
        <v>27000</v>
      </c>
      <c r="E10" s="68">
        <v>27000</v>
      </c>
      <c r="F10" s="68"/>
      <c r="G10" s="68"/>
      <c r="H10" s="68"/>
      <c r="I10" s="68"/>
      <c r="J10" s="68"/>
      <c r="K10" s="68"/>
      <c r="L10" s="68"/>
      <c r="M10" s="68"/>
      <c r="N10" s="68"/>
      <c r="O10" s="68"/>
    </row>
    <row r="11" ht="20.25" customHeight="1" spans="1:15">
      <c r="A11" s="171" t="s">
        <v>81</v>
      </c>
      <c r="B11" s="171" t="str">
        <f>"        "&amp;"机关事业单位基本养老保险缴费支出"</f>
        <v>        机关事业单位基本养老保险缴费支出</v>
      </c>
      <c r="C11" s="68">
        <v>293756.16</v>
      </c>
      <c r="D11" s="68">
        <v>293756.16</v>
      </c>
      <c r="E11" s="68">
        <v>293756.16</v>
      </c>
      <c r="F11" s="68"/>
      <c r="G11" s="68"/>
      <c r="H11" s="68"/>
      <c r="I11" s="68"/>
      <c r="J11" s="68"/>
      <c r="K11" s="68"/>
      <c r="L11" s="68"/>
      <c r="M11" s="68"/>
      <c r="N11" s="68"/>
      <c r="O11" s="68"/>
    </row>
    <row r="12" ht="20.25" customHeight="1" spans="1:15">
      <c r="A12" s="159" t="s">
        <v>82</v>
      </c>
      <c r="B12" s="159" t="str">
        <f>"        "&amp;"卫生健康支出"</f>
        <v>        卫生健康支出</v>
      </c>
      <c r="C12" s="68">
        <v>262880.31</v>
      </c>
      <c r="D12" s="68">
        <v>262880.31</v>
      </c>
      <c r="E12" s="68">
        <v>262880.31</v>
      </c>
      <c r="F12" s="68"/>
      <c r="G12" s="68"/>
      <c r="H12" s="68"/>
      <c r="I12" s="68"/>
      <c r="J12" s="68"/>
      <c r="K12" s="68"/>
      <c r="L12" s="68"/>
      <c r="M12" s="68"/>
      <c r="N12" s="68"/>
      <c r="O12" s="68"/>
    </row>
    <row r="13" ht="20.25" customHeight="1" spans="1:15">
      <c r="A13" s="170" t="s">
        <v>83</v>
      </c>
      <c r="B13" s="170" t="str">
        <f>"        "&amp;"行政事业单位医疗"</f>
        <v>        行政事业单位医疗</v>
      </c>
      <c r="C13" s="68">
        <v>262880.31</v>
      </c>
      <c r="D13" s="68">
        <v>262880.31</v>
      </c>
      <c r="E13" s="68">
        <v>262880.31</v>
      </c>
      <c r="F13" s="68"/>
      <c r="G13" s="68"/>
      <c r="H13" s="68"/>
      <c r="I13" s="68"/>
      <c r="J13" s="68"/>
      <c r="K13" s="68"/>
      <c r="L13" s="68"/>
      <c r="M13" s="68"/>
      <c r="N13" s="68"/>
      <c r="O13" s="68"/>
    </row>
    <row r="14" ht="20.25" customHeight="1" spans="1:15">
      <c r="A14" s="171" t="s">
        <v>84</v>
      </c>
      <c r="B14" s="171" t="str">
        <f>"        "&amp;"行政单位医疗"</f>
        <v>        行政单位医疗</v>
      </c>
      <c r="C14" s="68"/>
      <c r="D14" s="68"/>
      <c r="E14" s="68"/>
      <c r="F14" s="68"/>
      <c r="G14" s="68"/>
      <c r="H14" s="68"/>
      <c r="I14" s="68"/>
      <c r="J14" s="68"/>
      <c r="K14" s="68"/>
      <c r="L14" s="68"/>
      <c r="M14" s="68"/>
      <c r="N14" s="68"/>
      <c r="O14" s="68"/>
    </row>
    <row r="15" ht="20.25" customHeight="1" spans="1:15">
      <c r="A15" s="171" t="s">
        <v>85</v>
      </c>
      <c r="B15" s="171" t="str">
        <f>"        "&amp;"事业单位医疗"</f>
        <v>        事业单位医疗</v>
      </c>
      <c r="C15" s="68">
        <v>152386.01</v>
      </c>
      <c r="D15" s="68">
        <v>152386.01</v>
      </c>
      <c r="E15" s="68">
        <v>152386.01</v>
      </c>
      <c r="F15" s="68"/>
      <c r="G15" s="68"/>
      <c r="H15" s="68"/>
      <c r="I15" s="68"/>
      <c r="J15" s="68"/>
      <c r="K15" s="68"/>
      <c r="L15" s="68"/>
      <c r="M15" s="68"/>
      <c r="N15" s="68"/>
      <c r="O15" s="68"/>
    </row>
    <row r="16" ht="20.25" customHeight="1" spans="1:15">
      <c r="A16" s="171" t="s">
        <v>86</v>
      </c>
      <c r="B16" s="171" t="str">
        <f>"        "&amp;"公务员医疗补助"</f>
        <v>        公务员医疗补助</v>
      </c>
      <c r="C16" s="68">
        <v>95398.8</v>
      </c>
      <c r="D16" s="68">
        <v>95398.8</v>
      </c>
      <c r="E16" s="68">
        <v>95398.8</v>
      </c>
      <c r="F16" s="68"/>
      <c r="G16" s="68"/>
      <c r="H16" s="68"/>
      <c r="I16" s="68"/>
      <c r="J16" s="68"/>
      <c r="K16" s="68"/>
      <c r="L16" s="68"/>
      <c r="M16" s="68"/>
      <c r="N16" s="68"/>
      <c r="O16" s="68"/>
    </row>
    <row r="17" ht="20.25" customHeight="1" spans="1:15">
      <c r="A17" s="171" t="s">
        <v>87</v>
      </c>
      <c r="B17" s="171" t="str">
        <f>"        "&amp;"其他行政事业单位医疗支出"</f>
        <v>        其他行政事业单位医疗支出</v>
      </c>
      <c r="C17" s="68">
        <v>15095.5</v>
      </c>
      <c r="D17" s="68">
        <v>15095.5</v>
      </c>
      <c r="E17" s="68">
        <v>15095.5</v>
      </c>
      <c r="F17" s="68"/>
      <c r="G17" s="68"/>
      <c r="H17" s="68"/>
      <c r="I17" s="68"/>
      <c r="J17" s="68"/>
      <c r="K17" s="68"/>
      <c r="L17" s="68"/>
      <c r="M17" s="68"/>
      <c r="N17" s="68"/>
      <c r="O17" s="68"/>
    </row>
    <row r="18" ht="20.25" customHeight="1" spans="1:15">
      <c r="A18" s="159" t="s">
        <v>88</v>
      </c>
      <c r="B18" s="159" t="str">
        <f>"        "&amp;"自然资源海洋气象等支出"</f>
        <v>        自然资源海洋气象等支出</v>
      </c>
      <c r="C18" s="68">
        <v>8918504.53</v>
      </c>
      <c r="D18" s="68">
        <v>8918504.53</v>
      </c>
      <c r="E18" s="68">
        <v>3094504.53</v>
      </c>
      <c r="F18" s="68">
        <v>5824000</v>
      </c>
      <c r="G18" s="68"/>
      <c r="H18" s="68"/>
      <c r="I18" s="68"/>
      <c r="J18" s="68"/>
      <c r="K18" s="68"/>
      <c r="L18" s="68"/>
      <c r="M18" s="68"/>
      <c r="N18" s="68"/>
      <c r="O18" s="68"/>
    </row>
    <row r="19" ht="20.25" customHeight="1" spans="1:15">
      <c r="A19" s="170" t="s">
        <v>89</v>
      </c>
      <c r="B19" s="170" t="str">
        <f>"        "&amp;"自然资源事务"</f>
        <v>        自然资源事务</v>
      </c>
      <c r="C19" s="68">
        <v>8918504.53</v>
      </c>
      <c r="D19" s="68">
        <v>8918504.53</v>
      </c>
      <c r="E19" s="68">
        <v>3094504.53</v>
      </c>
      <c r="F19" s="68">
        <v>5824000</v>
      </c>
      <c r="G19" s="68"/>
      <c r="H19" s="68"/>
      <c r="I19" s="68"/>
      <c r="J19" s="68"/>
      <c r="K19" s="68"/>
      <c r="L19" s="68"/>
      <c r="M19" s="68"/>
      <c r="N19" s="68"/>
      <c r="O19" s="68"/>
    </row>
    <row r="20" ht="20.25" customHeight="1" spans="1:15">
      <c r="A20" s="171" t="s">
        <v>90</v>
      </c>
      <c r="B20" s="171" t="str">
        <f>"        "&amp;"基础测绘与地理信息监管"</f>
        <v>        基础测绘与地理信息监管</v>
      </c>
      <c r="C20" s="68">
        <v>5494000</v>
      </c>
      <c r="D20" s="68">
        <v>5494000</v>
      </c>
      <c r="E20" s="68"/>
      <c r="F20" s="68">
        <v>5494000</v>
      </c>
      <c r="G20" s="68"/>
      <c r="H20" s="68"/>
      <c r="I20" s="68"/>
      <c r="J20" s="68"/>
      <c r="K20" s="68"/>
      <c r="L20" s="68"/>
      <c r="M20" s="68"/>
      <c r="N20" s="68"/>
      <c r="O20" s="68"/>
    </row>
    <row r="21" ht="20.25" customHeight="1" spans="1:15">
      <c r="A21" s="171" t="s">
        <v>91</v>
      </c>
      <c r="B21" s="171" t="str">
        <f>"        "&amp;"事业运行"</f>
        <v>        事业运行</v>
      </c>
      <c r="C21" s="68">
        <v>3044504.53</v>
      </c>
      <c r="D21" s="68">
        <v>3044504.53</v>
      </c>
      <c r="E21" s="68">
        <v>3044504.53</v>
      </c>
      <c r="F21" s="68"/>
      <c r="G21" s="68"/>
      <c r="H21" s="68"/>
      <c r="I21" s="68"/>
      <c r="J21" s="68"/>
      <c r="K21" s="68"/>
      <c r="L21" s="68"/>
      <c r="M21" s="68"/>
      <c r="N21" s="68"/>
      <c r="O21" s="68"/>
    </row>
    <row r="22" ht="20.25" customHeight="1" spans="1:15">
      <c r="A22" s="171" t="s">
        <v>92</v>
      </c>
      <c r="B22" s="171" t="str">
        <f>"        "&amp;"其他自然资源事务支出"</f>
        <v>        其他自然资源事务支出</v>
      </c>
      <c r="C22" s="68">
        <v>380000</v>
      </c>
      <c r="D22" s="68">
        <v>380000</v>
      </c>
      <c r="E22" s="68">
        <v>50000</v>
      </c>
      <c r="F22" s="68">
        <v>330000</v>
      </c>
      <c r="G22" s="68"/>
      <c r="H22" s="68"/>
      <c r="I22" s="68"/>
      <c r="J22" s="68"/>
      <c r="K22" s="68"/>
      <c r="L22" s="68"/>
      <c r="M22" s="68"/>
      <c r="N22" s="68"/>
      <c r="O22" s="68"/>
    </row>
    <row r="23" ht="20.25" customHeight="1" spans="1:15">
      <c r="A23" s="159" t="s">
        <v>93</v>
      </c>
      <c r="B23" s="159" t="str">
        <f>"        "&amp;"住房保障支出"</f>
        <v>        住房保障支出</v>
      </c>
      <c r="C23" s="68">
        <v>368148</v>
      </c>
      <c r="D23" s="68">
        <v>368148</v>
      </c>
      <c r="E23" s="68">
        <v>368148</v>
      </c>
      <c r="F23" s="68"/>
      <c r="G23" s="68"/>
      <c r="H23" s="68"/>
      <c r="I23" s="68"/>
      <c r="J23" s="68"/>
      <c r="K23" s="68"/>
      <c r="L23" s="68"/>
      <c r="M23" s="68"/>
      <c r="N23" s="68"/>
      <c r="O23" s="68"/>
    </row>
    <row r="24" ht="20.25" customHeight="1" spans="1:15">
      <c r="A24" s="170" t="s">
        <v>94</v>
      </c>
      <c r="B24" s="170" t="str">
        <f>"        "&amp;"住房改革支出"</f>
        <v>        住房改革支出</v>
      </c>
      <c r="C24" s="68">
        <v>368148</v>
      </c>
      <c r="D24" s="68">
        <v>368148</v>
      </c>
      <c r="E24" s="68">
        <v>368148</v>
      </c>
      <c r="F24" s="68"/>
      <c r="G24" s="68"/>
      <c r="H24" s="68"/>
      <c r="I24" s="68"/>
      <c r="J24" s="68"/>
      <c r="K24" s="68"/>
      <c r="L24" s="68"/>
      <c r="M24" s="68"/>
      <c r="N24" s="68"/>
      <c r="O24" s="68"/>
    </row>
    <row r="25" ht="20.25" customHeight="1" spans="1:15">
      <c r="A25" s="171" t="s">
        <v>95</v>
      </c>
      <c r="B25" s="171" t="str">
        <f>"        "&amp;"住房公积金"</f>
        <v>        住房公积金</v>
      </c>
      <c r="C25" s="68">
        <v>320472</v>
      </c>
      <c r="D25" s="68">
        <v>320472</v>
      </c>
      <c r="E25" s="68">
        <v>320472</v>
      </c>
      <c r="F25" s="68"/>
      <c r="G25" s="68"/>
      <c r="H25" s="68"/>
      <c r="I25" s="68"/>
      <c r="J25" s="68"/>
      <c r="K25" s="68"/>
      <c r="L25" s="68"/>
      <c r="M25" s="68"/>
      <c r="N25" s="68"/>
      <c r="O25" s="68"/>
    </row>
    <row r="26" ht="20.25" customHeight="1" spans="1:15">
      <c r="A26" s="171" t="s">
        <v>96</v>
      </c>
      <c r="B26" s="171" t="str">
        <f>"        "&amp;"购房补贴"</f>
        <v>        购房补贴</v>
      </c>
      <c r="C26" s="68">
        <v>47676</v>
      </c>
      <c r="D26" s="68">
        <v>47676</v>
      </c>
      <c r="E26" s="68">
        <v>47676</v>
      </c>
      <c r="F26" s="68"/>
      <c r="G26" s="68"/>
      <c r="H26" s="68"/>
      <c r="I26" s="68"/>
      <c r="J26" s="68"/>
      <c r="K26" s="68"/>
      <c r="L26" s="68"/>
      <c r="M26" s="68"/>
      <c r="N26" s="68"/>
      <c r="O26" s="68"/>
    </row>
    <row r="27" ht="20.25" customHeight="1" spans="1:15">
      <c r="A27" s="162" t="s">
        <v>30</v>
      </c>
      <c r="B27" s="159"/>
      <c r="C27" s="167">
        <v>9870289</v>
      </c>
      <c r="D27" s="167">
        <v>9870289</v>
      </c>
      <c r="E27" s="167">
        <v>4046289</v>
      </c>
      <c r="F27" s="167">
        <v>5824000</v>
      </c>
      <c r="G27" s="167"/>
      <c r="H27" s="167"/>
      <c r="I27" s="167"/>
      <c r="J27" s="167"/>
      <c r="K27" s="167"/>
      <c r="L27" s="167"/>
      <c r="M27" s="167"/>
      <c r="N27" s="167"/>
      <c r="O27" s="167"/>
    </row>
  </sheetData>
  <mergeCells count="12">
    <mergeCell ref="A2:O2"/>
    <mergeCell ref="A3:O3"/>
    <mergeCell ref="A4:N4"/>
    <mergeCell ref="D5:F5"/>
    <mergeCell ref="J5:O5"/>
    <mergeCell ref="A27:B27"/>
    <mergeCell ref="A5:A6"/>
    <mergeCell ref="B5:B6"/>
    <mergeCell ref="C5:C6"/>
    <mergeCell ref="G5:G6"/>
    <mergeCell ref="H5:H6"/>
    <mergeCell ref="I5:I6"/>
  </mergeCells>
  <pageMargins left="0.7" right="0.7" top="0.75" bottom="0.75" header="0.3" footer="0.3"/>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F19" sqref="F19"/>
    </sheetView>
  </sheetViews>
  <sheetFormatPr defaultColWidth="8.875" defaultRowHeight="15" customHeight="1" outlineLevelCol="3"/>
  <cols>
    <col min="1" max="2" width="28.625" customWidth="1"/>
    <col min="3" max="3" width="35.75" customWidth="1"/>
    <col min="4" max="4" width="28.625" customWidth="1"/>
  </cols>
  <sheetData>
    <row r="1" customHeight="1" spans="1:4">
      <c r="A1" s="59"/>
      <c r="B1" s="59"/>
      <c r="C1" s="59"/>
      <c r="D1" s="59"/>
    </row>
    <row r="2" ht="18.75" customHeight="1" spans="1:4">
      <c r="A2" s="157" t="s">
        <v>97</v>
      </c>
      <c r="B2" s="173"/>
      <c r="C2" s="173"/>
      <c r="D2" s="173"/>
    </row>
    <row r="3" ht="28.5" customHeight="1" spans="1:4">
      <c r="A3" s="174" t="s">
        <v>98</v>
      </c>
      <c r="B3" s="174"/>
      <c r="C3" s="174"/>
      <c r="D3" s="174"/>
    </row>
    <row r="4" ht="18.75" customHeight="1" spans="1:4">
      <c r="A4" s="159" t="str">
        <f>"单位名称："&amp;"玉溪市不动产登记中心（玉溪市基础地理信息中心）"</f>
        <v>单位名称：玉溪市不动产登记中心（玉溪市基础地理信息中心）</v>
      </c>
      <c r="B4" s="159"/>
      <c r="C4" s="159"/>
      <c r="D4" s="157" t="s">
        <v>2</v>
      </c>
    </row>
    <row r="5" ht="18.75" customHeight="1" spans="1:4">
      <c r="A5" s="63" t="s">
        <v>3</v>
      </c>
      <c r="B5" s="63"/>
      <c r="C5" s="63" t="s">
        <v>4</v>
      </c>
      <c r="D5" s="63"/>
    </row>
    <row r="6" ht="18.75" customHeight="1" spans="1:4">
      <c r="A6" s="63" t="s">
        <v>5</v>
      </c>
      <c r="B6" s="63" t="s">
        <v>6</v>
      </c>
      <c r="C6" s="63" t="s">
        <v>99</v>
      </c>
      <c r="D6" s="63" t="s">
        <v>6</v>
      </c>
    </row>
    <row r="7" ht="18.75" customHeight="1" spans="1:4">
      <c r="A7" s="175" t="s">
        <v>100</v>
      </c>
      <c r="B7" s="176"/>
      <c r="C7" s="177" t="s">
        <v>101</v>
      </c>
      <c r="D7" s="176"/>
    </row>
    <row r="8" ht="18.75" customHeight="1" spans="1:4">
      <c r="A8" s="159" t="s">
        <v>102</v>
      </c>
      <c r="B8" s="178">
        <v>9870289</v>
      </c>
      <c r="C8" s="179" t="str">
        <f>"（一）"&amp;"社会保障和就业支出"</f>
        <v>（一）社会保障和就业支出</v>
      </c>
      <c r="D8" s="178">
        <v>320756.16</v>
      </c>
    </row>
    <row r="9" ht="18.75" customHeight="1" spans="1:4">
      <c r="A9" s="159" t="s">
        <v>103</v>
      </c>
      <c r="B9" s="178"/>
      <c r="C9" s="179" t="str">
        <f>"（二）"&amp;"卫生健康支出"</f>
        <v>（二）卫生健康支出</v>
      </c>
      <c r="D9" s="178">
        <v>262880.31</v>
      </c>
    </row>
    <row r="10" ht="18.75" customHeight="1" spans="1:4">
      <c r="A10" s="159" t="s">
        <v>104</v>
      </c>
      <c r="B10" s="178"/>
      <c r="C10" s="179" t="str">
        <f>"（三）"&amp;"自然资源海洋气象等支出"</f>
        <v>（三）自然资源海洋气象等支出</v>
      </c>
      <c r="D10" s="178">
        <v>8918504.53</v>
      </c>
    </row>
    <row r="11" ht="18.75" customHeight="1" spans="1:4">
      <c r="A11" s="159" t="s">
        <v>105</v>
      </c>
      <c r="B11" s="178"/>
      <c r="C11" s="179" t="str">
        <f>"（四）"&amp;"住房保障支出"</f>
        <v>（四）住房保障支出</v>
      </c>
      <c r="D11" s="178">
        <v>368148</v>
      </c>
    </row>
    <row r="12" ht="18.75" customHeight="1" spans="1:4">
      <c r="A12" s="65" t="s">
        <v>102</v>
      </c>
      <c r="B12" s="178"/>
      <c r="C12" s="159"/>
      <c r="D12" s="159"/>
    </row>
    <row r="13" ht="18.75" customHeight="1" spans="1:4">
      <c r="A13" s="65" t="s">
        <v>103</v>
      </c>
      <c r="B13" s="178"/>
      <c r="C13" s="159"/>
      <c r="D13" s="159"/>
    </row>
    <row r="14" ht="18.75" customHeight="1" spans="1:4">
      <c r="A14" s="65" t="s">
        <v>104</v>
      </c>
      <c r="B14" s="178"/>
      <c r="C14" s="159"/>
      <c r="D14" s="159"/>
    </row>
    <row r="15" ht="18.75" customHeight="1" spans="1:4">
      <c r="A15" s="159"/>
      <c r="B15" s="159"/>
      <c r="C15" s="159" t="s">
        <v>106</v>
      </c>
      <c r="D15" s="159"/>
    </row>
    <row r="16" ht="18.75" customHeight="1" spans="1:4">
      <c r="A16" s="180" t="s">
        <v>24</v>
      </c>
      <c r="B16" s="178">
        <v>9870289</v>
      </c>
      <c r="C16" s="180" t="s">
        <v>25</v>
      </c>
      <c r="D16" s="178">
        <v>9870289</v>
      </c>
    </row>
  </sheetData>
  <mergeCells count="5">
    <mergeCell ref="A2:D2"/>
    <mergeCell ref="A3:D3"/>
    <mergeCell ref="A4:C4"/>
    <mergeCell ref="A5:B5"/>
    <mergeCell ref="C5:D5"/>
  </mergeCells>
  <pageMargins left="0.7" right="0.7" top="0.75" bottom="0.75" header="0.3" footer="0.3"/>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B29" sqref="B29"/>
    </sheetView>
  </sheetViews>
  <sheetFormatPr defaultColWidth="8.875" defaultRowHeight="15" customHeight="1" outlineLevelCol="6"/>
  <cols>
    <col min="1" max="1" width="17.875" customWidth="1"/>
    <col min="2" max="2" width="53.125" customWidth="1"/>
    <col min="3" max="7" width="15.125" customWidth="1"/>
  </cols>
  <sheetData>
    <row r="1" customHeight="1" spans="1:7">
      <c r="A1" s="156"/>
      <c r="B1" s="156"/>
      <c r="C1" s="156"/>
      <c r="D1" s="156"/>
      <c r="E1" s="156"/>
      <c r="F1" s="156"/>
      <c r="G1" s="156"/>
    </row>
    <row r="2" customHeight="1" spans="1:7">
      <c r="A2" s="169" t="s">
        <v>107</v>
      </c>
      <c r="B2" s="169"/>
      <c r="C2" s="169"/>
      <c r="D2" s="169"/>
      <c r="E2" s="169"/>
      <c r="F2" s="169"/>
      <c r="G2" s="169"/>
    </row>
    <row r="3" ht="28.5" customHeight="1" spans="1:7">
      <c r="A3" s="158" t="s">
        <v>108</v>
      </c>
      <c r="B3" s="158"/>
      <c r="C3" s="158"/>
      <c r="D3" s="158"/>
      <c r="E3" s="158"/>
      <c r="F3" s="158"/>
      <c r="G3" s="158"/>
    </row>
    <row r="4" ht="20.25" customHeight="1" spans="1:7">
      <c r="A4" s="159" t="str">
        <f>"单位名称："&amp;"玉溪市不动产登记中心（玉溪市基础地理信息中心）"</f>
        <v>单位名称：玉溪市不动产登记中心（玉溪市基础地理信息中心）</v>
      </c>
      <c r="B4" s="159"/>
      <c r="C4" s="159"/>
      <c r="D4" s="159"/>
      <c r="E4" s="159"/>
      <c r="F4" s="159"/>
      <c r="G4" s="172" t="s">
        <v>2</v>
      </c>
    </row>
    <row r="5" ht="27" customHeight="1" spans="1:7">
      <c r="A5" s="160" t="s">
        <v>109</v>
      </c>
      <c r="B5" s="160"/>
      <c r="C5" s="160" t="s">
        <v>30</v>
      </c>
      <c r="D5" s="160" t="s">
        <v>33</v>
      </c>
      <c r="E5" s="160"/>
      <c r="F5" s="160"/>
      <c r="G5" s="160" t="s">
        <v>72</v>
      </c>
    </row>
    <row r="6" ht="27" customHeight="1" spans="1:7">
      <c r="A6" s="160" t="s">
        <v>67</v>
      </c>
      <c r="B6" s="160" t="s">
        <v>68</v>
      </c>
      <c r="C6" s="160"/>
      <c r="D6" s="160" t="s">
        <v>32</v>
      </c>
      <c r="E6" s="160" t="s">
        <v>110</v>
      </c>
      <c r="F6" s="160" t="s">
        <v>111</v>
      </c>
      <c r="G6" s="160"/>
    </row>
    <row r="7" ht="20.25" customHeight="1" spans="1:7">
      <c r="A7" s="168" t="s">
        <v>44</v>
      </c>
      <c r="B7" s="168" t="s">
        <v>45</v>
      </c>
      <c r="C7" s="168" t="s">
        <v>46</v>
      </c>
      <c r="D7" s="168" t="s">
        <v>47</v>
      </c>
      <c r="E7" s="168" t="s">
        <v>48</v>
      </c>
      <c r="F7" s="168" t="s">
        <v>49</v>
      </c>
      <c r="G7" s="168">
        <v>7</v>
      </c>
    </row>
    <row r="8" ht="20.25" customHeight="1" spans="1:7">
      <c r="A8" s="159" t="s">
        <v>78</v>
      </c>
      <c r="B8" s="159" t="str">
        <f>"        "&amp;"社会保障和就业支出"</f>
        <v>        社会保障和就业支出</v>
      </c>
      <c r="C8" s="68">
        <v>320756.16</v>
      </c>
      <c r="D8" s="167">
        <v>320756.16</v>
      </c>
      <c r="E8" s="68">
        <v>320156.16</v>
      </c>
      <c r="F8" s="68">
        <v>600</v>
      </c>
      <c r="G8" s="68"/>
    </row>
    <row r="9" ht="20.25" customHeight="1" spans="1:7">
      <c r="A9" s="170" t="s">
        <v>79</v>
      </c>
      <c r="B9" s="170" t="str">
        <f>"        "&amp;"行政事业单位养老支出"</f>
        <v>        行政事业单位养老支出</v>
      </c>
      <c r="C9" s="68">
        <v>320756.16</v>
      </c>
      <c r="D9" s="167">
        <v>320756.16</v>
      </c>
      <c r="E9" s="68">
        <v>320156.16</v>
      </c>
      <c r="F9" s="68">
        <v>600</v>
      </c>
      <c r="G9" s="68"/>
    </row>
    <row r="10" ht="20.25" customHeight="1" spans="1:7">
      <c r="A10" s="171" t="s">
        <v>80</v>
      </c>
      <c r="B10" s="171" t="str">
        <f>"        "&amp;"事业单位离退休"</f>
        <v>        事业单位离退休</v>
      </c>
      <c r="C10" s="68">
        <v>27000</v>
      </c>
      <c r="D10" s="167">
        <v>27000</v>
      </c>
      <c r="E10" s="68">
        <v>26400</v>
      </c>
      <c r="F10" s="68">
        <v>600</v>
      </c>
      <c r="G10" s="68"/>
    </row>
    <row r="11" ht="20.25" customHeight="1" spans="1:7">
      <c r="A11" s="171" t="s">
        <v>81</v>
      </c>
      <c r="B11" s="171" t="str">
        <f>"        "&amp;"机关事业单位基本养老保险缴费支出"</f>
        <v>        机关事业单位基本养老保险缴费支出</v>
      </c>
      <c r="C11" s="68">
        <v>293756.16</v>
      </c>
      <c r="D11" s="167">
        <v>293756.16</v>
      </c>
      <c r="E11" s="68">
        <v>293756.16</v>
      </c>
      <c r="F11" s="68"/>
      <c r="G11" s="68"/>
    </row>
    <row r="12" ht="20.25" customHeight="1" spans="1:7">
      <c r="A12" s="159" t="s">
        <v>82</v>
      </c>
      <c r="B12" s="159" t="str">
        <f>"        "&amp;"卫生健康支出"</f>
        <v>        卫生健康支出</v>
      </c>
      <c r="C12" s="68">
        <v>262880.31</v>
      </c>
      <c r="D12" s="167">
        <v>262880.31</v>
      </c>
      <c r="E12" s="68">
        <v>262880.31</v>
      </c>
      <c r="F12" s="68"/>
      <c r="G12" s="68"/>
    </row>
    <row r="13" ht="20.25" customHeight="1" spans="1:7">
      <c r="A13" s="170" t="s">
        <v>83</v>
      </c>
      <c r="B13" s="170" t="str">
        <f>"        "&amp;"行政事业单位医疗"</f>
        <v>        行政事业单位医疗</v>
      </c>
      <c r="C13" s="68">
        <v>262880.31</v>
      </c>
      <c r="D13" s="167">
        <v>262880.31</v>
      </c>
      <c r="E13" s="68">
        <v>262880.31</v>
      </c>
      <c r="F13" s="68"/>
      <c r="G13" s="68"/>
    </row>
    <row r="14" ht="20.25" customHeight="1" spans="1:7">
      <c r="A14" s="171" t="s">
        <v>85</v>
      </c>
      <c r="B14" s="171" t="str">
        <f>"        "&amp;"事业单位医疗"</f>
        <v>        事业单位医疗</v>
      </c>
      <c r="C14" s="68">
        <v>152386.01</v>
      </c>
      <c r="D14" s="167">
        <v>152386.01</v>
      </c>
      <c r="E14" s="68">
        <v>152386.01</v>
      </c>
      <c r="F14" s="68"/>
      <c r="G14" s="68"/>
    </row>
    <row r="15" ht="20.25" customHeight="1" spans="1:7">
      <c r="A15" s="171" t="s">
        <v>86</v>
      </c>
      <c r="B15" s="171" t="str">
        <f>"        "&amp;"公务员医疗补助"</f>
        <v>        公务员医疗补助</v>
      </c>
      <c r="C15" s="68">
        <v>95398.8</v>
      </c>
      <c r="D15" s="167">
        <v>95398.8</v>
      </c>
      <c r="E15" s="68">
        <v>95398.8</v>
      </c>
      <c r="F15" s="68"/>
      <c r="G15" s="68"/>
    </row>
    <row r="16" ht="20.25" customHeight="1" spans="1:7">
      <c r="A16" s="171" t="s">
        <v>87</v>
      </c>
      <c r="B16" s="171" t="str">
        <f>"        "&amp;"其他行政事业单位医疗支出"</f>
        <v>        其他行政事业单位医疗支出</v>
      </c>
      <c r="C16" s="68">
        <v>15095.5</v>
      </c>
      <c r="D16" s="167">
        <v>15095.5</v>
      </c>
      <c r="E16" s="68">
        <v>15095.5</v>
      </c>
      <c r="F16" s="68"/>
      <c r="G16" s="68"/>
    </row>
    <row r="17" ht="20.25" customHeight="1" spans="1:7">
      <c r="A17" s="159" t="s">
        <v>88</v>
      </c>
      <c r="B17" s="159" t="str">
        <f>"        "&amp;"自然资源海洋气象等支出"</f>
        <v>        自然资源海洋气象等支出</v>
      </c>
      <c r="C17" s="68">
        <v>8918504.53</v>
      </c>
      <c r="D17" s="167">
        <v>3094504.53</v>
      </c>
      <c r="E17" s="68">
        <v>2752231.49</v>
      </c>
      <c r="F17" s="68">
        <v>342273.04</v>
      </c>
      <c r="G17" s="68">
        <v>5824000</v>
      </c>
    </row>
    <row r="18" ht="20.25" customHeight="1" spans="1:7">
      <c r="A18" s="170" t="s">
        <v>89</v>
      </c>
      <c r="B18" s="170" t="str">
        <f>"        "&amp;"自然资源事务"</f>
        <v>        自然资源事务</v>
      </c>
      <c r="C18" s="68">
        <v>8918504.53</v>
      </c>
      <c r="D18" s="167">
        <v>3094504.53</v>
      </c>
      <c r="E18" s="68">
        <v>2752231.49</v>
      </c>
      <c r="F18" s="68">
        <v>342273.04</v>
      </c>
      <c r="G18" s="68">
        <v>5824000</v>
      </c>
    </row>
    <row r="19" ht="20.25" customHeight="1" spans="1:7">
      <c r="A19" s="171" t="s">
        <v>90</v>
      </c>
      <c r="B19" s="171" t="str">
        <f>"        "&amp;"基础测绘与地理信息监管"</f>
        <v>        基础测绘与地理信息监管</v>
      </c>
      <c r="C19" s="68">
        <v>5494000</v>
      </c>
      <c r="D19" s="167"/>
      <c r="E19" s="68"/>
      <c r="F19" s="68"/>
      <c r="G19" s="68">
        <v>5494000</v>
      </c>
    </row>
    <row r="20" ht="20.25" customHeight="1" spans="1:7">
      <c r="A20" s="171" t="s">
        <v>91</v>
      </c>
      <c r="B20" s="171" t="str">
        <f>"        "&amp;"事业运行"</f>
        <v>        事业运行</v>
      </c>
      <c r="C20" s="68">
        <v>3044504.53</v>
      </c>
      <c r="D20" s="167">
        <v>3044504.53</v>
      </c>
      <c r="E20" s="68">
        <v>2752231.49</v>
      </c>
      <c r="F20" s="68">
        <v>292273.04</v>
      </c>
      <c r="G20" s="68"/>
    </row>
    <row r="21" ht="20.25" customHeight="1" spans="1:7">
      <c r="A21" s="171" t="s">
        <v>92</v>
      </c>
      <c r="B21" s="171" t="str">
        <f>"        "&amp;"其他自然资源事务支出"</f>
        <v>        其他自然资源事务支出</v>
      </c>
      <c r="C21" s="68">
        <v>380000</v>
      </c>
      <c r="D21" s="167">
        <v>50000</v>
      </c>
      <c r="E21" s="68"/>
      <c r="F21" s="68">
        <v>50000</v>
      </c>
      <c r="G21" s="68">
        <v>330000</v>
      </c>
    </row>
    <row r="22" ht="20.25" customHeight="1" spans="1:7">
      <c r="A22" s="159" t="s">
        <v>93</v>
      </c>
      <c r="B22" s="159" t="str">
        <f>"        "&amp;"住房保障支出"</f>
        <v>        住房保障支出</v>
      </c>
      <c r="C22" s="68">
        <v>368148</v>
      </c>
      <c r="D22" s="167">
        <v>368148</v>
      </c>
      <c r="E22" s="68">
        <v>368148</v>
      </c>
      <c r="F22" s="68"/>
      <c r="G22" s="68"/>
    </row>
    <row r="23" ht="20.25" customHeight="1" spans="1:7">
      <c r="A23" s="170" t="s">
        <v>94</v>
      </c>
      <c r="B23" s="170" t="str">
        <f>"        "&amp;"住房改革支出"</f>
        <v>        住房改革支出</v>
      </c>
      <c r="C23" s="68">
        <v>368148</v>
      </c>
      <c r="D23" s="167">
        <v>368148</v>
      </c>
      <c r="E23" s="68">
        <v>368148</v>
      </c>
      <c r="F23" s="68"/>
      <c r="G23" s="68"/>
    </row>
    <row r="24" ht="20.25" customHeight="1" spans="1:7">
      <c r="A24" s="171" t="s">
        <v>95</v>
      </c>
      <c r="B24" s="171" t="str">
        <f>"        "&amp;"住房公积金"</f>
        <v>        住房公积金</v>
      </c>
      <c r="C24" s="68">
        <v>320472</v>
      </c>
      <c r="D24" s="167">
        <v>320472</v>
      </c>
      <c r="E24" s="68">
        <v>320472</v>
      </c>
      <c r="F24" s="68"/>
      <c r="G24" s="68"/>
    </row>
    <row r="25" ht="20.25" customHeight="1" spans="1:7">
      <c r="A25" s="171" t="s">
        <v>96</v>
      </c>
      <c r="B25" s="171" t="str">
        <f>"        "&amp;"购房补贴"</f>
        <v>        购房补贴</v>
      </c>
      <c r="C25" s="68">
        <v>47676</v>
      </c>
      <c r="D25" s="167">
        <v>47676</v>
      </c>
      <c r="E25" s="68">
        <v>47676</v>
      </c>
      <c r="F25" s="68"/>
      <c r="G25" s="68"/>
    </row>
    <row r="26" ht="20.25" customHeight="1" spans="1:7">
      <c r="A26" s="162" t="s">
        <v>30</v>
      </c>
      <c r="B26" s="159"/>
      <c r="C26" s="167">
        <v>9870289</v>
      </c>
      <c r="D26" s="167">
        <v>4046289</v>
      </c>
      <c r="E26" s="167">
        <v>3703415.96</v>
      </c>
      <c r="F26" s="167">
        <v>342873.04</v>
      </c>
      <c r="G26" s="167">
        <v>5824000</v>
      </c>
    </row>
  </sheetData>
  <mergeCells count="8">
    <mergeCell ref="A2:G2"/>
    <mergeCell ref="A3:G3"/>
    <mergeCell ref="A4:F4"/>
    <mergeCell ref="A5:B5"/>
    <mergeCell ref="D5:F5"/>
    <mergeCell ref="A26:B26"/>
    <mergeCell ref="C5:C6"/>
    <mergeCell ref="G5:G6"/>
  </mergeCells>
  <pageMargins left="0.7" right="0.7" top="0.75" bottom="0.75" header="0.3" footer="0.3"/>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75" defaultRowHeight="15" customHeight="1" outlineLevelRow="7" outlineLevelCol="5"/>
  <cols>
    <col min="1" max="6" width="25.125" customWidth="1"/>
  </cols>
  <sheetData>
    <row r="1" customHeight="1" spans="1:6">
      <c r="A1" s="156"/>
      <c r="B1" s="156"/>
      <c r="C1" s="156"/>
      <c r="D1" s="156"/>
      <c r="E1" s="156"/>
      <c r="F1" s="156"/>
    </row>
    <row r="2" customHeight="1" spans="1:6">
      <c r="A2" s="157" t="s">
        <v>112</v>
      </c>
      <c r="B2" s="157"/>
      <c r="C2" s="157"/>
      <c r="D2" s="157"/>
      <c r="E2" s="157"/>
      <c r="F2" s="157"/>
    </row>
    <row r="3" ht="28.5" customHeight="1" spans="1:6">
      <c r="A3" s="158" t="s">
        <v>113</v>
      </c>
      <c r="B3" s="158"/>
      <c r="C3" s="158"/>
      <c r="D3" s="158"/>
      <c r="E3" s="158"/>
      <c r="F3" s="158"/>
    </row>
    <row r="4" ht="20.25" customHeight="1" spans="1:6">
      <c r="A4" s="159" t="str">
        <f>"单位名称："&amp;"玉溪市不动产登记中心（玉溪市基础地理信息中心）"</f>
        <v>单位名称：玉溪市不动产登记中心（玉溪市基础地理信息中心）</v>
      </c>
      <c r="B4" s="159"/>
      <c r="C4" s="159"/>
      <c r="D4" s="159"/>
      <c r="E4" s="159"/>
      <c r="F4" s="157" t="s">
        <v>2</v>
      </c>
    </row>
    <row r="5" ht="20.25" customHeight="1" spans="1:6">
      <c r="A5" s="160" t="s">
        <v>114</v>
      </c>
      <c r="B5" s="160" t="s">
        <v>115</v>
      </c>
      <c r="C5" s="160" t="s">
        <v>116</v>
      </c>
      <c r="D5" s="160"/>
      <c r="E5" s="160"/>
      <c r="F5" s="160"/>
    </row>
    <row r="6" ht="35.25" customHeight="1" spans="1:6">
      <c r="A6" s="160"/>
      <c r="B6" s="160"/>
      <c r="C6" s="160" t="s">
        <v>32</v>
      </c>
      <c r="D6" s="160" t="s">
        <v>117</v>
      </c>
      <c r="E6" s="160" t="s">
        <v>118</v>
      </c>
      <c r="F6" s="160" t="s">
        <v>119</v>
      </c>
    </row>
    <row r="7" ht="20.25" customHeight="1" spans="1:6">
      <c r="A7" s="168" t="s">
        <v>44</v>
      </c>
      <c r="B7" s="168">
        <v>2</v>
      </c>
      <c r="C7" s="168">
        <v>3</v>
      </c>
      <c r="D7" s="168">
        <v>4</v>
      </c>
      <c r="E7" s="168">
        <v>5</v>
      </c>
      <c r="F7" s="168">
        <v>6</v>
      </c>
    </row>
    <row r="8" ht="20.25" customHeight="1" spans="1:6">
      <c r="A8" s="68">
        <v>26100</v>
      </c>
      <c r="B8" s="68"/>
      <c r="C8" s="68">
        <v>13100</v>
      </c>
      <c r="D8" s="68"/>
      <c r="E8" s="167">
        <v>13100</v>
      </c>
      <c r="F8" s="68">
        <v>13000</v>
      </c>
    </row>
  </sheetData>
  <mergeCells count="6">
    <mergeCell ref="A2:F2"/>
    <mergeCell ref="A3:F3"/>
    <mergeCell ref="A4:E4"/>
    <mergeCell ref="C5:E5"/>
    <mergeCell ref="A5:A6"/>
    <mergeCell ref="B5:B6"/>
  </mergeCells>
  <pageMargins left="0.7" right="0.7" top="0.75" bottom="0.75" header="0.3" footer="0.3"/>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workbookViewId="0">
      <pane ySplit="1" topLeftCell="A2" activePane="bottomLeft" state="frozen"/>
      <selection/>
      <selection pane="bottomLeft" activeCell="A12" sqref="A12"/>
    </sheetView>
  </sheetViews>
  <sheetFormatPr defaultColWidth="8.875" defaultRowHeight="15" customHeight="1"/>
  <cols>
    <col min="1" max="1" width="35.25" style="155" customWidth="1"/>
    <col min="2" max="2" width="20.875" customWidth="1"/>
    <col min="3" max="3" width="22.75" customWidth="1"/>
    <col min="4" max="4" width="11.125" customWidth="1"/>
    <col min="5" max="5" width="22.75" customWidth="1"/>
    <col min="6" max="6" width="11.125" customWidth="1"/>
    <col min="7" max="7" width="22.75" customWidth="1"/>
    <col min="8" max="8" width="16.25" customWidth="1"/>
    <col min="9" max="9" width="16.375" customWidth="1"/>
    <col min="10" max="13" width="16.25" customWidth="1"/>
    <col min="14" max="16" width="16.375" customWidth="1"/>
    <col min="17" max="22" width="16.25" customWidth="1"/>
    <col min="23" max="23" width="16.375" customWidth="1"/>
  </cols>
  <sheetData>
    <row r="1" customHeight="1" spans="1:23">
      <c r="A1" s="156"/>
      <c r="B1" s="156"/>
      <c r="C1" s="156"/>
      <c r="D1" s="156"/>
      <c r="E1" s="156"/>
      <c r="F1" s="156"/>
      <c r="G1" s="156"/>
      <c r="H1" s="156"/>
      <c r="I1" s="156"/>
      <c r="J1" s="156"/>
      <c r="K1" s="156"/>
      <c r="L1" s="156"/>
      <c r="M1" s="156"/>
      <c r="N1" s="156"/>
      <c r="O1" s="156"/>
      <c r="P1" s="156"/>
      <c r="Q1" s="156"/>
      <c r="R1" s="156"/>
      <c r="S1" s="156"/>
      <c r="T1" s="156"/>
      <c r="U1" s="156"/>
      <c r="V1" s="156"/>
      <c r="W1" s="156"/>
    </row>
    <row r="2" customHeight="1" spans="1:23">
      <c r="A2" s="157" t="s">
        <v>120</v>
      </c>
      <c r="B2" s="157"/>
      <c r="C2" s="157"/>
      <c r="D2" s="157"/>
      <c r="E2" s="157"/>
      <c r="F2" s="157"/>
      <c r="G2" s="157"/>
      <c r="H2" s="157"/>
      <c r="I2" s="157"/>
      <c r="J2" s="157"/>
      <c r="K2" s="157"/>
      <c r="L2" s="157"/>
      <c r="M2" s="157"/>
      <c r="N2" s="157"/>
      <c r="O2" s="157"/>
      <c r="P2" s="157"/>
      <c r="Q2" s="157"/>
      <c r="R2" s="157"/>
      <c r="S2" s="157"/>
      <c r="T2" s="157"/>
      <c r="U2" s="157"/>
      <c r="V2" s="157"/>
      <c r="W2" s="157"/>
    </row>
    <row r="3" ht="28.5" customHeight="1" spans="1:23">
      <c r="A3" s="158" t="s">
        <v>121</v>
      </c>
      <c r="B3" s="158"/>
      <c r="C3" s="158" t="s">
        <v>122</v>
      </c>
      <c r="D3" s="158"/>
      <c r="E3" s="158"/>
      <c r="F3" s="158"/>
      <c r="G3" s="158"/>
      <c r="H3" s="158"/>
      <c r="I3" s="158"/>
      <c r="J3" s="158"/>
      <c r="K3" s="158"/>
      <c r="L3" s="158"/>
      <c r="M3" s="158"/>
      <c r="N3" s="158"/>
      <c r="O3" s="158"/>
      <c r="P3" s="158"/>
      <c r="Q3" s="158"/>
      <c r="R3" s="158"/>
      <c r="S3" s="158"/>
      <c r="T3" s="158"/>
      <c r="U3" s="158"/>
      <c r="V3" s="158"/>
      <c r="W3" s="158"/>
    </row>
    <row r="4" ht="19.5" customHeight="1" spans="1:23">
      <c r="A4" s="159" t="str">
        <f>"单位名称："&amp;"玉溪市不动产登记中心（玉溪市基础地理信息中心）"</f>
        <v>单位名称：玉溪市不动产登记中心（玉溪市基础地理信息中心）</v>
      </c>
      <c r="B4" s="159"/>
      <c r="C4" s="159"/>
      <c r="D4" s="159"/>
      <c r="E4" s="159"/>
      <c r="F4" s="159"/>
      <c r="G4" s="159"/>
      <c r="H4" s="159"/>
      <c r="I4" s="159"/>
      <c r="J4" s="159"/>
      <c r="K4" s="159"/>
      <c r="L4" s="159"/>
      <c r="M4" s="159"/>
      <c r="N4" s="159"/>
      <c r="O4" s="159"/>
      <c r="P4" s="159"/>
      <c r="Q4" s="159"/>
      <c r="R4" s="157"/>
      <c r="S4" s="157"/>
      <c r="T4" s="157"/>
      <c r="U4" s="157"/>
      <c r="V4" s="157"/>
      <c r="W4" s="157" t="s">
        <v>2</v>
      </c>
    </row>
    <row r="5" ht="19.5" customHeight="1" spans="1:23">
      <c r="A5" s="160" t="s">
        <v>123</v>
      </c>
      <c r="B5" s="160" t="s">
        <v>124</v>
      </c>
      <c r="C5" s="160" t="s">
        <v>125</v>
      </c>
      <c r="D5" s="160" t="s">
        <v>126</v>
      </c>
      <c r="E5" s="160" t="s">
        <v>127</v>
      </c>
      <c r="F5" s="160" t="s">
        <v>128</v>
      </c>
      <c r="G5" s="160" t="s">
        <v>129</v>
      </c>
      <c r="H5" s="160" t="s">
        <v>130</v>
      </c>
      <c r="I5" s="160"/>
      <c r="J5" s="160"/>
      <c r="K5" s="160"/>
      <c r="L5" s="160"/>
      <c r="M5" s="160"/>
      <c r="N5" s="160"/>
      <c r="O5" s="160"/>
      <c r="P5" s="160"/>
      <c r="Q5" s="160"/>
      <c r="R5" s="160"/>
      <c r="S5" s="160"/>
      <c r="T5" s="160"/>
      <c r="U5" s="160"/>
      <c r="V5" s="160"/>
      <c r="W5" s="160"/>
    </row>
    <row r="6" ht="19.5" customHeight="1" spans="1:23">
      <c r="A6" s="160"/>
      <c r="B6" s="160"/>
      <c r="C6" s="160"/>
      <c r="D6" s="160"/>
      <c r="E6" s="160"/>
      <c r="F6" s="160"/>
      <c r="G6" s="160"/>
      <c r="H6" s="160" t="s">
        <v>30</v>
      </c>
      <c r="I6" s="160" t="s">
        <v>33</v>
      </c>
      <c r="J6" s="160"/>
      <c r="K6" s="160"/>
      <c r="L6" s="160"/>
      <c r="M6" s="160"/>
      <c r="N6" s="160" t="s">
        <v>131</v>
      </c>
      <c r="O6" s="160"/>
      <c r="P6" s="160"/>
      <c r="Q6" s="160" t="s">
        <v>36</v>
      </c>
      <c r="R6" s="160" t="s">
        <v>70</v>
      </c>
      <c r="S6" s="160"/>
      <c r="T6" s="160"/>
      <c r="U6" s="160"/>
      <c r="V6" s="160"/>
      <c r="W6" s="160"/>
    </row>
    <row r="7" ht="41.25" customHeight="1" spans="1:23">
      <c r="A7" s="160"/>
      <c r="B7" s="160"/>
      <c r="C7" s="160"/>
      <c r="D7" s="160"/>
      <c r="E7" s="160"/>
      <c r="F7" s="160"/>
      <c r="G7" s="160"/>
      <c r="H7" s="160"/>
      <c r="I7" s="160" t="s">
        <v>132</v>
      </c>
      <c r="J7" s="160" t="s">
        <v>133</v>
      </c>
      <c r="K7" s="160" t="s">
        <v>134</v>
      </c>
      <c r="L7" s="160" t="s">
        <v>135</v>
      </c>
      <c r="M7" s="160" t="s">
        <v>136</v>
      </c>
      <c r="N7" s="160" t="s">
        <v>33</v>
      </c>
      <c r="O7" s="160" t="s">
        <v>34</v>
      </c>
      <c r="P7" s="160" t="s">
        <v>35</v>
      </c>
      <c r="Q7" s="160"/>
      <c r="R7" s="160" t="s">
        <v>32</v>
      </c>
      <c r="S7" s="160" t="s">
        <v>39</v>
      </c>
      <c r="T7" s="160" t="s">
        <v>137</v>
      </c>
      <c r="U7" s="160" t="s">
        <v>41</v>
      </c>
      <c r="V7" s="160" t="s">
        <v>42</v>
      </c>
      <c r="W7" s="160" t="s">
        <v>43</v>
      </c>
    </row>
    <row r="8" ht="20.25" customHeight="1" spans="1:23">
      <c r="A8" s="161" t="s">
        <v>44</v>
      </c>
      <c r="B8" s="161" t="s">
        <v>45</v>
      </c>
      <c r="C8" s="162" t="s">
        <v>46</v>
      </c>
      <c r="D8" s="162" t="s">
        <v>47</v>
      </c>
      <c r="E8" s="162" t="s">
        <v>48</v>
      </c>
      <c r="F8" s="162" t="s">
        <v>49</v>
      </c>
      <c r="G8" s="162" t="s">
        <v>50</v>
      </c>
      <c r="H8" s="162" t="s">
        <v>51</v>
      </c>
      <c r="I8" s="162" t="s">
        <v>52</v>
      </c>
      <c r="J8" s="162" t="s">
        <v>53</v>
      </c>
      <c r="K8" s="162" t="s">
        <v>54</v>
      </c>
      <c r="L8" s="162" t="s">
        <v>55</v>
      </c>
      <c r="M8" s="162" t="s">
        <v>56</v>
      </c>
      <c r="N8" s="162" t="s">
        <v>57</v>
      </c>
      <c r="O8" s="162" t="s">
        <v>58</v>
      </c>
      <c r="P8" s="162" t="s">
        <v>59</v>
      </c>
      <c r="Q8" s="162" t="s">
        <v>60</v>
      </c>
      <c r="R8" s="162" t="s">
        <v>61</v>
      </c>
      <c r="S8" s="162" t="s">
        <v>62</v>
      </c>
      <c r="T8" s="162" t="s">
        <v>138</v>
      </c>
      <c r="U8" s="162" t="s">
        <v>139</v>
      </c>
      <c r="V8" s="162" t="s">
        <v>140</v>
      </c>
      <c r="W8" s="162" t="s">
        <v>141</v>
      </c>
    </row>
    <row r="9" ht="34.5" customHeight="1" spans="1:23">
      <c r="A9" s="163" t="s">
        <v>64</v>
      </c>
      <c r="B9" s="164"/>
      <c r="C9" s="165"/>
      <c r="D9" s="159"/>
      <c r="E9" s="159"/>
      <c r="G9" s="159"/>
      <c r="H9" s="167">
        <v>4046289</v>
      </c>
      <c r="I9" s="68">
        <v>4046289</v>
      </c>
      <c r="J9" s="68">
        <v>1862134.49</v>
      </c>
      <c r="K9" s="68"/>
      <c r="L9" s="68">
        <v>2184154.51</v>
      </c>
      <c r="M9" s="68"/>
      <c r="N9" s="68"/>
      <c r="O9" s="68"/>
      <c r="P9" s="68"/>
      <c r="Q9" s="68"/>
      <c r="R9" s="68"/>
      <c r="S9" s="68"/>
      <c r="T9" s="68"/>
      <c r="U9" s="68"/>
      <c r="V9" s="68"/>
      <c r="W9" s="68"/>
    </row>
    <row r="10" ht="27" customHeight="1" spans="1:23">
      <c r="A10" s="163" t="s">
        <v>64</v>
      </c>
      <c r="B10" s="166" t="s">
        <v>142</v>
      </c>
      <c r="C10" s="159" t="s">
        <v>143</v>
      </c>
      <c r="D10" s="159" t="s">
        <v>91</v>
      </c>
      <c r="E10" s="159" t="s">
        <v>144</v>
      </c>
      <c r="F10" s="159" t="s">
        <v>145</v>
      </c>
      <c r="G10" s="159" t="s">
        <v>146</v>
      </c>
      <c r="H10" s="167">
        <v>835992</v>
      </c>
      <c r="I10" s="68">
        <v>835992</v>
      </c>
      <c r="J10" s="68">
        <v>365746.5</v>
      </c>
      <c r="K10" s="68"/>
      <c r="L10" s="68">
        <v>470245.5</v>
      </c>
      <c r="M10" s="68"/>
      <c r="N10" s="68"/>
      <c r="O10" s="68"/>
      <c r="P10" s="68"/>
      <c r="Q10" s="68"/>
      <c r="R10" s="68"/>
      <c r="S10" s="68"/>
      <c r="T10" s="68"/>
      <c r="U10" s="68"/>
      <c r="V10" s="68"/>
      <c r="W10" s="68"/>
    </row>
    <row r="11" ht="27" customHeight="1" spans="1:23">
      <c r="A11" s="163" t="s">
        <v>64</v>
      </c>
      <c r="B11" s="159" t="s">
        <v>142</v>
      </c>
      <c r="C11" s="159" t="s">
        <v>143</v>
      </c>
      <c r="D11" s="159" t="s">
        <v>91</v>
      </c>
      <c r="E11" s="159" t="s">
        <v>144</v>
      </c>
      <c r="F11" s="159" t="s">
        <v>147</v>
      </c>
      <c r="G11" s="159" t="s">
        <v>148</v>
      </c>
      <c r="H11" s="167">
        <v>340500</v>
      </c>
      <c r="I11" s="68">
        <v>340500</v>
      </c>
      <c r="J11" s="68">
        <v>148968.75</v>
      </c>
      <c r="K11" s="159"/>
      <c r="L11" s="68">
        <v>191531.25</v>
      </c>
      <c r="M11" s="159"/>
      <c r="N11" s="68"/>
      <c r="O11" s="68"/>
      <c r="P11" s="159"/>
      <c r="Q11" s="68"/>
      <c r="R11" s="68"/>
      <c r="S11" s="68"/>
      <c r="T11" s="68"/>
      <c r="U11" s="68"/>
      <c r="V11" s="68"/>
      <c r="W11" s="68"/>
    </row>
    <row r="12" ht="27" customHeight="1" spans="1:23">
      <c r="A12" s="163" t="s">
        <v>64</v>
      </c>
      <c r="B12" s="159" t="s">
        <v>142</v>
      </c>
      <c r="C12" s="159" t="s">
        <v>143</v>
      </c>
      <c r="D12" s="159" t="s">
        <v>96</v>
      </c>
      <c r="E12" s="159" t="s">
        <v>149</v>
      </c>
      <c r="F12" s="159" t="s">
        <v>150</v>
      </c>
      <c r="G12" s="159" t="s">
        <v>151</v>
      </c>
      <c r="H12" s="167">
        <v>47676</v>
      </c>
      <c r="I12" s="68">
        <v>47676</v>
      </c>
      <c r="J12" s="68"/>
      <c r="K12" s="159"/>
      <c r="L12" s="68">
        <v>47676</v>
      </c>
      <c r="M12" s="159"/>
      <c r="N12" s="68"/>
      <c r="O12" s="68"/>
      <c r="P12" s="159"/>
      <c r="Q12" s="68"/>
      <c r="R12" s="68"/>
      <c r="S12" s="68"/>
      <c r="T12" s="68"/>
      <c r="U12" s="68"/>
      <c r="V12" s="68"/>
      <c r="W12" s="68"/>
    </row>
    <row r="13" ht="27" customHeight="1" spans="1:23">
      <c r="A13" s="163" t="s">
        <v>64</v>
      </c>
      <c r="B13" s="159" t="s">
        <v>152</v>
      </c>
      <c r="C13" s="159" t="s">
        <v>153</v>
      </c>
      <c r="D13" s="159" t="s">
        <v>81</v>
      </c>
      <c r="E13" s="159" t="s">
        <v>154</v>
      </c>
      <c r="F13" s="159" t="s">
        <v>155</v>
      </c>
      <c r="G13" s="159" t="s">
        <v>156</v>
      </c>
      <c r="H13" s="167">
        <v>293756.16</v>
      </c>
      <c r="I13" s="68">
        <v>293756.16</v>
      </c>
      <c r="J13" s="68">
        <v>73439.04</v>
      </c>
      <c r="K13" s="159"/>
      <c r="L13" s="68">
        <v>220317.12</v>
      </c>
      <c r="M13" s="159"/>
      <c r="N13" s="68"/>
      <c r="O13" s="68"/>
      <c r="P13" s="159"/>
      <c r="Q13" s="68"/>
      <c r="R13" s="68"/>
      <c r="S13" s="68"/>
      <c r="T13" s="68"/>
      <c r="U13" s="68"/>
      <c r="V13" s="68"/>
      <c r="W13" s="68"/>
    </row>
    <row r="14" ht="27" customHeight="1" spans="1:23">
      <c r="A14" s="163" t="s">
        <v>64</v>
      </c>
      <c r="B14" s="159" t="s">
        <v>152</v>
      </c>
      <c r="C14" s="159" t="s">
        <v>153</v>
      </c>
      <c r="D14" s="159" t="s">
        <v>85</v>
      </c>
      <c r="E14" s="159" t="s">
        <v>157</v>
      </c>
      <c r="F14" s="159" t="s">
        <v>158</v>
      </c>
      <c r="G14" s="159" t="s">
        <v>159</v>
      </c>
      <c r="H14" s="167">
        <v>152386.01</v>
      </c>
      <c r="I14" s="68">
        <v>152386.01</v>
      </c>
      <c r="J14" s="68">
        <v>38096.5</v>
      </c>
      <c r="K14" s="159"/>
      <c r="L14" s="68">
        <v>114289.51</v>
      </c>
      <c r="M14" s="159"/>
      <c r="N14" s="68"/>
      <c r="O14" s="68"/>
      <c r="P14" s="159"/>
      <c r="Q14" s="68"/>
      <c r="R14" s="68"/>
      <c r="S14" s="68"/>
      <c r="T14" s="68"/>
      <c r="U14" s="68"/>
      <c r="V14" s="68"/>
      <c r="W14" s="68"/>
    </row>
    <row r="15" ht="27" customHeight="1" spans="1:23">
      <c r="A15" s="163" t="s">
        <v>64</v>
      </c>
      <c r="B15" s="159" t="s">
        <v>152</v>
      </c>
      <c r="C15" s="159" t="s">
        <v>153</v>
      </c>
      <c r="D15" s="159" t="s">
        <v>86</v>
      </c>
      <c r="E15" s="159" t="s">
        <v>160</v>
      </c>
      <c r="F15" s="159" t="s">
        <v>161</v>
      </c>
      <c r="G15" s="159" t="s">
        <v>162</v>
      </c>
      <c r="H15" s="167">
        <v>95398.8</v>
      </c>
      <c r="I15" s="68">
        <v>95398.8</v>
      </c>
      <c r="J15" s="68">
        <v>23849.7</v>
      </c>
      <c r="K15" s="159"/>
      <c r="L15" s="68">
        <v>71549.1</v>
      </c>
      <c r="M15" s="159"/>
      <c r="N15" s="68"/>
      <c r="O15" s="68"/>
      <c r="P15" s="159"/>
      <c r="Q15" s="68"/>
      <c r="R15" s="68"/>
      <c r="S15" s="68"/>
      <c r="T15" s="68"/>
      <c r="U15" s="68"/>
      <c r="V15" s="68"/>
      <c r="W15" s="68"/>
    </row>
    <row r="16" ht="27" customHeight="1" spans="1:23">
      <c r="A16" s="163" t="s">
        <v>64</v>
      </c>
      <c r="B16" s="159" t="s">
        <v>152</v>
      </c>
      <c r="C16" s="159" t="s">
        <v>153</v>
      </c>
      <c r="D16" s="159" t="s">
        <v>87</v>
      </c>
      <c r="E16" s="159" t="s">
        <v>163</v>
      </c>
      <c r="F16" s="159" t="s">
        <v>164</v>
      </c>
      <c r="G16" s="159" t="s">
        <v>165</v>
      </c>
      <c r="H16" s="167">
        <v>15095.5</v>
      </c>
      <c r="I16" s="68">
        <v>15095.5</v>
      </c>
      <c r="J16" s="68">
        <v>9449.88</v>
      </c>
      <c r="K16" s="159"/>
      <c r="L16" s="68">
        <v>5645.62</v>
      </c>
      <c r="M16" s="159"/>
      <c r="N16" s="68"/>
      <c r="O16" s="68"/>
      <c r="P16" s="159"/>
      <c r="Q16" s="68"/>
      <c r="R16" s="68"/>
      <c r="S16" s="68"/>
      <c r="T16" s="68"/>
      <c r="U16" s="68"/>
      <c r="V16" s="68"/>
      <c r="W16" s="68"/>
    </row>
    <row r="17" ht="27" customHeight="1" spans="1:23">
      <c r="A17" s="163" t="s">
        <v>64</v>
      </c>
      <c r="B17" s="159" t="s">
        <v>152</v>
      </c>
      <c r="C17" s="159" t="s">
        <v>153</v>
      </c>
      <c r="D17" s="159" t="s">
        <v>91</v>
      </c>
      <c r="E17" s="159" t="s">
        <v>144</v>
      </c>
      <c r="F17" s="159" t="s">
        <v>164</v>
      </c>
      <c r="G17" s="159" t="s">
        <v>165</v>
      </c>
      <c r="H17" s="167">
        <v>13339.49</v>
      </c>
      <c r="I17" s="68">
        <v>13339.49</v>
      </c>
      <c r="J17" s="68">
        <v>3334.87</v>
      </c>
      <c r="K17" s="159"/>
      <c r="L17" s="68">
        <v>10004.62</v>
      </c>
      <c r="M17" s="159"/>
      <c r="N17" s="68"/>
      <c r="O17" s="68"/>
      <c r="P17" s="159"/>
      <c r="Q17" s="68"/>
      <c r="R17" s="68"/>
      <c r="S17" s="68"/>
      <c r="T17" s="68"/>
      <c r="U17" s="68"/>
      <c r="V17" s="68"/>
      <c r="W17" s="68"/>
    </row>
    <row r="18" ht="27" customHeight="1" spans="1:23">
      <c r="A18" s="163" t="s">
        <v>64</v>
      </c>
      <c r="B18" s="159" t="s">
        <v>166</v>
      </c>
      <c r="C18" s="159" t="s">
        <v>167</v>
      </c>
      <c r="D18" s="159" t="s">
        <v>95</v>
      </c>
      <c r="E18" s="159" t="s">
        <v>167</v>
      </c>
      <c r="F18" s="159" t="s">
        <v>168</v>
      </c>
      <c r="G18" s="159" t="s">
        <v>167</v>
      </c>
      <c r="H18" s="167">
        <v>320472</v>
      </c>
      <c r="I18" s="68">
        <v>320472</v>
      </c>
      <c r="J18" s="68">
        <v>80118</v>
      </c>
      <c r="K18" s="159"/>
      <c r="L18" s="68">
        <v>240354</v>
      </c>
      <c r="M18" s="159"/>
      <c r="N18" s="68"/>
      <c r="O18" s="68"/>
      <c r="P18" s="159"/>
      <c r="Q18" s="68"/>
      <c r="R18" s="68"/>
      <c r="S18" s="68"/>
      <c r="T18" s="68"/>
      <c r="U18" s="68"/>
      <c r="V18" s="68"/>
      <c r="W18" s="68"/>
    </row>
    <row r="19" ht="27" customHeight="1" spans="1:23">
      <c r="A19" s="163" t="s">
        <v>64</v>
      </c>
      <c r="B19" s="159" t="s">
        <v>169</v>
      </c>
      <c r="C19" s="159" t="s">
        <v>170</v>
      </c>
      <c r="D19" s="159" t="s">
        <v>91</v>
      </c>
      <c r="E19" s="159" t="s">
        <v>144</v>
      </c>
      <c r="F19" s="159" t="s">
        <v>171</v>
      </c>
      <c r="G19" s="159" t="s">
        <v>172</v>
      </c>
      <c r="H19" s="167">
        <v>13100</v>
      </c>
      <c r="I19" s="68">
        <v>13100</v>
      </c>
      <c r="J19" s="68"/>
      <c r="K19" s="159"/>
      <c r="L19" s="68">
        <v>13100</v>
      </c>
      <c r="M19" s="159"/>
      <c r="N19" s="68"/>
      <c r="O19" s="68"/>
      <c r="P19" s="159"/>
      <c r="Q19" s="68"/>
      <c r="R19" s="68"/>
      <c r="S19" s="68"/>
      <c r="T19" s="68"/>
      <c r="U19" s="68"/>
      <c r="V19" s="68"/>
      <c r="W19" s="68"/>
    </row>
    <row r="20" ht="27" customHeight="1" spans="1:23">
      <c r="A20" s="163" t="s">
        <v>64</v>
      </c>
      <c r="B20" s="159" t="s">
        <v>173</v>
      </c>
      <c r="C20" s="159" t="s">
        <v>174</v>
      </c>
      <c r="D20" s="159" t="s">
        <v>91</v>
      </c>
      <c r="E20" s="159" t="s">
        <v>144</v>
      </c>
      <c r="F20" s="159" t="s">
        <v>175</v>
      </c>
      <c r="G20" s="159" t="s">
        <v>174</v>
      </c>
      <c r="H20" s="167">
        <v>37673.04</v>
      </c>
      <c r="I20" s="68">
        <v>37673.04</v>
      </c>
      <c r="J20" s="68"/>
      <c r="K20" s="159"/>
      <c r="L20" s="68">
        <v>37673.04</v>
      </c>
      <c r="M20" s="159"/>
      <c r="N20" s="68"/>
      <c r="O20" s="68"/>
      <c r="P20" s="159"/>
      <c r="Q20" s="68"/>
      <c r="R20" s="68"/>
      <c r="S20" s="68"/>
      <c r="T20" s="68"/>
      <c r="U20" s="68"/>
      <c r="V20" s="68"/>
      <c r="W20" s="68"/>
    </row>
    <row r="21" ht="27" customHeight="1" spans="1:23">
      <c r="A21" s="163" t="s">
        <v>64</v>
      </c>
      <c r="B21" s="159" t="s">
        <v>176</v>
      </c>
      <c r="C21" s="159" t="s">
        <v>177</v>
      </c>
      <c r="D21" s="159" t="s">
        <v>80</v>
      </c>
      <c r="E21" s="159" t="s">
        <v>178</v>
      </c>
      <c r="F21" s="159" t="s">
        <v>179</v>
      </c>
      <c r="G21" s="159" t="s">
        <v>180</v>
      </c>
      <c r="H21" s="167">
        <v>600</v>
      </c>
      <c r="I21" s="68">
        <v>600</v>
      </c>
      <c r="J21" s="68">
        <v>600</v>
      </c>
      <c r="K21" s="159"/>
      <c r="L21" s="68"/>
      <c r="M21" s="159"/>
      <c r="N21" s="68"/>
      <c r="O21" s="68"/>
      <c r="P21" s="159"/>
      <c r="Q21" s="68"/>
      <c r="R21" s="68"/>
      <c r="S21" s="68"/>
      <c r="T21" s="68"/>
      <c r="U21" s="68"/>
      <c r="V21" s="68"/>
      <c r="W21" s="68"/>
    </row>
    <row r="22" ht="27" customHeight="1" spans="1:23">
      <c r="A22" s="163" t="s">
        <v>64</v>
      </c>
      <c r="B22" s="159" t="s">
        <v>176</v>
      </c>
      <c r="C22" s="159" t="s">
        <v>177</v>
      </c>
      <c r="D22" s="159" t="s">
        <v>91</v>
      </c>
      <c r="E22" s="159" t="s">
        <v>144</v>
      </c>
      <c r="F22" s="159" t="s">
        <v>181</v>
      </c>
      <c r="G22" s="159" t="s">
        <v>182</v>
      </c>
      <c r="H22" s="167">
        <v>117500</v>
      </c>
      <c r="I22" s="68">
        <v>117500</v>
      </c>
      <c r="J22" s="68">
        <v>26981.25</v>
      </c>
      <c r="K22" s="159"/>
      <c r="L22" s="68">
        <v>90518.75</v>
      </c>
      <c r="M22" s="159"/>
      <c r="N22" s="68"/>
      <c r="O22" s="68"/>
      <c r="P22" s="159"/>
      <c r="Q22" s="68"/>
      <c r="R22" s="68"/>
      <c r="S22" s="68"/>
      <c r="T22" s="68"/>
      <c r="U22" s="68"/>
      <c r="V22" s="68"/>
      <c r="W22" s="68"/>
    </row>
    <row r="23" ht="27" customHeight="1" spans="1:23">
      <c r="A23" s="163" t="s">
        <v>64</v>
      </c>
      <c r="B23" s="159" t="s">
        <v>176</v>
      </c>
      <c r="C23" s="159" t="s">
        <v>177</v>
      </c>
      <c r="D23" s="159" t="s">
        <v>91</v>
      </c>
      <c r="E23" s="159" t="s">
        <v>144</v>
      </c>
      <c r="F23" s="159" t="s">
        <v>183</v>
      </c>
      <c r="G23" s="159" t="s">
        <v>184</v>
      </c>
      <c r="H23" s="167">
        <v>60000</v>
      </c>
      <c r="I23" s="68">
        <v>60000</v>
      </c>
      <c r="J23" s="68">
        <v>15000</v>
      </c>
      <c r="K23" s="159"/>
      <c r="L23" s="68">
        <v>45000</v>
      </c>
      <c r="M23" s="159"/>
      <c r="N23" s="68"/>
      <c r="O23" s="68"/>
      <c r="P23" s="159"/>
      <c r="Q23" s="68"/>
      <c r="R23" s="68"/>
      <c r="S23" s="68"/>
      <c r="T23" s="68"/>
      <c r="U23" s="68"/>
      <c r="V23" s="68"/>
      <c r="W23" s="68"/>
    </row>
    <row r="24" ht="27" customHeight="1" spans="1:23">
      <c r="A24" s="163" t="s">
        <v>64</v>
      </c>
      <c r="B24" s="159" t="s">
        <v>176</v>
      </c>
      <c r="C24" s="159" t="s">
        <v>177</v>
      </c>
      <c r="D24" s="159" t="s">
        <v>91</v>
      </c>
      <c r="E24" s="159" t="s">
        <v>144</v>
      </c>
      <c r="F24" s="159" t="s">
        <v>185</v>
      </c>
      <c r="G24" s="159" t="s">
        <v>186</v>
      </c>
      <c r="H24" s="167">
        <v>20000</v>
      </c>
      <c r="I24" s="68">
        <v>20000</v>
      </c>
      <c r="J24" s="68">
        <v>5000</v>
      </c>
      <c r="K24" s="159"/>
      <c r="L24" s="68">
        <v>15000</v>
      </c>
      <c r="M24" s="159"/>
      <c r="N24" s="68"/>
      <c r="O24" s="68"/>
      <c r="P24" s="159"/>
      <c r="Q24" s="68"/>
      <c r="R24" s="68"/>
      <c r="S24" s="68"/>
      <c r="T24" s="68"/>
      <c r="U24" s="68"/>
      <c r="V24" s="68"/>
      <c r="W24" s="68"/>
    </row>
    <row r="25" ht="27" customHeight="1" spans="1:23">
      <c r="A25" s="163" t="s">
        <v>64</v>
      </c>
      <c r="B25" s="159" t="s">
        <v>176</v>
      </c>
      <c r="C25" s="159" t="s">
        <v>177</v>
      </c>
      <c r="D25" s="159" t="s">
        <v>91</v>
      </c>
      <c r="E25" s="159" t="s">
        <v>144</v>
      </c>
      <c r="F25" s="159" t="s">
        <v>187</v>
      </c>
      <c r="G25" s="159" t="s">
        <v>188</v>
      </c>
      <c r="H25" s="167">
        <v>10000</v>
      </c>
      <c r="I25" s="68">
        <v>10000</v>
      </c>
      <c r="J25" s="68">
        <v>2500</v>
      </c>
      <c r="K25" s="159"/>
      <c r="L25" s="68">
        <v>7500</v>
      </c>
      <c r="M25" s="159"/>
      <c r="N25" s="68"/>
      <c r="O25" s="68"/>
      <c r="P25" s="159"/>
      <c r="Q25" s="68"/>
      <c r="R25" s="68"/>
      <c r="S25" s="68"/>
      <c r="T25" s="68"/>
      <c r="U25" s="68"/>
      <c r="V25" s="68"/>
      <c r="W25" s="68"/>
    </row>
    <row r="26" ht="27" customHeight="1" spans="1:23">
      <c r="A26" s="163" t="s">
        <v>64</v>
      </c>
      <c r="B26" s="159" t="s">
        <v>176</v>
      </c>
      <c r="C26" s="159" t="s">
        <v>177</v>
      </c>
      <c r="D26" s="159" t="s">
        <v>91</v>
      </c>
      <c r="E26" s="159" t="s">
        <v>144</v>
      </c>
      <c r="F26" s="159" t="s">
        <v>189</v>
      </c>
      <c r="G26" s="159" t="s">
        <v>190</v>
      </c>
      <c r="H26" s="167">
        <v>21000</v>
      </c>
      <c r="I26" s="68">
        <v>21000</v>
      </c>
      <c r="J26" s="68">
        <v>5250</v>
      </c>
      <c r="K26" s="159"/>
      <c r="L26" s="68">
        <v>15750</v>
      </c>
      <c r="M26" s="159"/>
      <c r="N26" s="68"/>
      <c r="O26" s="68"/>
      <c r="P26" s="159"/>
      <c r="Q26" s="68"/>
      <c r="R26" s="68"/>
      <c r="S26" s="68"/>
      <c r="T26" s="68"/>
      <c r="U26" s="68"/>
      <c r="V26" s="68"/>
      <c r="W26" s="68"/>
    </row>
    <row r="27" ht="27" customHeight="1" spans="1:23">
      <c r="A27" s="163" t="s">
        <v>64</v>
      </c>
      <c r="B27" s="159" t="s">
        <v>191</v>
      </c>
      <c r="C27" s="159" t="s">
        <v>119</v>
      </c>
      <c r="D27" s="159" t="s">
        <v>91</v>
      </c>
      <c r="E27" s="159" t="s">
        <v>144</v>
      </c>
      <c r="F27" s="159" t="s">
        <v>192</v>
      </c>
      <c r="G27" s="159" t="s">
        <v>119</v>
      </c>
      <c r="H27" s="167">
        <v>13000</v>
      </c>
      <c r="I27" s="68">
        <v>13000</v>
      </c>
      <c r="J27" s="68"/>
      <c r="K27" s="159"/>
      <c r="L27" s="68">
        <v>13000</v>
      </c>
      <c r="M27" s="159"/>
      <c r="N27" s="68"/>
      <c r="O27" s="68"/>
      <c r="P27" s="159"/>
      <c r="Q27" s="68"/>
      <c r="R27" s="68"/>
      <c r="S27" s="68"/>
      <c r="T27" s="68"/>
      <c r="U27" s="68"/>
      <c r="V27" s="68"/>
      <c r="W27" s="68"/>
    </row>
    <row r="28" ht="27" customHeight="1" spans="1:23">
      <c r="A28" s="163" t="s">
        <v>64</v>
      </c>
      <c r="B28" s="159" t="s">
        <v>193</v>
      </c>
      <c r="C28" s="159" t="s">
        <v>194</v>
      </c>
      <c r="D28" s="159" t="s">
        <v>91</v>
      </c>
      <c r="E28" s="159" t="s">
        <v>144</v>
      </c>
      <c r="F28" s="159" t="s">
        <v>147</v>
      </c>
      <c r="G28" s="159" t="s">
        <v>148</v>
      </c>
      <c r="H28" s="167">
        <v>1037400</v>
      </c>
      <c r="I28" s="68">
        <v>1037400</v>
      </c>
      <c r="J28" s="68">
        <v>1037400</v>
      </c>
      <c r="K28" s="159"/>
      <c r="L28" s="68"/>
      <c r="M28" s="159"/>
      <c r="N28" s="68"/>
      <c r="O28" s="68"/>
      <c r="P28" s="159"/>
      <c r="Q28" s="68"/>
      <c r="R28" s="68"/>
      <c r="S28" s="68"/>
      <c r="T28" s="68"/>
      <c r="U28" s="68"/>
      <c r="V28" s="68"/>
      <c r="W28" s="68"/>
    </row>
    <row r="29" ht="27" customHeight="1" spans="1:23">
      <c r="A29" s="163" t="s">
        <v>64</v>
      </c>
      <c r="B29" s="159" t="s">
        <v>195</v>
      </c>
      <c r="C29" s="159" t="s">
        <v>196</v>
      </c>
      <c r="D29" s="159" t="s">
        <v>91</v>
      </c>
      <c r="E29" s="159" t="s">
        <v>144</v>
      </c>
      <c r="F29" s="159" t="s">
        <v>147</v>
      </c>
      <c r="G29" s="159" t="s">
        <v>148</v>
      </c>
      <c r="H29" s="167">
        <v>525000</v>
      </c>
      <c r="I29" s="68">
        <v>525000</v>
      </c>
      <c r="J29" s="68"/>
      <c r="K29" s="159"/>
      <c r="L29" s="68">
        <v>525000</v>
      </c>
      <c r="M29" s="159"/>
      <c r="N29" s="68"/>
      <c r="O29" s="68"/>
      <c r="P29" s="159"/>
      <c r="Q29" s="68"/>
      <c r="R29" s="68"/>
      <c r="S29" s="68"/>
      <c r="T29" s="68"/>
      <c r="U29" s="68"/>
      <c r="V29" s="68"/>
      <c r="W29" s="68"/>
    </row>
    <row r="30" ht="27" customHeight="1" spans="1:23">
      <c r="A30" s="163" t="s">
        <v>64</v>
      </c>
      <c r="B30" s="159" t="s">
        <v>197</v>
      </c>
      <c r="C30" s="159" t="s">
        <v>198</v>
      </c>
      <c r="D30" s="159" t="s">
        <v>92</v>
      </c>
      <c r="E30" s="159" t="s">
        <v>199</v>
      </c>
      <c r="F30" s="159" t="s">
        <v>183</v>
      </c>
      <c r="G30" s="159" t="s">
        <v>184</v>
      </c>
      <c r="H30" s="167">
        <v>30000</v>
      </c>
      <c r="I30" s="68">
        <v>30000</v>
      </c>
      <c r="J30" s="68"/>
      <c r="K30" s="159"/>
      <c r="L30" s="68">
        <v>30000</v>
      </c>
      <c r="M30" s="159"/>
      <c r="N30" s="68"/>
      <c r="O30" s="68"/>
      <c r="P30" s="159"/>
      <c r="Q30" s="68"/>
      <c r="R30" s="68"/>
      <c r="S30" s="68"/>
      <c r="T30" s="68"/>
      <c r="U30" s="68"/>
      <c r="V30" s="68"/>
      <c r="W30" s="68"/>
    </row>
    <row r="31" ht="27" customHeight="1" spans="1:23">
      <c r="A31" s="163" t="s">
        <v>64</v>
      </c>
      <c r="B31" s="159" t="s">
        <v>197</v>
      </c>
      <c r="C31" s="159" t="s">
        <v>198</v>
      </c>
      <c r="D31" s="159" t="s">
        <v>92</v>
      </c>
      <c r="E31" s="159" t="s">
        <v>199</v>
      </c>
      <c r="F31" s="159" t="s">
        <v>185</v>
      </c>
      <c r="G31" s="159" t="s">
        <v>186</v>
      </c>
      <c r="H31" s="167">
        <v>20000</v>
      </c>
      <c r="I31" s="68">
        <v>20000</v>
      </c>
      <c r="J31" s="68"/>
      <c r="K31" s="159"/>
      <c r="L31" s="68">
        <v>20000</v>
      </c>
      <c r="M31" s="159"/>
      <c r="N31" s="68"/>
      <c r="O31" s="68"/>
      <c r="P31" s="159"/>
      <c r="Q31" s="68"/>
      <c r="R31" s="68"/>
      <c r="S31" s="68"/>
      <c r="T31" s="68"/>
      <c r="U31" s="68"/>
      <c r="V31" s="68"/>
      <c r="W31" s="68"/>
    </row>
    <row r="32" ht="27" customHeight="1" spans="1:23">
      <c r="A32" s="163" t="s">
        <v>64</v>
      </c>
      <c r="B32" s="159" t="s">
        <v>200</v>
      </c>
      <c r="C32" s="159" t="s">
        <v>201</v>
      </c>
      <c r="D32" s="159" t="s">
        <v>80</v>
      </c>
      <c r="E32" s="159" t="s">
        <v>178</v>
      </c>
      <c r="F32" s="159" t="s">
        <v>202</v>
      </c>
      <c r="G32" s="159" t="s">
        <v>203</v>
      </c>
      <c r="H32" s="167">
        <v>26400</v>
      </c>
      <c r="I32" s="68">
        <v>26400</v>
      </c>
      <c r="J32" s="68">
        <v>26400</v>
      </c>
      <c r="K32" s="159"/>
      <c r="L32" s="68"/>
      <c r="M32" s="159"/>
      <c r="N32" s="68"/>
      <c r="O32" s="68"/>
      <c r="P32" s="159"/>
      <c r="Q32" s="68"/>
      <c r="R32" s="68"/>
      <c r="S32" s="68"/>
      <c r="T32" s="68"/>
      <c r="U32" s="68"/>
      <c r="V32" s="68"/>
      <c r="W32" s="68"/>
    </row>
    <row r="33" ht="20.25" customHeight="1" spans="1:23">
      <c r="A33" s="162" t="s">
        <v>30</v>
      </c>
      <c r="B33" s="162"/>
      <c r="C33" s="162"/>
      <c r="D33" s="162"/>
      <c r="E33" s="162"/>
      <c r="F33" s="162"/>
      <c r="G33" s="162"/>
      <c r="H33" s="68">
        <v>4046289</v>
      </c>
      <c r="I33" s="68">
        <v>4046289</v>
      </c>
      <c r="J33" s="68">
        <v>1862134.49</v>
      </c>
      <c r="K33" s="68"/>
      <c r="L33" s="68">
        <v>2184154.51</v>
      </c>
      <c r="M33" s="68"/>
      <c r="N33" s="68"/>
      <c r="O33" s="68"/>
      <c r="P33" s="68"/>
      <c r="Q33" s="68"/>
      <c r="R33" s="68"/>
      <c r="S33" s="68"/>
      <c r="T33" s="68"/>
      <c r="U33" s="68"/>
      <c r="V33" s="68"/>
      <c r="W33" s="68"/>
    </row>
  </sheetData>
  <mergeCells count="17">
    <mergeCell ref="A2:W2"/>
    <mergeCell ref="A3:W3"/>
    <mergeCell ref="A4:V4"/>
    <mergeCell ref="H5:W5"/>
    <mergeCell ref="I6:M6"/>
    <mergeCell ref="N6:P6"/>
    <mergeCell ref="R6:W6"/>
    <mergeCell ref="A33:G33"/>
    <mergeCell ref="A5:A7"/>
    <mergeCell ref="B5:B7"/>
    <mergeCell ref="C5:C7"/>
    <mergeCell ref="D5:D7"/>
    <mergeCell ref="E5:E7"/>
    <mergeCell ref="F5:F7"/>
    <mergeCell ref="G5:G7"/>
    <mergeCell ref="H6:H7"/>
    <mergeCell ref="Q6:Q7"/>
  </mergeCells>
  <pageMargins left="0.7" right="0.7" top="0.75" bottom="0.75" header="0.3" footer="0.3"/>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workbookViewId="0">
      <pane ySplit="1" topLeftCell="A2" activePane="bottomLeft" state="frozen"/>
      <selection/>
      <selection pane="bottomLeft" activeCell="F19" sqref="F19"/>
    </sheetView>
  </sheetViews>
  <sheetFormatPr defaultColWidth="9.125" defaultRowHeight="14.25" customHeight="1"/>
  <cols>
    <col min="1" max="1" width="14.625" customWidth="1"/>
    <col min="2" max="2" width="21" customWidth="1"/>
    <col min="3" max="3" width="31.375" customWidth="1"/>
    <col min="4" max="4" width="23.875" customWidth="1"/>
    <col min="5" max="5" width="15.625" customWidth="1"/>
    <col min="6" max="6" width="19.75" customWidth="1"/>
    <col min="7" max="7" width="14.875" customWidth="1"/>
    <col min="8" max="8" width="19.75" customWidth="1"/>
    <col min="9" max="16" width="14.125" customWidth="1"/>
    <col min="17" max="17" width="13.625" customWidth="1"/>
    <col min="18" max="23" width="15.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152"/>
      <c r="F2" s="152"/>
      <c r="G2" s="152"/>
      <c r="H2" s="152"/>
      <c r="K2" s="137"/>
      <c r="N2" s="137"/>
      <c r="O2" s="137"/>
      <c r="P2" s="137"/>
      <c r="U2" s="154"/>
      <c r="W2" s="143" t="s">
        <v>204</v>
      </c>
    </row>
    <row r="3" ht="27.75" customHeight="1" spans="1:23">
      <c r="A3" s="34" t="s">
        <v>205</v>
      </c>
      <c r="B3" s="34"/>
      <c r="C3" s="34"/>
      <c r="D3" s="34"/>
      <c r="E3" s="34"/>
      <c r="F3" s="34"/>
      <c r="G3" s="34"/>
      <c r="H3" s="34"/>
      <c r="I3" s="34"/>
      <c r="J3" s="34"/>
      <c r="K3" s="34"/>
      <c r="L3" s="34"/>
      <c r="M3" s="34"/>
      <c r="N3" s="34"/>
      <c r="O3" s="34"/>
      <c r="P3" s="34"/>
      <c r="Q3" s="34"/>
      <c r="R3" s="34"/>
      <c r="S3" s="34"/>
      <c r="T3" s="34"/>
      <c r="U3" s="34"/>
      <c r="V3" s="34"/>
      <c r="W3" s="34"/>
    </row>
    <row r="4" ht="13.5" customHeight="1" spans="1:23">
      <c r="A4" s="5" t="str">
        <f t="shared" ref="A4:B4" si="0">"单位名称："&amp;"玉溪市不动产登记中心（玉溪市基础地理信息中心）"</f>
        <v>单位名称：玉溪市不动产登记中心（玉溪市基础地理信息中心）</v>
      </c>
      <c r="B4" s="149" t="str">
        <f t="shared" si="0"/>
        <v>单位名称：玉溪市不动产登记中心（玉溪市基础地理信息中心）</v>
      </c>
      <c r="C4" s="149"/>
      <c r="D4" s="149"/>
      <c r="E4" s="149"/>
      <c r="F4" s="149"/>
      <c r="G4" s="149"/>
      <c r="H4" s="149"/>
      <c r="I4" s="149"/>
      <c r="J4" s="23"/>
      <c r="K4" s="23"/>
      <c r="L4" s="23"/>
      <c r="M4" s="23"/>
      <c r="N4" s="23"/>
      <c r="O4" s="23"/>
      <c r="P4" s="23"/>
      <c r="Q4" s="23"/>
      <c r="U4" s="154"/>
      <c r="W4" s="144" t="s">
        <v>2</v>
      </c>
    </row>
    <row r="5" ht="21.75" customHeight="1" spans="1:23">
      <c r="A5" s="7" t="s">
        <v>206</v>
      </c>
      <c r="B5" s="7" t="s">
        <v>124</v>
      </c>
      <c r="C5" s="7" t="s">
        <v>125</v>
      </c>
      <c r="D5" s="7" t="s">
        <v>207</v>
      </c>
      <c r="E5" s="8" t="s">
        <v>126</v>
      </c>
      <c r="F5" s="8" t="s">
        <v>127</v>
      </c>
      <c r="G5" s="8" t="s">
        <v>128</v>
      </c>
      <c r="H5" s="8" t="s">
        <v>129</v>
      </c>
      <c r="I5" s="13" t="s">
        <v>30</v>
      </c>
      <c r="J5" s="13" t="s">
        <v>208</v>
      </c>
      <c r="K5" s="13"/>
      <c r="L5" s="13"/>
      <c r="M5" s="13"/>
      <c r="N5" s="13" t="s">
        <v>131</v>
      </c>
      <c r="O5" s="13"/>
      <c r="P5" s="13"/>
      <c r="Q5" s="8" t="s">
        <v>36</v>
      </c>
      <c r="R5" s="25" t="s">
        <v>209</v>
      </c>
      <c r="S5" s="26"/>
      <c r="T5" s="26"/>
      <c r="U5" s="26"/>
      <c r="V5" s="26"/>
      <c r="W5" s="27"/>
    </row>
    <row r="6" ht="21.75" customHeight="1" spans="1:23">
      <c r="A6" s="9"/>
      <c r="B6" s="9"/>
      <c r="C6" s="9"/>
      <c r="D6" s="9"/>
      <c r="E6" s="10"/>
      <c r="F6" s="10"/>
      <c r="G6" s="10"/>
      <c r="H6" s="10"/>
      <c r="I6" s="13"/>
      <c r="J6" s="153" t="s">
        <v>33</v>
      </c>
      <c r="K6" s="153"/>
      <c r="L6" s="153" t="s">
        <v>34</v>
      </c>
      <c r="M6" s="153" t="s">
        <v>35</v>
      </c>
      <c r="N6" s="8" t="s">
        <v>33</v>
      </c>
      <c r="O6" s="8" t="s">
        <v>34</v>
      </c>
      <c r="P6" s="8" t="s">
        <v>35</v>
      </c>
      <c r="Q6" s="10"/>
      <c r="R6" s="8" t="s">
        <v>32</v>
      </c>
      <c r="S6" s="8" t="s">
        <v>39</v>
      </c>
      <c r="T6" s="8" t="s">
        <v>137</v>
      </c>
      <c r="U6" s="8" t="s">
        <v>41</v>
      </c>
      <c r="V6" s="8" t="s">
        <v>42</v>
      </c>
      <c r="W6" s="8" t="s">
        <v>43</v>
      </c>
    </row>
    <row r="7" ht="40.5" customHeight="1" spans="1:23">
      <c r="A7" s="11"/>
      <c r="B7" s="11"/>
      <c r="C7" s="11"/>
      <c r="D7" s="11"/>
      <c r="E7" s="12"/>
      <c r="F7" s="12"/>
      <c r="G7" s="12"/>
      <c r="H7" s="12"/>
      <c r="I7" s="13"/>
      <c r="J7" s="153" t="s">
        <v>32</v>
      </c>
      <c r="K7" s="153" t="s">
        <v>210</v>
      </c>
      <c r="L7" s="153"/>
      <c r="M7" s="153"/>
      <c r="N7" s="12"/>
      <c r="O7" s="12"/>
      <c r="P7" s="12"/>
      <c r="Q7" s="12"/>
      <c r="R7" s="12"/>
      <c r="S7" s="12"/>
      <c r="T7" s="12"/>
      <c r="U7" s="29"/>
      <c r="V7" s="12"/>
      <c r="W7" s="12"/>
    </row>
    <row r="8" ht="15" customHeight="1" spans="1:23">
      <c r="A8" s="150">
        <v>1</v>
      </c>
      <c r="B8" s="150">
        <v>2</v>
      </c>
      <c r="C8" s="150">
        <v>3</v>
      </c>
      <c r="D8" s="150">
        <v>4</v>
      </c>
      <c r="E8" s="150">
        <v>5</v>
      </c>
      <c r="F8" s="150">
        <v>6</v>
      </c>
      <c r="G8" s="150">
        <v>7</v>
      </c>
      <c r="H8" s="150">
        <v>8</v>
      </c>
      <c r="I8" s="150">
        <v>9</v>
      </c>
      <c r="J8" s="150">
        <v>10</v>
      </c>
      <c r="K8" s="150">
        <v>11</v>
      </c>
      <c r="L8" s="150">
        <v>12</v>
      </c>
      <c r="M8" s="150">
        <v>13</v>
      </c>
      <c r="N8" s="150">
        <v>14</v>
      </c>
      <c r="O8" s="150">
        <v>15</v>
      </c>
      <c r="P8" s="150">
        <v>16</v>
      </c>
      <c r="Q8" s="150">
        <v>17</v>
      </c>
      <c r="R8" s="150">
        <v>18</v>
      </c>
      <c r="S8" s="150">
        <v>19</v>
      </c>
      <c r="T8" s="150">
        <v>20</v>
      </c>
      <c r="U8" s="150">
        <v>21</v>
      </c>
      <c r="V8" s="150">
        <v>22</v>
      </c>
      <c r="W8" s="150">
        <v>23</v>
      </c>
    </row>
    <row r="9" ht="32.85" customHeight="1" spans="1:23">
      <c r="A9" s="18"/>
      <c r="B9" s="151"/>
      <c r="C9" s="18" t="s">
        <v>211</v>
      </c>
      <c r="D9" s="18"/>
      <c r="E9" s="18"/>
      <c r="F9" s="18"/>
      <c r="G9" s="18"/>
      <c r="H9" s="18"/>
      <c r="I9" s="51">
        <v>3500000</v>
      </c>
      <c r="J9" s="51">
        <v>3500000</v>
      </c>
      <c r="K9" s="51">
        <v>3500000</v>
      </c>
      <c r="L9" s="51"/>
      <c r="M9" s="51"/>
      <c r="N9" s="51"/>
      <c r="O9" s="51"/>
      <c r="P9" s="51"/>
      <c r="Q9" s="51"/>
      <c r="R9" s="51"/>
      <c r="S9" s="51"/>
      <c r="T9" s="51"/>
      <c r="U9" s="51"/>
      <c r="V9" s="51"/>
      <c r="W9" s="51"/>
    </row>
    <row r="10" ht="32.85" customHeight="1" spans="1:23">
      <c r="A10" s="18" t="s">
        <v>212</v>
      </c>
      <c r="B10" s="151" t="s">
        <v>213</v>
      </c>
      <c r="C10" s="18" t="s">
        <v>211</v>
      </c>
      <c r="D10" s="18" t="s">
        <v>64</v>
      </c>
      <c r="E10" s="18" t="s">
        <v>90</v>
      </c>
      <c r="F10" s="18" t="s">
        <v>214</v>
      </c>
      <c r="G10" s="18" t="s">
        <v>187</v>
      </c>
      <c r="H10" s="18" t="s">
        <v>188</v>
      </c>
      <c r="I10" s="51">
        <v>3500000</v>
      </c>
      <c r="J10" s="51">
        <v>3500000</v>
      </c>
      <c r="K10" s="51">
        <v>3500000</v>
      </c>
      <c r="L10" s="51"/>
      <c r="M10" s="51"/>
      <c r="N10" s="51"/>
      <c r="O10" s="51"/>
      <c r="P10" s="51"/>
      <c r="Q10" s="51"/>
      <c r="R10" s="51"/>
      <c r="S10" s="51"/>
      <c r="T10" s="51"/>
      <c r="U10" s="51"/>
      <c r="V10" s="51"/>
      <c r="W10" s="51"/>
    </row>
    <row r="11" ht="32.85" customHeight="1" spans="1:23">
      <c r="A11" s="18"/>
      <c r="B11" s="18"/>
      <c r="C11" s="18" t="s">
        <v>215</v>
      </c>
      <c r="D11" s="18"/>
      <c r="E11" s="18"/>
      <c r="F11" s="18"/>
      <c r="G11" s="18"/>
      <c r="H11" s="18"/>
      <c r="I11" s="51">
        <v>165000</v>
      </c>
      <c r="J11" s="51">
        <v>165000</v>
      </c>
      <c r="K11" s="51">
        <v>165000</v>
      </c>
      <c r="L11" s="51"/>
      <c r="M11" s="51"/>
      <c r="N11" s="51"/>
      <c r="O11" s="51"/>
      <c r="P11" s="51"/>
      <c r="Q11" s="51"/>
      <c r="R11" s="51"/>
      <c r="S11" s="51"/>
      <c r="T11" s="51"/>
      <c r="U11" s="51"/>
      <c r="V11" s="51"/>
      <c r="W11" s="51"/>
    </row>
    <row r="12" ht="32.85" customHeight="1" spans="1:23">
      <c r="A12" s="18" t="s">
        <v>212</v>
      </c>
      <c r="B12" s="151" t="s">
        <v>216</v>
      </c>
      <c r="C12" s="18" t="s">
        <v>215</v>
      </c>
      <c r="D12" s="18" t="s">
        <v>64</v>
      </c>
      <c r="E12" s="18" t="s">
        <v>90</v>
      </c>
      <c r="F12" s="18" t="s">
        <v>214</v>
      </c>
      <c r="G12" s="18" t="s">
        <v>187</v>
      </c>
      <c r="H12" s="18" t="s">
        <v>188</v>
      </c>
      <c r="I12" s="51">
        <v>20000</v>
      </c>
      <c r="J12" s="51">
        <v>20000</v>
      </c>
      <c r="K12" s="51">
        <v>20000</v>
      </c>
      <c r="L12" s="51"/>
      <c r="M12" s="51"/>
      <c r="N12" s="51"/>
      <c r="O12" s="51"/>
      <c r="P12" s="51"/>
      <c r="Q12" s="51"/>
      <c r="R12" s="51"/>
      <c r="S12" s="51"/>
      <c r="T12" s="51"/>
      <c r="U12" s="51"/>
      <c r="V12" s="51"/>
      <c r="W12" s="51"/>
    </row>
    <row r="13" ht="32.85" customHeight="1" spans="1:23">
      <c r="A13" s="18" t="s">
        <v>212</v>
      </c>
      <c r="B13" s="151" t="s">
        <v>216</v>
      </c>
      <c r="C13" s="18" t="s">
        <v>215</v>
      </c>
      <c r="D13" s="18" t="s">
        <v>64</v>
      </c>
      <c r="E13" s="18" t="s">
        <v>90</v>
      </c>
      <c r="F13" s="18" t="s">
        <v>214</v>
      </c>
      <c r="G13" s="18" t="s">
        <v>179</v>
      </c>
      <c r="H13" s="18" t="s">
        <v>180</v>
      </c>
      <c r="I13" s="51">
        <v>15000</v>
      </c>
      <c r="J13" s="51">
        <v>15000</v>
      </c>
      <c r="K13" s="51">
        <v>15000</v>
      </c>
      <c r="L13" s="51"/>
      <c r="M13" s="51"/>
      <c r="N13" s="51"/>
      <c r="O13" s="51"/>
      <c r="P13" s="51"/>
      <c r="Q13" s="51"/>
      <c r="R13" s="51"/>
      <c r="S13" s="51"/>
      <c r="T13" s="51"/>
      <c r="U13" s="51"/>
      <c r="V13" s="51"/>
      <c r="W13" s="51"/>
    </row>
    <row r="14" ht="32.85" customHeight="1" spans="1:23">
      <c r="A14" s="18" t="s">
        <v>212</v>
      </c>
      <c r="B14" s="151" t="s">
        <v>216</v>
      </c>
      <c r="C14" s="18" t="s">
        <v>215</v>
      </c>
      <c r="D14" s="18" t="s">
        <v>64</v>
      </c>
      <c r="E14" s="18" t="s">
        <v>92</v>
      </c>
      <c r="F14" s="18" t="s">
        <v>199</v>
      </c>
      <c r="G14" s="18" t="s">
        <v>187</v>
      </c>
      <c r="H14" s="18" t="s">
        <v>188</v>
      </c>
      <c r="I14" s="51">
        <v>130000</v>
      </c>
      <c r="J14" s="51">
        <v>130000</v>
      </c>
      <c r="K14" s="51">
        <v>130000</v>
      </c>
      <c r="L14" s="51"/>
      <c r="M14" s="51"/>
      <c r="N14" s="51"/>
      <c r="O14" s="51"/>
      <c r="P14" s="51"/>
      <c r="Q14" s="51"/>
      <c r="R14" s="51"/>
      <c r="S14" s="51"/>
      <c r="T14" s="51"/>
      <c r="U14" s="51"/>
      <c r="V14" s="51"/>
      <c r="W14" s="51"/>
    </row>
    <row r="15" ht="32.85" customHeight="1" spans="1:23">
      <c r="A15" s="18"/>
      <c r="B15" s="18"/>
      <c r="C15" s="18" t="s">
        <v>217</v>
      </c>
      <c r="D15" s="18"/>
      <c r="E15" s="18"/>
      <c r="F15" s="18"/>
      <c r="G15" s="18"/>
      <c r="H15" s="18"/>
      <c r="I15" s="51">
        <v>1515000</v>
      </c>
      <c r="J15" s="51">
        <v>1515000</v>
      </c>
      <c r="K15" s="51">
        <v>1515000</v>
      </c>
      <c r="L15" s="51"/>
      <c r="M15" s="51"/>
      <c r="N15" s="51"/>
      <c r="O15" s="51"/>
      <c r="P15" s="51"/>
      <c r="Q15" s="51"/>
      <c r="R15" s="51"/>
      <c r="S15" s="51"/>
      <c r="T15" s="51"/>
      <c r="U15" s="51"/>
      <c r="V15" s="51"/>
      <c r="W15" s="51"/>
    </row>
    <row r="16" ht="32.85" customHeight="1" spans="1:23">
      <c r="A16" s="18" t="s">
        <v>212</v>
      </c>
      <c r="B16" s="151" t="s">
        <v>218</v>
      </c>
      <c r="C16" s="18" t="s">
        <v>217</v>
      </c>
      <c r="D16" s="18" t="s">
        <v>64</v>
      </c>
      <c r="E16" s="18" t="s">
        <v>90</v>
      </c>
      <c r="F16" s="18" t="s">
        <v>214</v>
      </c>
      <c r="G16" s="18" t="s">
        <v>179</v>
      </c>
      <c r="H16" s="18" t="s">
        <v>180</v>
      </c>
      <c r="I16" s="51">
        <v>30000</v>
      </c>
      <c r="J16" s="51">
        <v>30000</v>
      </c>
      <c r="K16" s="51">
        <v>30000</v>
      </c>
      <c r="L16" s="51"/>
      <c r="M16" s="51"/>
      <c r="N16" s="51"/>
      <c r="O16" s="51"/>
      <c r="P16" s="51"/>
      <c r="Q16" s="51"/>
      <c r="R16" s="51"/>
      <c r="S16" s="51"/>
      <c r="T16" s="51"/>
      <c r="U16" s="51"/>
      <c r="V16" s="51"/>
      <c r="W16" s="51"/>
    </row>
    <row r="17" ht="32.85" customHeight="1" spans="1:23">
      <c r="A17" s="18" t="s">
        <v>212</v>
      </c>
      <c r="B17" s="151" t="s">
        <v>218</v>
      </c>
      <c r="C17" s="18" t="s">
        <v>217</v>
      </c>
      <c r="D17" s="18" t="s">
        <v>64</v>
      </c>
      <c r="E17" s="18" t="s">
        <v>90</v>
      </c>
      <c r="F17" s="18" t="s">
        <v>214</v>
      </c>
      <c r="G17" s="18" t="s">
        <v>219</v>
      </c>
      <c r="H17" s="18" t="s">
        <v>220</v>
      </c>
      <c r="I17" s="51">
        <v>255000</v>
      </c>
      <c r="J17" s="51">
        <v>255000</v>
      </c>
      <c r="K17" s="51">
        <v>255000</v>
      </c>
      <c r="L17" s="51"/>
      <c r="M17" s="51"/>
      <c r="N17" s="51"/>
      <c r="O17" s="51"/>
      <c r="P17" s="51"/>
      <c r="Q17" s="51"/>
      <c r="R17" s="51"/>
      <c r="S17" s="51"/>
      <c r="T17" s="51"/>
      <c r="U17" s="51"/>
      <c r="V17" s="51"/>
      <c r="W17" s="51"/>
    </row>
    <row r="18" ht="32.85" customHeight="1" spans="1:23">
      <c r="A18" s="18" t="s">
        <v>212</v>
      </c>
      <c r="B18" s="151" t="s">
        <v>218</v>
      </c>
      <c r="C18" s="18" t="s">
        <v>217</v>
      </c>
      <c r="D18" s="18" t="s">
        <v>64</v>
      </c>
      <c r="E18" s="18" t="s">
        <v>90</v>
      </c>
      <c r="F18" s="18" t="s">
        <v>214</v>
      </c>
      <c r="G18" s="18" t="s">
        <v>221</v>
      </c>
      <c r="H18" s="18" t="s">
        <v>222</v>
      </c>
      <c r="I18" s="51">
        <v>1230000</v>
      </c>
      <c r="J18" s="51">
        <v>1230000</v>
      </c>
      <c r="K18" s="51">
        <v>1230000</v>
      </c>
      <c r="L18" s="51"/>
      <c r="M18" s="51"/>
      <c r="N18" s="51"/>
      <c r="O18" s="51"/>
      <c r="P18" s="51"/>
      <c r="Q18" s="51"/>
      <c r="R18" s="51"/>
      <c r="S18" s="51"/>
      <c r="T18" s="51"/>
      <c r="U18" s="51"/>
      <c r="V18" s="51"/>
      <c r="W18" s="51"/>
    </row>
    <row r="19" ht="32.85" customHeight="1" spans="1:23">
      <c r="A19" s="18"/>
      <c r="B19" s="18"/>
      <c r="C19" s="18" t="s">
        <v>223</v>
      </c>
      <c r="D19" s="18"/>
      <c r="E19" s="18"/>
      <c r="F19" s="18"/>
      <c r="G19" s="18"/>
      <c r="H19" s="18"/>
      <c r="I19" s="51">
        <v>200000</v>
      </c>
      <c r="J19" s="51">
        <v>200000</v>
      </c>
      <c r="K19" s="51">
        <v>200000</v>
      </c>
      <c r="L19" s="51"/>
      <c r="M19" s="51"/>
      <c r="N19" s="51"/>
      <c r="O19" s="51"/>
      <c r="P19" s="51"/>
      <c r="Q19" s="51"/>
      <c r="R19" s="51"/>
      <c r="S19" s="51"/>
      <c r="T19" s="51"/>
      <c r="U19" s="51"/>
      <c r="V19" s="51"/>
      <c r="W19" s="51"/>
    </row>
    <row r="20" ht="32.85" customHeight="1" spans="1:23">
      <c r="A20" s="18" t="s">
        <v>212</v>
      </c>
      <c r="B20" s="151" t="s">
        <v>224</v>
      </c>
      <c r="C20" s="18" t="s">
        <v>223</v>
      </c>
      <c r="D20" s="18" t="s">
        <v>64</v>
      </c>
      <c r="E20" s="18" t="s">
        <v>92</v>
      </c>
      <c r="F20" s="18" t="s">
        <v>199</v>
      </c>
      <c r="G20" s="18" t="s">
        <v>225</v>
      </c>
      <c r="H20" s="18" t="s">
        <v>226</v>
      </c>
      <c r="I20" s="51">
        <v>200000</v>
      </c>
      <c r="J20" s="51">
        <v>200000</v>
      </c>
      <c r="K20" s="51">
        <v>200000</v>
      </c>
      <c r="L20" s="51"/>
      <c r="M20" s="51"/>
      <c r="N20" s="51"/>
      <c r="O20" s="51"/>
      <c r="P20" s="51"/>
      <c r="Q20" s="51"/>
      <c r="R20" s="51"/>
      <c r="S20" s="51"/>
      <c r="T20" s="51"/>
      <c r="U20" s="51"/>
      <c r="V20" s="51"/>
      <c r="W20" s="51"/>
    </row>
    <row r="21" ht="32.85" customHeight="1" spans="1:23">
      <c r="A21" s="18"/>
      <c r="B21" s="18"/>
      <c r="C21" s="18" t="s">
        <v>227</v>
      </c>
      <c r="D21" s="18"/>
      <c r="E21" s="18"/>
      <c r="F21" s="18"/>
      <c r="G21" s="18"/>
      <c r="H21" s="18"/>
      <c r="I21" s="51">
        <v>150000</v>
      </c>
      <c r="J21" s="51">
        <v>150000</v>
      </c>
      <c r="K21" s="51">
        <v>150000</v>
      </c>
      <c r="L21" s="51"/>
      <c r="M21" s="51"/>
      <c r="N21" s="51"/>
      <c r="O21" s="51"/>
      <c r="P21" s="51"/>
      <c r="Q21" s="51"/>
      <c r="R21" s="51"/>
      <c r="S21" s="51"/>
      <c r="T21" s="51"/>
      <c r="U21" s="51"/>
      <c r="V21" s="51"/>
      <c r="W21" s="51"/>
    </row>
    <row r="22" ht="32.85" customHeight="1" spans="1:23">
      <c r="A22" s="18" t="s">
        <v>212</v>
      </c>
      <c r="B22" s="151" t="s">
        <v>228</v>
      </c>
      <c r="C22" s="18" t="s">
        <v>227</v>
      </c>
      <c r="D22" s="18" t="s">
        <v>64</v>
      </c>
      <c r="E22" s="18" t="s">
        <v>90</v>
      </c>
      <c r="F22" s="18" t="s">
        <v>214</v>
      </c>
      <c r="G22" s="18" t="s">
        <v>225</v>
      </c>
      <c r="H22" s="18" t="s">
        <v>226</v>
      </c>
      <c r="I22" s="51">
        <v>50000</v>
      </c>
      <c r="J22" s="51">
        <v>50000</v>
      </c>
      <c r="K22" s="51">
        <v>50000</v>
      </c>
      <c r="L22" s="51"/>
      <c r="M22" s="51"/>
      <c r="N22" s="51"/>
      <c r="O22" s="51"/>
      <c r="P22" s="51"/>
      <c r="Q22" s="51"/>
      <c r="R22" s="51"/>
      <c r="S22" s="51"/>
      <c r="T22" s="51"/>
      <c r="U22" s="51"/>
      <c r="V22" s="51"/>
      <c r="W22" s="51"/>
    </row>
    <row r="23" ht="32.85" customHeight="1" spans="1:23">
      <c r="A23" s="18" t="s">
        <v>212</v>
      </c>
      <c r="B23" s="151" t="s">
        <v>228</v>
      </c>
      <c r="C23" s="18" t="s">
        <v>227</v>
      </c>
      <c r="D23" s="18" t="s">
        <v>64</v>
      </c>
      <c r="E23" s="18" t="s">
        <v>90</v>
      </c>
      <c r="F23" s="18" t="s">
        <v>214</v>
      </c>
      <c r="G23" s="18" t="s">
        <v>221</v>
      </c>
      <c r="H23" s="18" t="s">
        <v>222</v>
      </c>
      <c r="I23" s="51">
        <v>100000</v>
      </c>
      <c r="J23" s="51">
        <v>100000</v>
      </c>
      <c r="K23" s="51">
        <v>100000</v>
      </c>
      <c r="L23" s="51"/>
      <c r="M23" s="51"/>
      <c r="N23" s="51"/>
      <c r="O23" s="51"/>
      <c r="P23" s="51"/>
      <c r="Q23" s="51"/>
      <c r="R23" s="51"/>
      <c r="S23" s="51"/>
      <c r="T23" s="51"/>
      <c r="U23" s="51"/>
      <c r="V23" s="51"/>
      <c r="W23" s="51"/>
    </row>
    <row r="24" ht="32.85" customHeight="1" spans="1:23">
      <c r="A24" s="18"/>
      <c r="B24" s="18"/>
      <c r="C24" s="18" t="s">
        <v>229</v>
      </c>
      <c r="D24" s="18"/>
      <c r="E24" s="18"/>
      <c r="F24" s="18"/>
      <c r="G24" s="18"/>
      <c r="H24" s="18"/>
      <c r="I24" s="51">
        <v>294000</v>
      </c>
      <c r="J24" s="51">
        <v>294000</v>
      </c>
      <c r="K24" s="51">
        <v>294000</v>
      </c>
      <c r="L24" s="51"/>
      <c r="M24" s="51"/>
      <c r="N24" s="51"/>
      <c r="O24" s="51"/>
      <c r="P24" s="51"/>
      <c r="Q24" s="51"/>
      <c r="R24" s="51"/>
      <c r="S24" s="51"/>
      <c r="T24" s="51"/>
      <c r="U24" s="51"/>
      <c r="V24" s="51"/>
      <c r="W24" s="51"/>
    </row>
    <row r="25" ht="32.85" customHeight="1" spans="1:23">
      <c r="A25" s="18" t="s">
        <v>212</v>
      </c>
      <c r="B25" s="151" t="s">
        <v>230</v>
      </c>
      <c r="C25" s="18" t="s">
        <v>229</v>
      </c>
      <c r="D25" s="18" t="s">
        <v>64</v>
      </c>
      <c r="E25" s="18" t="s">
        <v>90</v>
      </c>
      <c r="F25" s="18" t="s">
        <v>214</v>
      </c>
      <c r="G25" s="18" t="s">
        <v>231</v>
      </c>
      <c r="H25" s="18" t="s">
        <v>232</v>
      </c>
      <c r="I25" s="51">
        <v>294000</v>
      </c>
      <c r="J25" s="51">
        <v>294000</v>
      </c>
      <c r="K25" s="51">
        <v>294000</v>
      </c>
      <c r="L25" s="51"/>
      <c r="M25" s="51"/>
      <c r="N25" s="51"/>
      <c r="O25" s="51"/>
      <c r="P25" s="51"/>
      <c r="Q25" s="51"/>
      <c r="R25" s="51"/>
      <c r="S25" s="51"/>
      <c r="T25" s="51"/>
      <c r="U25" s="51"/>
      <c r="V25" s="51"/>
      <c r="W25" s="51"/>
    </row>
    <row r="26" ht="18.75" customHeight="1" spans="1:23">
      <c r="A26" s="44" t="s">
        <v>233</v>
      </c>
      <c r="B26" s="45"/>
      <c r="C26" s="45"/>
      <c r="D26" s="45"/>
      <c r="E26" s="45"/>
      <c r="F26" s="45"/>
      <c r="G26" s="45"/>
      <c r="H26" s="52"/>
      <c r="I26" s="51">
        <v>5824000</v>
      </c>
      <c r="J26" s="51">
        <v>5824000</v>
      </c>
      <c r="K26" s="51">
        <v>5824000</v>
      </c>
      <c r="L26" s="51"/>
      <c r="M26" s="51"/>
      <c r="N26" s="51"/>
      <c r="O26" s="51"/>
      <c r="P26" s="51"/>
      <c r="Q26" s="51"/>
      <c r="R26" s="51"/>
      <c r="S26" s="51"/>
      <c r="T26" s="51"/>
      <c r="U26" s="51"/>
      <c r="V26" s="51"/>
      <c r="W26" s="51"/>
    </row>
  </sheetData>
  <mergeCells count="28">
    <mergeCell ref="A3:W3"/>
    <mergeCell ref="A4:I4"/>
    <mergeCell ref="J5:M5"/>
    <mergeCell ref="N5:P5"/>
    <mergeCell ref="R5:W5"/>
    <mergeCell ref="J6:K6"/>
    <mergeCell ref="A26:H2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9"/>
  <sheetViews>
    <sheetView showZeros="0" workbookViewId="0">
      <pane ySplit="1" topLeftCell="A2" activePane="bottomLeft" state="frozen"/>
      <selection/>
      <selection pane="bottomLeft" activeCell="C16" sqref="C16"/>
    </sheetView>
  </sheetViews>
  <sheetFormatPr defaultColWidth="9.125" defaultRowHeight="12" customHeight="1"/>
  <cols>
    <col min="1" max="1" width="22.5" customWidth="1"/>
    <col min="2" max="2" width="45" customWidth="1"/>
    <col min="3" max="3" width="17.125" customWidth="1"/>
    <col min="4" max="4" width="15.875" customWidth="1"/>
    <col min="5" max="5" width="34.25" customWidth="1"/>
    <col min="6" max="6" width="11.25" customWidth="1"/>
    <col min="7" max="7" width="10.375" customWidth="1"/>
    <col min="8" max="8" width="9.375" customWidth="1"/>
    <col min="9" max="9" width="13.375" customWidth="1"/>
    <col min="10" max="10" width="34.375" customWidth="1"/>
  </cols>
  <sheetData>
    <row r="1" customHeight="1" spans="1:10">
      <c r="A1" s="1"/>
      <c r="B1" s="1"/>
      <c r="C1" s="1"/>
      <c r="D1" s="1"/>
      <c r="E1" s="1"/>
      <c r="F1" s="1"/>
      <c r="G1" s="1"/>
      <c r="H1" s="1"/>
      <c r="I1" s="1"/>
      <c r="J1" s="1"/>
    </row>
    <row r="2" customHeight="1" spans="10:10">
      <c r="J2" s="148" t="s">
        <v>234</v>
      </c>
    </row>
    <row r="3" ht="28.5" customHeight="1" spans="1:10">
      <c r="A3" s="145" t="s">
        <v>235</v>
      </c>
      <c r="B3" s="34"/>
      <c r="C3" s="34"/>
      <c r="D3" s="34"/>
      <c r="E3" s="34"/>
      <c r="F3" s="106"/>
      <c r="G3" s="34"/>
      <c r="H3" s="106"/>
      <c r="I3" s="106"/>
      <c r="J3" s="34"/>
    </row>
    <row r="4" ht="15" customHeight="1" spans="1:1">
      <c r="A4" s="5" t="str">
        <f>"单位名称："&amp;"玉溪市不动产登记中心（玉溪市基础地理信息中心）"</f>
        <v>单位名称：玉溪市不动产登记中心（玉溪市基础地理信息中心）</v>
      </c>
    </row>
    <row r="5" ht="14.25" customHeight="1" spans="1:10">
      <c r="A5" s="72" t="s">
        <v>236</v>
      </c>
      <c r="B5" s="72" t="s">
        <v>237</v>
      </c>
      <c r="C5" s="72" t="s">
        <v>238</v>
      </c>
      <c r="D5" s="72" t="s">
        <v>239</v>
      </c>
      <c r="E5" s="72" t="s">
        <v>240</v>
      </c>
      <c r="F5" s="58" t="s">
        <v>241</v>
      </c>
      <c r="G5" s="72" t="s">
        <v>242</v>
      </c>
      <c r="H5" s="58" t="s">
        <v>243</v>
      </c>
      <c r="I5" s="58" t="s">
        <v>244</v>
      </c>
      <c r="J5" s="72" t="s">
        <v>245</v>
      </c>
    </row>
    <row r="6" ht="14.25" customHeight="1" spans="1:10">
      <c r="A6" s="72">
        <v>1</v>
      </c>
      <c r="B6" s="72">
        <v>2</v>
      </c>
      <c r="C6" s="72">
        <v>3</v>
      </c>
      <c r="D6" s="72">
        <v>4</v>
      </c>
      <c r="E6" s="72">
        <v>5</v>
      </c>
      <c r="F6" s="58">
        <v>6</v>
      </c>
      <c r="G6" s="72">
        <v>7</v>
      </c>
      <c r="H6" s="58">
        <v>8</v>
      </c>
      <c r="I6" s="58">
        <v>9</v>
      </c>
      <c r="J6" s="72">
        <v>10</v>
      </c>
    </row>
    <row r="7" ht="33.75" customHeight="1" spans="1:10">
      <c r="A7" s="18" t="s">
        <v>64</v>
      </c>
      <c r="B7" s="73"/>
      <c r="C7" s="73"/>
      <c r="D7" s="73"/>
      <c r="E7" s="76"/>
      <c r="F7" s="77"/>
      <c r="G7" s="76"/>
      <c r="H7" s="77"/>
      <c r="I7" s="77"/>
      <c r="J7" s="76"/>
    </row>
    <row r="8" ht="33.75" customHeight="1" spans="1:10">
      <c r="A8" s="18" t="s">
        <v>227</v>
      </c>
      <c r="B8" s="18" t="s">
        <v>246</v>
      </c>
      <c r="C8" s="18" t="s">
        <v>247</v>
      </c>
      <c r="D8" s="18" t="s">
        <v>248</v>
      </c>
      <c r="E8" s="18" t="s">
        <v>249</v>
      </c>
      <c r="F8" s="18" t="s">
        <v>250</v>
      </c>
      <c r="G8" s="42" t="s">
        <v>251</v>
      </c>
      <c r="H8" s="18" t="s">
        <v>252</v>
      </c>
      <c r="I8" s="18" t="s">
        <v>253</v>
      </c>
      <c r="J8" s="18" t="s">
        <v>254</v>
      </c>
    </row>
    <row r="9" ht="33.75" customHeight="1" spans="1:10">
      <c r="A9" s="18" t="s">
        <v>227</v>
      </c>
      <c r="B9" s="18" t="s">
        <v>246</v>
      </c>
      <c r="C9" s="18" t="s">
        <v>255</v>
      </c>
      <c r="D9" s="18" t="s">
        <v>256</v>
      </c>
      <c r="E9" s="18" t="s">
        <v>257</v>
      </c>
      <c r="F9" s="18" t="s">
        <v>258</v>
      </c>
      <c r="G9" s="42" t="s">
        <v>259</v>
      </c>
      <c r="H9" s="18" t="s">
        <v>260</v>
      </c>
      <c r="I9" s="18" t="s">
        <v>253</v>
      </c>
      <c r="J9" s="18" t="s">
        <v>261</v>
      </c>
    </row>
    <row r="10" ht="33.75" customHeight="1" spans="1:10">
      <c r="A10" s="18" t="s">
        <v>227</v>
      </c>
      <c r="B10" s="18" t="s">
        <v>246</v>
      </c>
      <c r="C10" s="18" t="s">
        <v>255</v>
      </c>
      <c r="D10" s="18" t="s">
        <v>256</v>
      </c>
      <c r="E10" s="18" t="s">
        <v>262</v>
      </c>
      <c r="F10" s="18" t="s">
        <v>258</v>
      </c>
      <c r="G10" s="42" t="s">
        <v>263</v>
      </c>
      <c r="H10" s="18" t="s">
        <v>264</v>
      </c>
      <c r="I10" s="18" t="s">
        <v>253</v>
      </c>
      <c r="J10" s="18" t="s">
        <v>265</v>
      </c>
    </row>
    <row r="11" ht="33.75" customHeight="1" spans="1:10">
      <c r="A11" s="18" t="s">
        <v>227</v>
      </c>
      <c r="B11" s="18" t="s">
        <v>246</v>
      </c>
      <c r="C11" s="18" t="s">
        <v>255</v>
      </c>
      <c r="D11" s="18" t="s">
        <v>266</v>
      </c>
      <c r="E11" s="18" t="s">
        <v>267</v>
      </c>
      <c r="F11" s="18" t="s">
        <v>258</v>
      </c>
      <c r="G11" s="42" t="s">
        <v>268</v>
      </c>
      <c r="H11" s="18" t="s">
        <v>269</v>
      </c>
      <c r="I11" s="18" t="s">
        <v>253</v>
      </c>
      <c r="J11" s="18" t="s">
        <v>270</v>
      </c>
    </row>
    <row r="12" ht="33.75" customHeight="1" spans="1:10">
      <c r="A12" s="18" t="s">
        <v>227</v>
      </c>
      <c r="B12" s="18" t="s">
        <v>246</v>
      </c>
      <c r="C12" s="18" t="s">
        <v>271</v>
      </c>
      <c r="D12" s="18" t="s">
        <v>272</v>
      </c>
      <c r="E12" s="18" t="s">
        <v>273</v>
      </c>
      <c r="F12" s="18" t="s">
        <v>258</v>
      </c>
      <c r="G12" s="42" t="s">
        <v>274</v>
      </c>
      <c r="H12" s="18" t="s">
        <v>252</v>
      </c>
      <c r="I12" s="18" t="s">
        <v>253</v>
      </c>
      <c r="J12" s="18" t="s">
        <v>275</v>
      </c>
    </row>
    <row r="13" ht="33.75" customHeight="1" spans="1:10">
      <c r="A13" s="18" t="s">
        <v>229</v>
      </c>
      <c r="B13" s="18" t="s">
        <v>276</v>
      </c>
      <c r="C13" s="18" t="s">
        <v>247</v>
      </c>
      <c r="D13" s="18" t="s">
        <v>277</v>
      </c>
      <c r="E13" s="18" t="s">
        <v>278</v>
      </c>
      <c r="F13" s="18" t="s">
        <v>250</v>
      </c>
      <c r="G13" s="42" t="s">
        <v>57</v>
      </c>
      <c r="H13" s="18" t="s">
        <v>279</v>
      </c>
      <c r="I13" s="18" t="s">
        <v>253</v>
      </c>
      <c r="J13" s="18" t="s">
        <v>280</v>
      </c>
    </row>
    <row r="14" ht="33.75" customHeight="1" spans="1:10">
      <c r="A14" s="18" t="s">
        <v>229</v>
      </c>
      <c r="B14" s="18" t="s">
        <v>276</v>
      </c>
      <c r="C14" s="18" t="s">
        <v>247</v>
      </c>
      <c r="D14" s="18" t="s">
        <v>248</v>
      </c>
      <c r="E14" s="18" t="s">
        <v>249</v>
      </c>
      <c r="F14" s="18" t="s">
        <v>258</v>
      </c>
      <c r="G14" s="42" t="s">
        <v>251</v>
      </c>
      <c r="H14" s="18" t="s">
        <v>252</v>
      </c>
      <c r="I14" s="18" t="s">
        <v>253</v>
      </c>
      <c r="J14" s="18" t="s">
        <v>254</v>
      </c>
    </row>
    <row r="15" ht="33.75" customHeight="1" spans="1:10">
      <c r="A15" s="18" t="s">
        <v>229</v>
      </c>
      <c r="B15" s="18" t="s">
        <v>276</v>
      </c>
      <c r="C15" s="18" t="s">
        <v>247</v>
      </c>
      <c r="D15" s="18" t="s">
        <v>248</v>
      </c>
      <c r="E15" s="18" t="s">
        <v>281</v>
      </c>
      <c r="F15" s="18" t="s">
        <v>258</v>
      </c>
      <c r="G15" s="42" t="s">
        <v>282</v>
      </c>
      <c r="H15" s="18" t="s">
        <v>252</v>
      </c>
      <c r="I15" s="18" t="s">
        <v>253</v>
      </c>
      <c r="J15" s="18" t="s">
        <v>283</v>
      </c>
    </row>
    <row r="16" ht="33.75" customHeight="1" spans="1:10">
      <c r="A16" s="18" t="s">
        <v>229</v>
      </c>
      <c r="B16" s="18" t="s">
        <v>276</v>
      </c>
      <c r="C16" s="18" t="s">
        <v>255</v>
      </c>
      <c r="D16" s="18" t="s">
        <v>256</v>
      </c>
      <c r="E16" s="18" t="s">
        <v>257</v>
      </c>
      <c r="F16" s="18" t="s">
        <v>258</v>
      </c>
      <c r="G16" s="42" t="s">
        <v>259</v>
      </c>
      <c r="H16" s="18" t="s">
        <v>260</v>
      </c>
      <c r="I16" s="18" t="s">
        <v>253</v>
      </c>
      <c r="J16" s="18" t="s">
        <v>261</v>
      </c>
    </row>
    <row r="17" ht="33.75" customHeight="1" spans="1:10">
      <c r="A17" s="18" t="s">
        <v>229</v>
      </c>
      <c r="B17" s="18" t="s">
        <v>276</v>
      </c>
      <c r="C17" s="18" t="s">
        <v>255</v>
      </c>
      <c r="D17" s="18" t="s">
        <v>256</v>
      </c>
      <c r="E17" s="18" t="s">
        <v>284</v>
      </c>
      <c r="F17" s="18" t="s">
        <v>258</v>
      </c>
      <c r="G17" s="42" t="s">
        <v>263</v>
      </c>
      <c r="H17" s="18" t="s">
        <v>264</v>
      </c>
      <c r="I17" s="18" t="s">
        <v>253</v>
      </c>
      <c r="J17" s="18" t="s">
        <v>285</v>
      </c>
    </row>
    <row r="18" ht="33.75" customHeight="1" spans="1:10">
      <c r="A18" s="18" t="s">
        <v>229</v>
      </c>
      <c r="B18" s="18" t="s">
        <v>276</v>
      </c>
      <c r="C18" s="18" t="s">
        <v>255</v>
      </c>
      <c r="D18" s="18" t="s">
        <v>266</v>
      </c>
      <c r="E18" s="18" t="s">
        <v>267</v>
      </c>
      <c r="F18" s="18" t="s">
        <v>258</v>
      </c>
      <c r="G18" s="42" t="s">
        <v>268</v>
      </c>
      <c r="H18" s="18" t="s">
        <v>269</v>
      </c>
      <c r="I18" s="18" t="s">
        <v>253</v>
      </c>
      <c r="J18" s="18" t="s">
        <v>270</v>
      </c>
    </row>
    <row r="19" ht="33.75" customHeight="1" spans="1:10">
      <c r="A19" s="18" t="s">
        <v>229</v>
      </c>
      <c r="B19" s="18" t="s">
        <v>276</v>
      </c>
      <c r="C19" s="18" t="s">
        <v>271</v>
      </c>
      <c r="D19" s="18" t="s">
        <v>272</v>
      </c>
      <c r="E19" s="18" t="s">
        <v>273</v>
      </c>
      <c r="F19" s="18" t="s">
        <v>258</v>
      </c>
      <c r="G19" s="42" t="s">
        <v>274</v>
      </c>
      <c r="H19" s="18" t="s">
        <v>252</v>
      </c>
      <c r="I19" s="18" t="s">
        <v>253</v>
      </c>
      <c r="J19" s="18" t="s">
        <v>275</v>
      </c>
    </row>
    <row r="20" ht="33.75" customHeight="1" spans="1:10">
      <c r="A20" s="18" t="s">
        <v>223</v>
      </c>
      <c r="B20" s="146" t="s">
        <v>286</v>
      </c>
      <c r="C20" s="18" t="s">
        <v>247</v>
      </c>
      <c r="D20" s="18" t="s">
        <v>277</v>
      </c>
      <c r="E20" s="18" t="s">
        <v>278</v>
      </c>
      <c r="F20" s="18" t="s">
        <v>250</v>
      </c>
      <c r="G20" s="42" t="s">
        <v>282</v>
      </c>
      <c r="H20" s="18" t="s">
        <v>252</v>
      </c>
      <c r="I20" s="18" t="s">
        <v>253</v>
      </c>
      <c r="J20" s="18" t="s">
        <v>287</v>
      </c>
    </row>
    <row r="21" ht="33.75" customHeight="1" spans="1:10">
      <c r="A21" s="18" t="s">
        <v>223</v>
      </c>
      <c r="B21" s="147" t="s">
        <v>288</v>
      </c>
      <c r="C21" s="18" t="s">
        <v>247</v>
      </c>
      <c r="D21" s="18" t="s">
        <v>248</v>
      </c>
      <c r="E21" s="18" t="s">
        <v>289</v>
      </c>
      <c r="F21" s="18" t="s">
        <v>250</v>
      </c>
      <c r="G21" s="42" t="s">
        <v>282</v>
      </c>
      <c r="H21" s="18" t="s">
        <v>252</v>
      </c>
      <c r="I21" s="18" t="s">
        <v>253</v>
      </c>
      <c r="J21" s="18" t="s">
        <v>290</v>
      </c>
    </row>
    <row r="22" ht="33.75" customHeight="1" spans="1:10">
      <c r="A22" s="18" t="s">
        <v>223</v>
      </c>
      <c r="B22" s="147" t="s">
        <v>288</v>
      </c>
      <c r="C22" s="18" t="s">
        <v>247</v>
      </c>
      <c r="D22" s="18" t="s">
        <v>248</v>
      </c>
      <c r="E22" s="18" t="s">
        <v>249</v>
      </c>
      <c r="F22" s="18" t="s">
        <v>258</v>
      </c>
      <c r="G22" s="42" t="s">
        <v>251</v>
      </c>
      <c r="H22" s="18" t="s">
        <v>252</v>
      </c>
      <c r="I22" s="18" t="s">
        <v>253</v>
      </c>
      <c r="J22" s="18" t="s">
        <v>291</v>
      </c>
    </row>
    <row r="23" ht="33.75" customHeight="1" spans="1:10">
      <c r="A23" s="18" t="s">
        <v>223</v>
      </c>
      <c r="B23" s="147" t="s">
        <v>288</v>
      </c>
      <c r="C23" s="18" t="s">
        <v>247</v>
      </c>
      <c r="D23" s="18" t="s">
        <v>292</v>
      </c>
      <c r="E23" s="18" t="s">
        <v>293</v>
      </c>
      <c r="F23" s="18" t="s">
        <v>258</v>
      </c>
      <c r="G23" s="42" t="s">
        <v>294</v>
      </c>
      <c r="H23" s="18" t="s">
        <v>252</v>
      </c>
      <c r="I23" s="18" t="s">
        <v>253</v>
      </c>
      <c r="J23" s="18" t="s">
        <v>295</v>
      </c>
    </row>
    <row r="24" ht="33.75" customHeight="1" spans="1:10">
      <c r="A24" s="18" t="s">
        <v>223</v>
      </c>
      <c r="B24" s="147" t="s">
        <v>288</v>
      </c>
      <c r="C24" s="18" t="s">
        <v>255</v>
      </c>
      <c r="D24" s="18" t="s">
        <v>256</v>
      </c>
      <c r="E24" s="18" t="s">
        <v>257</v>
      </c>
      <c r="F24" s="18" t="s">
        <v>250</v>
      </c>
      <c r="G24" s="42" t="s">
        <v>296</v>
      </c>
      <c r="H24" s="18" t="s">
        <v>260</v>
      </c>
      <c r="I24" s="18" t="s">
        <v>253</v>
      </c>
      <c r="J24" s="18" t="s">
        <v>261</v>
      </c>
    </row>
    <row r="25" ht="33.75" customHeight="1" spans="1:10">
      <c r="A25" s="18" t="s">
        <v>223</v>
      </c>
      <c r="B25" s="147" t="s">
        <v>288</v>
      </c>
      <c r="C25" s="18" t="s">
        <v>255</v>
      </c>
      <c r="D25" s="18" t="s">
        <v>266</v>
      </c>
      <c r="E25" s="18" t="s">
        <v>297</v>
      </c>
      <c r="F25" s="18" t="s">
        <v>258</v>
      </c>
      <c r="G25" s="42" t="s">
        <v>46</v>
      </c>
      <c r="H25" s="18" t="s">
        <v>269</v>
      </c>
      <c r="I25" s="18" t="s">
        <v>253</v>
      </c>
      <c r="J25" s="18" t="s">
        <v>298</v>
      </c>
    </row>
    <row r="26" ht="33.75" customHeight="1" spans="1:10">
      <c r="A26" s="18" t="s">
        <v>223</v>
      </c>
      <c r="B26" s="147" t="s">
        <v>288</v>
      </c>
      <c r="C26" s="18" t="s">
        <v>271</v>
      </c>
      <c r="D26" s="18" t="s">
        <v>272</v>
      </c>
      <c r="E26" s="18" t="s">
        <v>273</v>
      </c>
      <c r="F26" s="18" t="s">
        <v>258</v>
      </c>
      <c r="G26" s="42" t="s">
        <v>274</v>
      </c>
      <c r="H26" s="18" t="s">
        <v>252</v>
      </c>
      <c r="I26" s="18" t="s">
        <v>253</v>
      </c>
      <c r="J26" s="18" t="s">
        <v>299</v>
      </c>
    </row>
    <row r="27" ht="33.75" customHeight="1" spans="1:10">
      <c r="A27" s="18" t="s">
        <v>215</v>
      </c>
      <c r="B27" s="146" t="s">
        <v>300</v>
      </c>
      <c r="C27" s="18" t="s">
        <v>247</v>
      </c>
      <c r="D27" s="18" t="s">
        <v>277</v>
      </c>
      <c r="E27" s="18" t="s">
        <v>301</v>
      </c>
      <c r="F27" s="18" t="s">
        <v>250</v>
      </c>
      <c r="G27" s="42" t="s">
        <v>282</v>
      </c>
      <c r="H27" s="18" t="s">
        <v>252</v>
      </c>
      <c r="I27" s="18" t="s">
        <v>253</v>
      </c>
      <c r="J27" s="18" t="s">
        <v>302</v>
      </c>
    </row>
    <row r="28" ht="33.75" customHeight="1" spans="1:10">
      <c r="A28" s="18" t="s">
        <v>215</v>
      </c>
      <c r="B28" s="147" t="s">
        <v>303</v>
      </c>
      <c r="C28" s="18" t="s">
        <v>247</v>
      </c>
      <c r="D28" s="18" t="s">
        <v>277</v>
      </c>
      <c r="E28" s="18" t="s">
        <v>304</v>
      </c>
      <c r="F28" s="18" t="s">
        <v>258</v>
      </c>
      <c r="G28" s="42" t="s">
        <v>44</v>
      </c>
      <c r="H28" s="18" t="s">
        <v>279</v>
      </c>
      <c r="I28" s="18" t="s">
        <v>253</v>
      </c>
      <c r="J28" s="18" t="s">
        <v>305</v>
      </c>
    </row>
    <row r="29" ht="33.75" customHeight="1" spans="1:10">
      <c r="A29" s="18" t="s">
        <v>215</v>
      </c>
      <c r="B29" s="147" t="s">
        <v>303</v>
      </c>
      <c r="C29" s="18" t="s">
        <v>247</v>
      </c>
      <c r="D29" s="18" t="s">
        <v>248</v>
      </c>
      <c r="E29" s="18" t="s">
        <v>249</v>
      </c>
      <c r="F29" s="18" t="s">
        <v>250</v>
      </c>
      <c r="G29" s="42" t="s">
        <v>282</v>
      </c>
      <c r="H29" s="18" t="s">
        <v>252</v>
      </c>
      <c r="I29" s="18" t="s">
        <v>306</v>
      </c>
      <c r="J29" s="18" t="s">
        <v>254</v>
      </c>
    </row>
    <row r="30" ht="33.75" customHeight="1" spans="1:10">
      <c r="A30" s="18" t="s">
        <v>215</v>
      </c>
      <c r="B30" s="147" t="s">
        <v>303</v>
      </c>
      <c r="C30" s="18" t="s">
        <v>247</v>
      </c>
      <c r="D30" s="18" t="s">
        <v>248</v>
      </c>
      <c r="E30" s="18" t="s">
        <v>307</v>
      </c>
      <c r="F30" s="18" t="s">
        <v>258</v>
      </c>
      <c r="G30" s="42" t="s">
        <v>251</v>
      </c>
      <c r="H30" s="18" t="s">
        <v>252</v>
      </c>
      <c r="I30" s="18" t="s">
        <v>306</v>
      </c>
      <c r="J30" s="18" t="s">
        <v>308</v>
      </c>
    </row>
    <row r="31" ht="33.75" customHeight="1" spans="1:10">
      <c r="A31" s="18" t="s">
        <v>215</v>
      </c>
      <c r="B31" s="147" t="s">
        <v>303</v>
      </c>
      <c r="C31" s="18" t="s">
        <v>247</v>
      </c>
      <c r="D31" s="18" t="s">
        <v>292</v>
      </c>
      <c r="E31" s="18" t="s">
        <v>309</v>
      </c>
      <c r="F31" s="18" t="s">
        <v>258</v>
      </c>
      <c r="G31" s="42" t="s">
        <v>294</v>
      </c>
      <c r="H31" s="18" t="s">
        <v>252</v>
      </c>
      <c r="I31" s="18" t="s">
        <v>253</v>
      </c>
      <c r="J31" s="18" t="s">
        <v>295</v>
      </c>
    </row>
    <row r="32" ht="33.75" customHeight="1" spans="1:10">
      <c r="A32" s="18" t="s">
        <v>215</v>
      </c>
      <c r="B32" s="147" t="s">
        <v>303</v>
      </c>
      <c r="C32" s="18" t="s">
        <v>255</v>
      </c>
      <c r="D32" s="18" t="s">
        <v>256</v>
      </c>
      <c r="E32" s="18" t="s">
        <v>257</v>
      </c>
      <c r="F32" s="18" t="s">
        <v>258</v>
      </c>
      <c r="G32" s="42" t="s">
        <v>296</v>
      </c>
      <c r="H32" s="18" t="s">
        <v>310</v>
      </c>
      <c r="I32" s="18" t="s">
        <v>253</v>
      </c>
      <c r="J32" s="18" t="s">
        <v>261</v>
      </c>
    </row>
    <row r="33" ht="33.75" customHeight="1" spans="1:10">
      <c r="A33" s="18" t="s">
        <v>215</v>
      </c>
      <c r="B33" s="147" t="s">
        <v>303</v>
      </c>
      <c r="C33" s="18" t="s">
        <v>255</v>
      </c>
      <c r="D33" s="18" t="s">
        <v>266</v>
      </c>
      <c r="E33" s="18" t="s">
        <v>267</v>
      </c>
      <c r="F33" s="18" t="s">
        <v>258</v>
      </c>
      <c r="G33" s="42" t="s">
        <v>46</v>
      </c>
      <c r="H33" s="18" t="s">
        <v>269</v>
      </c>
      <c r="I33" s="18" t="s">
        <v>253</v>
      </c>
      <c r="J33" s="18" t="s">
        <v>270</v>
      </c>
    </row>
    <row r="34" ht="33.75" customHeight="1" spans="1:10">
      <c r="A34" s="18" t="s">
        <v>215</v>
      </c>
      <c r="B34" s="147" t="s">
        <v>303</v>
      </c>
      <c r="C34" s="18" t="s">
        <v>271</v>
      </c>
      <c r="D34" s="18" t="s">
        <v>272</v>
      </c>
      <c r="E34" s="18" t="s">
        <v>273</v>
      </c>
      <c r="F34" s="18" t="s">
        <v>258</v>
      </c>
      <c r="G34" s="42" t="s">
        <v>251</v>
      </c>
      <c r="H34" s="18" t="s">
        <v>252</v>
      </c>
      <c r="I34" s="18" t="s">
        <v>253</v>
      </c>
      <c r="J34" s="18" t="s">
        <v>299</v>
      </c>
    </row>
    <row r="35" ht="33.75" customHeight="1" spans="1:10">
      <c r="A35" s="18" t="s">
        <v>217</v>
      </c>
      <c r="B35" s="147" t="s">
        <v>311</v>
      </c>
      <c r="C35" s="18" t="s">
        <v>247</v>
      </c>
      <c r="D35" s="18" t="s">
        <v>277</v>
      </c>
      <c r="E35" s="18" t="s">
        <v>312</v>
      </c>
      <c r="F35" s="18" t="s">
        <v>250</v>
      </c>
      <c r="G35" s="42" t="s">
        <v>44</v>
      </c>
      <c r="H35" s="18" t="s">
        <v>264</v>
      </c>
      <c r="I35" s="18" t="s">
        <v>253</v>
      </c>
      <c r="J35" s="18" t="s">
        <v>313</v>
      </c>
    </row>
    <row r="36" ht="33.75" customHeight="1" spans="1:10">
      <c r="A36" s="18" t="s">
        <v>217</v>
      </c>
      <c r="B36" s="147" t="s">
        <v>311</v>
      </c>
      <c r="C36" s="18" t="s">
        <v>247</v>
      </c>
      <c r="D36" s="18" t="s">
        <v>277</v>
      </c>
      <c r="E36" s="18" t="s">
        <v>314</v>
      </c>
      <c r="F36" s="18" t="s">
        <v>258</v>
      </c>
      <c r="G36" s="42" t="s">
        <v>51</v>
      </c>
      <c r="H36" s="18" t="s">
        <v>315</v>
      </c>
      <c r="I36" s="18" t="s">
        <v>253</v>
      </c>
      <c r="J36" s="18" t="s">
        <v>316</v>
      </c>
    </row>
    <row r="37" ht="33.75" customHeight="1" spans="1:10">
      <c r="A37" s="18" t="s">
        <v>217</v>
      </c>
      <c r="B37" s="147" t="s">
        <v>311</v>
      </c>
      <c r="C37" s="18" t="s">
        <v>247</v>
      </c>
      <c r="D37" s="18" t="s">
        <v>248</v>
      </c>
      <c r="E37" s="18" t="s">
        <v>317</v>
      </c>
      <c r="F37" s="18" t="s">
        <v>258</v>
      </c>
      <c r="G37" s="42" t="s">
        <v>282</v>
      </c>
      <c r="H37" s="18" t="s">
        <v>252</v>
      </c>
      <c r="I37" s="18" t="s">
        <v>253</v>
      </c>
      <c r="J37" s="18" t="s">
        <v>318</v>
      </c>
    </row>
    <row r="38" ht="33.75" customHeight="1" spans="1:10">
      <c r="A38" s="18" t="s">
        <v>217</v>
      </c>
      <c r="B38" s="147" t="s">
        <v>311</v>
      </c>
      <c r="C38" s="18" t="s">
        <v>247</v>
      </c>
      <c r="D38" s="18" t="s">
        <v>292</v>
      </c>
      <c r="E38" s="18" t="s">
        <v>319</v>
      </c>
      <c r="F38" s="18" t="s">
        <v>250</v>
      </c>
      <c r="G38" s="42" t="s">
        <v>282</v>
      </c>
      <c r="H38" s="18" t="s">
        <v>252</v>
      </c>
      <c r="I38" s="18" t="s">
        <v>253</v>
      </c>
      <c r="J38" s="18" t="s">
        <v>320</v>
      </c>
    </row>
    <row r="39" ht="33.75" customHeight="1" spans="1:10">
      <c r="A39" s="18" t="s">
        <v>217</v>
      </c>
      <c r="B39" s="147" t="s">
        <v>311</v>
      </c>
      <c r="C39" s="18" t="s">
        <v>255</v>
      </c>
      <c r="D39" s="18" t="s">
        <v>321</v>
      </c>
      <c r="E39" s="18" t="s">
        <v>322</v>
      </c>
      <c r="F39" s="18" t="s">
        <v>258</v>
      </c>
      <c r="G39" s="42" t="s">
        <v>48</v>
      </c>
      <c r="H39" s="18" t="s">
        <v>323</v>
      </c>
      <c r="I39" s="18" t="s">
        <v>253</v>
      </c>
      <c r="J39" s="18" t="s">
        <v>324</v>
      </c>
    </row>
    <row r="40" ht="33.75" customHeight="1" spans="1:10">
      <c r="A40" s="18" t="s">
        <v>217</v>
      </c>
      <c r="B40" s="147" t="s">
        <v>311</v>
      </c>
      <c r="C40" s="18" t="s">
        <v>255</v>
      </c>
      <c r="D40" s="18" t="s">
        <v>256</v>
      </c>
      <c r="E40" s="18" t="s">
        <v>325</v>
      </c>
      <c r="F40" s="18" t="s">
        <v>258</v>
      </c>
      <c r="G40" s="42" t="s">
        <v>52</v>
      </c>
      <c r="H40" s="18" t="s">
        <v>315</v>
      </c>
      <c r="I40" s="18" t="s">
        <v>253</v>
      </c>
      <c r="J40" s="18" t="s">
        <v>326</v>
      </c>
    </row>
    <row r="41" ht="33.75" customHeight="1" spans="1:10">
      <c r="A41" s="18" t="s">
        <v>217</v>
      </c>
      <c r="B41" s="147" t="s">
        <v>311</v>
      </c>
      <c r="C41" s="18" t="s">
        <v>255</v>
      </c>
      <c r="D41" s="18" t="s">
        <v>256</v>
      </c>
      <c r="E41" s="18" t="s">
        <v>327</v>
      </c>
      <c r="F41" s="18" t="s">
        <v>258</v>
      </c>
      <c r="G41" s="42" t="s">
        <v>52</v>
      </c>
      <c r="H41" s="18" t="s">
        <v>315</v>
      </c>
      <c r="I41" s="18" t="s">
        <v>253</v>
      </c>
      <c r="J41" s="18" t="s">
        <v>328</v>
      </c>
    </row>
    <row r="42" ht="33.75" customHeight="1" spans="1:10">
      <c r="A42" s="18" t="s">
        <v>217</v>
      </c>
      <c r="B42" s="147" t="s">
        <v>311</v>
      </c>
      <c r="C42" s="18" t="s">
        <v>255</v>
      </c>
      <c r="D42" s="18" t="s">
        <v>266</v>
      </c>
      <c r="E42" s="18" t="s">
        <v>329</v>
      </c>
      <c r="F42" s="18" t="s">
        <v>258</v>
      </c>
      <c r="G42" s="42" t="s">
        <v>53</v>
      </c>
      <c r="H42" s="18" t="s">
        <v>330</v>
      </c>
      <c r="I42" s="18" t="s">
        <v>253</v>
      </c>
      <c r="J42" s="18" t="s">
        <v>331</v>
      </c>
    </row>
    <row r="43" ht="33.75" customHeight="1" spans="1:10">
      <c r="A43" s="18" t="s">
        <v>217</v>
      </c>
      <c r="B43" s="147" t="s">
        <v>311</v>
      </c>
      <c r="C43" s="18" t="s">
        <v>271</v>
      </c>
      <c r="D43" s="18" t="s">
        <v>272</v>
      </c>
      <c r="E43" s="18" t="s">
        <v>273</v>
      </c>
      <c r="F43" s="18" t="s">
        <v>258</v>
      </c>
      <c r="G43" s="42" t="s">
        <v>251</v>
      </c>
      <c r="H43" s="18" t="s">
        <v>252</v>
      </c>
      <c r="I43" s="18" t="s">
        <v>253</v>
      </c>
      <c r="J43" s="18" t="s">
        <v>332</v>
      </c>
    </row>
    <row r="44" ht="36.75" customHeight="1" spans="1:10">
      <c r="A44" s="18" t="s">
        <v>211</v>
      </c>
      <c r="B44" s="147" t="s">
        <v>333</v>
      </c>
      <c r="C44" s="18" t="s">
        <v>247</v>
      </c>
      <c r="D44" s="18" t="s">
        <v>277</v>
      </c>
      <c r="E44" s="18" t="s">
        <v>314</v>
      </c>
      <c r="F44" s="18" t="s">
        <v>258</v>
      </c>
      <c r="G44" s="42" t="s">
        <v>334</v>
      </c>
      <c r="H44" s="18" t="s">
        <v>315</v>
      </c>
      <c r="I44" s="18" t="s">
        <v>253</v>
      </c>
      <c r="J44" s="18" t="s">
        <v>335</v>
      </c>
    </row>
    <row r="45" ht="36.75" customHeight="1" spans="1:10">
      <c r="A45" s="18" t="s">
        <v>211</v>
      </c>
      <c r="B45" s="147" t="s">
        <v>336</v>
      </c>
      <c r="C45" s="18" t="s">
        <v>247</v>
      </c>
      <c r="D45" s="18" t="s">
        <v>248</v>
      </c>
      <c r="E45" s="18" t="s">
        <v>337</v>
      </c>
      <c r="F45" s="18" t="s">
        <v>258</v>
      </c>
      <c r="G45" s="42" t="s">
        <v>282</v>
      </c>
      <c r="H45" s="18" t="s">
        <v>252</v>
      </c>
      <c r="I45" s="18" t="s">
        <v>253</v>
      </c>
      <c r="J45" s="18" t="s">
        <v>338</v>
      </c>
    </row>
    <row r="46" ht="36.75" customHeight="1" spans="1:10">
      <c r="A46" s="18" t="s">
        <v>211</v>
      </c>
      <c r="B46" s="147" t="s">
        <v>336</v>
      </c>
      <c r="C46" s="18" t="s">
        <v>247</v>
      </c>
      <c r="D46" s="18" t="s">
        <v>292</v>
      </c>
      <c r="E46" s="18" t="s">
        <v>319</v>
      </c>
      <c r="F46" s="18" t="s">
        <v>250</v>
      </c>
      <c r="G46" s="42" t="s">
        <v>282</v>
      </c>
      <c r="H46" s="18" t="s">
        <v>252</v>
      </c>
      <c r="I46" s="18" t="s">
        <v>253</v>
      </c>
      <c r="J46" s="18" t="s">
        <v>320</v>
      </c>
    </row>
    <row r="47" ht="36.75" customHeight="1" spans="1:10">
      <c r="A47" s="18" t="s">
        <v>211</v>
      </c>
      <c r="B47" s="147" t="s">
        <v>336</v>
      </c>
      <c r="C47" s="18" t="s">
        <v>255</v>
      </c>
      <c r="D47" s="18" t="s">
        <v>256</v>
      </c>
      <c r="E47" s="18" t="s">
        <v>339</v>
      </c>
      <c r="F47" s="18" t="s">
        <v>258</v>
      </c>
      <c r="G47" s="42" t="s">
        <v>48</v>
      </c>
      <c r="H47" s="18" t="s">
        <v>323</v>
      </c>
      <c r="I47" s="18" t="s">
        <v>253</v>
      </c>
      <c r="J47" s="18" t="s">
        <v>340</v>
      </c>
    </row>
    <row r="48" ht="36.75" customHeight="1" spans="1:10">
      <c r="A48" s="18" t="s">
        <v>211</v>
      </c>
      <c r="B48" s="147" t="s">
        <v>336</v>
      </c>
      <c r="C48" s="18" t="s">
        <v>255</v>
      </c>
      <c r="D48" s="18" t="s">
        <v>266</v>
      </c>
      <c r="E48" s="18" t="s">
        <v>341</v>
      </c>
      <c r="F48" s="18" t="s">
        <v>258</v>
      </c>
      <c r="G48" s="42" t="s">
        <v>53</v>
      </c>
      <c r="H48" s="18" t="s">
        <v>269</v>
      </c>
      <c r="I48" s="18" t="s">
        <v>253</v>
      </c>
      <c r="J48" s="18" t="s">
        <v>342</v>
      </c>
    </row>
    <row r="49" ht="36.75" customHeight="1" spans="1:10">
      <c r="A49" s="18" t="s">
        <v>211</v>
      </c>
      <c r="B49" s="147" t="s">
        <v>336</v>
      </c>
      <c r="C49" s="18" t="s">
        <v>271</v>
      </c>
      <c r="D49" s="18" t="s">
        <v>272</v>
      </c>
      <c r="E49" s="18" t="s">
        <v>273</v>
      </c>
      <c r="F49" s="18" t="s">
        <v>258</v>
      </c>
      <c r="G49" s="42" t="s">
        <v>251</v>
      </c>
      <c r="H49" s="18" t="s">
        <v>252</v>
      </c>
      <c r="I49" s="18" t="s">
        <v>253</v>
      </c>
      <c r="J49" s="18" t="s">
        <v>343</v>
      </c>
    </row>
  </sheetData>
  <mergeCells count="14">
    <mergeCell ref="A3:J3"/>
    <mergeCell ref="A4:H4"/>
    <mergeCell ref="A8:A12"/>
    <mergeCell ref="A13:A19"/>
    <mergeCell ref="A20:A26"/>
    <mergeCell ref="A27:A34"/>
    <mergeCell ref="A35:A43"/>
    <mergeCell ref="A44:A49"/>
    <mergeCell ref="B8:B12"/>
    <mergeCell ref="B13:B19"/>
    <mergeCell ref="B20:B26"/>
    <mergeCell ref="B27:B34"/>
    <mergeCell ref="B35:B43"/>
    <mergeCell ref="B44:B49"/>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topLeftCell="B1" workbookViewId="0">
      <pane ySplit="1" topLeftCell="A2" activePane="bottomLeft" state="frozen"/>
      <selection/>
      <selection pane="bottomLeft" activeCell="C15" sqref="C15"/>
    </sheetView>
  </sheetViews>
  <sheetFormatPr defaultColWidth="9.125" defaultRowHeight="14.25" customHeight="1" outlineLevelCol="5"/>
  <cols>
    <col min="1" max="1" width="29" customWidth="1"/>
    <col min="2" max="2" width="28.625" customWidth="1"/>
    <col min="3" max="3" width="31.625" customWidth="1"/>
    <col min="4" max="6" width="33.5" customWidth="1"/>
  </cols>
  <sheetData>
    <row r="1" customHeight="1" spans="1:6">
      <c r="A1" s="1"/>
      <c r="B1" s="1"/>
      <c r="C1" s="1"/>
      <c r="D1" s="1"/>
      <c r="E1" s="1"/>
      <c r="F1" s="1"/>
    </row>
    <row r="2" ht="15.75" customHeight="1" spans="2:6">
      <c r="B2" s="137"/>
      <c r="F2" s="143" t="s">
        <v>344</v>
      </c>
    </row>
    <row r="3" ht="28.5" customHeight="1" spans="1:6">
      <c r="A3" s="34" t="s">
        <v>345</v>
      </c>
      <c r="B3" s="34"/>
      <c r="C3" s="34"/>
      <c r="D3" s="34"/>
      <c r="E3" s="34"/>
      <c r="F3" s="34"/>
    </row>
    <row r="4" ht="15" customHeight="1" spans="1:6">
      <c r="A4" s="138" t="str">
        <f>"单位名称："&amp;"玉溪市不动产登记中心（玉溪市基础地理信息中心）"</f>
        <v>单位名称：玉溪市不动产登记中心（玉溪市基础地理信息中心）</v>
      </c>
      <c r="B4" s="139"/>
      <c r="C4" s="139"/>
      <c r="D4" s="80"/>
      <c r="E4" s="80"/>
      <c r="F4" s="144" t="s">
        <v>346</v>
      </c>
    </row>
    <row r="5" ht="18.75" customHeight="1" spans="1:6">
      <c r="A5" s="36" t="s">
        <v>123</v>
      </c>
      <c r="B5" s="36" t="s">
        <v>67</v>
      </c>
      <c r="C5" s="36" t="s">
        <v>68</v>
      </c>
      <c r="D5" s="48" t="s">
        <v>347</v>
      </c>
      <c r="E5" s="41"/>
      <c r="F5" s="41"/>
    </row>
    <row r="6" ht="30" customHeight="1" spans="1:6">
      <c r="A6" s="50"/>
      <c r="B6" s="50"/>
      <c r="C6" s="50"/>
      <c r="D6" s="48" t="s">
        <v>30</v>
      </c>
      <c r="E6" s="41" t="s">
        <v>71</v>
      </c>
      <c r="F6" s="41" t="s">
        <v>72</v>
      </c>
    </row>
    <row r="7" ht="16.5" customHeight="1" spans="1:6">
      <c r="A7" s="41">
        <v>1</v>
      </c>
      <c r="B7" s="41">
        <v>2</v>
      </c>
      <c r="C7" s="41">
        <v>3</v>
      </c>
      <c r="D7" s="41">
        <v>4</v>
      </c>
      <c r="E7" s="41">
        <v>5</v>
      </c>
      <c r="F7" s="41">
        <v>6</v>
      </c>
    </row>
    <row r="8" ht="20.25" customHeight="1" spans="1:6">
      <c r="A8" s="42"/>
      <c r="B8" s="42"/>
      <c r="C8" s="42"/>
      <c r="D8" s="30"/>
      <c r="E8" s="142"/>
      <c r="F8" s="142"/>
    </row>
    <row r="9" ht="17.25" customHeight="1" spans="1:6">
      <c r="A9" s="140" t="s">
        <v>233</v>
      </c>
      <c r="B9" s="141"/>
      <c r="C9" s="141" t="s">
        <v>233</v>
      </c>
      <c r="D9" s="142"/>
      <c r="E9" s="142"/>
      <c r="F9" s="142"/>
    </row>
    <row r="10" customHeight="1" spans="2:2">
      <c r="B10" s="46" t="s">
        <v>348</v>
      </c>
    </row>
  </sheetData>
  <mergeCells count="7">
    <mergeCell ref="A3:F3"/>
    <mergeCell ref="A4:E4"/>
    <mergeCell ref="D5:F5"/>
    <mergeCell ref="A9:C9"/>
    <mergeCell ref="A5:A6"/>
    <mergeCell ref="B5:B6"/>
    <mergeCell ref="C5:C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topLeftCell="D1" workbookViewId="0">
      <pane ySplit="1" topLeftCell="A2" activePane="bottomLeft" state="frozen"/>
      <selection/>
      <selection pane="bottomLeft" activeCell="F19" sqref="F19"/>
    </sheetView>
  </sheetViews>
  <sheetFormatPr defaultColWidth="9.125" defaultRowHeight="14.25" customHeight="1"/>
  <cols>
    <col min="1" max="1" width="29.625" customWidth="1"/>
    <col min="2" max="2" width="21.75" customWidth="1"/>
    <col min="3" max="3" width="35.25" customWidth="1"/>
    <col min="4" max="4" width="7.75" customWidth="1"/>
    <col min="5" max="5" width="10.25" customWidth="1"/>
    <col min="6" max="6" width="14.875" customWidth="1"/>
    <col min="7" max="7" width="14.125" customWidth="1"/>
    <col min="8" max="11" width="14.75" customWidth="1"/>
    <col min="12" max="16" width="12.625" customWidth="1"/>
    <col min="17" max="17" width="10.375" customWidth="1"/>
  </cols>
  <sheetData>
    <row r="1" customHeight="1" spans="1:17">
      <c r="A1" s="1"/>
      <c r="B1" s="1"/>
      <c r="C1" s="1"/>
      <c r="D1" s="1"/>
      <c r="E1" s="1"/>
      <c r="F1" s="1"/>
      <c r="G1" s="1"/>
      <c r="H1" s="1"/>
      <c r="I1" s="1"/>
      <c r="J1" s="1"/>
      <c r="K1" s="1"/>
      <c r="L1" s="1"/>
      <c r="M1" s="1"/>
      <c r="N1" s="1"/>
      <c r="O1" s="1"/>
      <c r="P1" s="1"/>
      <c r="Q1" s="1"/>
    </row>
    <row r="2" ht="13.5" customHeight="1" spans="1:17">
      <c r="A2" s="31" t="s">
        <v>349</v>
      </c>
      <c r="B2" s="31"/>
      <c r="C2" s="31"/>
      <c r="D2" s="31"/>
      <c r="E2" s="31"/>
      <c r="F2" s="31"/>
      <c r="G2" s="31"/>
      <c r="H2" s="31"/>
      <c r="I2" s="31"/>
      <c r="J2" s="31"/>
      <c r="K2" s="31"/>
      <c r="L2" s="31"/>
      <c r="M2" s="31"/>
      <c r="N2" s="31"/>
      <c r="O2" s="53"/>
      <c r="P2" s="53"/>
      <c r="Q2" s="31"/>
    </row>
    <row r="3" ht="27.75" customHeight="1" spans="1:17">
      <c r="A3" s="78" t="s">
        <v>350</v>
      </c>
      <c r="B3" s="34"/>
      <c r="C3" s="34"/>
      <c r="D3" s="34"/>
      <c r="E3" s="34"/>
      <c r="F3" s="34"/>
      <c r="G3" s="34"/>
      <c r="H3" s="34"/>
      <c r="I3" s="34"/>
      <c r="J3" s="34"/>
      <c r="K3" s="106"/>
      <c r="L3" s="34"/>
      <c r="M3" s="34"/>
      <c r="N3" s="34"/>
      <c r="O3" s="106"/>
      <c r="P3" s="106"/>
      <c r="Q3" s="34"/>
    </row>
    <row r="4" ht="18.75" customHeight="1" spans="1:17">
      <c r="A4" s="116" t="str">
        <f>"单位名称："&amp;"玉溪市不动产登记中心（玉溪市基础地理信息中心）"</f>
        <v>单位名称：玉溪市不动产登记中心（玉溪市基础地理信息中心）</v>
      </c>
      <c r="B4" s="23"/>
      <c r="C4" s="23"/>
      <c r="D4" s="23"/>
      <c r="E4" s="23"/>
      <c r="F4" s="23"/>
      <c r="G4" s="23"/>
      <c r="H4" s="23"/>
      <c r="I4" s="23"/>
      <c r="J4" s="23"/>
      <c r="O4" s="84"/>
      <c r="P4" s="84"/>
      <c r="Q4" s="135" t="s">
        <v>2</v>
      </c>
    </row>
    <row r="5" ht="15.75" customHeight="1" spans="1:17">
      <c r="A5" s="36" t="s">
        <v>351</v>
      </c>
      <c r="B5" s="117" t="s">
        <v>352</v>
      </c>
      <c r="C5" s="117" t="s">
        <v>353</v>
      </c>
      <c r="D5" s="117" t="s">
        <v>354</v>
      </c>
      <c r="E5" s="117" t="s">
        <v>355</v>
      </c>
      <c r="F5" s="117" t="s">
        <v>356</v>
      </c>
      <c r="G5" s="122" t="s">
        <v>130</v>
      </c>
      <c r="H5" s="122"/>
      <c r="I5" s="122"/>
      <c r="J5" s="122"/>
      <c r="K5" s="127"/>
      <c r="L5" s="122"/>
      <c r="M5" s="122"/>
      <c r="N5" s="122"/>
      <c r="O5" s="131"/>
      <c r="P5" s="127"/>
      <c r="Q5" s="136"/>
    </row>
    <row r="6" ht="17.25" customHeight="1" spans="1:17">
      <c r="A6" s="38"/>
      <c r="B6" s="118"/>
      <c r="C6" s="118"/>
      <c r="D6" s="118"/>
      <c r="E6" s="118"/>
      <c r="F6" s="118"/>
      <c r="G6" s="118" t="s">
        <v>30</v>
      </c>
      <c r="H6" s="118" t="s">
        <v>33</v>
      </c>
      <c r="I6" s="118" t="s">
        <v>357</v>
      </c>
      <c r="J6" s="118" t="s">
        <v>358</v>
      </c>
      <c r="K6" s="128" t="s">
        <v>359</v>
      </c>
      <c r="L6" s="129" t="s">
        <v>360</v>
      </c>
      <c r="M6" s="129"/>
      <c r="N6" s="129"/>
      <c r="O6" s="132"/>
      <c r="P6" s="133"/>
      <c r="Q6" s="119"/>
    </row>
    <row r="7" ht="54" customHeight="1" spans="1:17">
      <c r="A7" s="40"/>
      <c r="B7" s="119"/>
      <c r="C7" s="119"/>
      <c r="D7" s="119"/>
      <c r="E7" s="119"/>
      <c r="F7" s="119"/>
      <c r="G7" s="119"/>
      <c r="H7" s="119" t="s">
        <v>32</v>
      </c>
      <c r="I7" s="119"/>
      <c r="J7" s="119"/>
      <c r="K7" s="130"/>
      <c r="L7" s="119" t="s">
        <v>32</v>
      </c>
      <c r="M7" s="119" t="s">
        <v>39</v>
      </c>
      <c r="N7" s="119" t="s">
        <v>137</v>
      </c>
      <c r="O7" s="134" t="s">
        <v>41</v>
      </c>
      <c r="P7" s="130" t="s">
        <v>42</v>
      </c>
      <c r="Q7" s="119" t="s">
        <v>43</v>
      </c>
    </row>
    <row r="8" ht="15" customHeight="1" spans="1:17">
      <c r="A8" s="50">
        <v>1</v>
      </c>
      <c r="B8" s="120">
        <v>2</v>
      </c>
      <c r="C8" s="120">
        <v>3</v>
      </c>
      <c r="D8" s="120">
        <v>4</v>
      </c>
      <c r="E8" s="120">
        <v>5</v>
      </c>
      <c r="F8" s="120">
        <v>6</v>
      </c>
      <c r="G8" s="123">
        <v>7</v>
      </c>
      <c r="H8" s="123">
        <v>8</v>
      </c>
      <c r="I8" s="123">
        <v>9</v>
      </c>
      <c r="J8" s="123">
        <v>10</v>
      </c>
      <c r="K8" s="123">
        <v>11</v>
      </c>
      <c r="L8" s="123">
        <v>12</v>
      </c>
      <c r="M8" s="123">
        <v>13</v>
      </c>
      <c r="N8" s="123">
        <v>14</v>
      </c>
      <c r="O8" s="123">
        <v>15</v>
      </c>
      <c r="P8" s="123">
        <v>16</v>
      </c>
      <c r="Q8" s="123">
        <v>17</v>
      </c>
    </row>
    <row r="9" ht="21" customHeight="1" spans="1:17">
      <c r="A9" s="95" t="s">
        <v>64</v>
      </c>
      <c r="B9" s="96"/>
      <c r="C9" s="96"/>
      <c r="D9" s="96"/>
      <c r="E9" s="124"/>
      <c r="F9" s="125">
        <v>3600</v>
      </c>
      <c r="G9" s="51">
        <v>14700</v>
      </c>
      <c r="H9" s="51">
        <v>14700</v>
      </c>
      <c r="I9" s="51"/>
      <c r="J9" s="51"/>
      <c r="K9" s="51"/>
      <c r="L9" s="51"/>
      <c r="M9" s="51"/>
      <c r="N9" s="51"/>
      <c r="O9" s="51"/>
      <c r="P9" s="51"/>
      <c r="Q9" s="51"/>
    </row>
    <row r="10" ht="21" customHeight="1" spans="1:17">
      <c r="A10" s="95" t="str">
        <f>"      "&amp;"一般公用经费"</f>
        <v>      一般公用经费</v>
      </c>
      <c r="B10" s="96" t="s">
        <v>361</v>
      </c>
      <c r="C10" s="96" t="str">
        <f>"A05040101"&amp;"  "&amp;"复印纸"</f>
        <v>A05040101  复印纸</v>
      </c>
      <c r="D10" s="121" t="s">
        <v>362</v>
      </c>
      <c r="E10" s="126">
        <v>20</v>
      </c>
      <c r="F10" s="30">
        <v>3600</v>
      </c>
      <c r="G10" s="51">
        <v>3600</v>
      </c>
      <c r="H10" s="51">
        <v>3600</v>
      </c>
      <c r="I10" s="51"/>
      <c r="J10" s="51"/>
      <c r="K10" s="51"/>
      <c r="L10" s="51"/>
      <c r="M10" s="51"/>
      <c r="N10" s="51"/>
      <c r="O10" s="51"/>
      <c r="P10" s="51"/>
      <c r="Q10" s="51"/>
    </row>
    <row r="11" ht="21" customHeight="1" spans="1:17">
      <c r="A11" s="95" t="str">
        <f t="shared" ref="A11:A13" si="0">"      "&amp;"公车购置及运维费"</f>
        <v>      公车购置及运维费</v>
      </c>
      <c r="B11" s="96" t="s">
        <v>363</v>
      </c>
      <c r="C11" s="96" t="str">
        <f>"C1804010201"&amp;"  "&amp;"机动车保险服务"</f>
        <v>C1804010201  机动车保险服务</v>
      </c>
      <c r="D11" s="121" t="s">
        <v>269</v>
      </c>
      <c r="E11" s="126">
        <v>1</v>
      </c>
      <c r="F11" s="30"/>
      <c r="G11" s="51">
        <v>2500</v>
      </c>
      <c r="H11" s="51">
        <v>2500</v>
      </c>
      <c r="I11" s="51"/>
      <c r="J11" s="51"/>
      <c r="K11" s="51"/>
      <c r="L11" s="51"/>
      <c r="M11" s="51"/>
      <c r="N11" s="51"/>
      <c r="O11" s="51"/>
      <c r="P11" s="51"/>
      <c r="Q11" s="51"/>
    </row>
    <row r="12" ht="21" customHeight="1" spans="1:17">
      <c r="A12" s="95" t="str">
        <f t="shared" si="0"/>
        <v>      公车购置及运维费</v>
      </c>
      <c r="B12" s="96" t="s">
        <v>364</v>
      </c>
      <c r="C12" s="96" t="str">
        <f>"C23120301"&amp;"  "&amp;"车辆维修和保养服务"</f>
        <v>C23120301  车辆维修和保养服务</v>
      </c>
      <c r="D12" s="121" t="s">
        <v>269</v>
      </c>
      <c r="E12" s="126">
        <v>1</v>
      </c>
      <c r="F12" s="30"/>
      <c r="G12" s="51">
        <v>5600</v>
      </c>
      <c r="H12" s="51">
        <v>5600</v>
      </c>
      <c r="I12" s="51"/>
      <c r="J12" s="51"/>
      <c r="K12" s="51"/>
      <c r="L12" s="51"/>
      <c r="M12" s="51"/>
      <c r="N12" s="51"/>
      <c r="O12" s="51"/>
      <c r="P12" s="51"/>
      <c r="Q12" s="51"/>
    </row>
    <row r="13" ht="21" customHeight="1" spans="1:17">
      <c r="A13" s="95" t="str">
        <f t="shared" si="0"/>
        <v>      公车购置及运维费</v>
      </c>
      <c r="B13" s="96" t="s">
        <v>365</v>
      </c>
      <c r="C13" s="96" t="str">
        <f>"C23120302"&amp;"  "&amp;"车辆加油、添加燃料服务"</f>
        <v>C23120302  车辆加油、添加燃料服务</v>
      </c>
      <c r="D13" s="121" t="s">
        <v>269</v>
      </c>
      <c r="E13" s="126">
        <v>1</v>
      </c>
      <c r="F13" s="30"/>
      <c r="G13" s="51">
        <v>3000</v>
      </c>
      <c r="H13" s="51">
        <v>3000</v>
      </c>
      <c r="I13" s="51"/>
      <c r="J13" s="51"/>
      <c r="K13" s="51"/>
      <c r="L13" s="51"/>
      <c r="M13" s="51"/>
      <c r="N13" s="51"/>
      <c r="O13" s="51"/>
      <c r="P13" s="51"/>
      <c r="Q13" s="51"/>
    </row>
    <row r="14" ht="21" customHeight="1" spans="1:17">
      <c r="A14" s="97" t="s">
        <v>233</v>
      </c>
      <c r="B14" s="98"/>
      <c r="C14" s="98"/>
      <c r="D14" s="98"/>
      <c r="E14" s="124"/>
      <c r="F14" s="125">
        <v>3600</v>
      </c>
      <c r="G14" s="51">
        <v>14700</v>
      </c>
      <c r="H14" s="51">
        <v>14700</v>
      </c>
      <c r="I14" s="51"/>
      <c r="J14" s="51"/>
      <c r="K14" s="51"/>
      <c r="L14" s="51"/>
      <c r="M14" s="51"/>
      <c r="N14" s="51"/>
      <c r="O14" s="51"/>
      <c r="P14" s="51"/>
      <c r="Q14" s="51"/>
    </row>
  </sheetData>
  <mergeCells count="17">
    <mergeCell ref="A2:Q2"/>
    <mergeCell ref="A3:Q3"/>
    <mergeCell ref="A4:E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topLeftCell="D1" workbookViewId="0">
      <pane ySplit="1" topLeftCell="A2" activePane="bottomLeft" state="frozen"/>
      <selection/>
      <selection pane="bottomLeft" activeCell="F19" sqref="F19"/>
    </sheetView>
  </sheetViews>
  <sheetFormatPr defaultColWidth="9.125" defaultRowHeight="14.25" customHeight="1"/>
  <cols>
    <col min="1" max="1" width="31.375" customWidth="1"/>
    <col min="2" max="2" width="21.75" customWidth="1"/>
    <col min="3" max="3" width="26.75" customWidth="1"/>
    <col min="4" max="14" width="16.625" customWidth="1"/>
  </cols>
  <sheetData>
    <row r="1" customHeight="1" spans="1:14">
      <c r="A1" s="1"/>
      <c r="B1" s="1"/>
      <c r="C1" s="1"/>
      <c r="D1" s="1"/>
      <c r="E1" s="1"/>
      <c r="F1" s="1"/>
      <c r="G1" s="1"/>
      <c r="H1" s="1"/>
      <c r="I1" s="1"/>
      <c r="J1" s="1"/>
      <c r="K1" s="1"/>
      <c r="L1" s="1"/>
      <c r="M1" s="1"/>
      <c r="N1" s="1"/>
    </row>
    <row r="2" ht="13.5" customHeight="1" spans="1:14">
      <c r="A2" s="85" t="s">
        <v>366</v>
      </c>
      <c r="B2" s="85"/>
      <c r="C2" s="85"/>
      <c r="D2" s="85"/>
      <c r="E2" s="85"/>
      <c r="F2" s="85"/>
      <c r="G2" s="85"/>
      <c r="H2" s="100"/>
      <c r="I2" s="85"/>
      <c r="J2" s="85"/>
      <c r="K2" s="85"/>
      <c r="L2" s="105"/>
      <c r="M2" s="100"/>
      <c r="N2" s="111"/>
    </row>
    <row r="3" ht="27.75" customHeight="1" spans="1:14">
      <c r="A3" s="78" t="s">
        <v>367</v>
      </c>
      <c r="B3" s="86"/>
      <c r="C3" s="86"/>
      <c r="D3" s="86"/>
      <c r="E3" s="86"/>
      <c r="F3" s="86"/>
      <c r="G3" s="86"/>
      <c r="H3" s="101"/>
      <c r="I3" s="86"/>
      <c r="J3" s="86"/>
      <c r="K3" s="86"/>
      <c r="L3" s="106"/>
      <c r="M3" s="101"/>
      <c r="N3" s="86"/>
    </row>
    <row r="4" ht="18.75" customHeight="1" spans="1:14">
      <c r="A4" s="79" t="str">
        <f>"单位名称："&amp;"玉溪市不动产登记中心（玉溪市基础地理信息中心）"</f>
        <v>单位名称：玉溪市不动产登记中心（玉溪市基础地理信息中心）</v>
      </c>
      <c r="B4" s="80"/>
      <c r="C4" s="80"/>
      <c r="D4" s="80"/>
      <c r="E4" s="80"/>
      <c r="F4" s="80"/>
      <c r="G4" s="80"/>
      <c r="H4" s="102"/>
      <c r="I4" s="83"/>
      <c r="J4" s="83"/>
      <c r="K4" s="83"/>
      <c r="L4" s="84"/>
      <c r="M4" s="112"/>
      <c r="N4" s="113" t="s">
        <v>2</v>
      </c>
    </row>
    <row r="5" ht="15.75" customHeight="1" spans="1:14">
      <c r="A5" s="87" t="s">
        <v>351</v>
      </c>
      <c r="B5" s="88" t="s">
        <v>368</v>
      </c>
      <c r="C5" s="88" t="s">
        <v>369</v>
      </c>
      <c r="D5" s="89" t="s">
        <v>130</v>
      </c>
      <c r="E5" s="89"/>
      <c r="F5" s="89"/>
      <c r="G5" s="89"/>
      <c r="H5" s="103"/>
      <c r="I5" s="89"/>
      <c r="J5" s="89"/>
      <c r="K5" s="89"/>
      <c r="L5" s="107"/>
      <c r="M5" s="103"/>
      <c r="N5" s="114"/>
    </row>
    <row r="6" ht="17.25" customHeight="1" spans="1:14">
      <c r="A6" s="90"/>
      <c r="B6" s="91"/>
      <c r="C6" s="91"/>
      <c r="D6" s="91" t="s">
        <v>30</v>
      </c>
      <c r="E6" s="91" t="s">
        <v>33</v>
      </c>
      <c r="F6" s="91" t="s">
        <v>357</v>
      </c>
      <c r="G6" s="91" t="s">
        <v>358</v>
      </c>
      <c r="H6" s="104" t="s">
        <v>359</v>
      </c>
      <c r="I6" s="108" t="s">
        <v>360</v>
      </c>
      <c r="J6" s="108"/>
      <c r="K6" s="108"/>
      <c r="L6" s="109"/>
      <c r="M6" s="115"/>
      <c r="N6" s="93"/>
    </row>
    <row r="7" ht="54" customHeight="1" spans="1:14">
      <c r="A7" s="92"/>
      <c r="B7" s="93"/>
      <c r="C7" s="93"/>
      <c r="D7" s="93"/>
      <c r="E7" s="93"/>
      <c r="F7" s="93"/>
      <c r="G7" s="93"/>
      <c r="H7" s="94"/>
      <c r="I7" s="93" t="s">
        <v>32</v>
      </c>
      <c r="J7" s="93" t="s">
        <v>39</v>
      </c>
      <c r="K7" s="93" t="s">
        <v>137</v>
      </c>
      <c r="L7" s="110" t="s">
        <v>41</v>
      </c>
      <c r="M7" s="94" t="s">
        <v>42</v>
      </c>
      <c r="N7" s="93" t="s">
        <v>43</v>
      </c>
    </row>
    <row r="8" ht="15" customHeight="1" spans="1:14">
      <c r="A8" s="92">
        <v>1</v>
      </c>
      <c r="B8" s="93">
        <v>2</v>
      </c>
      <c r="C8" s="93">
        <v>3</v>
      </c>
      <c r="D8" s="94">
        <v>4</v>
      </c>
      <c r="E8" s="94">
        <v>5</v>
      </c>
      <c r="F8" s="94">
        <v>6</v>
      </c>
      <c r="G8" s="94">
        <v>7</v>
      </c>
      <c r="H8" s="94">
        <v>8</v>
      </c>
      <c r="I8" s="94">
        <v>9</v>
      </c>
      <c r="J8" s="94">
        <v>10</v>
      </c>
      <c r="K8" s="94">
        <v>11</v>
      </c>
      <c r="L8" s="94">
        <v>12</v>
      </c>
      <c r="M8" s="94">
        <v>13</v>
      </c>
      <c r="N8" s="94">
        <v>14</v>
      </c>
    </row>
    <row r="9" ht="21" customHeight="1" spans="1:14">
      <c r="A9" s="95"/>
      <c r="B9" s="96"/>
      <c r="C9" s="96"/>
      <c r="D9" s="51"/>
      <c r="E9" s="51"/>
      <c r="F9" s="51"/>
      <c r="G9" s="51"/>
      <c r="H9" s="51"/>
      <c r="I9" s="51"/>
      <c r="J9" s="51"/>
      <c r="K9" s="51"/>
      <c r="L9" s="51"/>
      <c r="M9" s="51"/>
      <c r="N9" s="51"/>
    </row>
    <row r="10" ht="21" customHeight="1" spans="1:14">
      <c r="A10" s="95"/>
      <c r="B10" s="96"/>
      <c r="C10" s="96"/>
      <c r="D10" s="51"/>
      <c r="E10" s="51"/>
      <c r="F10" s="51"/>
      <c r="G10" s="51"/>
      <c r="H10" s="51"/>
      <c r="I10" s="51"/>
      <c r="J10" s="51"/>
      <c r="K10" s="51"/>
      <c r="L10" s="51"/>
      <c r="M10" s="51"/>
      <c r="N10" s="51"/>
    </row>
    <row r="11" ht="21" customHeight="1" spans="1:14">
      <c r="A11" s="97" t="s">
        <v>233</v>
      </c>
      <c r="B11" s="98"/>
      <c r="C11" s="99"/>
      <c r="D11" s="51"/>
      <c r="E11" s="51"/>
      <c r="F11" s="51"/>
      <c r="G11" s="51"/>
      <c r="H11" s="51"/>
      <c r="I11" s="51"/>
      <c r="J11" s="51"/>
      <c r="K11" s="51"/>
      <c r="L11" s="51"/>
      <c r="M11" s="51"/>
      <c r="N11" s="51"/>
    </row>
    <row r="12" customHeight="1" spans="4:4">
      <c r="D12" s="46" t="s">
        <v>370</v>
      </c>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4" sqref="A14"/>
    </sheetView>
  </sheetViews>
  <sheetFormatPr defaultColWidth="9.125" defaultRowHeight="14.25" customHeight="1"/>
  <cols>
    <col min="1" max="1" width="63.125" customWidth="1"/>
    <col min="2" max="13" width="17.125" customWidth="1"/>
    <col min="14" max="14" width="17" customWidth="1"/>
  </cols>
  <sheetData>
    <row r="1" customHeight="1" spans="1:14">
      <c r="A1" s="1"/>
      <c r="B1" s="1"/>
      <c r="C1" s="1"/>
      <c r="D1" s="1"/>
      <c r="E1" s="1"/>
      <c r="F1" s="1"/>
      <c r="G1" s="1"/>
      <c r="H1" s="1"/>
      <c r="I1" s="1"/>
      <c r="J1" s="1"/>
      <c r="K1" s="1"/>
      <c r="L1" s="1"/>
      <c r="M1" s="1"/>
      <c r="N1" s="1"/>
    </row>
    <row r="2" ht="13.5" customHeight="1" spans="1:14">
      <c r="A2" s="31" t="s">
        <v>371</v>
      </c>
      <c r="B2" s="31"/>
      <c r="C2" s="31"/>
      <c r="D2" s="31"/>
      <c r="E2" s="31"/>
      <c r="F2" s="31"/>
      <c r="G2" s="31"/>
      <c r="H2" s="31"/>
      <c r="I2" s="31"/>
      <c r="J2" s="31"/>
      <c r="K2" s="31"/>
      <c r="L2" s="31"/>
      <c r="M2" s="31"/>
      <c r="N2" s="53"/>
    </row>
    <row r="3" ht="27.75" customHeight="1" spans="1:14">
      <c r="A3" s="78" t="s">
        <v>372</v>
      </c>
      <c r="B3" s="34"/>
      <c r="C3" s="34"/>
      <c r="D3" s="34"/>
      <c r="E3" s="34"/>
      <c r="F3" s="34"/>
      <c r="G3" s="34"/>
      <c r="H3" s="34"/>
      <c r="I3" s="34"/>
      <c r="J3" s="34"/>
      <c r="K3" s="34"/>
      <c r="L3" s="34"/>
      <c r="M3" s="34"/>
      <c r="N3" s="34"/>
    </row>
    <row r="4" ht="18" customHeight="1" spans="1:14">
      <c r="A4" s="79" t="str">
        <f>"单位名称："&amp;"玉溪市不动产登记中心（玉溪市基础地理信息中心）"</f>
        <v>单位名称：玉溪市不动产登记中心（玉溪市基础地理信息中心）</v>
      </c>
      <c r="B4" s="80"/>
      <c r="C4" s="80"/>
      <c r="D4" s="81"/>
      <c r="E4" s="83"/>
      <c r="F4" s="83"/>
      <c r="G4" s="83"/>
      <c r="H4" s="83"/>
      <c r="I4" s="83"/>
      <c r="N4" s="84" t="s">
        <v>2</v>
      </c>
    </row>
    <row r="5" ht="19.5" customHeight="1" spans="1:14">
      <c r="A5" s="48" t="s">
        <v>373</v>
      </c>
      <c r="B5" s="55" t="s">
        <v>130</v>
      </c>
      <c r="C5" s="56"/>
      <c r="D5" s="56"/>
      <c r="E5" s="55" t="s">
        <v>374</v>
      </c>
      <c r="F5" s="56"/>
      <c r="G5" s="56"/>
      <c r="H5" s="56"/>
      <c r="I5" s="56"/>
      <c r="J5" s="56"/>
      <c r="K5" s="56"/>
      <c r="L5" s="56"/>
      <c r="M5" s="56"/>
      <c r="N5" s="56"/>
    </row>
    <row r="6" ht="40.5" customHeight="1" spans="1:14">
      <c r="A6" s="50"/>
      <c r="B6" s="49" t="s">
        <v>30</v>
      </c>
      <c r="C6" s="36" t="s">
        <v>33</v>
      </c>
      <c r="D6" s="82" t="s">
        <v>375</v>
      </c>
      <c r="E6" s="41" t="s">
        <v>376</v>
      </c>
      <c r="F6" s="41" t="s">
        <v>377</v>
      </c>
      <c r="G6" s="41" t="s">
        <v>378</v>
      </c>
      <c r="H6" s="41" t="s">
        <v>379</v>
      </c>
      <c r="I6" s="41" t="s">
        <v>380</v>
      </c>
      <c r="J6" s="41" t="s">
        <v>381</v>
      </c>
      <c r="K6" s="41" t="s">
        <v>382</v>
      </c>
      <c r="L6" s="41" t="s">
        <v>383</v>
      </c>
      <c r="M6" s="41" t="s">
        <v>384</v>
      </c>
      <c r="N6" s="41" t="s">
        <v>385</v>
      </c>
    </row>
    <row r="7" ht="19.5" customHeight="1" spans="1:14">
      <c r="A7" s="41">
        <v>1</v>
      </c>
      <c r="B7" s="41">
        <v>2</v>
      </c>
      <c r="C7" s="41">
        <v>3</v>
      </c>
      <c r="D7" s="55">
        <v>4</v>
      </c>
      <c r="E7" s="41">
        <v>5</v>
      </c>
      <c r="F7" s="41">
        <v>6</v>
      </c>
      <c r="G7" s="41">
        <v>7</v>
      </c>
      <c r="H7" s="55">
        <v>8</v>
      </c>
      <c r="I7" s="41">
        <v>9</v>
      </c>
      <c r="J7" s="41">
        <v>10</v>
      </c>
      <c r="K7" s="41">
        <v>11</v>
      </c>
      <c r="L7" s="55">
        <v>12</v>
      </c>
      <c r="M7" s="41">
        <v>13</v>
      </c>
      <c r="N7" s="41">
        <v>14</v>
      </c>
    </row>
    <row r="8" ht="20.25" customHeight="1" spans="1:14">
      <c r="A8" s="42"/>
      <c r="B8" s="51"/>
      <c r="C8" s="51"/>
      <c r="D8" s="51"/>
      <c r="E8" s="51"/>
      <c r="F8" s="51"/>
      <c r="G8" s="51"/>
      <c r="H8" s="51"/>
      <c r="I8" s="51"/>
      <c r="J8" s="51"/>
      <c r="K8" s="51"/>
      <c r="L8" s="51"/>
      <c r="M8" s="51"/>
      <c r="N8" s="51"/>
    </row>
    <row r="9" ht="20.25" customHeight="1" spans="1:14">
      <c r="A9" s="42"/>
      <c r="B9" s="51"/>
      <c r="C9" s="51"/>
      <c r="D9" s="51"/>
      <c r="E9" s="51"/>
      <c r="F9" s="51"/>
      <c r="G9" s="51"/>
      <c r="H9" s="51"/>
      <c r="I9" s="51"/>
      <c r="J9" s="51"/>
      <c r="K9" s="51"/>
      <c r="L9" s="51"/>
      <c r="M9" s="51"/>
      <c r="N9" s="51"/>
    </row>
    <row r="10" ht="20.25" customHeight="1" spans="1:14">
      <c r="A10" s="76" t="s">
        <v>30</v>
      </c>
      <c r="B10" s="51"/>
      <c r="C10" s="51"/>
      <c r="D10" s="51"/>
      <c r="E10" s="51"/>
      <c r="F10" s="51"/>
      <c r="G10" s="51"/>
      <c r="H10" s="51"/>
      <c r="I10" s="51"/>
      <c r="J10" s="51"/>
      <c r="K10" s="51"/>
      <c r="L10" s="51"/>
      <c r="M10" s="51"/>
      <c r="N10" s="51"/>
    </row>
    <row r="11" customHeight="1" spans="1:1">
      <c r="A11" s="46" t="s">
        <v>386</v>
      </c>
    </row>
  </sheetData>
  <mergeCells count="6">
    <mergeCell ref="A2:N2"/>
    <mergeCell ref="A3:N3"/>
    <mergeCell ref="A4:I4"/>
    <mergeCell ref="B5:D5"/>
    <mergeCell ref="E5:N5"/>
    <mergeCell ref="A5:A6"/>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C21" sqref="C21"/>
    </sheetView>
  </sheetViews>
  <sheetFormatPr defaultColWidth="9.125" defaultRowHeight="12" customHeight="1"/>
  <cols>
    <col min="1" max="1" width="34.25" customWidth="1"/>
    <col min="2" max="2" width="29" customWidth="1"/>
    <col min="3" max="3" width="17.125" customWidth="1"/>
    <col min="4" max="4" width="21" customWidth="1"/>
    <col min="5" max="5" width="23.625" customWidth="1"/>
    <col min="6" max="6" width="11.25" customWidth="1"/>
    <col min="7" max="7" width="10.375" customWidth="1"/>
    <col min="8" max="8" width="9.375" customWidth="1"/>
    <col min="9" max="9" width="13.375" customWidth="1"/>
    <col min="10" max="10" width="27.5" customWidth="1"/>
  </cols>
  <sheetData>
    <row r="1" customHeight="1" spans="1:10">
      <c r="A1" s="1"/>
      <c r="B1" s="1"/>
      <c r="C1" s="1"/>
      <c r="D1" s="1"/>
      <c r="E1" s="1"/>
      <c r="F1" s="1"/>
      <c r="G1" s="1"/>
      <c r="H1" s="1"/>
      <c r="I1" s="1"/>
      <c r="J1" s="1"/>
    </row>
    <row r="2" customHeight="1" spans="1:10">
      <c r="A2" s="31" t="s">
        <v>387</v>
      </c>
      <c r="B2" s="31"/>
      <c r="C2" s="31"/>
      <c r="D2" s="31"/>
      <c r="E2" s="31"/>
      <c r="F2" s="31"/>
      <c r="G2" s="31"/>
      <c r="H2" s="31"/>
      <c r="I2" s="31"/>
      <c r="J2" s="53"/>
    </row>
    <row r="3" ht="28.5" customHeight="1" spans="1:10">
      <c r="A3" s="70" t="s">
        <v>388</v>
      </c>
      <c r="B3" s="71"/>
      <c r="C3" s="71"/>
      <c r="D3" s="71"/>
      <c r="E3" s="71"/>
      <c r="F3" s="75"/>
      <c r="G3" s="71"/>
      <c r="H3" s="75"/>
      <c r="I3" s="75"/>
      <c r="J3" s="71"/>
    </row>
    <row r="4" ht="15" customHeight="1" spans="1:1">
      <c r="A4" s="5" t="str">
        <f>"单位名称："&amp;"玉溪市不动产登记中心（玉溪市基础地理信息中心）"</f>
        <v>单位名称：玉溪市不动产登记中心（玉溪市基础地理信息中心）</v>
      </c>
    </row>
    <row r="5" ht="14.25" customHeight="1" spans="1:10">
      <c r="A5" s="72" t="s">
        <v>236</v>
      </c>
      <c r="B5" s="72" t="s">
        <v>237</v>
      </c>
      <c r="C5" s="72" t="s">
        <v>238</v>
      </c>
      <c r="D5" s="72" t="s">
        <v>239</v>
      </c>
      <c r="E5" s="72" t="s">
        <v>240</v>
      </c>
      <c r="F5" s="58" t="s">
        <v>241</v>
      </c>
      <c r="G5" s="72" t="s">
        <v>242</v>
      </c>
      <c r="H5" s="58" t="s">
        <v>243</v>
      </c>
      <c r="I5" s="58" t="s">
        <v>244</v>
      </c>
      <c r="J5" s="72" t="s">
        <v>245</v>
      </c>
    </row>
    <row r="6" ht="14.25" customHeight="1" spans="1:10">
      <c r="A6" s="72">
        <v>1</v>
      </c>
      <c r="B6" s="72">
        <v>2</v>
      </c>
      <c r="C6" s="72">
        <v>3</v>
      </c>
      <c r="D6" s="72">
        <v>4</v>
      </c>
      <c r="E6" s="72">
        <v>5</v>
      </c>
      <c r="F6" s="58">
        <v>6</v>
      </c>
      <c r="G6" s="72">
        <v>7</v>
      </c>
      <c r="H6" s="58">
        <v>8</v>
      </c>
      <c r="I6" s="58">
        <v>9</v>
      </c>
      <c r="J6" s="72">
        <v>10</v>
      </c>
    </row>
    <row r="7" ht="15" customHeight="1" spans="1:10">
      <c r="A7" s="18"/>
      <c r="B7" s="73"/>
      <c r="C7" s="73"/>
      <c r="D7" s="73"/>
      <c r="E7" s="76"/>
      <c r="F7" s="77"/>
      <c r="G7" s="76"/>
      <c r="H7" s="77"/>
      <c r="I7" s="77"/>
      <c r="J7" s="76"/>
    </row>
    <row r="8" ht="33.75" customHeight="1" spans="1:10">
      <c r="A8" s="18"/>
      <c r="B8" s="18"/>
      <c r="C8" s="18"/>
      <c r="D8" s="18"/>
      <c r="E8" s="18"/>
      <c r="F8" s="18"/>
      <c r="G8" s="42"/>
      <c r="H8" s="18"/>
      <c r="I8" s="18"/>
      <c r="J8" s="18"/>
    </row>
    <row r="9" s="69" customFormat="1" ht="24" customHeight="1" spans="1:1">
      <c r="A9" s="74" t="s">
        <v>389</v>
      </c>
    </row>
  </sheetData>
  <mergeCells count="3">
    <mergeCell ref="A2:J2"/>
    <mergeCell ref="A3:J3"/>
    <mergeCell ref="A4:H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8"/>
  <sheetViews>
    <sheetView showZeros="0" workbookViewId="0">
      <pane ySplit="1" topLeftCell="A2" activePane="bottomLeft" state="frozen"/>
      <selection/>
      <selection pane="bottomLeft" activeCell="F19" sqref="F19"/>
    </sheetView>
  </sheetViews>
  <sheetFormatPr defaultColWidth="8.875" defaultRowHeight="15" customHeight="1" outlineLevelCol="7"/>
  <cols>
    <col min="1" max="1" width="36" customWidth="1"/>
    <col min="2" max="2" width="19.75" customWidth="1"/>
    <col min="3" max="3" width="33.375" customWidth="1"/>
    <col min="4" max="4" width="34.75" customWidth="1"/>
    <col min="5" max="6" width="9" customWidth="1"/>
    <col min="7" max="8" width="15.125" customWidth="1"/>
  </cols>
  <sheetData>
    <row r="1" customHeight="1" spans="1:8">
      <c r="A1" s="59"/>
      <c r="B1" s="59"/>
      <c r="C1" s="59"/>
      <c r="D1" s="59"/>
      <c r="E1" s="59"/>
      <c r="F1" s="59"/>
      <c r="G1" s="59"/>
      <c r="H1" s="59"/>
    </row>
    <row r="2" ht="18.75" customHeight="1" spans="1:8">
      <c r="A2" s="60" t="s">
        <v>390</v>
      </c>
      <c r="B2" s="60"/>
      <c r="C2" s="60"/>
      <c r="D2" s="60"/>
      <c r="E2" s="60"/>
      <c r="F2" s="60"/>
      <c r="G2" s="60"/>
      <c r="H2" s="60" t="s">
        <v>390</v>
      </c>
    </row>
    <row r="3" ht="28.5" customHeight="1" spans="1:8">
      <c r="A3" s="61" t="s">
        <v>391</v>
      </c>
      <c r="B3" s="61"/>
      <c r="C3" s="61"/>
      <c r="D3" s="61"/>
      <c r="E3" s="61"/>
      <c r="F3" s="61"/>
      <c r="G3" s="61"/>
      <c r="H3" s="61"/>
    </row>
    <row r="4" ht="18.75" customHeight="1" spans="1:8">
      <c r="A4" s="62" t="str">
        <f>"单位名称："&amp;"玉溪市不动产登记中心（玉溪市基础地理信息中心）"</f>
        <v>单位名称：玉溪市不动产登记中心（玉溪市基础地理信息中心）</v>
      </c>
      <c r="B4" s="62"/>
      <c r="C4" s="62"/>
      <c r="D4" s="62"/>
      <c r="E4" s="62"/>
      <c r="F4" s="62"/>
      <c r="G4" s="62"/>
      <c r="H4" s="62"/>
    </row>
    <row r="5" ht="18.75" customHeight="1" spans="1:8">
      <c r="A5" s="63" t="s">
        <v>123</v>
      </c>
      <c r="B5" s="63" t="s">
        <v>392</v>
      </c>
      <c r="C5" s="63" t="s">
        <v>393</v>
      </c>
      <c r="D5" s="63" t="s">
        <v>394</v>
      </c>
      <c r="E5" s="63" t="s">
        <v>395</v>
      </c>
      <c r="F5" s="63" t="s">
        <v>396</v>
      </c>
      <c r="G5" s="63"/>
      <c r="H5" s="63"/>
    </row>
    <row r="6" ht="18.75" customHeight="1" spans="1:8">
      <c r="A6" s="63"/>
      <c r="B6" s="63"/>
      <c r="C6" s="63"/>
      <c r="D6" s="63"/>
      <c r="E6" s="63"/>
      <c r="F6" s="63" t="s">
        <v>355</v>
      </c>
      <c r="G6" s="63" t="s">
        <v>397</v>
      </c>
      <c r="H6" s="63" t="s">
        <v>398</v>
      </c>
    </row>
    <row r="7" ht="18.75" customHeight="1" spans="1:8">
      <c r="A7" s="64" t="s">
        <v>44</v>
      </c>
      <c r="B7" s="64" t="s">
        <v>45</v>
      </c>
      <c r="C7" s="64" t="s">
        <v>46</v>
      </c>
      <c r="D7" s="64" t="s">
        <v>47</v>
      </c>
      <c r="E7" s="64" t="s">
        <v>48</v>
      </c>
      <c r="F7" s="64" t="s">
        <v>49</v>
      </c>
      <c r="G7" s="64" t="s">
        <v>50</v>
      </c>
      <c r="H7" s="64" t="s">
        <v>51</v>
      </c>
    </row>
    <row r="8" ht="18" customHeight="1" spans="1:8">
      <c r="A8" s="65" t="s">
        <v>64</v>
      </c>
      <c r="B8" s="65" t="s">
        <v>399</v>
      </c>
      <c r="C8" s="65" t="s">
        <v>400</v>
      </c>
      <c r="D8" s="65" t="s">
        <v>401</v>
      </c>
      <c r="E8" s="66" t="s">
        <v>402</v>
      </c>
      <c r="F8" s="67">
        <v>1</v>
      </c>
      <c r="G8" s="68">
        <v>15000</v>
      </c>
      <c r="H8" s="68">
        <v>15000</v>
      </c>
    </row>
    <row r="9" ht="18" customHeight="1" spans="1:8">
      <c r="A9" s="65" t="s">
        <v>64</v>
      </c>
      <c r="B9" s="65" t="s">
        <v>403</v>
      </c>
      <c r="C9" s="65" t="s">
        <v>404</v>
      </c>
      <c r="D9" s="65" t="s">
        <v>405</v>
      </c>
      <c r="E9" s="66" t="s">
        <v>402</v>
      </c>
      <c r="F9" s="67">
        <v>14</v>
      </c>
      <c r="G9" s="68">
        <v>21000</v>
      </c>
      <c r="H9" s="68">
        <v>294000</v>
      </c>
    </row>
    <row r="10" ht="18" customHeight="1" spans="1:8">
      <c r="A10" s="65" t="s">
        <v>64</v>
      </c>
      <c r="B10" s="65" t="s">
        <v>403</v>
      </c>
      <c r="C10" s="65" t="s">
        <v>406</v>
      </c>
      <c r="D10" s="65" t="s">
        <v>407</v>
      </c>
      <c r="E10" s="66" t="s">
        <v>264</v>
      </c>
      <c r="F10" s="67">
        <v>1</v>
      </c>
      <c r="G10" s="68">
        <v>120000</v>
      </c>
      <c r="H10" s="68">
        <v>120000</v>
      </c>
    </row>
    <row r="11" ht="18" customHeight="1" spans="1:8">
      <c r="A11" s="65" t="s">
        <v>64</v>
      </c>
      <c r="B11" s="65" t="s">
        <v>403</v>
      </c>
      <c r="C11" s="65" t="s">
        <v>408</v>
      </c>
      <c r="D11" s="65" t="s">
        <v>409</v>
      </c>
      <c r="E11" s="66" t="s">
        <v>410</v>
      </c>
      <c r="F11" s="67">
        <v>2</v>
      </c>
      <c r="G11" s="68">
        <v>50000</v>
      </c>
      <c r="H11" s="68">
        <v>100000</v>
      </c>
    </row>
    <row r="12" ht="18" customHeight="1" spans="1:8">
      <c r="A12" s="65" t="s">
        <v>64</v>
      </c>
      <c r="B12" s="65" t="s">
        <v>403</v>
      </c>
      <c r="C12" s="65" t="s">
        <v>411</v>
      </c>
      <c r="D12" s="65" t="s">
        <v>412</v>
      </c>
      <c r="E12" s="66" t="s">
        <v>410</v>
      </c>
      <c r="F12" s="67">
        <v>1</v>
      </c>
      <c r="G12" s="68">
        <v>30000</v>
      </c>
      <c r="H12" s="68">
        <v>30000</v>
      </c>
    </row>
    <row r="13" ht="18" customHeight="1" spans="1:8">
      <c r="A13" s="65" t="s">
        <v>64</v>
      </c>
      <c r="B13" s="65" t="s">
        <v>413</v>
      </c>
      <c r="C13" s="65" t="s">
        <v>414</v>
      </c>
      <c r="D13" s="65" t="s">
        <v>415</v>
      </c>
      <c r="E13" s="66" t="s">
        <v>264</v>
      </c>
      <c r="F13" s="67">
        <v>4</v>
      </c>
      <c r="G13" s="68">
        <v>2500</v>
      </c>
      <c r="H13" s="68">
        <v>10000</v>
      </c>
    </row>
    <row r="14" ht="18" customHeight="1" spans="1:8">
      <c r="A14" s="65" t="s">
        <v>64</v>
      </c>
      <c r="B14" s="65" t="s">
        <v>413</v>
      </c>
      <c r="C14" s="65" t="s">
        <v>416</v>
      </c>
      <c r="D14" s="65" t="s">
        <v>417</v>
      </c>
      <c r="E14" s="66" t="s">
        <v>264</v>
      </c>
      <c r="F14" s="67">
        <v>2</v>
      </c>
      <c r="G14" s="68">
        <v>5000</v>
      </c>
      <c r="H14" s="68">
        <v>10000</v>
      </c>
    </row>
    <row r="15" ht="18" customHeight="1" spans="1:8">
      <c r="A15" s="65" t="s">
        <v>64</v>
      </c>
      <c r="B15" s="65" t="s">
        <v>418</v>
      </c>
      <c r="C15" s="65" t="s">
        <v>419</v>
      </c>
      <c r="D15" s="65" t="s">
        <v>420</v>
      </c>
      <c r="E15" s="66" t="s">
        <v>402</v>
      </c>
      <c r="F15" s="67">
        <v>1</v>
      </c>
      <c r="G15" s="68">
        <v>570000</v>
      </c>
      <c r="H15" s="68">
        <v>570000</v>
      </c>
    </row>
    <row r="16" ht="18" customHeight="1" spans="1:8">
      <c r="A16" s="65" t="s">
        <v>64</v>
      </c>
      <c r="B16" s="65" t="s">
        <v>418</v>
      </c>
      <c r="C16" s="65" t="s">
        <v>419</v>
      </c>
      <c r="D16" s="65" t="s">
        <v>421</v>
      </c>
      <c r="E16" s="66" t="s">
        <v>402</v>
      </c>
      <c r="F16" s="67">
        <v>1</v>
      </c>
      <c r="G16" s="68">
        <v>660000</v>
      </c>
      <c r="H16" s="68">
        <v>660000</v>
      </c>
    </row>
    <row r="17" ht="18" customHeight="1" spans="1:8">
      <c r="A17" s="65" t="s">
        <v>64</v>
      </c>
      <c r="B17" s="65" t="s">
        <v>418</v>
      </c>
      <c r="C17" s="65" t="s">
        <v>422</v>
      </c>
      <c r="D17" s="65" t="s">
        <v>423</v>
      </c>
      <c r="E17" s="66" t="s">
        <v>402</v>
      </c>
      <c r="F17" s="67">
        <v>1</v>
      </c>
      <c r="G17" s="68">
        <v>70000</v>
      </c>
      <c r="H17" s="68">
        <v>70000</v>
      </c>
    </row>
    <row r="18" ht="18" customHeight="1" spans="1:8">
      <c r="A18" s="66" t="s">
        <v>30</v>
      </c>
      <c r="B18" s="66"/>
      <c r="C18" s="66"/>
      <c r="D18" s="66"/>
      <c r="E18" s="66"/>
      <c r="F18" s="67">
        <v>28</v>
      </c>
      <c r="G18" s="68"/>
      <c r="H18" s="68">
        <v>1879000</v>
      </c>
    </row>
  </sheetData>
  <mergeCells count="10">
    <mergeCell ref="A2:H2"/>
    <mergeCell ref="A3:H3"/>
    <mergeCell ref="A4:H4"/>
    <mergeCell ref="F5:H5"/>
    <mergeCell ref="A18:E18"/>
    <mergeCell ref="A5:A6"/>
    <mergeCell ref="B5:B6"/>
    <mergeCell ref="C5:C6"/>
    <mergeCell ref="D5:D6"/>
    <mergeCell ref="E5:E6"/>
  </mergeCells>
  <pageMargins left="0.7" right="0.7" top="0.75" bottom="0.75" header="0.3" footer="0.3"/>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H26" sqref="H26"/>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customHeight="1" spans="1:11">
      <c r="A1" s="1"/>
      <c r="B1" s="1"/>
      <c r="C1" s="1"/>
      <c r="D1" s="1"/>
      <c r="E1" s="1"/>
      <c r="F1" s="1"/>
      <c r="G1" s="1"/>
      <c r="H1" s="1"/>
      <c r="I1" s="1"/>
      <c r="J1" s="1"/>
      <c r="K1" s="1"/>
    </row>
    <row r="2" ht="13.5" customHeight="1" spans="1:11">
      <c r="A2" s="31" t="s">
        <v>424</v>
      </c>
      <c r="B2" s="31"/>
      <c r="C2" s="31"/>
      <c r="D2" s="32"/>
      <c r="E2" s="32"/>
      <c r="F2" s="32"/>
      <c r="G2" s="32"/>
      <c r="H2" s="31"/>
      <c r="I2" s="31"/>
      <c r="J2" s="31"/>
      <c r="K2" s="53"/>
    </row>
    <row r="3" ht="28.5" customHeight="1" spans="1:11">
      <c r="A3" s="33" t="s">
        <v>425</v>
      </c>
      <c r="B3" s="34"/>
      <c r="C3" s="34"/>
      <c r="D3" s="34"/>
      <c r="E3" s="34"/>
      <c r="F3" s="34"/>
      <c r="G3" s="34"/>
      <c r="H3" s="34"/>
      <c r="I3" s="34"/>
      <c r="J3" s="34"/>
      <c r="K3" s="34"/>
    </row>
    <row r="4" ht="13.5" customHeight="1" spans="1:11">
      <c r="A4" s="5" t="str">
        <f>"单位名称："&amp;"玉溪市不动产登记中心（玉溪市基础地理信息中心）"</f>
        <v>单位名称：玉溪市不动产登记中心（玉溪市基础地理信息中心）</v>
      </c>
      <c r="B4" s="6"/>
      <c r="C4" s="6"/>
      <c r="D4" s="6"/>
      <c r="E4" s="6"/>
      <c r="F4" s="6"/>
      <c r="G4" s="6"/>
      <c r="H4" s="23"/>
      <c r="I4" s="23"/>
      <c r="J4" s="23"/>
      <c r="K4" s="54" t="s">
        <v>2</v>
      </c>
    </row>
    <row r="5" ht="21.75" customHeight="1" spans="1:11">
      <c r="A5" s="35" t="s">
        <v>206</v>
      </c>
      <c r="B5" s="35" t="s">
        <v>125</v>
      </c>
      <c r="C5" s="35" t="s">
        <v>207</v>
      </c>
      <c r="D5" s="36" t="s">
        <v>126</v>
      </c>
      <c r="E5" s="36" t="s">
        <v>127</v>
      </c>
      <c r="F5" s="36" t="s">
        <v>128</v>
      </c>
      <c r="G5" s="36" t="s">
        <v>129</v>
      </c>
      <c r="H5" s="48" t="s">
        <v>30</v>
      </c>
      <c r="I5" s="55" t="s">
        <v>426</v>
      </c>
      <c r="J5" s="56"/>
      <c r="K5" s="57"/>
    </row>
    <row r="6" ht="21.75" customHeight="1" spans="1:11">
      <c r="A6" s="37"/>
      <c r="B6" s="37"/>
      <c r="C6" s="37"/>
      <c r="D6" s="38"/>
      <c r="E6" s="38"/>
      <c r="F6" s="38"/>
      <c r="G6" s="38"/>
      <c r="H6" s="49"/>
      <c r="I6" s="36" t="s">
        <v>33</v>
      </c>
      <c r="J6" s="36" t="s">
        <v>34</v>
      </c>
      <c r="K6" s="36" t="s">
        <v>35</v>
      </c>
    </row>
    <row r="7" ht="40.5" customHeight="1" spans="1:11">
      <c r="A7" s="39"/>
      <c r="B7" s="39"/>
      <c r="C7" s="39"/>
      <c r="D7" s="40"/>
      <c r="E7" s="40"/>
      <c r="F7" s="40"/>
      <c r="G7" s="40"/>
      <c r="H7" s="50"/>
      <c r="I7" s="40" t="s">
        <v>32</v>
      </c>
      <c r="J7" s="40"/>
      <c r="K7" s="40"/>
    </row>
    <row r="8" ht="15" customHeight="1" spans="1:11">
      <c r="A8" s="41">
        <v>1</v>
      </c>
      <c r="B8" s="41">
        <v>2</v>
      </c>
      <c r="C8" s="41">
        <v>3</v>
      </c>
      <c r="D8" s="41">
        <v>4</v>
      </c>
      <c r="E8" s="41">
        <v>5</v>
      </c>
      <c r="F8" s="41">
        <v>6</v>
      </c>
      <c r="G8" s="41">
        <v>7</v>
      </c>
      <c r="H8" s="41">
        <v>8</v>
      </c>
      <c r="I8" s="41">
        <v>9</v>
      </c>
      <c r="J8" s="58">
        <v>10</v>
      </c>
      <c r="K8" s="58">
        <v>11</v>
      </c>
    </row>
    <row r="9" ht="30.6" customHeight="1" spans="1:11">
      <c r="A9" s="42"/>
      <c r="B9" s="43"/>
      <c r="C9" s="42"/>
      <c r="D9" s="42"/>
      <c r="E9" s="42"/>
      <c r="F9" s="42"/>
      <c r="G9" s="42"/>
      <c r="H9" s="51"/>
      <c r="I9" s="51"/>
      <c r="J9" s="51"/>
      <c r="K9" s="51"/>
    </row>
    <row r="10" ht="30.6" customHeight="1" spans="1:11">
      <c r="A10" s="43"/>
      <c r="B10" s="43"/>
      <c r="C10" s="43"/>
      <c r="D10" s="43"/>
      <c r="E10" s="43"/>
      <c r="F10" s="43"/>
      <c r="G10" s="43"/>
      <c r="H10" s="51"/>
      <c r="I10" s="51"/>
      <c r="J10" s="51"/>
      <c r="K10" s="51"/>
    </row>
    <row r="11" ht="18.75" customHeight="1" spans="1:11">
      <c r="A11" s="44" t="s">
        <v>233</v>
      </c>
      <c r="B11" s="45"/>
      <c r="C11" s="45"/>
      <c r="D11" s="45"/>
      <c r="E11" s="45"/>
      <c r="F11" s="45"/>
      <c r="G11" s="52"/>
      <c r="H11" s="51"/>
      <c r="I11" s="51"/>
      <c r="J11" s="51"/>
      <c r="K11" s="51"/>
    </row>
    <row r="12" ht="19.5" customHeight="1" spans="1:2">
      <c r="A12" s="46" t="s">
        <v>427</v>
      </c>
      <c r="B12" s="47"/>
    </row>
  </sheetData>
  <mergeCells count="16">
    <mergeCell ref="A2:K2"/>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C22" sqref="C22"/>
    </sheetView>
  </sheetViews>
  <sheetFormatPr defaultColWidth="9.125" defaultRowHeight="14.25" customHeight="1" outlineLevelCol="6"/>
  <cols>
    <col min="1" max="1" width="37.75" customWidth="1"/>
    <col min="2" max="2" width="15.625" customWidth="1"/>
    <col min="3" max="3" width="57.375" customWidth="1"/>
    <col min="4" max="4" width="9.75" customWidth="1"/>
    <col min="5" max="7" width="19.875" customWidth="1"/>
  </cols>
  <sheetData>
    <row r="1" customHeight="1" spans="1:7">
      <c r="A1" s="1"/>
      <c r="B1" s="1"/>
      <c r="C1" s="1"/>
      <c r="D1" s="1"/>
      <c r="E1" s="1"/>
      <c r="F1" s="1"/>
      <c r="G1" s="1"/>
    </row>
    <row r="2" ht="13.5" customHeight="1" spans="1:7">
      <c r="A2" s="2" t="s">
        <v>428</v>
      </c>
      <c r="B2" s="2"/>
      <c r="C2" s="2"/>
      <c r="D2" s="3"/>
      <c r="E2" s="2"/>
      <c r="F2" s="2"/>
      <c r="G2" s="22"/>
    </row>
    <row r="3" ht="27.75" customHeight="1" spans="1:7">
      <c r="A3" s="4" t="s">
        <v>429</v>
      </c>
      <c r="B3" s="4"/>
      <c r="C3" s="4"/>
      <c r="D3" s="4"/>
      <c r="E3" s="4"/>
      <c r="F3" s="4"/>
      <c r="G3" s="4"/>
    </row>
    <row r="4" ht="13.5" customHeight="1" spans="1:7">
      <c r="A4" s="5" t="str">
        <f>"单位名称："&amp;"玉溪市不动产登记中心（玉溪市基础地理信息中心）"</f>
        <v>单位名称：玉溪市不动产登记中心（玉溪市基础地理信息中心）</v>
      </c>
      <c r="B4" s="6"/>
      <c r="C4" s="6"/>
      <c r="D4" s="6"/>
      <c r="E4" s="23"/>
      <c r="F4" s="23"/>
      <c r="G4" s="24" t="s">
        <v>2</v>
      </c>
    </row>
    <row r="5" ht="21.75" customHeight="1" spans="1:7">
      <c r="A5" s="7" t="s">
        <v>207</v>
      </c>
      <c r="B5" s="7" t="s">
        <v>206</v>
      </c>
      <c r="C5" s="7" t="s">
        <v>125</v>
      </c>
      <c r="D5" s="8" t="s">
        <v>430</v>
      </c>
      <c r="E5" s="25" t="s">
        <v>33</v>
      </c>
      <c r="F5" s="26"/>
      <c r="G5" s="27"/>
    </row>
    <row r="6" ht="21.75" customHeight="1" spans="1:7">
      <c r="A6" s="9"/>
      <c r="B6" s="9"/>
      <c r="C6" s="9"/>
      <c r="D6" s="10"/>
      <c r="E6" s="28" t="s">
        <v>431</v>
      </c>
      <c r="F6" s="8" t="s">
        <v>432</v>
      </c>
      <c r="G6" s="8" t="s">
        <v>433</v>
      </c>
    </row>
    <row r="7" ht="40.5" customHeight="1" spans="1:7">
      <c r="A7" s="11"/>
      <c r="B7" s="11"/>
      <c r="C7" s="11"/>
      <c r="D7" s="12"/>
      <c r="E7" s="29"/>
      <c r="F7" s="12" t="s">
        <v>32</v>
      </c>
      <c r="G7" s="12"/>
    </row>
    <row r="8" ht="15" customHeight="1" spans="1:7">
      <c r="A8" s="13">
        <v>1</v>
      </c>
      <c r="B8" s="13">
        <v>2</v>
      </c>
      <c r="C8" s="13">
        <v>3</v>
      </c>
      <c r="D8" s="13">
        <v>4</v>
      </c>
      <c r="E8" s="13">
        <v>5</v>
      </c>
      <c r="F8" s="13">
        <v>6</v>
      </c>
      <c r="G8" s="13">
        <v>7</v>
      </c>
    </row>
    <row r="9" ht="21" customHeight="1" spans="1:7">
      <c r="A9" s="14" t="s">
        <v>64</v>
      </c>
      <c r="B9" s="15"/>
      <c r="C9" s="15"/>
      <c r="D9" s="16"/>
      <c r="E9" s="30">
        <v>5824000</v>
      </c>
      <c r="F9" s="30">
        <v>165000</v>
      </c>
      <c r="G9" s="30"/>
    </row>
    <row r="10" ht="21" customHeight="1" spans="1:7">
      <c r="A10" s="14"/>
      <c r="B10" s="14" t="s">
        <v>434</v>
      </c>
      <c r="C10" s="14" t="s">
        <v>227</v>
      </c>
      <c r="D10" s="17" t="s">
        <v>435</v>
      </c>
      <c r="E10" s="30">
        <v>150000</v>
      </c>
      <c r="F10" s="30"/>
      <c r="G10" s="30"/>
    </row>
    <row r="11" ht="21" customHeight="1" spans="1:7">
      <c r="A11" s="18"/>
      <c r="B11" s="14" t="s">
        <v>434</v>
      </c>
      <c r="C11" s="14" t="s">
        <v>229</v>
      </c>
      <c r="D11" s="17" t="s">
        <v>435</v>
      </c>
      <c r="E11" s="30">
        <v>294000</v>
      </c>
      <c r="F11" s="30"/>
      <c r="G11" s="30"/>
    </row>
    <row r="12" ht="21" customHeight="1" spans="1:7">
      <c r="A12" s="18"/>
      <c r="B12" s="14" t="s">
        <v>434</v>
      </c>
      <c r="C12" s="14" t="s">
        <v>223</v>
      </c>
      <c r="D12" s="17" t="s">
        <v>435</v>
      </c>
      <c r="E12" s="30">
        <v>200000</v>
      </c>
      <c r="F12" s="30"/>
      <c r="G12" s="30"/>
    </row>
    <row r="13" ht="21" customHeight="1" spans="1:7">
      <c r="A13" s="18"/>
      <c r="B13" s="14" t="s">
        <v>434</v>
      </c>
      <c r="C13" s="14" t="s">
        <v>215</v>
      </c>
      <c r="D13" s="17" t="s">
        <v>435</v>
      </c>
      <c r="E13" s="30">
        <v>165000</v>
      </c>
      <c r="F13" s="30">
        <v>165000</v>
      </c>
      <c r="G13" s="30"/>
    </row>
    <row r="14" ht="21" customHeight="1" spans="1:7">
      <c r="A14" s="18"/>
      <c r="B14" s="14" t="s">
        <v>434</v>
      </c>
      <c r="C14" s="14" t="s">
        <v>217</v>
      </c>
      <c r="D14" s="17" t="s">
        <v>435</v>
      </c>
      <c r="E14" s="30">
        <v>1515000</v>
      </c>
      <c r="F14" s="30"/>
      <c r="G14" s="30"/>
    </row>
    <row r="15" ht="21" customHeight="1" spans="1:7">
      <c r="A15" s="18"/>
      <c r="B15" s="14" t="s">
        <v>434</v>
      </c>
      <c r="C15" s="14" t="s">
        <v>211</v>
      </c>
      <c r="D15" s="17" t="s">
        <v>435</v>
      </c>
      <c r="E15" s="30">
        <v>3500000</v>
      </c>
      <c r="F15" s="30"/>
      <c r="G15" s="30"/>
    </row>
    <row r="16" ht="21" customHeight="1" spans="1:7">
      <c r="A16" s="19" t="s">
        <v>30</v>
      </c>
      <c r="B16" s="20" t="s">
        <v>436</v>
      </c>
      <c r="C16" s="20"/>
      <c r="D16" s="21"/>
      <c r="E16" s="30">
        <v>5824000</v>
      </c>
      <c r="F16" s="30">
        <v>165000</v>
      </c>
      <c r="G16" s="30"/>
    </row>
  </sheetData>
  <mergeCells count="12">
    <mergeCell ref="A2:G2"/>
    <mergeCell ref="A3:G3"/>
    <mergeCell ref="A4:D4"/>
    <mergeCell ref="E5:G5"/>
    <mergeCell ref="A16:D16"/>
    <mergeCell ref="A5:A7"/>
    <mergeCell ref="B5:B7"/>
    <mergeCell ref="C5:C7"/>
    <mergeCell ref="D5:D7"/>
    <mergeCell ref="E6:E7"/>
    <mergeCell ref="F6:F7"/>
    <mergeCell ref="G6:G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2025-02-19T10:36:00Z</dcterms:created>
  <dcterms:modified xsi:type="dcterms:W3CDTF">2025-03-14T10:49:08Z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