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<sst xmlns="http://schemas.openxmlformats.org/spreadsheetml/2006/main" count="986" uniqueCount="406">
  <si>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</si>
  <si>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</si>
  <si>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</si>
  <si>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</si>
  <si>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</si>
  <si>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</si>
  <si>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</si>
  <si>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</si>
  <si>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</si>
  <si>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</si>
  <si>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</si>
  <si>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</si>
  <si>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</si>
  <si>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</si>
  <si>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</si>
  <si>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</si>
  <si>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</si>
  <si>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</si>
  <si>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</si>
  <si>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</si>
  <si>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</si>
  <si>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</si>
  <si>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</si>
  <si>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</si>
  <si>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</si>
  <si>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</si>
  <si>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</si>
  <si>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</si>
  <si>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</si>
  <si>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</si>
  <si>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</si>
  <si>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</si>
  <si>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</si>
  <si>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</si>
  <si>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</si>
  <si>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</si>
  <si>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</si>
  <si>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</si>
  <si>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</si>
  <si>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</si>
  <si>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</si>
  <si>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</si>
  <si>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</si>
  <si>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</si>
  <si>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</si>
  <si>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</si>
  <si>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</si>
  <si>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</si>
  <si>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</si>
  <si>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</si>
  <si>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</si>
  <si>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</si>
  <si>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</si>
  <si>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</si>
  <si>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</si>
  <si>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</si>
  <si>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</si>
  <si>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</si>
  <si>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</si>
  <si>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</si>
  <si>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</si>
  <si>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</si>
  <si>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</si>
  <si>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121009</t>
  </si>
  <si>
    <t>玉溪市土地整治中心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</si>
  <si>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</si>
  <si>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</si>
  <si>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</si>
  <si>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</si>
  <si>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</si>
  <si>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</si>
  <si>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</si>
  <si>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</si>
  <si>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</si>
  <si>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</si>
  <si>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</si>
  <si>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</si>
  <si>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</si>
  <si>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</si>
  <si>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</si>
  <si>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2080505</t>
  </si>
  <si>
    <t>210</t>
  </si>
  <si>
    <t>21011</t>
  </si>
  <si>
    <t>2101101</t>
  </si>
  <si>
    <t>2101102</t>
  </si>
  <si>
    <t>2101103</t>
  </si>
  <si>
    <t>2101199</t>
  </si>
  <si>
    <t>220</t>
  </si>
  <si>
    <t>22001</t>
  </si>
  <si>
    <t>2200106</t>
  </si>
  <si>
    <t>2200150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</si>
  <si>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</si>
  <si>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</si>
  <si>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</si>
  <si>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</si>
  <si>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</si>
  <si>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</si>
  <si>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</si>
  <si>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</si>
  <si>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</si>
  <si>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</si>
  <si>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</si>
  <si>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</si>
  <si>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</si>
  <si>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</si>
  <si>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</si>
  <si>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</si>
  <si>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</si>
  <si>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</si>
  <si>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</si>
  <si>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</si>
  <si>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</si>
  <si>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</si>
  <si>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</si>
  <si>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</si>
  <si>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</si>
  <si>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</si>
  <si>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</si>
  <si>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</si>
  <si>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</si>
  <si>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</si>
  <si>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</si>
  <si>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</si>
  <si>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</si>
  <si>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</si>
  <si>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</si>
  <si>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</si>
  <si>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</si>
  <si>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</si>
  <si>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</si>
  <si>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</si>
  <si>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</si>
  <si>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</si>
  <si>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</si>
  <si>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</si>
  <si>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</si>
  <si>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</si>
  <si>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</si>
  <si>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</si>
  <si>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</si>
  <si>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530400210000000627332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</si>
  <si>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</si>
  <si>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</si>
  <si>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</si>
  <si>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</si>
  <si>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</si>
  <si>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</si>
  <si>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</si>
  <si>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</si>
  <si>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</si>
  <si>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530400210000000627333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</si>
  <si>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</si>
  <si>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</si>
  <si>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</si>
  <si>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</si>
  <si>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</si>
  <si>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</si>
  <si>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</si>
  <si>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</si>
  <si>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</si>
  <si>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</si>
  <si>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</si>
  <si>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</si>
  <si>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</si>
  <si>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530400210000000627334</t>
  </si>
  <si>
    <t>住房公积金</t>
  </si>
  <si>
    <t>30113</t>
  </si>
  <si>
    <t>530400210000000627336</t>
  </si>
  <si>
    <t>工会经费</t>
  </si>
  <si>
    <t>30228</t>
  </si>
  <si>
    <t>530400210000000627338</t>
  </si>
  <si>
    <t>一般公用经费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</si>
  <si>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</si>
  <si>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</si>
  <si>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</si>
  <si>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</si>
  <si>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</si>
  <si>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</si>
  <si>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</si>
  <si>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</si>
  <si>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530400221100000565974</t>
  </si>
  <si>
    <t>30217</t>
  </si>
  <si>
    <t>530400231100001389713</t>
  </si>
  <si>
    <t>公车购置及运维费</t>
  </si>
  <si>
    <t>30231</t>
  </si>
  <si>
    <t>公务用车运行维护费</t>
  </si>
  <si>
    <t>530400231100001389732</t>
  </si>
  <si>
    <t>残疾人就业保障金</t>
  </si>
  <si>
    <t>530400241100002080526</t>
  </si>
  <si>
    <t>奖励性绩效工资（工资部分）资金</t>
  </si>
  <si>
    <t>530400241100002080758</t>
  </si>
  <si>
    <t>奖励性绩效工资（高于部分）经费</t>
  </si>
  <si>
    <t>530400241100002085105</t>
  </si>
  <si>
    <t>编外临聘人员经费</t>
  </si>
  <si>
    <t>30199</t>
  </si>
  <si>
    <t>其他工资福利支出</t>
  </si>
  <si>
    <t>530400251100003843025</t>
  </si>
  <si>
    <t>物业管理费</t>
  </si>
  <si>
    <t>30209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</si>
  <si>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</si>
  <si>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</si>
  <si>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</si>
  <si>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</si>
  <si>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</si>
  <si>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</si>
  <si>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</si>
  <si>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土地整治部门运行管理专项资金</t>
  </si>
  <si>
    <t>事业发展类</t>
  </si>
  <si>
    <t>530400231100001120363</t>
  </si>
  <si>
    <t>30205</t>
  </si>
  <si>
    <t>水费</t>
  </si>
  <si>
    <t>30206</t>
  </si>
  <si>
    <t>电费</t>
  </si>
  <si>
    <t>30213</t>
  </si>
  <si>
    <t>维修（护）费</t>
  </si>
  <si>
    <t>30215</t>
  </si>
  <si>
    <t>会议费</t>
  </si>
  <si>
    <t>30216</t>
  </si>
  <si>
    <t>培训费</t>
  </si>
  <si>
    <t>30227</t>
  </si>
  <si>
    <t>委托业务费</t>
  </si>
  <si>
    <t>30239</t>
  </si>
  <si>
    <t>其他交通费用</t>
  </si>
  <si>
    <t>31002</t>
  </si>
  <si>
    <t>办公设备购置</t>
  </si>
  <si>
    <t>玉溪市江川区安化乡董炳村土地整治（提质改造）项目资金</t>
  </si>
  <si>
    <t>530400231100001126865</t>
  </si>
  <si>
    <t>自然资源利用与保护</t>
  </si>
  <si>
    <t>玉溪市峨山县富良棚乡婀娜等2个村土地整治项目资金</t>
  </si>
  <si>
    <t>530400231100001129459</t>
  </si>
  <si>
    <t>玉溪市元江县甘庄街道干坝社区五队土地整治(提质改造)项目资金</t>
  </si>
  <si>
    <t>530400241100002106298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</si>
  <si>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</si>
  <si>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</si>
  <si>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</si>
  <si>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</si>
  <si>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</si>
  <si>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</si>
  <si>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</si>
  <si>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</si>
  <si>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</si>
  <si>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</si>
  <si>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</si>
  <si>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</si>
  <si>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</si>
  <si>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项目旨在保障单位的正常运转和项目的正常开展，符合市委、市政府对我单位机构职能的定位和工作目标。按照讲求效率的要求，绩效目标围绕中心职责内容进行设置，产出指标设置为：新增水田规模、耕地质量提高规模、项目现场督查次数、参训人数等方面；社会效益指标设置为：耕地综合生产能力提升；满意度指标设置为：全体干部职工满意度、项目区群众满意度。本项目中具体项目目标如下：
1.办公设备购置费的目标为：在符合资产配置的前提下，为满足日常办公及土地整治工作的需要。2.部门临聘人员经费的目标为：为保障单位的正常运转，确保安全高效出行。3.其他交通费的目标为：保障土地整治外业工作正常开展，以提升全市土地整治项目质量，为我市重点项目用地提供指标保证。4.全市土地整治项目现场推进会的目标为：强化我市耕地占补平衡工作，提高用地保障能力。5.业务培训费的目标为：为了提高全市系统内干部职工及单位全体干部职工的思想意识、道德修养及业务能力，提升单位凝聚力和工作效率。6.宣传经费的目标为：多举措开展宣传教育，提高广大干部群众对土地整治政策的知晓度，并赢得广大群众的理解和支持，为扎实开展土地整治工作提供良好的群众基础。7.办公费、水电费的目标为：确保机构正常运转，为单位优质高效履行职责提供必要的经费保障。</t>
  </si>
  <si>
    <t>产出指标</t>
  </si>
  <si>
    <t>数量指标</t>
  </si>
  <si>
    <t>培训次数</t>
  </si>
  <si>
    <t>&gt;=</t>
  </si>
  <si>
    <t>1次</t>
  </si>
  <si>
    <t>次</t>
  </si>
  <si>
    <t>定量指标</t>
  </si>
  <si>
    <t>反映预算单位组织开展各类培训的期数。</t>
  </si>
  <si>
    <t>会议次数</t>
  </si>
  <si>
    <t>反映预算单位组织开展各类会议的总次数。</t>
  </si>
  <si>
    <t>开展检查（督查）次数</t>
  </si>
  <si>
    <t>100</t>
  </si>
  <si>
    <t>反映预算单位对全市土地整治项目的现场检查督查的次数情况。</t>
  </si>
  <si>
    <t>质量指标</t>
  </si>
  <si>
    <t>土地整治年度目标任务完成率</t>
  </si>
  <si>
    <t>80</t>
  </si>
  <si>
    <t>%</t>
  </si>
  <si>
    <t>反映预算单位完成年度市委市政府下达的土地整治目标任务情况。</t>
  </si>
  <si>
    <t>培训合格率</t>
  </si>
  <si>
    <t>95</t>
  </si>
  <si>
    <t>反映预算单位组织开展土地整治等业务培训时参训人员合格率</t>
  </si>
  <si>
    <t>时效指标</t>
  </si>
  <si>
    <t>培训计划按时完成率</t>
  </si>
  <si>
    <t>=</t>
  </si>
  <si>
    <t>反映预算单位组织开展土地整治等业务培训的时效。</t>
  </si>
  <si>
    <t>效益指标</t>
  </si>
  <si>
    <t>经济效益</t>
  </si>
  <si>
    <t>设备采购经济性</t>
  </si>
  <si>
    <t>&lt;=</t>
  </si>
  <si>
    <t>0.5</t>
  </si>
  <si>
    <t>万元</t>
  </si>
  <si>
    <t>反映设备采购成本低于计划数所获得的经济效益。</t>
  </si>
  <si>
    <t>满意度指标</t>
  </si>
  <si>
    <t>服务对象满意度</t>
  </si>
  <si>
    <t>使用人员满意度</t>
  </si>
  <si>
    <t>95%</t>
  </si>
  <si>
    <t>反映服务对象对购置设备的整体满意情况。
使用人员满意度=（对购置设备满意的人数/问卷调查人数）*100%。</t>
  </si>
  <si>
    <t>参训人员满意度</t>
  </si>
  <si>
    <t>反映参训人员对培训内容、讲师授课、课程设置和培训效果的满意度。满意度=问卷调查满意数/总的调查数*100%</t>
  </si>
  <si>
    <t>1.项目实施后新增水田规模为45.2050公顷，新增耕地面积1.7741公顷（全部为新增水田），新增粮食产能67019.52千克，耕地质量等别提高0.8个等别。既增加了项目区的耕地面积，又补充城镇基础设施占用的耕地面积，为全市新增建设用地报批产出了指标，促进了当地经济社会发展。同时项目产出指标按补充耕地指标基准耕地数量75万元/公顷、水田规模75万元/公顷、粮食产能0.01万元/公斤计算可以实现指标调剂收益4191.63万元，扣除项目投资成本2776.19万元，本项目结余指标收益1417.44万元(市级424.63万元，县级990.81万元），能有效增加市、县两级财政收入。
2.通过土地整治，将形成较完善的农田灌排系统和田间道路系统，项目区农业生产条件将得到根本改善，劳动强度大大降低，耕地质量得到提高，增强了项目区农业发展后劲。同时，项目实施后项目区农民年纯收入增加量444.14元/人，大大提高农民收益。</t>
  </si>
  <si>
    <t>耕地数量</t>
  </si>
  <si>
    <t>亩</t>
  </si>
  <si>
    <t>反映通过项目实施可新增耕地数量指标值</t>
  </si>
  <si>
    <t>水田规模</t>
  </si>
  <si>
    <t>600</t>
  </si>
  <si>
    <t>反映通过项目实施后可产出水田规模600亩</t>
  </si>
  <si>
    <t>粮食产能</t>
  </si>
  <si>
    <t>60000</t>
  </si>
  <si>
    <t>公斤</t>
  </si>
  <si>
    <t>反映通过项目实施后产出粮食产能60000公斤</t>
  </si>
  <si>
    <t>成本指标</t>
  </si>
  <si>
    <t>经济成本指标</t>
  </si>
  <si>
    <t>2776.19</t>
  </si>
  <si>
    <t>反映项目实施的成本控制数</t>
  </si>
  <si>
    <t>指标收益</t>
  </si>
  <si>
    <t>1417.44</t>
  </si>
  <si>
    <t>反映项目入库备案后，扣除项目投资成本可结余指标收益额。</t>
  </si>
  <si>
    <t>项目区群众满意度</t>
  </si>
  <si>
    <t>反映通过项目实施为项目区群众创造收益，提升生活质量而感到的满意度</t>
  </si>
  <si>
    <t>本项目的实施，可新增耕地指标1333.33公顷，水田指标2666.67公顷。通过本项目实施验收入库后，可新增水田规模31.7308公顷、新增粮食产能46898.86公斤、耕地质量等别提高0.9个等别。预估可以实现耕地占补平衡指标调剂收益2848.7986万元，可以实现净收益909.6734万元。通过项目实施，项目区群众劳动强度大大降低，耕地质量得到提高，增强了项目区农业发展后劲。同时，项目实施后项目区农民年纯收入增加量204.24元/人，大大提高农民收益。
    通过本项目的实施，旨在增加项目区耕地面积、提高土地利用率，加强农田基础设施建设，有效改善项目区农业生产条件，提高农田生产能力，降低农业生产成本，有效改善传统的农用地利用格局，扩大经营规模，促进农业增效和农民增收，符合国家耕地保护政策的相关要求，也符合市委、市政府对我单位机构职能的定位和工作目标。按照讲求效率的要求，绩效目标围绕中心职责内容进行设置。</t>
  </si>
  <si>
    <t>新增水田规模</t>
  </si>
  <si>
    <t>31</t>
  </si>
  <si>
    <t>公顷</t>
  </si>
  <si>
    <t>项目实施后可产出水田规模31公顷</t>
  </si>
  <si>
    <t>新增粮食产量</t>
  </si>
  <si>
    <t>46000</t>
  </si>
  <si>
    <t>千克</t>
  </si>
  <si>
    <t>项目实施后可产出粮食产量46000公斤</t>
  </si>
  <si>
    <t>耕地国家平均利用等别提升</t>
  </si>
  <si>
    <t>0.9</t>
  </si>
  <si>
    <t>等别</t>
  </si>
  <si>
    <t>项目完成后，项目区耕地国家利用等别较土地整治前提升量</t>
  </si>
  <si>
    <t>项目实施及管护时长</t>
  </si>
  <si>
    <t>年</t>
  </si>
  <si>
    <t>项目工程实施及项目区水生作物种植管护的时间不宜超过三年，项目实施时间自2022年10月开始计算</t>
  </si>
  <si>
    <t>1939.13</t>
  </si>
  <si>
    <t>反映项目入库备案后，扣除项目投资成本后可结余指标收益额。</t>
  </si>
  <si>
    <t>项目区群众受益，加强耕地保护，增加群众收入</t>
  </si>
  <si>
    <t>1.项目实施后新增水田规模为70.139 公顷，项目实施后可增加水田规模70.139公顷（旱地改造为水田1.6929公顷，其余为园地改造为水田，新增粮食产能105208.5千克，既提高了项目区的耕地质量，又补充城镇基础设施占用的耕地面积，为全市新增建设用地报批产出了指标，促进了当地经济社会发展。同时项目产出指标按补充耕地指标基准耕地数量75万元/公顷、水田规模75万元/公顷、粮食产能0.01万元/公斤计算可以实现指标调剂收益6312.51万元，扣除项目投资成本3499.4万元，本项目能结余指标收益2813.11万元，能有效增加市财政收入。
2.通过土地整治，将形成较完善的农田灌排系统和田间道路系统，项目区农业生产条件将得到根本改善，劳动强度大大降低，耕地质量得到提高，增强了项目区农业发展后劲。同时，项目实施后项目区农民年纯收入增加量3068.79元/人，大大提高农民收益。</t>
  </si>
  <si>
    <t>1052.09</t>
  </si>
  <si>
    <t>反映通过项目实施可产出水田规模1052.09亩</t>
  </si>
  <si>
    <t>105208.5</t>
  </si>
  <si>
    <t>反映通过项目实施可产出粮食产能105208.5公斤亩</t>
  </si>
  <si>
    <t>工程质量等级</t>
  </si>
  <si>
    <t>优</t>
  </si>
  <si>
    <t>分值</t>
  </si>
  <si>
    <t>反映项目工程质量能否达到相关验收标准</t>
  </si>
  <si>
    <t>项目工程实施及项目区水生作物种植管护的时间不超过三年</t>
  </si>
  <si>
    <t>3499.4</t>
  </si>
  <si>
    <t>2813.11</t>
  </si>
  <si>
    <t>反映通过项目实施，扣除投资成本后可结余指标收益额</t>
  </si>
  <si>
    <t>预算06表</t>
  </si>
  <si>
    <t>2025年部门政府性基金预算支出预算表</t>
  </si>
  <si>
    <t>单位:元</t>
  </si>
  <si>
    <t>政府性基金预算支出</t>
  </si>
  <si>
    <t>备注：2025年无政府性基金预算，此表为空。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</si>
  <si>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</si>
  <si>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</si>
  <si>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</si>
  <si>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</si>
  <si>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</si>
  <si>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</si>
  <si>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</si>
  <si>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</si>
  <si>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</si>
  <si>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</si>
  <si>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</si>
  <si>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</si>
  <si>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单位保留公务用车保险服务</t>
  </si>
  <si>
    <t>元</t>
  </si>
  <si>
    <t>单位保留公务用车保养服务费</t>
  </si>
  <si>
    <t>预算08表</t>
  </si>
  <si>
    <t>2025年部门政府购买服务预算表</t>
  </si>
  <si>
    <t>政府购买服务项目</t>
  </si>
  <si>
    <t>政府购买服务目录</t>
  </si>
  <si>
    <t>备注：我单位为事业单位，无政府购买服务，此表为空。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</si>
  <si>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</si>
  <si>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</si>
  <si>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</si>
  <si>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</si>
  <si>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</si>
  <si>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</si>
  <si>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</si>
  <si>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</si>
  <si>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</si>
  <si>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</si>
  <si>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</si>
  <si>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</si>
  <si>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</si>
  <si>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</si>
  <si>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</si>
  <si>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备注：2025年无市对下转移支付预算，此表为空。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</si>
  <si>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</si>
  <si>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</si>
  <si>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</si>
  <si>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</si>
  <si>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</si>
  <si>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</si>
  <si>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</si>
  <si>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</si>
  <si>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</si>
  <si>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</si>
  <si>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</si>
  <si>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</si>
  <si>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A02061818 饮水器</t>
  </si>
  <si>
    <t>饮水机</t>
  </si>
  <si>
    <t>台</t>
  </si>
  <si>
    <t>预算11表</t>
  </si>
  <si>
    <t>2025年上级补助项目支出预算表</t>
  </si>
  <si>
    <t>上级补助</t>
  </si>
  <si>
    <t>备注：2025年无对上级补助项目支出预算，此表为空。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</si>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</sst>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;\-#,##0.00;;@"/>
    <numFmt numFmtId="178" formatCode="yyyy/mm/dd\ hh:mm:ss"/>
    <numFmt numFmtId="43" formatCode="_ * #,##0.00_ ;_ * \-#,##0.00_ ;_ * &quot;-&quot;??_ ;_ @_ "/>
    <numFmt numFmtId="179" formatCode="#,##0;\-#,##0;;@"/>
    <numFmt numFmtId="180" formatCode="hh:mm:ss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10"/>
      <color rgb="FF000000"/>
      <name val="SimSun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179" fontId="11" fillId="0" borderId="4">
      <alignment horizontal="right" vertical="center"/>
    </xf>
    <xf numFmtId="180" fontId="11" fillId="0" borderId="4">
      <alignment horizontal="right" vertical="center"/>
    </xf>
    <xf numFmtId="177" fontId="11" fillId="0" borderId="4">
      <alignment horizontal="right" vertical="center"/>
    </xf>
    <xf numFmtId="177" fontId="11" fillId="0" borderId="4">
      <alignment horizontal="right" vertical="center"/>
    </xf>
    <xf numFmtId="10" fontId="11" fillId="0" borderId="4">
      <alignment horizontal="right" vertical="center"/>
    </xf>
    <xf numFmtId="178" fontId="11" fillId="0" borderId="4">
      <alignment horizontal="right" vertical="center"/>
    </xf>
    <xf numFmtId="0" fontId="22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176" fontId="11" fillId="0" borderId="4">
      <alignment horizontal="right" vertical="center"/>
    </xf>
    <xf numFmtId="42" fontId="19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49" fontId="11" fillId="0" borderId="4">
      <alignment horizontal="left" vertical="center" wrapText="1"/>
    </xf>
    <xf numFmtId="0" fontId="28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9" fillId="23" borderId="1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34" fillId="23" borderId="21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8" borderId="1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</cellStyleXfs>
  <cellXfs count="169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49" fontId="5" fillId="0" borderId="4" xfId="27" applyNumberFormat="1" applyFont="1" applyBorder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27" applyNumberFormat="1" applyFont="1" applyBorder="1">
      <alignment horizontal="left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/>
    <xf numFmtId="0" fontId="7" fillId="0" borderId="0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49" fontId="11" fillId="0" borderId="0" xfId="27" applyNumberFormat="1" applyFont="1" applyBorder="1" applyAlignment="1">
      <alignment horizontal="right" vertical="center" wrapText="1"/>
    </xf>
    <xf numFmtId="49" fontId="12" fillId="0" borderId="0" xfId="27" applyNumberFormat="1" applyFont="1" applyBorder="1" applyAlignment="1">
      <alignment horizontal="center" vertical="center" wrapText="1"/>
    </xf>
    <xf numFmtId="49" fontId="11" fillId="0" borderId="0" xfId="27" applyNumberFormat="1" applyFont="1" applyBorder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79" fontId="11" fillId="0" borderId="4" xfId="0" applyNumberFormat="1" applyFont="1" applyBorder="1" applyAlignment="1">
      <alignment horizontal="right" vertical="center" wrapText="1"/>
    </xf>
    <xf numFmtId="177" fontId="11" fillId="0" borderId="4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6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9" fontId="6" fillId="0" borderId="4" xfId="1" applyNumberFormat="1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177" fontId="6" fillId="0" borderId="4" xfId="3" applyNumberFormat="1" applyFont="1" applyBorder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/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4" xfId="27" applyNumberFormat="1" applyFont="1" applyBorder="1" applyAlignment="1">
      <alignment horizontal="right" vertical="center" wrapText="1"/>
    </xf>
    <xf numFmtId="49" fontId="12" fillId="0" borderId="4" xfId="27" applyNumberFormat="1" applyFont="1" applyBorder="1" applyAlignment="1">
      <alignment horizontal="center" vertical="center" wrapText="1"/>
    </xf>
    <xf numFmtId="49" fontId="11" fillId="0" borderId="4" xfId="27" applyNumberFormat="1" applyFont="1" applyBorder="1">
      <alignment horizontal="left" vertical="center" wrapText="1"/>
    </xf>
    <xf numFmtId="49" fontId="13" fillId="0" borderId="4" xfId="27" applyNumberFormat="1" applyFont="1" applyBorder="1" applyAlignment="1">
      <alignment horizontal="center" vertical="center" wrapText="1"/>
    </xf>
    <xf numFmtId="49" fontId="11" fillId="0" borderId="1" xfId="27" applyNumberFormat="1" applyFont="1" applyBorder="1" applyAlignment="1">
      <alignment horizontal="center" vertical="center" wrapText="1"/>
    </xf>
    <xf numFmtId="49" fontId="11" fillId="0" borderId="4" xfId="27" applyNumberFormat="1" applyFont="1" applyBorder="1" applyAlignment="1">
      <alignment horizontal="center" vertical="center" wrapText="1"/>
    </xf>
    <xf numFmtId="0" fontId="0" fillId="0" borderId="14" xfId="0" applyFont="1" applyBorder="1">
      <alignment vertical="top"/>
    </xf>
    <xf numFmtId="49" fontId="11" fillId="0" borderId="7" xfId="27" applyNumberFormat="1" applyFont="1" applyBorder="1">
      <alignment horizontal="left" vertical="center" wrapText="1"/>
    </xf>
    <xf numFmtId="49" fontId="11" fillId="0" borderId="3" xfId="27" applyNumberFormat="1" applyFont="1" applyBorder="1">
      <alignment horizontal="left" vertical="center" wrapText="1"/>
    </xf>
    <xf numFmtId="177" fontId="11" fillId="0" borderId="4" xfId="27" applyNumberFormat="1" applyFont="1" applyBorder="1" applyAlignment="1">
      <alignment horizontal="right" vertical="center" wrapText="1"/>
    </xf>
    <xf numFmtId="179" fontId="11" fillId="0" borderId="4" xfId="1" applyNumberFormat="1" applyFont="1" applyBorder="1" applyAlignment="1">
      <alignment horizontal="center" vertical="center" wrapText="1"/>
    </xf>
    <xf numFmtId="49" fontId="20" fillId="0" borderId="4" xfId="27" applyNumberFormat="1" applyFont="1" applyBorder="1" applyAlignment="1">
      <alignment horizontal="right" vertical="center" wrapText="1"/>
    </xf>
    <xf numFmtId="49" fontId="11" fillId="0" borderId="4" xfId="27" applyNumberFormat="1" applyFont="1" applyBorder="1" applyAlignment="1">
      <alignment horizontal="left" vertical="center" wrapText="1" indent="2"/>
    </xf>
    <xf numFmtId="49" fontId="11" fillId="0" borderId="4" xfId="27" applyNumberFormat="1" applyFont="1" applyBorder="1" applyAlignment="1">
      <alignment horizontal="left" vertical="center" wrapText="1" indent="4"/>
    </xf>
    <xf numFmtId="49" fontId="11" fillId="0" borderId="10" xfId="27" applyNumberFormat="1" applyFont="1" applyBorder="1" applyAlignment="1">
      <alignment horizontal="right" vertical="center" wrapText="1"/>
    </xf>
    <xf numFmtId="49" fontId="21" fillId="0" borderId="4" xfId="0" applyNumberFormat="1" applyFont="1" applyBorder="1" applyAlignment="1">
      <alignment horizontal="righ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21" fillId="0" borderId="4" xfId="27" applyNumberFormat="1" applyFont="1" applyBorder="1">
      <alignment horizontal="left" vertical="center" wrapText="1"/>
    </xf>
    <xf numFmtId="177" fontId="11" fillId="0" borderId="4" xfId="0" applyNumberFormat="1" applyFont="1" applyBorder="1" applyAlignment="1">
      <alignment horizontal="right" vertical="center"/>
    </xf>
    <xf numFmtId="177" fontId="21" fillId="0" borderId="4" xfId="0" applyNumberFormat="1" applyFont="1" applyBorder="1" applyAlignment="1">
      <alignment horizontal="left" vertical="center"/>
    </xf>
    <xf numFmtId="177" fontId="11" fillId="0" borderId="4" xfId="3" applyNumberFormat="1" applyFont="1" applyBorder="1">
      <alignment horizontal="right" vertical="center"/>
    </xf>
    <xf numFmtId="177" fontId="11" fillId="0" borderId="4" xfId="0" applyNumberFormat="1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center" vertical="center" wrapText="1"/>
    </xf>
  </cellXfs>
  <cellStyles count="57">
    <cellStyle name="常规" xfId="0" builtinId="0"/>
    <cellStyle name="IntegralNumberStyle" xfId="1"/>
    <cellStyle name="TimeStyle" xfId="2"/>
    <cellStyle name="MoneyStyle" xfId="3"/>
    <cellStyle name="NumberStyle" xfId="4"/>
    <cellStyle name="PercentStyle" xfId="5"/>
    <cellStyle name="DateTime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TextStyle" xfId="27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tabSelected="1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0</v>
      </c>
      <c r="B1" s="161"/>
      <c r="C1" s="161"/>
      <c r="D1" s="161"/>
    </row>
    <row r="2" ht="28.5" customHeight="1" spans="1:4">
      <c r="A2" s="162" t="s">
        <v>1</v>
      </c>
      <c r="B2" s="162"/>
      <c r="C2" s="162"/>
      <c r="D2" s="162"/>
    </row>
    <row r="3" ht="18.75" customHeight="1" spans="1:4">
      <c r="A3" s="148" t="str">
        <f>"单位名称："&amp;"玉溪市土地整治中心"</f>
        <v>单位名称：玉溪市土地整治中心</v>
      </c>
      <c r="B3" s="148"/>
      <c r="C3" s="148"/>
      <c r="D3" s="146" t="s">
        <v>2</v>
      </c>
    </row>
    <row r="4" ht="18.75" customHeight="1" spans="1:4">
      <c r="A4" s="149" t="s">
        <v>3</v>
      </c>
      <c r="B4" s="149"/>
      <c r="C4" s="149" t="s">
        <v>4</v>
      </c>
      <c r="D4" s="149"/>
    </row>
    <row r="5" ht="18.75" customHeight="1" spans="1:4">
      <c r="A5" s="149" t="s">
        <v>5</v>
      </c>
      <c r="B5" s="149" t="s">
        <v>6</v>
      </c>
      <c r="C5" s="149" t="s">
        <v>7</v>
      </c>
      <c r="D5" s="149" t="s">
        <v>6</v>
      </c>
    </row>
    <row r="6" ht="18.75" customHeight="1" spans="1:4">
      <c r="A6" s="148" t="s">
        <v>8</v>
      </c>
      <c r="B6" s="166">
        <v>61151269.3</v>
      </c>
      <c r="C6" s="167" t="str">
        <f>"一"&amp;"、"&amp;"社会保障和就业支出"</f>
        <v>一、社会保障和就业支出</v>
      </c>
      <c r="D6" s="166">
        <v>197832.96</v>
      </c>
    </row>
    <row r="7" ht="18.75" customHeight="1" spans="1:4">
      <c r="A7" s="148" t="s">
        <v>9</v>
      </c>
      <c r="B7" s="166"/>
      <c r="C7" s="167" t="str">
        <f>"二"&amp;"、"&amp;"卫生健康支出"</f>
        <v>二、卫生健康支出</v>
      </c>
      <c r="D7" s="166">
        <v>174678.12</v>
      </c>
    </row>
    <row r="8" ht="18.75" customHeight="1" spans="1:4">
      <c r="A8" s="148" t="s">
        <v>10</v>
      </c>
      <c r="B8" s="166"/>
      <c r="C8" s="167" t="str">
        <f>"三"&amp;"、"&amp;"自然资源海洋气象等支出"</f>
        <v>三、自然资源海洋气象等支出</v>
      </c>
      <c r="D8" s="166">
        <v>60530754.22</v>
      </c>
    </row>
    <row r="9" ht="18.75" customHeight="1" spans="1:4">
      <c r="A9" s="148" t="s">
        <v>11</v>
      </c>
      <c r="B9" s="166"/>
      <c r="C9" s="167" t="str">
        <f>"四"&amp;"、"&amp;"住房保障支出"</f>
        <v>四、住房保障支出</v>
      </c>
      <c r="D9" s="166">
        <v>248004</v>
      </c>
    </row>
    <row r="10" ht="18.75" customHeight="1" spans="1:4">
      <c r="A10" s="148" t="s">
        <v>12</v>
      </c>
      <c r="B10" s="166"/>
      <c r="C10" s="148"/>
      <c r="D10" s="148"/>
    </row>
    <row r="11" ht="18.75" customHeight="1" spans="1:4">
      <c r="A11" s="148" t="s">
        <v>13</v>
      </c>
      <c r="B11" s="166"/>
      <c r="C11" s="148"/>
      <c r="D11" s="148"/>
    </row>
    <row r="12" ht="18.75" customHeight="1" spans="1:4">
      <c r="A12" s="148" t="s">
        <v>14</v>
      </c>
      <c r="B12" s="166"/>
      <c r="C12" s="148"/>
      <c r="D12" s="148"/>
    </row>
    <row r="13" ht="18.75" customHeight="1" spans="1:4">
      <c r="A13" s="148" t="s">
        <v>15</v>
      </c>
      <c r="B13" s="166"/>
      <c r="C13" s="148"/>
      <c r="D13" s="148"/>
    </row>
    <row r="14" ht="18.75" customHeight="1" spans="1:4">
      <c r="A14" s="148" t="s">
        <v>16</v>
      </c>
      <c r="B14" s="166"/>
      <c r="C14" s="148"/>
      <c r="D14" s="148"/>
    </row>
    <row r="15" ht="18.75" customHeight="1" spans="1:4">
      <c r="A15" s="148" t="s">
        <v>17</v>
      </c>
      <c r="B15" s="166"/>
      <c r="C15" s="148"/>
      <c r="D15" s="148"/>
    </row>
    <row r="16" ht="18.75" customHeight="1" spans="1:4">
      <c r="A16" s="168" t="s">
        <v>18</v>
      </c>
      <c r="B16" s="166">
        <v>61151269.3</v>
      </c>
      <c r="C16" s="168" t="s">
        <v>19</v>
      </c>
      <c r="D16" s="166">
        <v>61151269.3</v>
      </c>
    </row>
    <row r="17" ht="18.75" customHeight="1" spans="1:4">
      <c r="A17" s="163" t="s">
        <v>20</v>
      </c>
      <c r="B17" s="148"/>
      <c r="C17" s="163" t="s">
        <v>21</v>
      </c>
      <c r="D17" s="148"/>
    </row>
    <row r="18" ht="18.75" customHeight="1" spans="1:4">
      <c r="A18" s="60" t="s">
        <v>22</v>
      </c>
      <c r="B18" s="166"/>
      <c r="C18" s="60" t="s">
        <v>22</v>
      </c>
      <c r="D18" s="166"/>
    </row>
    <row r="19" ht="18.75" customHeight="1" spans="1:4">
      <c r="A19" s="60" t="s">
        <v>23</v>
      </c>
      <c r="B19" s="166"/>
      <c r="C19" s="60" t="s">
        <v>23</v>
      </c>
      <c r="D19" s="166"/>
    </row>
    <row r="20" ht="18.75" customHeight="1" spans="1:4">
      <c r="A20" s="168" t="s">
        <v>24</v>
      </c>
      <c r="B20" s="166">
        <v>61151269.3</v>
      </c>
      <c r="C20" s="168" t="s">
        <v>25</v>
      </c>
      <c r="D20" s="166">
        <v>61151269.3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11805555555556" footer="0.511805555555556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B21" sqref="B21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0"/>
      <c r="F1" s="136" t="s">
        <v>337</v>
      </c>
    </row>
    <row r="2" ht="28.5" customHeight="1" spans="1:6">
      <c r="A2" s="32" t="s">
        <v>338</v>
      </c>
      <c r="B2" s="32"/>
      <c r="C2" s="32"/>
      <c r="D2" s="32"/>
      <c r="E2" s="32"/>
      <c r="F2" s="32"/>
    </row>
    <row r="3" ht="15" customHeight="1" spans="1:6">
      <c r="A3" s="131" t="str">
        <f>"单位名称："&amp;"玉溪市土地整治中心"</f>
        <v>单位名称：玉溪市土地整治中心</v>
      </c>
      <c r="B3" s="132"/>
      <c r="C3" s="132"/>
      <c r="D3" s="73"/>
      <c r="E3" s="73"/>
      <c r="F3" s="137" t="s">
        <v>339</v>
      </c>
    </row>
    <row r="4" ht="18.75" customHeight="1" spans="1:6">
      <c r="A4" s="34" t="s">
        <v>121</v>
      </c>
      <c r="B4" s="34" t="s">
        <v>67</v>
      </c>
      <c r="C4" s="34" t="s">
        <v>68</v>
      </c>
      <c r="D4" s="44" t="s">
        <v>340</v>
      </c>
      <c r="E4" s="39"/>
      <c r="F4" s="39"/>
    </row>
    <row r="5" ht="30" customHeight="1" spans="1:6">
      <c r="A5" s="46"/>
      <c r="B5" s="46"/>
      <c r="C5" s="46"/>
      <c r="D5" s="44" t="s">
        <v>30</v>
      </c>
      <c r="E5" s="39" t="s">
        <v>71</v>
      </c>
      <c r="F5" s="39" t="s">
        <v>72</v>
      </c>
    </row>
    <row r="6" ht="16.5" customHeight="1" spans="1:6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</row>
    <row r="7" ht="20.25" customHeight="1" spans="1:6">
      <c r="A7" s="40"/>
      <c r="B7" s="40"/>
      <c r="C7" s="40"/>
      <c r="D7" s="29"/>
      <c r="E7" s="135"/>
      <c r="F7" s="135"/>
    </row>
    <row r="8" ht="17.25" customHeight="1" spans="1:6">
      <c r="A8" s="133" t="s">
        <v>232</v>
      </c>
      <c r="B8" s="134"/>
      <c r="C8" s="134" t="s">
        <v>232</v>
      </c>
      <c r="D8" s="135"/>
      <c r="E8" s="135"/>
      <c r="F8" s="135"/>
    </row>
    <row r="9" customHeight="1" spans="1:1">
      <c r="A9" t="s">
        <v>341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11805555555556" footer="0.511805555555556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A1" sqref="A1:Q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342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1" t="s">
        <v>343</v>
      </c>
      <c r="B2" s="32"/>
      <c r="C2" s="32"/>
      <c r="D2" s="32"/>
      <c r="E2" s="32"/>
      <c r="F2" s="32"/>
      <c r="G2" s="32"/>
      <c r="H2" s="32"/>
      <c r="I2" s="32"/>
      <c r="J2" s="32"/>
      <c r="K2" s="99"/>
      <c r="L2" s="32"/>
      <c r="M2" s="32"/>
      <c r="N2" s="32"/>
      <c r="O2" s="99"/>
      <c r="P2" s="99"/>
      <c r="Q2" s="32"/>
    </row>
    <row r="3" ht="18.75" customHeight="1" spans="1:17">
      <c r="A3" s="109" t="str">
        <f>"单位名称："&amp;"玉溪市土地整治中心"</f>
        <v>单位名称：玉溪市土地整治中心</v>
      </c>
      <c r="B3" s="22"/>
      <c r="C3" s="22"/>
      <c r="D3" s="22"/>
      <c r="E3" s="22"/>
      <c r="F3" s="22"/>
      <c r="G3" s="22"/>
      <c r="H3" s="22"/>
      <c r="I3" s="22"/>
      <c r="J3" s="22"/>
      <c r="O3" s="77"/>
      <c r="P3" s="77"/>
      <c r="Q3" s="128" t="s">
        <v>2</v>
      </c>
    </row>
    <row r="4" ht="15.75" customHeight="1" spans="1:17">
      <c r="A4" s="34" t="s">
        <v>344</v>
      </c>
      <c r="B4" s="110" t="s">
        <v>345</v>
      </c>
      <c r="C4" s="110" t="s">
        <v>346</v>
      </c>
      <c r="D4" s="110" t="s">
        <v>347</v>
      </c>
      <c r="E4" s="110" t="s">
        <v>348</v>
      </c>
      <c r="F4" s="110" t="s">
        <v>349</v>
      </c>
      <c r="G4" s="115" t="s">
        <v>128</v>
      </c>
      <c r="H4" s="115"/>
      <c r="I4" s="115"/>
      <c r="J4" s="115"/>
      <c r="K4" s="120"/>
      <c r="L4" s="115"/>
      <c r="M4" s="115"/>
      <c r="N4" s="115"/>
      <c r="O4" s="124"/>
      <c r="P4" s="120"/>
      <c r="Q4" s="129"/>
    </row>
    <row r="5" ht="17.25" customHeight="1" spans="1:17">
      <c r="A5" s="36"/>
      <c r="B5" s="111"/>
      <c r="C5" s="111"/>
      <c r="D5" s="111"/>
      <c r="E5" s="111"/>
      <c r="F5" s="111"/>
      <c r="G5" s="111" t="s">
        <v>30</v>
      </c>
      <c r="H5" s="111" t="s">
        <v>33</v>
      </c>
      <c r="I5" s="111" t="s">
        <v>350</v>
      </c>
      <c r="J5" s="111" t="s">
        <v>351</v>
      </c>
      <c r="K5" s="121" t="s">
        <v>352</v>
      </c>
      <c r="L5" s="122" t="s">
        <v>353</v>
      </c>
      <c r="M5" s="122"/>
      <c r="N5" s="122"/>
      <c r="O5" s="125"/>
      <c r="P5" s="126"/>
      <c r="Q5" s="112"/>
    </row>
    <row r="6" ht="54" customHeight="1" spans="1:17">
      <c r="A6" s="38"/>
      <c r="B6" s="112"/>
      <c r="C6" s="112"/>
      <c r="D6" s="112"/>
      <c r="E6" s="112"/>
      <c r="F6" s="112"/>
      <c r="G6" s="112"/>
      <c r="H6" s="112" t="s">
        <v>32</v>
      </c>
      <c r="I6" s="112"/>
      <c r="J6" s="112"/>
      <c r="K6" s="123"/>
      <c r="L6" s="112" t="s">
        <v>32</v>
      </c>
      <c r="M6" s="112" t="s">
        <v>39</v>
      </c>
      <c r="N6" s="112" t="s">
        <v>135</v>
      </c>
      <c r="O6" s="127" t="s">
        <v>41</v>
      </c>
      <c r="P6" s="123" t="s">
        <v>42</v>
      </c>
      <c r="Q6" s="112" t="s">
        <v>43</v>
      </c>
    </row>
    <row r="7" ht="15" customHeight="1" spans="1:17">
      <c r="A7" s="46">
        <v>1</v>
      </c>
      <c r="B7" s="113">
        <v>2</v>
      </c>
      <c r="C7" s="113">
        <v>3</v>
      </c>
      <c r="D7" s="113">
        <v>4</v>
      </c>
      <c r="E7" s="113">
        <v>5</v>
      </c>
      <c r="F7" s="113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</row>
    <row r="8" ht="21" customHeight="1" spans="1:17">
      <c r="A8" s="88" t="s">
        <v>64</v>
      </c>
      <c r="B8" s="89"/>
      <c r="C8" s="89"/>
      <c r="D8" s="89"/>
      <c r="E8" s="117"/>
      <c r="F8" s="118"/>
      <c r="G8" s="47">
        <v>5500</v>
      </c>
      <c r="H8" s="47">
        <v>5500</v>
      </c>
      <c r="I8" s="47"/>
      <c r="J8" s="47"/>
      <c r="K8" s="47"/>
      <c r="L8" s="47"/>
      <c r="M8" s="47"/>
      <c r="N8" s="47"/>
      <c r="O8" s="47"/>
      <c r="P8" s="47"/>
      <c r="Q8" s="47"/>
    </row>
    <row r="9" ht="21" customHeight="1" spans="1:17">
      <c r="A9" s="88" t="str">
        <f>"      "&amp;"公车购置及运维费"</f>
        <v>      公车购置及运维费</v>
      </c>
      <c r="B9" s="89" t="s">
        <v>354</v>
      </c>
      <c r="C9" s="89" t="str">
        <f>"C1804010201"&amp;"  "&amp;"机动车保险服务"</f>
        <v>C1804010201  机动车保险服务</v>
      </c>
      <c r="D9" s="114" t="s">
        <v>355</v>
      </c>
      <c r="E9" s="119">
        <v>1</v>
      </c>
      <c r="F9" s="29"/>
      <c r="G9" s="47">
        <v>4500</v>
      </c>
      <c r="H9" s="47">
        <v>4500</v>
      </c>
      <c r="I9" s="47"/>
      <c r="J9" s="47"/>
      <c r="K9" s="47"/>
      <c r="L9" s="47"/>
      <c r="M9" s="47"/>
      <c r="N9" s="47"/>
      <c r="O9" s="47"/>
      <c r="P9" s="47"/>
      <c r="Q9" s="47"/>
    </row>
    <row r="10" ht="21" customHeight="1" spans="1:17">
      <c r="A10" s="88" t="str">
        <f>"      "&amp;"公车购置及运维费"</f>
        <v>      公车购置及运维费</v>
      </c>
      <c r="B10" s="89" t="s">
        <v>356</v>
      </c>
      <c r="C10" s="89" t="str">
        <f>"C23120301"&amp;"  "&amp;"车辆维修和保养服务"</f>
        <v>C23120301  车辆维修和保养服务</v>
      </c>
      <c r="D10" s="114" t="s">
        <v>355</v>
      </c>
      <c r="E10" s="119">
        <v>1</v>
      </c>
      <c r="F10" s="29"/>
      <c r="G10" s="47">
        <v>1000</v>
      </c>
      <c r="H10" s="47">
        <v>1000</v>
      </c>
      <c r="I10" s="47"/>
      <c r="J10" s="47"/>
      <c r="K10" s="47"/>
      <c r="L10" s="47"/>
      <c r="M10" s="47"/>
      <c r="N10" s="47"/>
      <c r="O10" s="47"/>
      <c r="P10" s="47"/>
      <c r="Q10" s="47"/>
    </row>
    <row r="11" ht="21" customHeight="1" spans="1:17">
      <c r="A11" s="90" t="s">
        <v>232</v>
      </c>
      <c r="B11" s="91"/>
      <c r="C11" s="91"/>
      <c r="D11" s="91"/>
      <c r="E11" s="117"/>
      <c r="F11" s="118"/>
      <c r="G11" s="47">
        <v>5500</v>
      </c>
      <c r="H11" s="47">
        <v>5500</v>
      </c>
      <c r="I11" s="47"/>
      <c r="J11" s="47"/>
      <c r="K11" s="47"/>
      <c r="L11" s="47"/>
      <c r="M11" s="47"/>
      <c r="N11" s="47"/>
      <c r="O11" s="47"/>
      <c r="P11" s="47"/>
      <c r="Q11" s="47"/>
    </row>
  </sheetData>
  <mergeCells count="17">
    <mergeCell ref="A1:Q1"/>
    <mergeCell ref="A2:Q2"/>
    <mergeCell ref="A3:E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B21" sqref="B2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78" t="s">
        <v>357</v>
      </c>
      <c r="B1" s="78"/>
      <c r="C1" s="78"/>
      <c r="D1" s="78"/>
      <c r="E1" s="78"/>
      <c r="F1" s="78"/>
      <c r="G1" s="78"/>
      <c r="H1" s="93"/>
      <c r="I1" s="78"/>
      <c r="J1" s="78"/>
      <c r="K1" s="78"/>
      <c r="L1" s="98"/>
      <c r="M1" s="93"/>
      <c r="N1" s="104"/>
    </row>
    <row r="2" ht="27.75" customHeight="1" spans="1:14">
      <c r="A2" s="71" t="s">
        <v>358</v>
      </c>
      <c r="B2" s="79"/>
      <c r="C2" s="79"/>
      <c r="D2" s="79"/>
      <c r="E2" s="79"/>
      <c r="F2" s="79"/>
      <c r="G2" s="79"/>
      <c r="H2" s="94"/>
      <c r="I2" s="79"/>
      <c r="J2" s="79"/>
      <c r="K2" s="79"/>
      <c r="L2" s="99"/>
      <c r="M2" s="94"/>
      <c r="N2" s="79"/>
    </row>
    <row r="3" ht="18.75" customHeight="1" spans="1:14">
      <c r="A3" s="72" t="str">
        <f>"单位名称："&amp;"玉溪市土地整治中心"</f>
        <v>单位名称：玉溪市土地整治中心</v>
      </c>
      <c r="B3" s="73"/>
      <c r="C3" s="73"/>
      <c r="D3" s="73"/>
      <c r="E3" s="73"/>
      <c r="F3" s="73"/>
      <c r="G3" s="73"/>
      <c r="H3" s="95"/>
      <c r="I3" s="76"/>
      <c r="J3" s="76"/>
      <c r="K3" s="76"/>
      <c r="L3" s="77"/>
      <c r="M3" s="105"/>
      <c r="N3" s="106" t="s">
        <v>2</v>
      </c>
    </row>
    <row r="4" ht="15.75" customHeight="1" spans="1:14">
      <c r="A4" s="80" t="s">
        <v>344</v>
      </c>
      <c r="B4" s="81" t="s">
        <v>359</v>
      </c>
      <c r="C4" s="81" t="s">
        <v>360</v>
      </c>
      <c r="D4" s="82" t="s">
        <v>128</v>
      </c>
      <c r="E4" s="82"/>
      <c r="F4" s="82"/>
      <c r="G4" s="82"/>
      <c r="H4" s="96"/>
      <c r="I4" s="82"/>
      <c r="J4" s="82"/>
      <c r="K4" s="82"/>
      <c r="L4" s="100"/>
      <c r="M4" s="96"/>
      <c r="N4" s="107"/>
    </row>
    <row r="5" ht="17.25" customHeight="1" spans="1:14">
      <c r="A5" s="83"/>
      <c r="B5" s="84"/>
      <c r="C5" s="84"/>
      <c r="D5" s="84" t="s">
        <v>30</v>
      </c>
      <c r="E5" s="84" t="s">
        <v>33</v>
      </c>
      <c r="F5" s="84" t="s">
        <v>350</v>
      </c>
      <c r="G5" s="84" t="s">
        <v>351</v>
      </c>
      <c r="H5" s="97" t="s">
        <v>352</v>
      </c>
      <c r="I5" s="101" t="s">
        <v>353</v>
      </c>
      <c r="J5" s="101"/>
      <c r="K5" s="101"/>
      <c r="L5" s="102"/>
      <c r="M5" s="108"/>
      <c r="N5" s="86"/>
    </row>
    <row r="6" ht="54" customHeight="1" spans="1:14">
      <c r="A6" s="85"/>
      <c r="B6" s="86"/>
      <c r="C6" s="86"/>
      <c r="D6" s="86"/>
      <c r="E6" s="86"/>
      <c r="F6" s="86"/>
      <c r="G6" s="86"/>
      <c r="H6" s="87"/>
      <c r="I6" s="86" t="s">
        <v>32</v>
      </c>
      <c r="J6" s="86" t="s">
        <v>39</v>
      </c>
      <c r="K6" s="86" t="s">
        <v>135</v>
      </c>
      <c r="L6" s="103" t="s">
        <v>41</v>
      </c>
      <c r="M6" s="87" t="s">
        <v>42</v>
      </c>
      <c r="N6" s="86" t="s">
        <v>43</v>
      </c>
    </row>
    <row r="7" ht="15" customHeight="1" spans="1:14">
      <c r="A7" s="85">
        <v>1</v>
      </c>
      <c r="B7" s="86">
        <v>2</v>
      </c>
      <c r="C7" s="86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</row>
    <row r="8" ht="21" customHeight="1" spans="1:14">
      <c r="A8" s="88"/>
      <c r="B8" s="89"/>
      <c r="C8" s="89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ht="21" customHeight="1" spans="1:14">
      <c r="A9" s="88"/>
      <c r="B9" s="89"/>
      <c r="C9" s="89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ht="21" customHeight="1" spans="1:14">
      <c r="A10" s="90" t="s">
        <v>232</v>
      </c>
      <c r="B10" s="91"/>
      <c r="C10" s="92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customHeight="1" spans="1:1">
      <c r="A11" t="s">
        <v>361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A10" sqref="A10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30" t="s">
        <v>362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27.75" customHeight="1" spans="1:14">
      <c r="A2" s="71" t="s">
        <v>363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" customHeight="1" spans="1:14">
      <c r="A3" s="72" t="str">
        <f>"单位名称："&amp;"玉溪市土地整治中心"</f>
        <v>单位名称：玉溪市土地整治中心</v>
      </c>
      <c r="B3" s="73"/>
      <c r="C3" s="73"/>
      <c r="D3" s="74"/>
      <c r="E3" s="76"/>
      <c r="F3" s="76"/>
      <c r="G3" s="76"/>
      <c r="H3" s="76"/>
      <c r="I3" s="76"/>
      <c r="N3" s="77" t="s">
        <v>2</v>
      </c>
    </row>
    <row r="4" ht="19.5" customHeight="1" spans="1:14">
      <c r="A4" s="44" t="s">
        <v>364</v>
      </c>
      <c r="B4" s="51" t="s">
        <v>128</v>
      </c>
      <c r="C4" s="52"/>
      <c r="D4" s="52"/>
      <c r="E4" s="51" t="s">
        <v>365</v>
      </c>
      <c r="F4" s="52"/>
      <c r="G4" s="52"/>
      <c r="H4" s="52"/>
      <c r="I4" s="52"/>
      <c r="J4" s="52"/>
      <c r="K4" s="52"/>
      <c r="L4" s="52"/>
      <c r="M4" s="52"/>
      <c r="N4" s="52"/>
    </row>
    <row r="5" ht="40.5" customHeight="1" spans="1:14">
      <c r="A5" s="46"/>
      <c r="B5" s="45" t="s">
        <v>30</v>
      </c>
      <c r="C5" s="34" t="s">
        <v>33</v>
      </c>
      <c r="D5" s="75" t="s">
        <v>366</v>
      </c>
      <c r="E5" s="39" t="s">
        <v>367</v>
      </c>
      <c r="F5" s="39" t="s">
        <v>368</v>
      </c>
      <c r="G5" s="39" t="s">
        <v>369</v>
      </c>
      <c r="H5" s="39" t="s">
        <v>370</v>
      </c>
      <c r="I5" s="39" t="s">
        <v>371</v>
      </c>
      <c r="J5" s="39" t="s">
        <v>372</v>
      </c>
      <c r="K5" s="39" t="s">
        <v>373</v>
      </c>
      <c r="L5" s="39" t="s">
        <v>374</v>
      </c>
      <c r="M5" s="39" t="s">
        <v>375</v>
      </c>
      <c r="N5" s="39" t="s">
        <v>376</v>
      </c>
    </row>
    <row r="6" ht="19.5" customHeight="1" spans="1:14">
      <c r="A6" s="39">
        <v>1</v>
      </c>
      <c r="B6" s="39">
        <v>2</v>
      </c>
      <c r="C6" s="39">
        <v>3</v>
      </c>
      <c r="D6" s="51">
        <v>4</v>
      </c>
      <c r="E6" s="39">
        <v>5</v>
      </c>
      <c r="F6" s="39">
        <v>6</v>
      </c>
      <c r="G6" s="39">
        <v>7</v>
      </c>
      <c r="H6" s="51">
        <v>8</v>
      </c>
      <c r="I6" s="39">
        <v>9</v>
      </c>
      <c r="J6" s="39">
        <v>10</v>
      </c>
      <c r="K6" s="39">
        <v>11</v>
      </c>
      <c r="L6" s="51">
        <v>12</v>
      </c>
      <c r="M6" s="39">
        <v>13</v>
      </c>
      <c r="N6" s="39">
        <v>14</v>
      </c>
    </row>
    <row r="7" ht="20.25" customHeight="1" spans="1:14">
      <c r="A7" s="40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ht="20.25" customHeight="1" spans="1:14">
      <c r="A8" s="40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ht="20.25" customHeight="1" spans="1:14">
      <c r="A9" s="69" t="s">
        <v>30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customHeight="1" spans="1:1">
      <c r="A10" t="s">
        <v>377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11805555555556" footer="0.511805555555556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8" sqref="B1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0" t="s">
        <v>378</v>
      </c>
      <c r="B1" s="30"/>
      <c r="C1" s="30"/>
      <c r="D1" s="30"/>
      <c r="E1" s="30"/>
      <c r="F1" s="30"/>
      <c r="G1" s="30"/>
      <c r="H1" s="30"/>
      <c r="I1" s="30"/>
      <c r="J1" s="49"/>
    </row>
    <row r="2" ht="28.5" customHeight="1" spans="1:10">
      <c r="A2" s="64" t="s">
        <v>379</v>
      </c>
      <c r="B2" s="65"/>
      <c r="C2" s="65"/>
      <c r="D2" s="65"/>
      <c r="E2" s="65"/>
      <c r="F2" s="68"/>
      <c r="G2" s="65"/>
      <c r="H2" s="68"/>
      <c r="I2" s="68"/>
      <c r="J2" s="65"/>
    </row>
    <row r="3" ht="15" customHeight="1" spans="1:1">
      <c r="A3" s="4" t="str">
        <f>"单位名称："&amp;"玉溪市土地整治中心"</f>
        <v>单位名称：玉溪市土地整治中心</v>
      </c>
    </row>
    <row r="4" ht="14.25" customHeight="1" spans="1:10">
      <c r="A4" s="66" t="s">
        <v>235</v>
      </c>
      <c r="B4" s="66" t="s">
        <v>236</v>
      </c>
      <c r="C4" s="66" t="s">
        <v>237</v>
      </c>
      <c r="D4" s="66" t="s">
        <v>238</v>
      </c>
      <c r="E4" s="66" t="s">
        <v>239</v>
      </c>
      <c r="F4" s="54" t="s">
        <v>240</v>
      </c>
      <c r="G4" s="66" t="s">
        <v>241</v>
      </c>
      <c r="H4" s="54" t="s">
        <v>242</v>
      </c>
      <c r="I4" s="54" t="s">
        <v>243</v>
      </c>
      <c r="J4" s="66" t="s">
        <v>244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4">
        <v>6</v>
      </c>
      <c r="G5" s="66">
        <v>7</v>
      </c>
      <c r="H5" s="54">
        <v>8</v>
      </c>
      <c r="I5" s="54">
        <v>9</v>
      </c>
      <c r="J5" s="66">
        <v>10</v>
      </c>
    </row>
    <row r="6" ht="15" customHeight="1" spans="1:10">
      <c r="A6" s="17"/>
      <c r="B6" s="67"/>
      <c r="C6" s="67"/>
      <c r="D6" s="67"/>
      <c r="E6" s="69"/>
      <c r="F6" s="70"/>
      <c r="G6" s="69"/>
      <c r="H6" s="70"/>
      <c r="I6" s="70"/>
      <c r="J6" s="69"/>
    </row>
    <row r="7" ht="33.75" customHeight="1" spans="1:10">
      <c r="A7" s="17"/>
      <c r="B7" s="17"/>
      <c r="C7" s="17"/>
      <c r="D7" s="17"/>
      <c r="E7" s="17"/>
      <c r="F7" s="17"/>
      <c r="G7" s="40"/>
      <c r="H7" s="17"/>
      <c r="I7" s="17"/>
      <c r="J7" s="17"/>
    </row>
    <row r="8" ht="19" customHeight="1" spans="1:1">
      <c r="A8" t="s">
        <v>377</v>
      </c>
    </row>
  </sheetData>
  <mergeCells count="3">
    <mergeCell ref="A1:J1"/>
    <mergeCell ref="A2:J2"/>
    <mergeCell ref="A3:H3"/>
  </mergeCells>
  <pageMargins left="0.75" right="0.75" top="1" bottom="1" header="0.511805555555556" footer="0.511805555555556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workbookViewId="0">
      <selection activeCell="A1" sqref="A1:H1"/>
    </sheetView>
  </sheetViews>
  <sheetFormatPr defaultColWidth="8.85" defaultRowHeight="15" customHeight="1" outlineLevelRow="7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380</v>
      </c>
      <c r="B1" s="55"/>
      <c r="C1" s="55"/>
      <c r="D1" s="55"/>
      <c r="E1" s="55"/>
      <c r="F1" s="55"/>
      <c r="G1" s="55"/>
      <c r="H1" s="55" t="s">
        <v>380</v>
      </c>
    </row>
    <row r="2" ht="28.5" customHeight="1" spans="1:8">
      <c r="A2" s="56" t="s">
        <v>381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"单位名称："&amp;"玉溪市土地整治中心"</f>
        <v>单位名称：玉溪市土地整治中心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121</v>
      </c>
      <c r="B4" s="58" t="s">
        <v>382</v>
      </c>
      <c r="C4" s="58" t="s">
        <v>383</v>
      </c>
      <c r="D4" s="58" t="s">
        <v>384</v>
      </c>
      <c r="E4" s="58" t="s">
        <v>385</v>
      </c>
      <c r="F4" s="58" t="s">
        <v>386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348</v>
      </c>
      <c r="G5" s="58" t="s">
        <v>387</v>
      </c>
      <c r="H5" s="58" t="s">
        <v>388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 t="s">
        <v>64</v>
      </c>
      <c r="B7" s="60" t="s">
        <v>389</v>
      </c>
      <c r="C7" s="60" t="s">
        <v>390</v>
      </c>
      <c r="D7" s="60" t="s">
        <v>391</v>
      </c>
      <c r="E7" s="61" t="s">
        <v>392</v>
      </c>
      <c r="F7" s="62">
        <v>1</v>
      </c>
      <c r="G7" s="63">
        <v>1000</v>
      </c>
      <c r="H7" s="63">
        <v>1000</v>
      </c>
    </row>
    <row r="8" ht="18" customHeight="1" spans="1:8">
      <c r="A8" s="61" t="s">
        <v>30</v>
      </c>
      <c r="B8" s="61"/>
      <c r="C8" s="61"/>
      <c r="D8" s="61"/>
      <c r="E8" s="61"/>
      <c r="F8" s="62">
        <v>1</v>
      </c>
      <c r="G8" s="63"/>
      <c r="H8" s="63">
        <v>1000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1" scale="7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16" sqref="B16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393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ht="28.5" customHeight="1" spans="1:11">
      <c r="A2" s="32" t="s">
        <v>394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4" t="str">
        <f>"单位名称："&amp;"玉溪市土地整治中心"</f>
        <v>单位名称：玉溪市土地整治中心</v>
      </c>
      <c r="B3" s="5"/>
      <c r="C3" s="5"/>
      <c r="D3" s="5"/>
      <c r="E3" s="5"/>
      <c r="F3" s="5"/>
      <c r="G3" s="5"/>
      <c r="H3" s="22"/>
      <c r="I3" s="22"/>
      <c r="J3" s="22"/>
      <c r="K3" s="50" t="s">
        <v>2</v>
      </c>
    </row>
    <row r="4" ht="21.75" customHeight="1" spans="1:11">
      <c r="A4" s="33" t="s">
        <v>201</v>
      </c>
      <c r="B4" s="33" t="s">
        <v>123</v>
      </c>
      <c r="C4" s="33" t="s">
        <v>202</v>
      </c>
      <c r="D4" s="34" t="s">
        <v>124</v>
      </c>
      <c r="E4" s="34" t="s">
        <v>125</v>
      </c>
      <c r="F4" s="34" t="s">
        <v>126</v>
      </c>
      <c r="G4" s="34" t="s">
        <v>127</v>
      </c>
      <c r="H4" s="44" t="s">
        <v>30</v>
      </c>
      <c r="I4" s="51" t="s">
        <v>395</v>
      </c>
      <c r="J4" s="52"/>
      <c r="K4" s="53"/>
    </row>
    <row r="5" ht="21.75" customHeight="1" spans="1:11">
      <c r="A5" s="35"/>
      <c r="B5" s="35"/>
      <c r="C5" s="35"/>
      <c r="D5" s="36"/>
      <c r="E5" s="36"/>
      <c r="F5" s="36"/>
      <c r="G5" s="36"/>
      <c r="H5" s="45"/>
      <c r="I5" s="34" t="s">
        <v>33</v>
      </c>
      <c r="J5" s="34" t="s">
        <v>34</v>
      </c>
      <c r="K5" s="34" t="s">
        <v>35</v>
      </c>
    </row>
    <row r="6" ht="40.5" customHeight="1" spans="1:11">
      <c r="A6" s="37"/>
      <c r="B6" s="37"/>
      <c r="C6" s="37"/>
      <c r="D6" s="38"/>
      <c r="E6" s="38"/>
      <c r="F6" s="38"/>
      <c r="G6" s="38"/>
      <c r="H6" s="46"/>
      <c r="I6" s="38" t="s">
        <v>32</v>
      </c>
      <c r="J6" s="38"/>
      <c r="K6" s="38"/>
    </row>
    <row r="7" ht="15" customHeight="1" spans="1:11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54">
        <v>10</v>
      </c>
      <c r="K7" s="54">
        <v>11</v>
      </c>
    </row>
    <row r="8" ht="30.65" customHeight="1" spans="1:11">
      <c r="A8" s="40"/>
      <c r="B8" s="41"/>
      <c r="C8" s="40"/>
      <c r="D8" s="40"/>
      <c r="E8" s="40"/>
      <c r="F8" s="40"/>
      <c r="G8" s="40"/>
      <c r="H8" s="47"/>
      <c r="I8" s="47"/>
      <c r="J8" s="47"/>
      <c r="K8" s="47"/>
    </row>
    <row r="9" ht="30.65" customHeight="1" spans="1:11">
      <c r="A9" s="41"/>
      <c r="B9" s="41"/>
      <c r="C9" s="41"/>
      <c r="D9" s="41"/>
      <c r="E9" s="41"/>
      <c r="F9" s="41"/>
      <c r="G9" s="41"/>
      <c r="H9" s="47"/>
      <c r="I9" s="47"/>
      <c r="J9" s="47"/>
      <c r="K9" s="47"/>
    </row>
    <row r="10" ht="18.75" customHeight="1" spans="1:11">
      <c r="A10" s="42" t="s">
        <v>232</v>
      </c>
      <c r="B10" s="43"/>
      <c r="C10" s="43"/>
      <c r="D10" s="43"/>
      <c r="E10" s="43"/>
      <c r="F10" s="43"/>
      <c r="G10" s="48"/>
      <c r="H10" s="47"/>
      <c r="I10" s="47"/>
      <c r="J10" s="47"/>
      <c r="K10" s="47"/>
    </row>
    <row r="11" customHeight="1" spans="1:1">
      <c r="A11" t="s">
        <v>396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selection activeCell="C17" sqref="C17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397</v>
      </c>
      <c r="B1" s="1"/>
      <c r="C1" s="1"/>
      <c r="D1" s="2"/>
      <c r="E1" s="1"/>
      <c r="F1" s="1"/>
      <c r="G1" s="21"/>
    </row>
    <row r="2" ht="27.75" customHeight="1" spans="1:7">
      <c r="A2" s="3" t="s">
        <v>398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"单位名称："&amp;"玉溪市土地整治中心"</f>
        <v>单位名称：玉溪市土地整治中心</v>
      </c>
      <c r="B3" s="5"/>
      <c r="C3" s="5"/>
      <c r="D3" s="5"/>
      <c r="E3" s="22"/>
      <c r="F3" s="22"/>
      <c r="G3" s="23" t="s">
        <v>2</v>
      </c>
    </row>
    <row r="4" ht="21.75" customHeight="1" spans="1:7">
      <c r="A4" s="6" t="s">
        <v>202</v>
      </c>
      <c r="B4" s="6" t="s">
        <v>201</v>
      </c>
      <c r="C4" s="6" t="s">
        <v>123</v>
      </c>
      <c r="D4" s="7" t="s">
        <v>399</v>
      </c>
      <c r="E4" s="24" t="s">
        <v>33</v>
      </c>
      <c r="F4" s="25"/>
      <c r="G4" s="26"/>
    </row>
    <row r="5" ht="21.75" customHeight="1" spans="1:7">
      <c r="A5" s="8"/>
      <c r="B5" s="8"/>
      <c r="C5" s="8"/>
      <c r="D5" s="9"/>
      <c r="E5" s="27" t="s">
        <v>400</v>
      </c>
      <c r="F5" s="7" t="s">
        <v>401</v>
      </c>
      <c r="G5" s="7" t="s">
        <v>402</v>
      </c>
    </row>
    <row r="6" ht="40.5" customHeight="1" spans="1:7">
      <c r="A6" s="10"/>
      <c r="B6" s="10"/>
      <c r="C6" s="10"/>
      <c r="D6" s="11"/>
      <c r="E6" s="28"/>
      <c r="F6" s="11" t="s">
        <v>32</v>
      </c>
      <c r="G6" s="11"/>
    </row>
    <row r="7" ht="15" customHeight="1" spans="1:7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</row>
    <row r="8" ht="21" customHeight="1" spans="1:7">
      <c r="A8" s="13" t="s">
        <v>64</v>
      </c>
      <c r="B8" s="14"/>
      <c r="C8" s="14"/>
      <c r="D8" s="15"/>
      <c r="E8" s="29">
        <v>58366361.5</v>
      </c>
      <c r="F8" s="29">
        <v>15715300</v>
      </c>
      <c r="G8" s="29">
        <v>4417700</v>
      </c>
    </row>
    <row r="9" ht="21" customHeight="1" spans="1:7">
      <c r="A9" s="13"/>
      <c r="B9" s="13" t="s">
        <v>403</v>
      </c>
      <c r="C9" s="13" t="s">
        <v>206</v>
      </c>
      <c r="D9" s="16" t="s">
        <v>404</v>
      </c>
      <c r="E9" s="29">
        <v>400000</v>
      </c>
      <c r="F9" s="29">
        <v>400000</v>
      </c>
      <c r="G9" s="29">
        <v>400000</v>
      </c>
    </row>
    <row r="10" ht="21" customHeight="1" spans="1:7">
      <c r="A10" s="17"/>
      <c r="B10" s="13" t="s">
        <v>403</v>
      </c>
      <c r="C10" s="13" t="s">
        <v>225</v>
      </c>
      <c r="D10" s="16" t="s">
        <v>404</v>
      </c>
      <c r="E10" s="29">
        <v>21195100</v>
      </c>
      <c r="F10" s="29">
        <v>6566800</v>
      </c>
      <c r="G10" s="29"/>
    </row>
    <row r="11" ht="21" customHeight="1" spans="1:7">
      <c r="A11" s="17"/>
      <c r="B11" s="13" t="s">
        <v>403</v>
      </c>
      <c r="C11" s="13" t="s">
        <v>228</v>
      </c>
      <c r="D11" s="16" t="s">
        <v>404</v>
      </c>
      <c r="E11" s="29">
        <v>14543439</v>
      </c>
      <c r="F11" s="29"/>
      <c r="G11" s="29"/>
    </row>
    <row r="12" ht="21" customHeight="1" spans="1:7">
      <c r="A12" s="17"/>
      <c r="B12" s="13" t="s">
        <v>403</v>
      </c>
      <c r="C12" s="13" t="s">
        <v>230</v>
      </c>
      <c r="D12" s="16" t="s">
        <v>404</v>
      </c>
      <c r="E12" s="29">
        <v>22227822.5</v>
      </c>
      <c r="F12" s="29">
        <v>8748500</v>
      </c>
      <c r="G12" s="29">
        <v>4017700</v>
      </c>
    </row>
    <row r="13" ht="21" customHeight="1" spans="1:7">
      <c r="A13" s="18" t="s">
        <v>30</v>
      </c>
      <c r="B13" s="19" t="s">
        <v>405</v>
      </c>
      <c r="C13" s="19"/>
      <c r="D13" s="20"/>
      <c r="E13" s="29">
        <v>58366361.5</v>
      </c>
      <c r="F13" s="29">
        <v>15715300</v>
      </c>
      <c r="G13" s="29">
        <v>4417700</v>
      </c>
    </row>
  </sheetData>
  <mergeCells count="12">
    <mergeCell ref="A1:G1"/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A1" sqref="A1:S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7" t="s">
        <v>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ht="28.5" customHeight="1" spans="1:19">
      <c r="A2" s="147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ht="20.25" customHeight="1" spans="1:19">
      <c r="A3" s="148" t="str">
        <f>"单位名称："&amp;"玉溪市土地整治中心"</f>
        <v>单位名称：玉溪市土地整治中心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60"/>
      <c r="M3" s="160"/>
      <c r="N3" s="160"/>
      <c r="O3" s="160"/>
      <c r="P3" s="160"/>
      <c r="Q3" s="160"/>
      <c r="R3" s="160"/>
      <c r="S3" s="160" t="s">
        <v>2</v>
      </c>
    </row>
    <row r="4" ht="27" customHeight="1" spans="1:19">
      <c r="A4" s="149" t="s">
        <v>28</v>
      </c>
      <c r="B4" s="149" t="s">
        <v>29</v>
      </c>
      <c r="C4" s="149" t="s">
        <v>30</v>
      </c>
      <c r="D4" s="149" t="s">
        <v>31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 t="s">
        <v>20</v>
      </c>
      <c r="P4" s="149"/>
      <c r="Q4" s="149"/>
      <c r="R4" s="149"/>
      <c r="S4" s="149"/>
    </row>
    <row r="5" ht="27" customHeight="1" spans="1:19">
      <c r="A5" s="149"/>
      <c r="B5" s="149"/>
      <c r="C5" s="149"/>
      <c r="D5" s="149" t="s">
        <v>32</v>
      </c>
      <c r="E5" s="149" t="s">
        <v>33</v>
      </c>
      <c r="F5" s="149" t="s">
        <v>34</v>
      </c>
      <c r="G5" s="149" t="s">
        <v>35</v>
      </c>
      <c r="H5" s="149" t="s">
        <v>36</v>
      </c>
      <c r="I5" s="149" t="s">
        <v>37</v>
      </c>
      <c r="J5" s="149"/>
      <c r="K5" s="149"/>
      <c r="L5" s="149"/>
      <c r="M5" s="149"/>
      <c r="N5" s="149"/>
      <c r="O5" s="149" t="s">
        <v>32</v>
      </c>
      <c r="P5" s="149" t="s">
        <v>33</v>
      </c>
      <c r="Q5" s="149" t="s">
        <v>34</v>
      </c>
      <c r="R5" s="149" t="s">
        <v>35</v>
      </c>
      <c r="S5" s="149" t="s">
        <v>38</v>
      </c>
    </row>
    <row r="6" ht="27" customHeight="1" spans="1:19">
      <c r="A6" s="149"/>
      <c r="B6" s="149"/>
      <c r="C6" s="149"/>
      <c r="D6" s="149"/>
      <c r="E6" s="149"/>
      <c r="F6" s="149"/>
      <c r="G6" s="149"/>
      <c r="H6" s="149"/>
      <c r="I6" s="149" t="s">
        <v>32</v>
      </c>
      <c r="J6" s="149" t="s">
        <v>39</v>
      </c>
      <c r="K6" s="149" t="s">
        <v>40</v>
      </c>
      <c r="L6" s="149" t="s">
        <v>41</v>
      </c>
      <c r="M6" s="149" t="s">
        <v>42</v>
      </c>
      <c r="N6" s="149" t="s">
        <v>43</v>
      </c>
      <c r="O6" s="149"/>
      <c r="P6" s="149"/>
      <c r="Q6" s="149"/>
      <c r="R6" s="149"/>
      <c r="S6" s="149"/>
    </row>
    <row r="7" ht="20.25" customHeight="1" spans="1:19">
      <c r="A7" s="156" t="s">
        <v>44</v>
      </c>
      <c r="B7" s="156" t="s">
        <v>45</v>
      </c>
      <c r="C7" s="156" t="s">
        <v>46</v>
      </c>
      <c r="D7" s="156" t="s">
        <v>47</v>
      </c>
      <c r="E7" s="156" t="s">
        <v>48</v>
      </c>
      <c r="F7" s="156" t="s">
        <v>49</v>
      </c>
      <c r="G7" s="156" t="s">
        <v>50</v>
      </c>
      <c r="H7" s="156" t="s">
        <v>51</v>
      </c>
      <c r="I7" s="156" t="s">
        <v>52</v>
      </c>
      <c r="J7" s="156" t="s">
        <v>53</v>
      </c>
      <c r="K7" s="156" t="s">
        <v>54</v>
      </c>
      <c r="L7" s="156" t="s">
        <v>55</v>
      </c>
      <c r="M7" s="156" t="s">
        <v>56</v>
      </c>
      <c r="N7" s="156" t="s">
        <v>57</v>
      </c>
      <c r="O7" s="156" t="s">
        <v>58</v>
      </c>
      <c r="P7" s="156" t="s">
        <v>59</v>
      </c>
      <c r="Q7" s="156" t="s">
        <v>60</v>
      </c>
      <c r="R7" s="156" t="s">
        <v>61</v>
      </c>
      <c r="S7" s="156" t="s">
        <v>62</v>
      </c>
    </row>
    <row r="8" ht="20.25" customHeight="1" spans="1:19">
      <c r="A8" s="148" t="s">
        <v>63</v>
      </c>
      <c r="B8" s="148" t="s">
        <v>64</v>
      </c>
      <c r="C8" s="155">
        <v>61151269.3</v>
      </c>
      <c r="D8" s="155">
        <v>61151269.3</v>
      </c>
      <c r="E8" s="63">
        <v>61151269.3</v>
      </c>
      <c r="F8" s="63"/>
      <c r="G8" s="63"/>
      <c r="H8" s="63"/>
      <c r="I8" s="63"/>
      <c r="J8" s="63"/>
      <c r="K8" s="63"/>
      <c r="L8" s="63"/>
      <c r="M8" s="63"/>
      <c r="N8" s="63"/>
      <c r="O8" s="155"/>
      <c r="P8" s="155"/>
      <c r="Q8" s="155"/>
      <c r="R8" s="155"/>
      <c r="S8" s="155"/>
    </row>
    <row r="9" ht="20.25" customHeight="1" spans="1:19">
      <c r="A9" s="151" t="s">
        <v>30</v>
      </c>
      <c r="B9" s="148"/>
      <c r="C9" s="155">
        <v>61151269.3</v>
      </c>
      <c r="D9" s="155">
        <v>61151269.3</v>
      </c>
      <c r="E9" s="155">
        <v>61151269.3</v>
      </c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11805555555556" footer="0.511805555555556"/>
  <pageSetup paperSize="1" scale="35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topLeftCell="B1" workbookViewId="0">
      <selection activeCell="A1" sqref="A1:O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57" t="s">
        <v>65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ht="28.5" customHeight="1" spans="1:15">
      <c r="A2" s="147" t="s">
        <v>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ht="20.25" customHeight="1" spans="1:15">
      <c r="A3" s="148" t="str">
        <f>"单位名称："&amp;"玉溪市土地整治中心"</f>
        <v>单位名称：玉溪市土地整治中心</v>
      </c>
      <c r="B3" s="148"/>
      <c r="C3" s="148"/>
      <c r="D3" s="148"/>
      <c r="E3" s="148"/>
      <c r="F3" s="148"/>
      <c r="G3" s="148"/>
      <c r="H3" s="148"/>
      <c r="I3" s="148"/>
      <c r="J3" s="160"/>
      <c r="K3" s="160"/>
      <c r="L3" s="160"/>
      <c r="M3" s="160"/>
      <c r="N3" s="160"/>
      <c r="O3" s="160" t="s">
        <v>2</v>
      </c>
    </row>
    <row r="4" ht="27" customHeight="1" spans="1:15">
      <c r="A4" s="149" t="s">
        <v>67</v>
      </c>
      <c r="B4" s="149" t="s">
        <v>68</v>
      </c>
      <c r="C4" s="149" t="s">
        <v>30</v>
      </c>
      <c r="D4" s="149" t="s">
        <v>33</v>
      </c>
      <c r="E4" s="149"/>
      <c r="F4" s="149"/>
      <c r="G4" s="149" t="s">
        <v>34</v>
      </c>
      <c r="H4" s="149" t="s">
        <v>35</v>
      </c>
      <c r="I4" s="149" t="s">
        <v>69</v>
      </c>
      <c r="J4" s="149" t="s">
        <v>70</v>
      </c>
      <c r="K4" s="149"/>
      <c r="L4" s="149"/>
      <c r="M4" s="149"/>
      <c r="N4" s="149"/>
      <c r="O4" s="149"/>
    </row>
    <row r="5" ht="27" customHeight="1" spans="1:15">
      <c r="A5" s="149"/>
      <c r="B5" s="149"/>
      <c r="C5" s="149"/>
      <c r="D5" s="149" t="s">
        <v>32</v>
      </c>
      <c r="E5" s="149" t="s">
        <v>71</v>
      </c>
      <c r="F5" s="149" t="s">
        <v>72</v>
      </c>
      <c r="G5" s="149"/>
      <c r="H5" s="149"/>
      <c r="I5" s="149"/>
      <c r="J5" s="149" t="s">
        <v>32</v>
      </c>
      <c r="K5" s="149" t="s">
        <v>73</v>
      </c>
      <c r="L5" s="149" t="s">
        <v>74</v>
      </c>
      <c r="M5" s="149" t="s">
        <v>75</v>
      </c>
      <c r="N5" s="149" t="s">
        <v>76</v>
      </c>
      <c r="O5" s="149" t="s">
        <v>77</v>
      </c>
    </row>
    <row r="6" ht="20.25" customHeight="1" spans="1:15">
      <c r="A6" s="156" t="s">
        <v>44</v>
      </c>
      <c r="B6" s="156" t="s">
        <v>45</v>
      </c>
      <c r="C6" s="156" t="s">
        <v>46</v>
      </c>
      <c r="D6" s="156" t="s">
        <v>47</v>
      </c>
      <c r="E6" s="156" t="s">
        <v>48</v>
      </c>
      <c r="F6" s="156" t="s">
        <v>49</v>
      </c>
      <c r="G6" s="156" t="s">
        <v>50</v>
      </c>
      <c r="H6" s="156" t="s">
        <v>51</v>
      </c>
      <c r="I6" s="156" t="s">
        <v>52</v>
      </c>
      <c r="J6" s="156" t="s">
        <v>53</v>
      </c>
      <c r="K6" s="156" t="s">
        <v>54</v>
      </c>
      <c r="L6" s="156" t="s">
        <v>55</v>
      </c>
      <c r="M6" s="156" t="s">
        <v>56</v>
      </c>
      <c r="N6" s="156" t="s">
        <v>57</v>
      </c>
      <c r="O6" s="156" t="s">
        <v>58</v>
      </c>
    </row>
    <row r="7" ht="20.25" customHeight="1" spans="1:15">
      <c r="A7" s="148" t="s">
        <v>78</v>
      </c>
      <c r="B7" s="148" t="str">
        <f>"        "&amp;"社会保障和就业支出"</f>
        <v>        社会保障和就业支出</v>
      </c>
      <c r="C7" s="63">
        <v>197832.96</v>
      </c>
      <c r="D7" s="63">
        <v>197832.96</v>
      </c>
      <c r="E7" s="63">
        <v>197832.96</v>
      </c>
      <c r="F7" s="63"/>
      <c r="G7" s="63"/>
      <c r="H7" s="63"/>
      <c r="I7" s="63"/>
      <c r="J7" s="63"/>
      <c r="K7" s="63"/>
      <c r="L7" s="63"/>
      <c r="M7" s="63"/>
      <c r="N7" s="63"/>
      <c r="O7" s="63"/>
    </row>
    <row r="8" ht="20.25" customHeight="1" spans="1:15">
      <c r="A8" s="158" t="s">
        <v>79</v>
      </c>
      <c r="B8" s="158" t="str">
        <f>"        "&amp;"行政事业单位养老支出"</f>
        <v>        行政事业单位养老支出</v>
      </c>
      <c r="C8" s="63">
        <v>197832.96</v>
      </c>
      <c r="D8" s="63">
        <v>197832.96</v>
      </c>
      <c r="E8" s="63">
        <v>197832.96</v>
      </c>
      <c r="F8" s="63"/>
      <c r="G8" s="63"/>
      <c r="H8" s="63"/>
      <c r="I8" s="63"/>
      <c r="J8" s="63"/>
      <c r="K8" s="63"/>
      <c r="L8" s="63"/>
      <c r="M8" s="63"/>
      <c r="N8" s="63"/>
      <c r="O8" s="63"/>
    </row>
    <row r="9" ht="20.25" customHeight="1" spans="1:15">
      <c r="A9" s="159" t="s">
        <v>80</v>
      </c>
      <c r="B9" s="159" t="str">
        <f>"        "&amp;"机关事业单位基本养老保险缴费支出"</f>
        <v>        机关事业单位基本养老保险缴费支出</v>
      </c>
      <c r="C9" s="63">
        <v>197832.96</v>
      </c>
      <c r="D9" s="63">
        <v>197832.96</v>
      </c>
      <c r="E9" s="63">
        <v>197832.96</v>
      </c>
      <c r="F9" s="63"/>
      <c r="G9" s="63"/>
      <c r="H9" s="63"/>
      <c r="I9" s="63"/>
      <c r="J9" s="63"/>
      <c r="K9" s="63"/>
      <c r="L9" s="63"/>
      <c r="M9" s="63"/>
      <c r="N9" s="63"/>
      <c r="O9" s="63"/>
    </row>
    <row r="10" ht="20.25" customHeight="1" spans="1:15">
      <c r="A10" s="148" t="s">
        <v>81</v>
      </c>
      <c r="B10" s="148" t="str">
        <f>"        "&amp;"卫生健康支出"</f>
        <v>        卫生健康支出</v>
      </c>
      <c r="C10" s="63">
        <v>174678.12</v>
      </c>
      <c r="D10" s="63">
        <v>174678.12</v>
      </c>
      <c r="E10" s="63">
        <v>174678.12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20.25" customHeight="1" spans="1:15">
      <c r="A11" s="158" t="s">
        <v>82</v>
      </c>
      <c r="B11" s="158" t="str">
        <f>"        "&amp;"行政事业单位医疗"</f>
        <v>        行政事业单位医疗</v>
      </c>
      <c r="C11" s="63">
        <v>174678.12</v>
      </c>
      <c r="D11" s="63">
        <v>174678.12</v>
      </c>
      <c r="E11" s="63">
        <v>174678.12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0.25" customHeight="1" spans="1:15">
      <c r="A12" s="159" t="s">
        <v>83</v>
      </c>
      <c r="B12" s="159" t="str">
        <f>"        "&amp;"行政单位医疗"</f>
        <v>        行政单位医疗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0.25" customHeight="1" spans="1:15">
      <c r="A13" s="159" t="s">
        <v>84</v>
      </c>
      <c r="B13" s="159" t="str">
        <f>"        "&amp;"事业单位医疗"</f>
        <v>        事业单位医疗</v>
      </c>
      <c r="C13" s="63">
        <v>102625.85</v>
      </c>
      <c r="D13" s="63">
        <v>102625.85</v>
      </c>
      <c r="E13" s="63">
        <v>102625.85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0.25" customHeight="1" spans="1:15">
      <c r="A14" s="159" t="s">
        <v>85</v>
      </c>
      <c r="B14" s="159" t="str">
        <f>"        "&amp;"公务员医疗补助"</f>
        <v>        公务员医疗补助</v>
      </c>
      <c r="C14" s="63">
        <v>61822.8</v>
      </c>
      <c r="D14" s="63">
        <v>61822.8</v>
      </c>
      <c r="E14" s="63">
        <v>61822.8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0.25" customHeight="1" spans="1:15">
      <c r="A15" s="159" t="s">
        <v>86</v>
      </c>
      <c r="B15" s="159" t="str">
        <f>"        "&amp;"其他行政事业单位医疗支出"</f>
        <v>        其他行政事业单位医疗支出</v>
      </c>
      <c r="C15" s="63">
        <v>10229.47</v>
      </c>
      <c r="D15" s="63">
        <v>10229.47</v>
      </c>
      <c r="E15" s="63">
        <v>10229.47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0.25" customHeight="1" spans="1:15">
      <c r="A16" s="148" t="s">
        <v>87</v>
      </c>
      <c r="B16" s="148" t="str">
        <f>"        "&amp;"自然资源海洋气象等支出"</f>
        <v>        自然资源海洋气象等支出</v>
      </c>
      <c r="C16" s="63">
        <v>60530754.22</v>
      </c>
      <c r="D16" s="63">
        <v>60530754.22</v>
      </c>
      <c r="E16" s="63">
        <v>2164392.72</v>
      </c>
      <c r="F16" s="63">
        <v>58366361.5</v>
      </c>
      <c r="G16" s="63"/>
      <c r="H16" s="63"/>
      <c r="I16" s="63"/>
      <c r="J16" s="63"/>
      <c r="K16" s="63"/>
      <c r="L16" s="63"/>
      <c r="M16" s="63"/>
      <c r="N16" s="63"/>
      <c r="O16" s="63"/>
    </row>
    <row r="17" ht="20.25" customHeight="1" spans="1:15">
      <c r="A17" s="158" t="s">
        <v>88</v>
      </c>
      <c r="B17" s="158" t="str">
        <f>"        "&amp;"自然资源事务"</f>
        <v>        自然资源事务</v>
      </c>
      <c r="C17" s="63">
        <v>60530754.22</v>
      </c>
      <c r="D17" s="63">
        <v>60530754.22</v>
      </c>
      <c r="E17" s="63">
        <v>2164392.72</v>
      </c>
      <c r="F17" s="63">
        <v>58366361.5</v>
      </c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59" t="s">
        <v>89</v>
      </c>
      <c r="B18" s="159" t="str">
        <f>"        "&amp;"自然资源利用与保护"</f>
        <v>        自然资源利用与保护</v>
      </c>
      <c r="C18" s="63">
        <v>57966361.5</v>
      </c>
      <c r="D18" s="63">
        <v>57966361.5</v>
      </c>
      <c r="E18" s="63"/>
      <c r="F18" s="63">
        <v>57966361.5</v>
      </c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59" t="s">
        <v>90</v>
      </c>
      <c r="B19" s="159" t="str">
        <f>"        "&amp;"事业运行"</f>
        <v>        事业运行</v>
      </c>
      <c r="C19" s="63">
        <v>2564392.72</v>
      </c>
      <c r="D19" s="63">
        <v>2564392.72</v>
      </c>
      <c r="E19" s="63">
        <v>2164392.72</v>
      </c>
      <c r="F19" s="63">
        <v>400000</v>
      </c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48" t="s">
        <v>91</v>
      </c>
      <c r="B20" s="148" t="str">
        <f>"        "&amp;"住房保障支出"</f>
        <v>        住房保障支出</v>
      </c>
      <c r="C20" s="63">
        <v>248004</v>
      </c>
      <c r="D20" s="63">
        <v>248004</v>
      </c>
      <c r="E20" s="63">
        <v>248004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58" t="s">
        <v>92</v>
      </c>
      <c r="B21" s="158" t="str">
        <f>"        "&amp;"住房改革支出"</f>
        <v>        住房改革支出</v>
      </c>
      <c r="C21" s="63">
        <v>248004</v>
      </c>
      <c r="D21" s="63">
        <v>248004</v>
      </c>
      <c r="E21" s="63">
        <v>248004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59" t="s">
        <v>93</v>
      </c>
      <c r="B22" s="159" t="str">
        <f>"        "&amp;"住房公积金"</f>
        <v>        住房公积金</v>
      </c>
      <c r="C22" s="63">
        <v>222816</v>
      </c>
      <c r="D22" s="63">
        <v>222816</v>
      </c>
      <c r="E22" s="63">
        <v>222816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59" t="s">
        <v>94</v>
      </c>
      <c r="B23" s="159" t="str">
        <f>"        "&amp;"购房补贴"</f>
        <v>        购房补贴</v>
      </c>
      <c r="C23" s="63">
        <v>25188</v>
      </c>
      <c r="D23" s="63">
        <v>25188</v>
      </c>
      <c r="E23" s="63">
        <v>25188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0.25" customHeight="1" spans="1:15">
      <c r="A24" s="151" t="s">
        <v>30</v>
      </c>
      <c r="B24" s="148"/>
      <c r="C24" s="155">
        <v>61151269.3</v>
      </c>
      <c r="D24" s="155">
        <v>61151269.3</v>
      </c>
      <c r="E24" s="155">
        <v>2784907.8</v>
      </c>
      <c r="F24" s="155">
        <v>58366361.5</v>
      </c>
      <c r="G24" s="155"/>
      <c r="H24" s="155"/>
      <c r="I24" s="155"/>
      <c r="J24" s="155"/>
      <c r="K24" s="155"/>
      <c r="L24" s="155"/>
      <c r="M24" s="155"/>
      <c r="N24" s="155"/>
      <c r="O24" s="155"/>
    </row>
  </sheetData>
  <mergeCells count="12">
    <mergeCell ref="A1:O1"/>
    <mergeCell ref="A2:O2"/>
    <mergeCell ref="A3:N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pageSetup paperSize="1" scale="46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95</v>
      </c>
      <c r="B1" s="161"/>
      <c r="C1" s="161"/>
      <c r="D1" s="161"/>
    </row>
    <row r="2" ht="28.5" customHeight="1" spans="1:4">
      <c r="A2" s="162" t="s">
        <v>96</v>
      </c>
      <c r="B2" s="162"/>
      <c r="C2" s="162"/>
      <c r="D2" s="162"/>
    </row>
    <row r="3" ht="18.75" customHeight="1" spans="1:4">
      <c r="A3" s="148" t="str">
        <f>"单位名称："&amp;"玉溪市土地整治中心"</f>
        <v>单位名称：玉溪市土地整治中心</v>
      </c>
      <c r="B3" s="148"/>
      <c r="C3" s="148"/>
      <c r="D3" s="146" t="s">
        <v>2</v>
      </c>
    </row>
    <row r="4" ht="18.75" customHeight="1" spans="1:4">
      <c r="A4" s="58" t="s">
        <v>3</v>
      </c>
      <c r="B4" s="58"/>
      <c r="C4" s="58" t="s">
        <v>4</v>
      </c>
      <c r="D4" s="58"/>
    </row>
    <row r="5" ht="18.75" customHeight="1" spans="1:4">
      <c r="A5" s="58" t="s">
        <v>5</v>
      </c>
      <c r="B5" s="58" t="s">
        <v>6</v>
      </c>
      <c r="C5" s="58" t="s">
        <v>97</v>
      </c>
      <c r="D5" s="58" t="s">
        <v>6</v>
      </c>
    </row>
    <row r="6" ht="18.75" customHeight="1" spans="1:4">
      <c r="A6" s="163" t="s">
        <v>98</v>
      </c>
      <c r="B6" s="164"/>
      <c r="C6" s="165" t="s">
        <v>99</v>
      </c>
      <c r="D6" s="164"/>
    </row>
    <row r="7" ht="18.75" customHeight="1" spans="1:4">
      <c r="A7" s="148" t="s">
        <v>100</v>
      </c>
      <c r="B7" s="166">
        <v>61151269.3</v>
      </c>
      <c r="C7" s="167" t="str">
        <f>"（一）"&amp;"社会保障和就业支出"</f>
        <v>（一）社会保障和就业支出</v>
      </c>
      <c r="D7" s="166">
        <v>197832.96</v>
      </c>
    </row>
    <row r="8" ht="18.75" customHeight="1" spans="1:4">
      <c r="A8" s="148" t="s">
        <v>101</v>
      </c>
      <c r="B8" s="166"/>
      <c r="C8" s="167" t="str">
        <f>"（二）"&amp;"卫生健康支出"</f>
        <v>（二）卫生健康支出</v>
      </c>
      <c r="D8" s="166">
        <v>174678.12</v>
      </c>
    </row>
    <row r="9" ht="18.75" customHeight="1" spans="1:4">
      <c r="A9" s="148" t="s">
        <v>102</v>
      </c>
      <c r="B9" s="166"/>
      <c r="C9" s="167" t="str">
        <f>"（三）"&amp;"自然资源海洋气象等支出"</f>
        <v>（三）自然资源海洋气象等支出</v>
      </c>
      <c r="D9" s="166">
        <v>60530754.22</v>
      </c>
    </row>
    <row r="10" ht="18.75" customHeight="1" spans="1:4">
      <c r="A10" s="148" t="s">
        <v>103</v>
      </c>
      <c r="B10" s="166"/>
      <c r="C10" s="167" t="str">
        <f>"（四）"&amp;"住房保障支出"</f>
        <v>（四）住房保障支出</v>
      </c>
      <c r="D10" s="166">
        <v>248004</v>
      </c>
    </row>
    <row r="11" ht="18.75" customHeight="1" spans="1:4">
      <c r="A11" s="60" t="s">
        <v>100</v>
      </c>
      <c r="B11" s="166"/>
      <c r="C11" s="148"/>
      <c r="D11" s="148"/>
    </row>
    <row r="12" ht="18.75" customHeight="1" spans="1:4">
      <c r="A12" s="60" t="s">
        <v>101</v>
      </c>
      <c r="B12" s="166"/>
      <c r="C12" s="148"/>
      <c r="D12" s="148"/>
    </row>
    <row r="13" ht="18.75" customHeight="1" spans="1:4">
      <c r="A13" s="60" t="s">
        <v>102</v>
      </c>
      <c r="B13" s="166"/>
      <c r="C13" s="148"/>
      <c r="D13" s="148"/>
    </row>
    <row r="14" ht="18.75" customHeight="1" spans="1:4">
      <c r="A14" s="148"/>
      <c r="B14" s="148"/>
      <c r="C14" s="148" t="s">
        <v>104</v>
      </c>
      <c r="D14" s="148"/>
    </row>
    <row r="15" ht="18.75" customHeight="1" spans="1:4">
      <c r="A15" s="168" t="s">
        <v>24</v>
      </c>
      <c r="B15" s="166">
        <v>61151269.3</v>
      </c>
      <c r="C15" s="168" t="s">
        <v>25</v>
      </c>
      <c r="D15" s="166">
        <v>61151269.3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11805555555556" footer="0.511805555555556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A1" sqref="A1:G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7" t="s">
        <v>105</v>
      </c>
      <c r="B1" s="157"/>
      <c r="C1" s="157"/>
      <c r="D1" s="157"/>
      <c r="E1" s="157"/>
      <c r="F1" s="157"/>
      <c r="G1" s="157"/>
    </row>
    <row r="2" ht="28.5" customHeight="1" spans="1:7">
      <c r="A2" s="147" t="s">
        <v>106</v>
      </c>
      <c r="B2" s="147"/>
      <c r="C2" s="147"/>
      <c r="D2" s="147"/>
      <c r="E2" s="147"/>
      <c r="F2" s="147"/>
      <c r="G2" s="147"/>
    </row>
    <row r="3" ht="20.25" customHeight="1" spans="1:7">
      <c r="A3" s="148" t="str">
        <f>"单位名称："&amp;"玉溪市土地整治中心"</f>
        <v>单位名称：玉溪市土地整治中心</v>
      </c>
      <c r="B3" s="148"/>
      <c r="C3" s="148"/>
      <c r="D3" s="148"/>
      <c r="E3" s="148"/>
      <c r="F3" s="148"/>
      <c r="G3" s="160" t="s">
        <v>2</v>
      </c>
    </row>
    <row r="4" ht="27" customHeight="1" spans="1:7">
      <c r="A4" s="149" t="s">
        <v>107</v>
      </c>
      <c r="B4" s="149"/>
      <c r="C4" s="149" t="s">
        <v>30</v>
      </c>
      <c r="D4" s="149" t="s">
        <v>33</v>
      </c>
      <c r="E4" s="149"/>
      <c r="F4" s="149"/>
      <c r="G4" s="149" t="s">
        <v>72</v>
      </c>
    </row>
    <row r="5" ht="27" customHeight="1" spans="1:7">
      <c r="A5" s="149" t="s">
        <v>67</v>
      </c>
      <c r="B5" s="149" t="s">
        <v>68</v>
      </c>
      <c r="C5" s="149"/>
      <c r="D5" s="149" t="s">
        <v>32</v>
      </c>
      <c r="E5" s="149" t="s">
        <v>108</v>
      </c>
      <c r="F5" s="149" t="s">
        <v>109</v>
      </c>
      <c r="G5" s="149"/>
    </row>
    <row r="6" ht="20.25" customHeight="1" spans="1:7">
      <c r="A6" s="156" t="s">
        <v>44</v>
      </c>
      <c r="B6" s="156" t="s">
        <v>45</v>
      </c>
      <c r="C6" s="156" t="s">
        <v>46</v>
      </c>
      <c r="D6" s="156" t="s">
        <v>47</v>
      </c>
      <c r="E6" s="156" t="s">
        <v>48</v>
      </c>
      <c r="F6" s="156" t="s">
        <v>49</v>
      </c>
      <c r="G6" s="156">
        <v>7</v>
      </c>
    </row>
    <row r="7" ht="20.25" customHeight="1" spans="1:7">
      <c r="A7" s="148" t="s">
        <v>78</v>
      </c>
      <c r="B7" s="148" t="str">
        <f>"        "&amp;"社会保障和就业支出"</f>
        <v>        社会保障和就业支出</v>
      </c>
      <c r="C7" s="63">
        <v>197832.96</v>
      </c>
      <c r="D7" s="155">
        <v>197832.96</v>
      </c>
      <c r="E7" s="63">
        <v>197832.96</v>
      </c>
      <c r="F7" s="63"/>
      <c r="G7" s="63"/>
    </row>
    <row r="8" ht="20.25" customHeight="1" spans="1:7">
      <c r="A8" s="158" t="s">
        <v>79</v>
      </c>
      <c r="B8" s="158" t="str">
        <f>"        "&amp;"行政事业单位养老支出"</f>
        <v>        行政事业单位养老支出</v>
      </c>
      <c r="C8" s="63">
        <v>197832.96</v>
      </c>
      <c r="D8" s="155">
        <v>197832.96</v>
      </c>
      <c r="E8" s="63">
        <v>197832.96</v>
      </c>
      <c r="F8" s="63"/>
      <c r="G8" s="63"/>
    </row>
    <row r="9" ht="20.25" customHeight="1" spans="1:7">
      <c r="A9" s="159" t="s">
        <v>80</v>
      </c>
      <c r="B9" s="159" t="str">
        <f>"        "&amp;"机关事业单位基本养老保险缴费支出"</f>
        <v>        机关事业单位基本养老保险缴费支出</v>
      </c>
      <c r="C9" s="63">
        <v>197832.96</v>
      </c>
      <c r="D9" s="155">
        <v>197832.96</v>
      </c>
      <c r="E9" s="63">
        <v>197832.96</v>
      </c>
      <c r="F9" s="63"/>
      <c r="G9" s="63"/>
    </row>
    <row r="10" ht="20.25" customHeight="1" spans="1:7">
      <c r="A10" s="148" t="s">
        <v>81</v>
      </c>
      <c r="B10" s="148" t="str">
        <f>"        "&amp;"卫生健康支出"</f>
        <v>        卫生健康支出</v>
      </c>
      <c r="C10" s="63">
        <v>174678.12</v>
      </c>
      <c r="D10" s="155">
        <v>174678.12</v>
      </c>
      <c r="E10" s="63">
        <v>174678.12</v>
      </c>
      <c r="F10" s="63"/>
      <c r="G10" s="63"/>
    </row>
    <row r="11" ht="20.25" customHeight="1" spans="1:7">
      <c r="A11" s="158" t="s">
        <v>82</v>
      </c>
      <c r="B11" s="158" t="str">
        <f>"        "&amp;"行政事业单位医疗"</f>
        <v>        行政事业单位医疗</v>
      </c>
      <c r="C11" s="63">
        <v>174678.12</v>
      </c>
      <c r="D11" s="155">
        <v>174678.12</v>
      </c>
      <c r="E11" s="63">
        <v>174678.12</v>
      </c>
      <c r="F11" s="63"/>
      <c r="G11" s="63"/>
    </row>
    <row r="12" ht="20.25" customHeight="1" spans="1:7">
      <c r="A12" s="159" t="s">
        <v>84</v>
      </c>
      <c r="B12" s="159" t="str">
        <f>"        "&amp;"事业单位医疗"</f>
        <v>        事业单位医疗</v>
      </c>
      <c r="C12" s="63">
        <v>102625.85</v>
      </c>
      <c r="D12" s="155">
        <v>102625.85</v>
      </c>
      <c r="E12" s="63">
        <v>102625.85</v>
      </c>
      <c r="F12" s="63"/>
      <c r="G12" s="63"/>
    </row>
    <row r="13" ht="20.25" customHeight="1" spans="1:7">
      <c r="A13" s="159" t="s">
        <v>85</v>
      </c>
      <c r="B13" s="159" t="str">
        <f>"        "&amp;"公务员医疗补助"</f>
        <v>        公务员医疗补助</v>
      </c>
      <c r="C13" s="63">
        <v>61822.8</v>
      </c>
      <c r="D13" s="155">
        <v>61822.8</v>
      </c>
      <c r="E13" s="63">
        <v>61822.8</v>
      </c>
      <c r="F13" s="63"/>
      <c r="G13" s="63"/>
    </row>
    <row r="14" ht="20.25" customHeight="1" spans="1:7">
      <c r="A14" s="159" t="s">
        <v>86</v>
      </c>
      <c r="B14" s="159" t="str">
        <f>"        "&amp;"其他行政事业单位医疗支出"</f>
        <v>        其他行政事业单位医疗支出</v>
      </c>
      <c r="C14" s="63">
        <v>10229.47</v>
      </c>
      <c r="D14" s="155">
        <v>10229.47</v>
      </c>
      <c r="E14" s="63">
        <v>10229.47</v>
      </c>
      <c r="F14" s="63"/>
      <c r="G14" s="63"/>
    </row>
    <row r="15" ht="20.25" customHeight="1" spans="1:7">
      <c r="A15" s="148" t="s">
        <v>87</v>
      </c>
      <c r="B15" s="148" t="str">
        <f>"        "&amp;"自然资源海洋气象等支出"</f>
        <v>        自然资源海洋气象等支出</v>
      </c>
      <c r="C15" s="63">
        <v>60530754.22</v>
      </c>
      <c r="D15" s="155">
        <v>2164392.72</v>
      </c>
      <c r="E15" s="63">
        <v>1961559.84</v>
      </c>
      <c r="F15" s="63">
        <v>202832.88</v>
      </c>
      <c r="G15" s="63">
        <v>58366361.5</v>
      </c>
    </row>
    <row r="16" ht="20.25" customHeight="1" spans="1:7">
      <c r="A16" s="158" t="s">
        <v>88</v>
      </c>
      <c r="B16" s="158" t="str">
        <f>"        "&amp;"自然资源事务"</f>
        <v>        自然资源事务</v>
      </c>
      <c r="C16" s="63">
        <v>60530754.22</v>
      </c>
      <c r="D16" s="155">
        <v>2164392.72</v>
      </c>
      <c r="E16" s="63">
        <v>1961559.84</v>
      </c>
      <c r="F16" s="63">
        <v>202832.88</v>
      </c>
      <c r="G16" s="63">
        <v>58366361.5</v>
      </c>
    </row>
    <row r="17" ht="20.25" customHeight="1" spans="1:7">
      <c r="A17" s="159" t="s">
        <v>89</v>
      </c>
      <c r="B17" s="159" t="str">
        <f>"        "&amp;"自然资源利用与保护"</f>
        <v>        自然资源利用与保护</v>
      </c>
      <c r="C17" s="63">
        <v>57966361.5</v>
      </c>
      <c r="D17" s="155"/>
      <c r="E17" s="63"/>
      <c r="F17" s="63"/>
      <c r="G17" s="63">
        <v>57966361.5</v>
      </c>
    </row>
    <row r="18" ht="20.25" customHeight="1" spans="1:7">
      <c r="A18" s="159" t="s">
        <v>90</v>
      </c>
      <c r="B18" s="159" t="str">
        <f>"        "&amp;"事业运行"</f>
        <v>        事业运行</v>
      </c>
      <c r="C18" s="63">
        <v>2564392.72</v>
      </c>
      <c r="D18" s="155">
        <v>2164392.72</v>
      </c>
      <c r="E18" s="63">
        <v>1961559.84</v>
      </c>
      <c r="F18" s="63">
        <v>202832.88</v>
      </c>
      <c r="G18" s="63">
        <v>400000</v>
      </c>
    </row>
    <row r="19" ht="20.25" customHeight="1" spans="1:7">
      <c r="A19" s="148" t="s">
        <v>91</v>
      </c>
      <c r="B19" s="148" t="str">
        <f>"        "&amp;"住房保障支出"</f>
        <v>        住房保障支出</v>
      </c>
      <c r="C19" s="63">
        <v>248004</v>
      </c>
      <c r="D19" s="155">
        <v>248004</v>
      </c>
      <c r="E19" s="63">
        <v>248004</v>
      </c>
      <c r="F19" s="63"/>
      <c r="G19" s="63"/>
    </row>
    <row r="20" ht="20.25" customHeight="1" spans="1:7">
      <c r="A20" s="158" t="s">
        <v>92</v>
      </c>
      <c r="B20" s="158" t="str">
        <f>"        "&amp;"住房改革支出"</f>
        <v>        住房改革支出</v>
      </c>
      <c r="C20" s="63">
        <v>248004</v>
      </c>
      <c r="D20" s="155">
        <v>248004</v>
      </c>
      <c r="E20" s="63">
        <v>248004</v>
      </c>
      <c r="F20" s="63"/>
      <c r="G20" s="63"/>
    </row>
    <row r="21" ht="20.25" customHeight="1" spans="1:7">
      <c r="A21" s="159" t="s">
        <v>93</v>
      </c>
      <c r="B21" s="159" t="str">
        <f>"        "&amp;"住房公积金"</f>
        <v>        住房公积金</v>
      </c>
      <c r="C21" s="63">
        <v>222816</v>
      </c>
      <c r="D21" s="155">
        <v>222816</v>
      </c>
      <c r="E21" s="63">
        <v>222816</v>
      </c>
      <c r="F21" s="63"/>
      <c r="G21" s="63"/>
    </row>
    <row r="22" ht="20.25" customHeight="1" spans="1:7">
      <c r="A22" s="159" t="s">
        <v>94</v>
      </c>
      <c r="B22" s="159" t="str">
        <f>"        "&amp;"购房补贴"</f>
        <v>        购房补贴</v>
      </c>
      <c r="C22" s="63">
        <v>25188</v>
      </c>
      <c r="D22" s="155">
        <v>25188</v>
      </c>
      <c r="E22" s="63">
        <v>25188</v>
      </c>
      <c r="F22" s="63"/>
      <c r="G22" s="63"/>
    </row>
    <row r="23" ht="20.25" customHeight="1" spans="1:7">
      <c r="A23" s="151" t="s">
        <v>30</v>
      </c>
      <c r="B23" s="148"/>
      <c r="C23" s="155">
        <v>61151269.3</v>
      </c>
      <c r="D23" s="155">
        <v>2784907.8</v>
      </c>
      <c r="E23" s="155">
        <v>2582074.92</v>
      </c>
      <c r="F23" s="155">
        <v>202832.88</v>
      </c>
      <c r="G23" s="155">
        <v>58366361.5</v>
      </c>
    </row>
  </sheetData>
  <mergeCells count="8">
    <mergeCell ref="A1:G1"/>
    <mergeCell ref="A2:G2"/>
    <mergeCell ref="A3:F3"/>
    <mergeCell ref="A4:B4"/>
    <mergeCell ref="D4:F4"/>
    <mergeCell ref="A23:B23"/>
    <mergeCell ref="C4:C5"/>
    <mergeCell ref="G4:G5"/>
  </mergeCells>
  <pageMargins left="0.75" right="0.75" top="1" bottom="1" header="0.511805555555556" footer="0.511805555555556"/>
  <pageSetup paperSize="1" scale="84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46" t="s">
        <v>110</v>
      </c>
      <c r="B1" s="146"/>
      <c r="C1" s="146"/>
      <c r="D1" s="146"/>
      <c r="E1" s="146"/>
      <c r="F1" s="146"/>
    </row>
    <row r="2" ht="28.5" customHeight="1" spans="1:6">
      <c r="A2" s="147" t="s">
        <v>111</v>
      </c>
      <c r="B2" s="147"/>
      <c r="C2" s="147"/>
      <c r="D2" s="147"/>
      <c r="E2" s="147"/>
      <c r="F2" s="147"/>
    </row>
    <row r="3" ht="20.25" customHeight="1" spans="1:6">
      <c r="A3" s="148" t="str">
        <f>"单位名称："&amp;"玉溪市土地整治中心"</f>
        <v>单位名称：玉溪市土地整治中心</v>
      </c>
      <c r="B3" s="148"/>
      <c r="C3" s="148"/>
      <c r="D3" s="148"/>
      <c r="E3" s="148"/>
      <c r="F3" s="146" t="s">
        <v>2</v>
      </c>
    </row>
    <row r="4" ht="20.25" customHeight="1" spans="1:6">
      <c r="A4" s="149" t="s">
        <v>112</v>
      </c>
      <c r="B4" s="149" t="s">
        <v>113</v>
      </c>
      <c r="C4" s="149" t="s">
        <v>114</v>
      </c>
      <c r="D4" s="149"/>
      <c r="E4" s="149"/>
      <c r="F4" s="149"/>
    </row>
    <row r="5" ht="35.25" customHeight="1" spans="1:6">
      <c r="A5" s="149"/>
      <c r="B5" s="149"/>
      <c r="C5" s="149" t="s">
        <v>32</v>
      </c>
      <c r="D5" s="149" t="s">
        <v>115</v>
      </c>
      <c r="E5" s="149" t="s">
        <v>116</v>
      </c>
      <c r="F5" s="149" t="s">
        <v>117</v>
      </c>
    </row>
    <row r="6" ht="20.25" customHeight="1" spans="1:6">
      <c r="A6" s="156" t="s">
        <v>44</v>
      </c>
      <c r="B6" s="156">
        <v>2</v>
      </c>
      <c r="C6" s="156">
        <v>3</v>
      </c>
      <c r="D6" s="156">
        <v>4</v>
      </c>
      <c r="E6" s="156">
        <v>5</v>
      </c>
      <c r="F6" s="156">
        <v>6</v>
      </c>
    </row>
    <row r="7" ht="20.25" customHeight="1" spans="1:6">
      <c r="A7" s="63">
        <v>21900</v>
      </c>
      <c r="B7" s="63"/>
      <c r="C7" s="63">
        <v>13100</v>
      </c>
      <c r="D7" s="63"/>
      <c r="E7" s="155">
        <v>13100</v>
      </c>
      <c r="F7" s="63">
        <v>8800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11805555555556" footer="0.511805555555556"/>
  <pageSetup paperSize="1" scale="8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1"/>
  <sheetViews>
    <sheetView showZeros="0" topLeftCell="A19" workbookViewId="0">
      <selection activeCell="A7" sqref="$A7:$XFD31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6" t="s">
        <v>118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ht="60" customHeight="1" spans="1:23">
      <c r="A2" s="147" t="s">
        <v>119</v>
      </c>
      <c r="B2" s="147"/>
      <c r="C2" s="147" t="s">
        <v>120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ht="32" customHeight="1" spans="1:23">
      <c r="A3" s="148" t="str">
        <f>"单位名称："&amp;"玉溪市土地整治中心"</f>
        <v>单位名称：玉溪市土地整治中心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6"/>
      <c r="S3" s="146"/>
      <c r="T3" s="146"/>
      <c r="U3" s="146"/>
      <c r="V3" s="146"/>
      <c r="W3" s="146" t="s">
        <v>2</v>
      </c>
    </row>
    <row r="4" ht="19.5" customHeight="1" spans="1:23">
      <c r="A4" s="149" t="s">
        <v>121</v>
      </c>
      <c r="B4" s="149" t="s">
        <v>122</v>
      </c>
      <c r="C4" s="149" t="s">
        <v>123</v>
      </c>
      <c r="D4" s="149" t="s">
        <v>124</v>
      </c>
      <c r="E4" s="149" t="s">
        <v>125</v>
      </c>
      <c r="F4" s="149" t="s">
        <v>126</v>
      </c>
      <c r="G4" s="149" t="s">
        <v>127</v>
      </c>
      <c r="H4" s="149" t="s">
        <v>128</v>
      </c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</row>
    <row r="5" ht="19.5" customHeight="1" spans="1:23">
      <c r="A5" s="149"/>
      <c r="B5" s="149"/>
      <c r="C5" s="149"/>
      <c r="D5" s="149"/>
      <c r="E5" s="149"/>
      <c r="F5" s="149"/>
      <c r="G5" s="149"/>
      <c r="H5" s="149" t="s">
        <v>30</v>
      </c>
      <c r="I5" s="149" t="s">
        <v>33</v>
      </c>
      <c r="J5" s="149"/>
      <c r="K5" s="149"/>
      <c r="L5" s="149"/>
      <c r="M5" s="149"/>
      <c r="N5" s="149" t="s">
        <v>129</v>
      </c>
      <c r="O5" s="149"/>
      <c r="P5" s="149"/>
      <c r="Q5" s="149" t="s">
        <v>36</v>
      </c>
      <c r="R5" s="149" t="s">
        <v>70</v>
      </c>
      <c r="S5" s="149"/>
      <c r="T5" s="149"/>
      <c r="U5" s="149"/>
      <c r="V5" s="149"/>
      <c r="W5" s="149"/>
    </row>
    <row r="6" ht="41.25" customHeight="1" spans="1:23">
      <c r="A6" s="149"/>
      <c r="B6" s="149"/>
      <c r="C6" s="149"/>
      <c r="D6" s="149"/>
      <c r="E6" s="149"/>
      <c r="F6" s="149"/>
      <c r="G6" s="149"/>
      <c r="H6" s="149"/>
      <c r="I6" s="149" t="s">
        <v>130</v>
      </c>
      <c r="J6" s="149" t="s">
        <v>131</v>
      </c>
      <c r="K6" s="149" t="s">
        <v>132</v>
      </c>
      <c r="L6" s="149" t="s">
        <v>133</v>
      </c>
      <c r="M6" s="149" t="s">
        <v>134</v>
      </c>
      <c r="N6" s="149" t="s">
        <v>33</v>
      </c>
      <c r="O6" s="149" t="s">
        <v>34</v>
      </c>
      <c r="P6" s="149" t="s">
        <v>35</v>
      </c>
      <c r="Q6" s="149"/>
      <c r="R6" s="149" t="s">
        <v>32</v>
      </c>
      <c r="S6" s="149" t="s">
        <v>39</v>
      </c>
      <c r="T6" s="149" t="s">
        <v>135</v>
      </c>
      <c r="U6" s="149" t="s">
        <v>41</v>
      </c>
      <c r="V6" s="149" t="s">
        <v>42</v>
      </c>
      <c r="W6" s="149" t="s">
        <v>43</v>
      </c>
    </row>
    <row r="7" ht="35" customHeight="1" spans="1:23">
      <c r="A7" s="150" t="s">
        <v>44</v>
      </c>
      <c r="B7" s="151" t="s">
        <v>45</v>
      </c>
      <c r="C7" s="151" t="s">
        <v>46</v>
      </c>
      <c r="D7" s="151" t="s">
        <v>47</v>
      </c>
      <c r="E7" s="151" t="s">
        <v>48</v>
      </c>
      <c r="F7" s="151" t="s">
        <v>49</v>
      </c>
      <c r="G7" s="151" t="s">
        <v>50</v>
      </c>
      <c r="H7" s="151" t="s">
        <v>51</v>
      </c>
      <c r="I7" s="151" t="s">
        <v>52</v>
      </c>
      <c r="J7" s="151" t="s">
        <v>53</v>
      </c>
      <c r="K7" s="151" t="s">
        <v>54</v>
      </c>
      <c r="L7" s="151" t="s">
        <v>55</v>
      </c>
      <c r="M7" s="151" t="s">
        <v>56</v>
      </c>
      <c r="N7" s="151" t="s">
        <v>57</v>
      </c>
      <c r="O7" s="151" t="s">
        <v>58</v>
      </c>
      <c r="P7" s="151" t="s">
        <v>59</v>
      </c>
      <c r="Q7" s="151" t="s">
        <v>60</v>
      </c>
      <c r="R7" s="151" t="s">
        <v>61</v>
      </c>
      <c r="S7" s="151" t="s">
        <v>62</v>
      </c>
      <c r="T7" s="151" t="s">
        <v>136</v>
      </c>
      <c r="U7" s="151" t="s">
        <v>137</v>
      </c>
      <c r="V7" s="151" t="s">
        <v>138</v>
      </c>
      <c r="W7" s="151" t="s">
        <v>139</v>
      </c>
    </row>
    <row r="8" ht="35" customHeight="1" spans="1:23">
      <c r="A8" s="152" t="s">
        <v>64</v>
      </c>
      <c r="C8" s="148"/>
      <c r="D8" s="148"/>
      <c r="E8" s="148"/>
      <c r="G8" s="148"/>
      <c r="H8" s="155">
        <v>2784907.8</v>
      </c>
      <c r="I8" s="63">
        <v>2784907.8</v>
      </c>
      <c r="J8" s="63">
        <v>1273387.73</v>
      </c>
      <c r="K8" s="63"/>
      <c r="L8" s="63">
        <v>1511520.07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ht="35" customHeight="1" spans="1:23">
      <c r="A9" s="152" t="str">
        <f t="shared" ref="A9:A30" si="0">"       "&amp;"玉溪市土地整治中心"</f>
        <v>       玉溪市土地整治中心</v>
      </c>
      <c r="B9" s="153" t="s">
        <v>140</v>
      </c>
      <c r="C9" s="148" t="s">
        <v>141</v>
      </c>
      <c r="D9" s="148" t="s">
        <v>90</v>
      </c>
      <c r="E9" s="148" t="s">
        <v>142</v>
      </c>
      <c r="F9" s="148" t="s">
        <v>143</v>
      </c>
      <c r="G9" s="148" t="s">
        <v>144</v>
      </c>
      <c r="H9" s="155">
        <v>529116</v>
      </c>
      <c r="I9" s="63">
        <v>529116</v>
      </c>
      <c r="J9" s="63">
        <v>231488.25</v>
      </c>
      <c r="K9" s="63"/>
      <c r="L9" s="63">
        <v>297627.75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35" customHeight="1" spans="1:23">
      <c r="A10" s="154" t="str">
        <f t="shared" si="0"/>
        <v>       玉溪市土地整治中心</v>
      </c>
      <c r="B10" s="148" t="s">
        <v>140</v>
      </c>
      <c r="C10" s="148" t="s">
        <v>141</v>
      </c>
      <c r="D10" s="148" t="s">
        <v>90</v>
      </c>
      <c r="E10" s="148" t="s">
        <v>142</v>
      </c>
      <c r="F10" s="148" t="s">
        <v>145</v>
      </c>
      <c r="G10" s="148" t="s">
        <v>146</v>
      </c>
      <c r="H10" s="155">
        <v>4500</v>
      </c>
      <c r="I10" s="63">
        <v>4500</v>
      </c>
      <c r="J10" s="63">
        <v>1968.75</v>
      </c>
      <c r="K10" s="148"/>
      <c r="L10" s="63">
        <v>2531.25</v>
      </c>
      <c r="M10" s="148"/>
      <c r="N10" s="63"/>
      <c r="O10" s="63"/>
      <c r="P10" s="148"/>
      <c r="Q10" s="63"/>
      <c r="R10" s="63"/>
      <c r="S10" s="63"/>
      <c r="T10" s="63"/>
      <c r="U10" s="63"/>
      <c r="V10" s="63"/>
      <c r="W10" s="63"/>
    </row>
    <row r="11" ht="35" customHeight="1" spans="1:23">
      <c r="A11" s="148" t="str">
        <f t="shared" si="0"/>
        <v>       玉溪市土地整治中心</v>
      </c>
      <c r="B11" s="148" t="s">
        <v>140</v>
      </c>
      <c r="C11" s="148" t="s">
        <v>141</v>
      </c>
      <c r="D11" s="148" t="s">
        <v>90</v>
      </c>
      <c r="E11" s="148" t="s">
        <v>142</v>
      </c>
      <c r="F11" s="148" t="s">
        <v>147</v>
      </c>
      <c r="G11" s="148" t="s">
        <v>148</v>
      </c>
      <c r="H11" s="155">
        <v>231780</v>
      </c>
      <c r="I11" s="63">
        <v>231780</v>
      </c>
      <c r="J11" s="63">
        <v>101403.75</v>
      </c>
      <c r="K11" s="148"/>
      <c r="L11" s="63">
        <v>130376.25</v>
      </c>
      <c r="M11" s="148"/>
      <c r="N11" s="63"/>
      <c r="O11" s="63"/>
      <c r="P11" s="148"/>
      <c r="Q11" s="63"/>
      <c r="R11" s="63"/>
      <c r="S11" s="63"/>
      <c r="T11" s="63"/>
      <c r="U11" s="63"/>
      <c r="V11" s="63"/>
      <c r="W11" s="63"/>
    </row>
    <row r="12" ht="35" customHeight="1" spans="1:23">
      <c r="A12" s="148" t="str">
        <f t="shared" si="0"/>
        <v>       玉溪市土地整治中心</v>
      </c>
      <c r="B12" s="148" t="s">
        <v>140</v>
      </c>
      <c r="C12" s="148" t="s">
        <v>141</v>
      </c>
      <c r="D12" s="148" t="s">
        <v>94</v>
      </c>
      <c r="E12" s="148" t="s">
        <v>149</v>
      </c>
      <c r="F12" s="148" t="s">
        <v>145</v>
      </c>
      <c r="G12" s="148" t="s">
        <v>146</v>
      </c>
      <c r="H12" s="155">
        <v>25188</v>
      </c>
      <c r="I12" s="63">
        <v>25188</v>
      </c>
      <c r="J12" s="63"/>
      <c r="K12" s="148"/>
      <c r="L12" s="63">
        <v>25188</v>
      </c>
      <c r="M12" s="148"/>
      <c r="N12" s="63"/>
      <c r="O12" s="63"/>
      <c r="P12" s="148"/>
      <c r="Q12" s="63"/>
      <c r="R12" s="63"/>
      <c r="S12" s="63"/>
      <c r="T12" s="63"/>
      <c r="U12" s="63"/>
      <c r="V12" s="63"/>
      <c r="W12" s="63"/>
    </row>
    <row r="13" ht="35" customHeight="1" spans="1:23">
      <c r="A13" s="148" t="str">
        <f t="shared" si="0"/>
        <v>       玉溪市土地整治中心</v>
      </c>
      <c r="B13" s="148" t="s">
        <v>150</v>
      </c>
      <c r="C13" s="148" t="s">
        <v>151</v>
      </c>
      <c r="D13" s="148" t="s">
        <v>80</v>
      </c>
      <c r="E13" s="148" t="s">
        <v>152</v>
      </c>
      <c r="F13" s="148" t="s">
        <v>153</v>
      </c>
      <c r="G13" s="148" t="s">
        <v>154</v>
      </c>
      <c r="H13" s="155">
        <v>197832.96</v>
      </c>
      <c r="I13" s="63">
        <v>197832.96</v>
      </c>
      <c r="J13" s="63">
        <v>49458.24</v>
      </c>
      <c r="K13" s="148"/>
      <c r="L13" s="63">
        <v>148374.72</v>
      </c>
      <c r="M13" s="148"/>
      <c r="N13" s="63"/>
      <c r="O13" s="63"/>
      <c r="P13" s="148"/>
      <c r="Q13" s="63"/>
      <c r="R13" s="63"/>
      <c r="S13" s="63"/>
      <c r="T13" s="63"/>
      <c r="U13" s="63"/>
      <c r="V13" s="63"/>
      <c r="W13" s="63"/>
    </row>
    <row r="14" ht="35" customHeight="1" spans="1:23">
      <c r="A14" s="148" t="str">
        <f t="shared" si="0"/>
        <v>       玉溪市土地整治中心</v>
      </c>
      <c r="B14" s="148" t="s">
        <v>150</v>
      </c>
      <c r="C14" s="148" t="s">
        <v>151</v>
      </c>
      <c r="D14" s="148" t="s">
        <v>84</v>
      </c>
      <c r="E14" s="148" t="s">
        <v>155</v>
      </c>
      <c r="F14" s="148" t="s">
        <v>156</v>
      </c>
      <c r="G14" s="148" t="s">
        <v>157</v>
      </c>
      <c r="H14" s="155">
        <v>102625.85</v>
      </c>
      <c r="I14" s="63">
        <v>102625.85</v>
      </c>
      <c r="J14" s="63">
        <v>25656.46</v>
      </c>
      <c r="K14" s="148"/>
      <c r="L14" s="63">
        <v>76969.39</v>
      </c>
      <c r="M14" s="148"/>
      <c r="N14" s="63"/>
      <c r="O14" s="63"/>
      <c r="P14" s="148"/>
      <c r="Q14" s="63"/>
      <c r="R14" s="63"/>
      <c r="S14" s="63"/>
      <c r="T14" s="63"/>
      <c r="U14" s="63"/>
      <c r="V14" s="63"/>
      <c r="W14" s="63"/>
    </row>
    <row r="15" ht="35" customHeight="1" spans="1:23">
      <c r="A15" s="148" t="str">
        <f t="shared" si="0"/>
        <v>       玉溪市土地整治中心</v>
      </c>
      <c r="B15" s="148" t="s">
        <v>150</v>
      </c>
      <c r="C15" s="148" t="s">
        <v>151</v>
      </c>
      <c r="D15" s="148" t="s">
        <v>85</v>
      </c>
      <c r="E15" s="148" t="s">
        <v>158</v>
      </c>
      <c r="F15" s="148" t="s">
        <v>159</v>
      </c>
      <c r="G15" s="148" t="s">
        <v>160</v>
      </c>
      <c r="H15" s="155">
        <v>61822.8</v>
      </c>
      <c r="I15" s="63">
        <v>61822.8</v>
      </c>
      <c r="J15" s="63">
        <v>15455.7</v>
      </c>
      <c r="K15" s="148"/>
      <c r="L15" s="63">
        <v>46367.1</v>
      </c>
      <c r="M15" s="148"/>
      <c r="N15" s="63"/>
      <c r="O15" s="63"/>
      <c r="P15" s="148"/>
      <c r="Q15" s="63"/>
      <c r="R15" s="63"/>
      <c r="S15" s="63"/>
      <c r="T15" s="63"/>
      <c r="U15" s="63"/>
      <c r="V15" s="63"/>
      <c r="W15" s="63"/>
    </row>
    <row r="16" ht="35" customHeight="1" spans="1:23">
      <c r="A16" s="148" t="str">
        <f t="shared" si="0"/>
        <v>       玉溪市土地整治中心</v>
      </c>
      <c r="B16" s="148" t="s">
        <v>150</v>
      </c>
      <c r="C16" s="148" t="s">
        <v>151</v>
      </c>
      <c r="D16" s="148" t="s">
        <v>86</v>
      </c>
      <c r="E16" s="148" t="s">
        <v>161</v>
      </c>
      <c r="F16" s="148" t="s">
        <v>162</v>
      </c>
      <c r="G16" s="148" t="s">
        <v>163</v>
      </c>
      <c r="H16" s="155">
        <v>10229.47</v>
      </c>
      <c r="I16" s="63">
        <v>10229.47</v>
      </c>
      <c r="J16" s="63">
        <v>6427.37</v>
      </c>
      <c r="K16" s="148"/>
      <c r="L16" s="63">
        <v>3802.1</v>
      </c>
      <c r="M16" s="148"/>
      <c r="N16" s="63"/>
      <c r="O16" s="63"/>
      <c r="P16" s="148"/>
      <c r="Q16" s="63"/>
      <c r="R16" s="63"/>
      <c r="S16" s="63"/>
      <c r="T16" s="63"/>
      <c r="U16" s="63"/>
      <c r="V16" s="63"/>
      <c r="W16" s="63"/>
    </row>
    <row r="17" ht="35" customHeight="1" spans="1:23">
      <c r="A17" s="148" t="str">
        <f t="shared" si="0"/>
        <v>       玉溪市土地整治中心</v>
      </c>
      <c r="B17" s="148" t="s">
        <v>150</v>
      </c>
      <c r="C17" s="148" t="s">
        <v>151</v>
      </c>
      <c r="D17" s="148" t="s">
        <v>90</v>
      </c>
      <c r="E17" s="148" t="s">
        <v>142</v>
      </c>
      <c r="F17" s="148" t="s">
        <v>162</v>
      </c>
      <c r="G17" s="148" t="s">
        <v>163</v>
      </c>
      <c r="H17" s="155">
        <v>8963.84</v>
      </c>
      <c r="I17" s="63">
        <v>8963.84</v>
      </c>
      <c r="J17" s="63">
        <v>2240.96</v>
      </c>
      <c r="K17" s="148"/>
      <c r="L17" s="63">
        <v>6722.88</v>
      </c>
      <c r="M17" s="148"/>
      <c r="N17" s="63"/>
      <c r="O17" s="63"/>
      <c r="P17" s="148"/>
      <c r="Q17" s="63"/>
      <c r="R17" s="63"/>
      <c r="S17" s="63"/>
      <c r="T17" s="63"/>
      <c r="U17" s="63"/>
      <c r="V17" s="63"/>
      <c r="W17" s="63"/>
    </row>
    <row r="18" ht="35" customHeight="1" spans="1:23">
      <c r="A18" s="148" t="str">
        <f t="shared" si="0"/>
        <v>       玉溪市土地整治中心</v>
      </c>
      <c r="B18" s="148" t="s">
        <v>164</v>
      </c>
      <c r="C18" s="148" t="s">
        <v>165</v>
      </c>
      <c r="D18" s="148" t="s">
        <v>93</v>
      </c>
      <c r="E18" s="148" t="s">
        <v>165</v>
      </c>
      <c r="F18" s="148" t="s">
        <v>166</v>
      </c>
      <c r="G18" s="148" t="s">
        <v>165</v>
      </c>
      <c r="H18" s="155">
        <v>222816</v>
      </c>
      <c r="I18" s="63">
        <v>222816</v>
      </c>
      <c r="J18" s="63">
        <v>55704</v>
      </c>
      <c r="K18" s="148"/>
      <c r="L18" s="63">
        <v>167112</v>
      </c>
      <c r="M18" s="148"/>
      <c r="N18" s="63"/>
      <c r="O18" s="63"/>
      <c r="P18" s="148"/>
      <c r="Q18" s="63"/>
      <c r="R18" s="63"/>
      <c r="S18" s="63"/>
      <c r="T18" s="63"/>
      <c r="U18" s="63"/>
      <c r="V18" s="63"/>
      <c r="W18" s="63"/>
    </row>
    <row r="19" ht="35" customHeight="1" spans="1:23">
      <c r="A19" s="148" t="str">
        <f t="shared" si="0"/>
        <v>       玉溪市土地整治中心</v>
      </c>
      <c r="B19" s="148" t="s">
        <v>167</v>
      </c>
      <c r="C19" s="148" t="s">
        <v>168</v>
      </c>
      <c r="D19" s="148" t="s">
        <v>90</v>
      </c>
      <c r="E19" s="148" t="s">
        <v>142</v>
      </c>
      <c r="F19" s="148" t="s">
        <v>169</v>
      </c>
      <c r="G19" s="148" t="s">
        <v>168</v>
      </c>
      <c r="H19" s="155">
        <v>25232.88</v>
      </c>
      <c r="I19" s="63">
        <v>25232.88</v>
      </c>
      <c r="J19" s="63"/>
      <c r="K19" s="148"/>
      <c r="L19" s="63">
        <v>25232.88</v>
      </c>
      <c r="M19" s="148"/>
      <c r="N19" s="63"/>
      <c r="O19" s="63"/>
      <c r="P19" s="148"/>
      <c r="Q19" s="63"/>
      <c r="R19" s="63"/>
      <c r="S19" s="63"/>
      <c r="T19" s="63"/>
      <c r="U19" s="63"/>
      <c r="V19" s="63"/>
      <c r="W19" s="63"/>
    </row>
    <row r="20" ht="35" customHeight="1" spans="1:23">
      <c r="A20" s="148" t="str">
        <f t="shared" si="0"/>
        <v>       玉溪市土地整治中心</v>
      </c>
      <c r="B20" s="148" t="s">
        <v>170</v>
      </c>
      <c r="C20" s="148" t="s">
        <v>171</v>
      </c>
      <c r="D20" s="148" t="s">
        <v>90</v>
      </c>
      <c r="E20" s="148" t="s">
        <v>142</v>
      </c>
      <c r="F20" s="148" t="s">
        <v>172</v>
      </c>
      <c r="G20" s="148" t="s">
        <v>173</v>
      </c>
      <c r="H20" s="155">
        <v>57700</v>
      </c>
      <c r="I20" s="63">
        <v>57700</v>
      </c>
      <c r="J20" s="63">
        <v>12284.25</v>
      </c>
      <c r="K20" s="148"/>
      <c r="L20" s="63">
        <v>45415.75</v>
      </c>
      <c r="M20" s="148"/>
      <c r="N20" s="63"/>
      <c r="O20" s="63"/>
      <c r="P20" s="148"/>
      <c r="Q20" s="63"/>
      <c r="R20" s="63"/>
      <c r="S20" s="63"/>
      <c r="T20" s="63"/>
      <c r="U20" s="63"/>
      <c r="V20" s="63"/>
      <c r="W20" s="63"/>
    </row>
    <row r="21" ht="35" customHeight="1" spans="1:23">
      <c r="A21" s="148" t="str">
        <f t="shared" si="0"/>
        <v>       玉溪市土地整治中心</v>
      </c>
      <c r="B21" s="148" t="s">
        <v>170</v>
      </c>
      <c r="C21" s="148" t="s">
        <v>171</v>
      </c>
      <c r="D21" s="148" t="s">
        <v>90</v>
      </c>
      <c r="E21" s="148" t="s">
        <v>142</v>
      </c>
      <c r="F21" s="148" t="s">
        <v>174</v>
      </c>
      <c r="G21" s="148" t="s">
        <v>175</v>
      </c>
      <c r="H21" s="155">
        <v>3000</v>
      </c>
      <c r="I21" s="63">
        <v>3000</v>
      </c>
      <c r="J21" s="63">
        <v>750</v>
      </c>
      <c r="K21" s="148"/>
      <c r="L21" s="63">
        <v>2250</v>
      </c>
      <c r="M21" s="148"/>
      <c r="N21" s="63"/>
      <c r="O21" s="63"/>
      <c r="P21" s="148"/>
      <c r="Q21" s="63"/>
      <c r="R21" s="63"/>
      <c r="S21" s="63"/>
      <c r="T21" s="63"/>
      <c r="U21" s="63"/>
      <c r="V21" s="63"/>
      <c r="W21" s="63"/>
    </row>
    <row r="22" ht="35" customHeight="1" spans="1:23">
      <c r="A22" s="148" t="str">
        <f t="shared" si="0"/>
        <v>       玉溪市土地整治中心</v>
      </c>
      <c r="B22" s="148" t="s">
        <v>170</v>
      </c>
      <c r="C22" s="148" t="s">
        <v>171</v>
      </c>
      <c r="D22" s="148" t="s">
        <v>90</v>
      </c>
      <c r="E22" s="148" t="s">
        <v>142</v>
      </c>
      <c r="F22" s="148" t="s">
        <v>176</v>
      </c>
      <c r="G22" s="148" t="s">
        <v>177</v>
      </c>
      <c r="H22" s="155">
        <v>60000</v>
      </c>
      <c r="I22" s="63">
        <v>60000</v>
      </c>
      <c r="J22" s="63">
        <v>15000</v>
      </c>
      <c r="K22" s="148"/>
      <c r="L22" s="63">
        <v>45000</v>
      </c>
      <c r="M22" s="148"/>
      <c r="N22" s="63"/>
      <c r="O22" s="63"/>
      <c r="P22" s="148"/>
      <c r="Q22" s="63"/>
      <c r="R22" s="63"/>
      <c r="S22" s="63"/>
      <c r="T22" s="63"/>
      <c r="U22" s="63"/>
      <c r="V22" s="63"/>
      <c r="W22" s="63"/>
    </row>
    <row r="23" ht="35" customHeight="1" spans="1:23">
      <c r="A23" s="148" t="str">
        <f t="shared" si="0"/>
        <v>       玉溪市土地整治中心</v>
      </c>
      <c r="B23" s="148" t="s">
        <v>170</v>
      </c>
      <c r="C23" s="148" t="s">
        <v>171</v>
      </c>
      <c r="D23" s="148" t="s">
        <v>90</v>
      </c>
      <c r="E23" s="148" t="s">
        <v>142</v>
      </c>
      <c r="F23" s="148" t="s">
        <v>178</v>
      </c>
      <c r="G23" s="148" t="s">
        <v>179</v>
      </c>
      <c r="H23" s="155">
        <v>15000</v>
      </c>
      <c r="I23" s="63">
        <v>15000</v>
      </c>
      <c r="J23" s="63">
        <v>3750</v>
      </c>
      <c r="K23" s="148"/>
      <c r="L23" s="63">
        <v>11250</v>
      </c>
      <c r="M23" s="148"/>
      <c r="N23" s="63"/>
      <c r="O23" s="63"/>
      <c r="P23" s="148"/>
      <c r="Q23" s="63"/>
      <c r="R23" s="63"/>
      <c r="S23" s="63"/>
      <c r="T23" s="63"/>
      <c r="U23" s="63"/>
      <c r="V23" s="63"/>
      <c r="W23" s="63"/>
    </row>
    <row r="24" ht="35" customHeight="1" spans="1:23">
      <c r="A24" s="148" t="str">
        <f t="shared" si="0"/>
        <v>       玉溪市土地整治中心</v>
      </c>
      <c r="B24" s="148" t="s">
        <v>180</v>
      </c>
      <c r="C24" s="148" t="s">
        <v>117</v>
      </c>
      <c r="D24" s="148" t="s">
        <v>90</v>
      </c>
      <c r="E24" s="148" t="s">
        <v>142</v>
      </c>
      <c r="F24" s="148" t="s">
        <v>181</v>
      </c>
      <c r="G24" s="148" t="s">
        <v>117</v>
      </c>
      <c r="H24" s="155">
        <v>8800</v>
      </c>
      <c r="I24" s="63">
        <v>8800</v>
      </c>
      <c r="J24" s="63"/>
      <c r="K24" s="148"/>
      <c r="L24" s="63">
        <v>8800</v>
      </c>
      <c r="M24" s="148"/>
      <c r="N24" s="63"/>
      <c r="O24" s="63"/>
      <c r="P24" s="148"/>
      <c r="Q24" s="63"/>
      <c r="R24" s="63"/>
      <c r="S24" s="63"/>
      <c r="T24" s="63"/>
      <c r="U24" s="63"/>
      <c r="V24" s="63"/>
      <c r="W24" s="63"/>
    </row>
    <row r="25" ht="35" customHeight="1" spans="1:23">
      <c r="A25" s="148" t="str">
        <f t="shared" si="0"/>
        <v>       玉溪市土地整治中心</v>
      </c>
      <c r="B25" s="148" t="s">
        <v>182</v>
      </c>
      <c r="C25" s="148" t="s">
        <v>183</v>
      </c>
      <c r="D25" s="148" t="s">
        <v>90</v>
      </c>
      <c r="E25" s="148" t="s">
        <v>142</v>
      </c>
      <c r="F25" s="148" t="s">
        <v>184</v>
      </c>
      <c r="G25" s="148" t="s">
        <v>185</v>
      </c>
      <c r="H25" s="155">
        <v>13100</v>
      </c>
      <c r="I25" s="63">
        <v>13100</v>
      </c>
      <c r="J25" s="63"/>
      <c r="K25" s="148"/>
      <c r="L25" s="63">
        <v>13100</v>
      </c>
      <c r="M25" s="148"/>
      <c r="N25" s="63"/>
      <c r="O25" s="63"/>
      <c r="P25" s="148"/>
      <c r="Q25" s="63"/>
      <c r="R25" s="63"/>
      <c r="S25" s="63"/>
      <c r="T25" s="63"/>
      <c r="U25" s="63"/>
      <c r="V25" s="63"/>
      <c r="W25" s="63"/>
    </row>
    <row r="26" ht="35" customHeight="1" spans="1:23">
      <c r="A26" s="148" t="str">
        <f t="shared" si="0"/>
        <v>       玉溪市土地整治中心</v>
      </c>
      <c r="B26" s="148" t="s">
        <v>186</v>
      </c>
      <c r="C26" s="148" t="s">
        <v>187</v>
      </c>
      <c r="D26" s="148" t="s">
        <v>90</v>
      </c>
      <c r="E26" s="148" t="s">
        <v>142</v>
      </c>
      <c r="F26" s="148" t="s">
        <v>162</v>
      </c>
      <c r="G26" s="148" t="s">
        <v>163</v>
      </c>
      <c r="H26" s="155">
        <v>28000</v>
      </c>
      <c r="I26" s="63">
        <v>28000</v>
      </c>
      <c r="J26" s="63"/>
      <c r="K26" s="148"/>
      <c r="L26" s="63">
        <v>28000</v>
      </c>
      <c r="M26" s="148"/>
      <c r="N26" s="63"/>
      <c r="O26" s="63"/>
      <c r="P26" s="148"/>
      <c r="Q26" s="63"/>
      <c r="R26" s="63"/>
      <c r="S26" s="63"/>
      <c r="T26" s="63"/>
      <c r="U26" s="63"/>
      <c r="V26" s="63"/>
      <c r="W26" s="63"/>
    </row>
    <row r="27" ht="35" customHeight="1" spans="1:23">
      <c r="A27" s="148" t="str">
        <f t="shared" si="0"/>
        <v>       玉溪市土地整治中心</v>
      </c>
      <c r="B27" s="148" t="s">
        <v>188</v>
      </c>
      <c r="C27" s="148" t="s">
        <v>189</v>
      </c>
      <c r="D27" s="148" t="s">
        <v>90</v>
      </c>
      <c r="E27" s="148" t="s">
        <v>142</v>
      </c>
      <c r="F27" s="148" t="s">
        <v>147</v>
      </c>
      <c r="G27" s="148" t="s">
        <v>148</v>
      </c>
      <c r="H27" s="155">
        <v>741000</v>
      </c>
      <c r="I27" s="63">
        <v>741000</v>
      </c>
      <c r="J27" s="63">
        <v>741000</v>
      </c>
      <c r="K27" s="148"/>
      <c r="L27" s="63"/>
      <c r="M27" s="148"/>
      <c r="N27" s="63"/>
      <c r="O27" s="63"/>
      <c r="P27" s="148"/>
      <c r="Q27" s="63"/>
      <c r="R27" s="63"/>
      <c r="S27" s="63"/>
      <c r="T27" s="63"/>
      <c r="U27" s="63"/>
      <c r="V27" s="63"/>
      <c r="W27" s="63"/>
    </row>
    <row r="28" ht="35" customHeight="1" spans="1:23">
      <c r="A28" s="148" t="str">
        <f t="shared" si="0"/>
        <v>       玉溪市土地整治中心</v>
      </c>
      <c r="B28" s="148" t="s">
        <v>190</v>
      </c>
      <c r="C28" s="148" t="s">
        <v>191</v>
      </c>
      <c r="D28" s="148" t="s">
        <v>90</v>
      </c>
      <c r="E28" s="148" t="s">
        <v>142</v>
      </c>
      <c r="F28" s="148" t="s">
        <v>147</v>
      </c>
      <c r="G28" s="148" t="s">
        <v>148</v>
      </c>
      <c r="H28" s="155">
        <v>375000</v>
      </c>
      <c r="I28" s="63">
        <v>375000</v>
      </c>
      <c r="J28" s="63"/>
      <c r="K28" s="148"/>
      <c r="L28" s="63">
        <v>375000</v>
      </c>
      <c r="M28" s="148"/>
      <c r="N28" s="63"/>
      <c r="O28" s="63"/>
      <c r="P28" s="148"/>
      <c r="Q28" s="63"/>
      <c r="R28" s="63"/>
      <c r="S28" s="63"/>
      <c r="T28" s="63"/>
      <c r="U28" s="63"/>
      <c r="V28" s="63"/>
      <c r="W28" s="63"/>
    </row>
    <row r="29" ht="35" customHeight="1" spans="1:23">
      <c r="A29" s="148" t="str">
        <f t="shared" si="0"/>
        <v>       玉溪市土地整治中心</v>
      </c>
      <c r="B29" s="148" t="s">
        <v>192</v>
      </c>
      <c r="C29" s="148" t="s">
        <v>193</v>
      </c>
      <c r="D29" s="148" t="s">
        <v>90</v>
      </c>
      <c r="E29" s="148" t="s">
        <v>142</v>
      </c>
      <c r="F29" s="148" t="s">
        <v>194</v>
      </c>
      <c r="G29" s="148" t="s">
        <v>195</v>
      </c>
      <c r="H29" s="155">
        <v>43200</v>
      </c>
      <c r="I29" s="63">
        <v>43200</v>
      </c>
      <c r="J29" s="63">
        <v>10800</v>
      </c>
      <c r="K29" s="148"/>
      <c r="L29" s="63">
        <v>32400</v>
      </c>
      <c r="M29" s="148"/>
      <c r="N29" s="63"/>
      <c r="O29" s="63"/>
      <c r="P29" s="148"/>
      <c r="Q29" s="63"/>
      <c r="R29" s="63"/>
      <c r="S29" s="63"/>
      <c r="T29" s="63"/>
      <c r="U29" s="63"/>
      <c r="V29" s="63"/>
      <c r="W29" s="63"/>
    </row>
    <row r="30" ht="35" customHeight="1" spans="1:23">
      <c r="A30" s="148" t="str">
        <f t="shared" si="0"/>
        <v>       玉溪市土地整治中心</v>
      </c>
      <c r="B30" s="148" t="s">
        <v>196</v>
      </c>
      <c r="C30" s="148" t="s">
        <v>197</v>
      </c>
      <c r="D30" s="148" t="s">
        <v>90</v>
      </c>
      <c r="E30" s="148" t="s">
        <v>142</v>
      </c>
      <c r="F30" s="148" t="s">
        <v>198</v>
      </c>
      <c r="G30" s="148" t="s">
        <v>197</v>
      </c>
      <c r="H30" s="155">
        <v>20000</v>
      </c>
      <c r="I30" s="63">
        <v>20000</v>
      </c>
      <c r="J30" s="63"/>
      <c r="K30" s="148"/>
      <c r="L30" s="63">
        <v>20000</v>
      </c>
      <c r="M30" s="148"/>
      <c r="N30" s="63"/>
      <c r="O30" s="63"/>
      <c r="P30" s="148"/>
      <c r="Q30" s="63"/>
      <c r="R30" s="63"/>
      <c r="S30" s="63"/>
      <c r="T30" s="63"/>
      <c r="U30" s="63"/>
      <c r="V30" s="63"/>
      <c r="W30" s="63"/>
    </row>
    <row r="31" ht="35" customHeight="1" spans="1:23">
      <c r="A31" s="151" t="s">
        <v>30</v>
      </c>
      <c r="B31" s="151"/>
      <c r="C31" s="151"/>
      <c r="D31" s="151"/>
      <c r="E31" s="151"/>
      <c r="F31" s="151"/>
      <c r="G31" s="151"/>
      <c r="H31" s="63">
        <v>2784907.8</v>
      </c>
      <c r="I31" s="63">
        <v>2784907.8</v>
      </c>
      <c r="J31" s="63">
        <v>1273387.73</v>
      </c>
      <c r="K31" s="63"/>
      <c r="L31" s="63">
        <v>1511520.07</v>
      </c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1:G31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11805555555556" footer="0.511805555555556"/>
  <pageSetup paperSize="1" scale="31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4"/>
  <sheetViews>
    <sheetView showZeros="0" topLeftCell="A10" workbookViewId="0">
      <selection activeCell="A7" sqref="$A7:$XFD24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0"/>
      <c r="E1" s="143"/>
      <c r="F1" s="143"/>
      <c r="G1" s="143"/>
      <c r="H1" s="143"/>
      <c r="K1" s="130"/>
      <c r="N1" s="130"/>
      <c r="O1" s="130"/>
      <c r="P1" s="130"/>
      <c r="U1" s="145"/>
      <c r="W1" s="136" t="s">
        <v>199</v>
      </c>
    </row>
    <row r="2" ht="27.75" customHeight="1" spans="1:23">
      <c r="A2" s="32" t="s">
        <v>200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4" t="str">
        <f>"单位名称："&amp;"玉溪市土地整治中心"</f>
        <v>单位名称：玉溪市土地整治中心</v>
      </c>
      <c r="B3" s="140" t="str">
        <f>"单位名称："&amp;"玉溪市土地整治中心"</f>
        <v>单位名称：玉溪市土地整治中心</v>
      </c>
      <c r="C3" s="140"/>
      <c r="D3" s="140"/>
      <c r="E3" s="140"/>
      <c r="F3" s="140"/>
      <c r="G3" s="140"/>
      <c r="H3" s="140"/>
      <c r="I3" s="140"/>
      <c r="J3" s="22"/>
      <c r="K3" s="22"/>
      <c r="L3" s="22"/>
      <c r="M3" s="22"/>
      <c r="N3" s="22"/>
      <c r="O3" s="22"/>
      <c r="P3" s="22"/>
      <c r="Q3" s="22"/>
      <c r="U3" s="145"/>
      <c r="W3" s="137" t="s">
        <v>2</v>
      </c>
    </row>
    <row r="4" ht="21.75" customHeight="1" spans="1:23">
      <c r="A4" s="6" t="s">
        <v>201</v>
      </c>
      <c r="B4" s="6" t="s">
        <v>122</v>
      </c>
      <c r="C4" s="6" t="s">
        <v>123</v>
      </c>
      <c r="D4" s="6" t="s">
        <v>202</v>
      </c>
      <c r="E4" s="7" t="s">
        <v>124</v>
      </c>
      <c r="F4" s="7" t="s">
        <v>125</v>
      </c>
      <c r="G4" s="7" t="s">
        <v>126</v>
      </c>
      <c r="H4" s="7" t="s">
        <v>127</v>
      </c>
      <c r="I4" s="12" t="s">
        <v>30</v>
      </c>
      <c r="J4" s="12" t="s">
        <v>203</v>
      </c>
      <c r="K4" s="12"/>
      <c r="L4" s="12"/>
      <c r="M4" s="12"/>
      <c r="N4" s="12" t="s">
        <v>129</v>
      </c>
      <c r="O4" s="12"/>
      <c r="P4" s="12"/>
      <c r="Q4" s="7" t="s">
        <v>36</v>
      </c>
      <c r="R4" s="24" t="s">
        <v>204</v>
      </c>
      <c r="S4" s="25"/>
      <c r="T4" s="25"/>
      <c r="U4" s="25"/>
      <c r="V4" s="25"/>
      <c r="W4" s="26"/>
    </row>
    <row r="5" ht="21.75" customHeight="1" spans="1:23">
      <c r="A5" s="8"/>
      <c r="B5" s="8"/>
      <c r="C5" s="8"/>
      <c r="D5" s="8"/>
      <c r="E5" s="9"/>
      <c r="F5" s="9"/>
      <c r="G5" s="9"/>
      <c r="H5" s="9"/>
      <c r="I5" s="12"/>
      <c r="J5" s="144" t="s">
        <v>33</v>
      </c>
      <c r="K5" s="144"/>
      <c r="L5" s="144" t="s">
        <v>34</v>
      </c>
      <c r="M5" s="144" t="s">
        <v>35</v>
      </c>
      <c r="N5" s="7" t="s">
        <v>33</v>
      </c>
      <c r="O5" s="7" t="s">
        <v>34</v>
      </c>
      <c r="P5" s="7" t="s">
        <v>35</v>
      </c>
      <c r="Q5" s="9"/>
      <c r="R5" s="7" t="s">
        <v>32</v>
      </c>
      <c r="S5" s="7" t="s">
        <v>39</v>
      </c>
      <c r="T5" s="7" t="s">
        <v>135</v>
      </c>
      <c r="U5" s="7" t="s">
        <v>41</v>
      </c>
      <c r="V5" s="7" t="s">
        <v>42</v>
      </c>
      <c r="W5" s="7" t="s">
        <v>43</v>
      </c>
    </row>
    <row r="6" ht="40.5" customHeight="1" spans="1:23">
      <c r="A6" s="10"/>
      <c r="B6" s="10"/>
      <c r="C6" s="10"/>
      <c r="D6" s="10"/>
      <c r="E6" s="11"/>
      <c r="F6" s="11"/>
      <c r="G6" s="11"/>
      <c r="H6" s="11"/>
      <c r="I6" s="12"/>
      <c r="J6" s="144" t="s">
        <v>32</v>
      </c>
      <c r="K6" s="144" t="s">
        <v>205</v>
      </c>
      <c r="L6" s="144"/>
      <c r="M6" s="144"/>
      <c r="N6" s="11"/>
      <c r="O6" s="11"/>
      <c r="P6" s="11"/>
      <c r="Q6" s="11"/>
      <c r="R6" s="11"/>
      <c r="S6" s="11"/>
      <c r="T6" s="11"/>
      <c r="U6" s="28"/>
      <c r="V6" s="11"/>
      <c r="W6" s="11"/>
    </row>
    <row r="7" ht="40" customHeight="1" spans="1:23">
      <c r="A7" s="141">
        <v>1</v>
      </c>
      <c r="B7" s="141">
        <v>2</v>
      </c>
      <c r="C7" s="141">
        <v>3</v>
      </c>
      <c r="D7" s="141">
        <v>4</v>
      </c>
      <c r="E7" s="141">
        <v>5</v>
      </c>
      <c r="F7" s="141">
        <v>6</v>
      </c>
      <c r="G7" s="141">
        <v>7</v>
      </c>
      <c r="H7" s="141">
        <v>8</v>
      </c>
      <c r="I7" s="141">
        <v>9</v>
      </c>
      <c r="J7" s="141">
        <v>10</v>
      </c>
      <c r="K7" s="141">
        <v>11</v>
      </c>
      <c r="L7" s="141">
        <v>12</v>
      </c>
      <c r="M7" s="141">
        <v>13</v>
      </c>
      <c r="N7" s="141">
        <v>14</v>
      </c>
      <c r="O7" s="141">
        <v>15</v>
      </c>
      <c r="P7" s="141">
        <v>16</v>
      </c>
      <c r="Q7" s="141">
        <v>17</v>
      </c>
      <c r="R7" s="141">
        <v>18</v>
      </c>
      <c r="S7" s="141">
        <v>19</v>
      </c>
      <c r="T7" s="141">
        <v>20</v>
      </c>
      <c r="U7" s="141">
        <v>21</v>
      </c>
      <c r="V7" s="141">
        <v>22</v>
      </c>
      <c r="W7" s="141">
        <v>23</v>
      </c>
    </row>
    <row r="8" ht="40" customHeight="1" spans="1:23">
      <c r="A8" s="17"/>
      <c r="B8" s="142"/>
      <c r="C8" s="17" t="s">
        <v>206</v>
      </c>
      <c r="D8" s="17"/>
      <c r="E8" s="17"/>
      <c r="F8" s="17"/>
      <c r="G8" s="17"/>
      <c r="H8" s="17"/>
      <c r="I8" s="47">
        <v>400000</v>
      </c>
      <c r="J8" s="47">
        <v>400000</v>
      </c>
      <c r="K8" s="47">
        <v>400000</v>
      </c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ht="40" customHeight="1" spans="1:23">
      <c r="A9" s="17" t="s">
        <v>207</v>
      </c>
      <c r="B9" s="142" t="s">
        <v>208</v>
      </c>
      <c r="C9" s="17" t="s">
        <v>206</v>
      </c>
      <c r="D9" s="17" t="s">
        <v>64</v>
      </c>
      <c r="E9" s="17" t="s">
        <v>90</v>
      </c>
      <c r="F9" s="17" t="s">
        <v>142</v>
      </c>
      <c r="G9" s="17" t="s">
        <v>172</v>
      </c>
      <c r="H9" s="17" t="s">
        <v>173</v>
      </c>
      <c r="I9" s="47">
        <v>12000</v>
      </c>
      <c r="J9" s="47">
        <v>12000</v>
      </c>
      <c r="K9" s="47">
        <v>12000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40" customHeight="1" spans="1:23">
      <c r="A10" s="17" t="s">
        <v>207</v>
      </c>
      <c r="B10" s="142" t="s">
        <v>208</v>
      </c>
      <c r="C10" s="17" t="s">
        <v>206</v>
      </c>
      <c r="D10" s="17" t="s">
        <v>64</v>
      </c>
      <c r="E10" s="17" t="s">
        <v>90</v>
      </c>
      <c r="F10" s="17" t="s">
        <v>142</v>
      </c>
      <c r="G10" s="17" t="s">
        <v>209</v>
      </c>
      <c r="H10" s="17" t="s">
        <v>210</v>
      </c>
      <c r="I10" s="47">
        <v>2000</v>
      </c>
      <c r="J10" s="47">
        <v>2000</v>
      </c>
      <c r="K10" s="47">
        <v>2000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40" customHeight="1" spans="1:23">
      <c r="A11" s="17" t="s">
        <v>207</v>
      </c>
      <c r="B11" s="142" t="s">
        <v>208</v>
      </c>
      <c r="C11" s="17" t="s">
        <v>206</v>
      </c>
      <c r="D11" s="17" t="s">
        <v>64</v>
      </c>
      <c r="E11" s="17" t="s">
        <v>90</v>
      </c>
      <c r="F11" s="17" t="s">
        <v>142</v>
      </c>
      <c r="G11" s="17" t="s">
        <v>211</v>
      </c>
      <c r="H11" s="17" t="s">
        <v>212</v>
      </c>
      <c r="I11" s="47">
        <v>3000</v>
      </c>
      <c r="J11" s="47">
        <v>3000</v>
      </c>
      <c r="K11" s="47">
        <v>3000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40" customHeight="1" spans="1:23">
      <c r="A12" s="17" t="s">
        <v>207</v>
      </c>
      <c r="B12" s="142" t="s">
        <v>208</v>
      </c>
      <c r="C12" s="17" t="s">
        <v>206</v>
      </c>
      <c r="D12" s="17" t="s">
        <v>64</v>
      </c>
      <c r="E12" s="17" t="s">
        <v>90</v>
      </c>
      <c r="F12" s="17" t="s">
        <v>142</v>
      </c>
      <c r="G12" s="17" t="s">
        <v>213</v>
      </c>
      <c r="H12" s="17" t="s">
        <v>214</v>
      </c>
      <c r="I12" s="47">
        <v>20000</v>
      </c>
      <c r="J12" s="47">
        <v>20000</v>
      </c>
      <c r="K12" s="47">
        <v>20000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40" customHeight="1" spans="1:23">
      <c r="A13" s="17" t="s">
        <v>207</v>
      </c>
      <c r="B13" s="142" t="s">
        <v>208</v>
      </c>
      <c r="C13" s="17" t="s">
        <v>206</v>
      </c>
      <c r="D13" s="17" t="s">
        <v>64</v>
      </c>
      <c r="E13" s="17" t="s">
        <v>90</v>
      </c>
      <c r="F13" s="17" t="s">
        <v>142</v>
      </c>
      <c r="G13" s="17" t="s">
        <v>215</v>
      </c>
      <c r="H13" s="17" t="s">
        <v>216</v>
      </c>
      <c r="I13" s="47">
        <v>48000</v>
      </c>
      <c r="J13" s="47">
        <v>48000</v>
      </c>
      <c r="K13" s="47">
        <v>48000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40" customHeight="1" spans="1:23">
      <c r="A14" s="17" t="s">
        <v>207</v>
      </c>
      <c r="B14" s="142" t="s">
        <v>208</v>
      </c>
      <c r="C14" s="17" t="s">
        <v>206</v>
      </c>
      <c r="D14" s="17" t="s">
        <v>64</v>
      </c>
      <c r="E14" s="17" t="s">
        <v>90</v>
      </c>
      <c r="F14" s="17" t="s">
        <v>142</v>
      </c>
      <c r="G14" s="17" t="s">
        <v>217</v>
      </c>
      <c r="H14" s="17" t="s">
        <v>218</v>
      </c>
      <c r="I14" s="47">
        <v>80000</v>
      </c>
      <c r="J14" s="47">
        <v>80000</v>
      </c>
      <c r="K14" s="47">
        <v>80000</v>
      </c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ht="40" customHeight="1" spans="1:23">
      <c r="A15" s="17" t="s">
        <v>207</v>
      </c>
      <c r="B15" s="142" t="s">
        <v>208</v>
      </c>
      <c r="C15" s="17" t="s">
        <v>206</v>
      </c>
      <c r="D15" s="17" t="s">
        <v>64</v>
      </c>
      <c r="E15" s="17" t="s">
        <v>90</v>
      </c>
      <c r="F15" s="17" t="s">
        <v>142</v>
      </c>
      <c r="G15" s="17" t="s">
        <v>219</v>
      </c>
      <c r="H15" s="17" t="s">
        <v>220</v>
      </c>
      <c r="I15" s="47">
        <v>50000</v>
      </c>
      <c r="J15" s="47">
        <v>50000</v>
      </c>
      <c r="K15" s="47">
        <v>50000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ht="40" customHeight="1" spans="1:23">
      <c r="A16" s="17" t="s">
        <v>207</v>
      </c>
      <c r="B16" s="142" t="s">
        <v>208</v>
      </c>
      <c r="C16" s="17" t="s">
        <v>206</v>
      </c>
      <c r="D16" s="17" t="s">
        <v>64</v>
      </c>
      <c r="E16" s="17" t="s">
        <v>90</v>
      </c>
      <c r="F16" s="17" t="s">
        <v>142</v>
      </c>
      <c r="G16" s="17" t="s">
        <v>221</v>
      </c>
      <c r="H16" s="17" t="s">
        <v>222</v>
      </c>
      <c r="I16" s="47">
        <v>180000</v>
      </c>
      <c r="J16" s="47">
        <v>180000</v>
      </c>
      <c r="K16" s="47">
        <v>180000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ht="40" customHeight="1" spans="1:23">
      <c r="A17" s="17" t="s">
        <v>207</v>
      </c>
      <c r="B17" s="142" t="s">
        <v>208</v>
      </c>
      <c r="C17" s="17" t="s">
        <v>206</v>
      </c>
      <c r="D17" s="17" t="s">
        <v>64</v>
      </c>
      <c r="E17" s="17" t="s">
        <v>90</v>
      </c>
      <c r="F17" s="17" t="s">
        <v>142</v>
      </c>
      <c r="G17" s="17" t="s">
        <v>223</v>
      </c>
      <c r="H17" s="17" t="s">
        <v>224</v>
      </c>
      <c r="I17" s="47">
        <v>5000</v>
      </c>
      <c r="J17" s="47">
        <v>5000</v>
      </c>
      <c r="K17" s="47">
        <v>5000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ht="40" customHeight="1" spans="1:23">
      <c r="A18" s="17"/>
      <c r="B18" s="17"/>
      <c r="C18" s="17" t="s">
        <v>225</v>
      </c>
      <c r="D18" s="17"/>
      <c r="E18" s="17"/>
      <c r="F18" s="17"/>
      <c r="G18" s="17"/>
      <c r="H18" s="17"/>
      <c r="I18" s="47">
        <v>21195100</v>
      </c>
      <c r="J18" s="47">
        <v>21195100</v>
      </c>
      <c r="K18" s="47">
        <v>21195100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ht="40" customHeight="1" spans="1:23">
      <c r="A19" s="17" t="s">
        <v>207</v>
      </c>
      <c r="B19" s="142" t="s">
        <v>226</v>
      </c>
      <c r="C19" s="17" t="s">
        <v>225</v>
      </c>
      <c r="D19" s="17" t="s">
        <v>64</v>
      </c>
      <c r="E19" s="17" t="s">
        <v>89</v>
      </c>
      <c r="F19" s="17" t="s">
        <v>227</v>
      </c>
      <c r="G19" s="17" t="s">
        <v>219</v>
      </c>
      <c r="H19" s="17" t="s">
        <v>220</v>
      </c>
      <c r="I19" s="47">
        <v>21195100</v>
      </c>
      <c r="J19" s="47">
        <v>21195100</v>
      </c>
      <c r="K19" s="47">
        <v>21195100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ht="40" customHeight="1" spans="1:23">
      <c r="A20" s="17"/>
      <c r="B20" s="17"/>
      <c r="C20" s="17" t="s">
        <v>228</v>
      </c>
      <c r="D20" s="17"/>
      <c r="E20" s="17"/>
      <c r="F20" s="17"/>
      <c r="G20" s="17"/>
      <c r="H20" s="17"/>
      <c r="I20" s="47">
        <v>14543439</v>
      </c>
      <c r="J20" s="47">
        <v>14543439</v>
      </c>
      <c r="K20" s="47">
        <v>14543439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ht="40" customHeight="1" spans="1:23">
      <c r="A21" s="17" t="s">
        <v>207</v>
      </c>
      <c r="B21" s="142" t="s">
        <v>229</v>
      </c>
      <c r="C21" s="17" t="s">
        <v>228</v>
      </c>
      <c r="D21" s="17" t="s">
        <v>64</v>
      </c>
      <c r="E21" s="17" t="s">
        <v>89</v>
      </c>
      <c r="F21" s="17" t="s">
        <v>227</v>
      </c>
      <c r="G21" s="17" t="s">
        <v>219</v>
      </c>
      <c r="H21" s="17" t="s">
        <v>220</v>
      </c>
      <c r="I21" s="47">
        <v>14543439</v>
      </c>
      <c r="J21" s="47">
        <v>14543439</v>
      </c>
      <c r="K21" s="47">
        <v>14543439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ht="40" customHeight="1" spans="1:23">
      <c r="A22" s="17"/>
      <c r="B22" s="17"/>
      <c r="C22" s="17" t="s">
        <v>230</v>
      </c>
      <c r="D22" s="17"/>
      <c r="E22" s="17"/>
      <c r="F22" s="17"/>
      <c r="G22" s="17"/>
      <c r="H22" s="17"/>
      <c r="I22" s="47">
        <v>22227822.5</v>
      </c>
      <c r="J22" s="47">
        <v>22227822.5</v>
      </c>
      <c r="K22" s="47">
        <v>22227822.5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</row>
    <row r="23" ht="40" customHeight="1" spans="1:23">
      <c r="A23" s="17" t="s">
        <v>207</v>
      </c>
      <c r="B23" s="142" t="s">
        <v>231</v>
      </c>
      <c r="C23" s="17" t="s">
        <v>230</v>
      </c>
      <c r="D23" s="17" t="s">
        <v>64</v>
      </c>
      <c r="E23" s="17" t="s">
        <v>89</v>
      </c>
      <c r="F23" s="17" t="s">
        <v>227</v>
      </c>
      <c r="G23" s="17" t="s">
        <v>219</v>
      </c>
      <c r="H23" s="17" t="s">
        <v>220</v>
      </c>
      <c r="I23" s="47">
        <v>22227822.5</v>
      </c>
      <c r="J23" s="47">
        <v>22227822.5</v>
      </c>
      <c r="K23" s="47">
        <v>22227822.5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</row>
    <row r="24" ht="40" customHeight="1" spans="1:23">
      <c r="A24" s="42" t="s">
        <v>232</v>
      </c>
      <c r="B24" s="43"/>
      <c r="C24" s="43"/>
      <c r="D24" s="43"/>
      <c r="E24" s="43"/>
      <c r="F24" s="43"/>
      <c r="G24" s="43"/>
      <c r="H24" s="48"/>
      <c r="I24" s="47">
        <v>58366361.5</v>
      </c>
      <c r="J24" s="47">
        <v>58366361.5</v>
      </c>
      <c r="K24" s="47">
        <v>58366361.5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</row>
  </sheetData>
  <mergeCells count="28">
    <mergeCell ref="A2:W2"/>
    <mergeCell ref="A3:I3"/>
    <mergeCell ref="J4:M4"/>
    <mergeCell ref="N4:P4"/>
    <mergeCell ref="R4:W4"/>
    <mergeCell ref="J5:K5"/>
    <mergeCell ref="A24:H2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11805555555556" footer="0.511805555555556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5"/>
  <sheetViews>
    <sheetView showZeros="0" topLeftCell="B1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67.375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50.875" customWidth="1"/>
  </cols>
  <sheetData>
    <row r="1" customHeight="1" spans="10:10">
      <c r="J1" s="139" t="s">
        <v>233</v>
      </c>
    </row>
    <row r="2" ht="28.5" customHeight="1" spans="1:10">
      <c r="A2" s="138" t="s">
        <v>234</v>
      </c>
      <c r="B2" s="32"/>
      <c r="C2" s="32"/>
      <c r="D2" s="32"/>
      <c r="E2" s="32"/>
      <c r="F2" s="99"/>
      <c r="G2" s="32"/>
      <c r="H2" s="99"/>
      <c r="I2" s="99"/>
      <c r="J2" s="32"/>
    </row>
    <row r="3" ht="15" customHeight="1" spans="1:1">
      <c r="A3" s="4" t="str">
        <f>"单位名称："&amp;"玉溪市土地整治中心"</f>
        <v>单位名称：玉溪市土地整治中心</v>
      </c>
    </row>
    <row r="4" ht="14.25" customHeight="1" spans="1:10">
      <c r="A4" s="66" t="s">
        <v>235</v>
      </c>
      <c r="B4" s="66" t="s">
        <v>236</v>
      </c>
      <c r="C4" s="66" t="s">
        <v>237</v>
      </c>
      <c r="D4" s="66" t="s">
        <v>238</v>
      </c>
      <c r="E4" s="66" t="s">
        <v>239</v>
      </c>
      <c r="F4" s="54" t="s">
        <v>240</v>
      </c>
      <c r="G4" s="66" t="s">
        <v>241</v>
      </c>
      <c r="H4" s="54" t="s">
        <v>242</v>
      </c>
      <c r="I4" s="54" t="s">
        <v>243</v>
      </c>
      <c r="J4" s="66" t="s">
        <v>244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4">
        <v>6</v>
      </c>
      <c r="G5" s="66">
        <v>7</v>
      </c>
      <c r="H5" s="54">
        <v>8</v>
      </c>
      <c r="I5" s="54">
        <v>9</v>
      </c>
      <c r="J5" s="66">
        <v>10</v>
      </c>
    </row>
    <row r="6" ht="15" customHeight="1" spans="1:10">
      <c r="A6" s="17" t="s">
        <v>64</v>
      </c>
      <c r="B6" s="67"/>
      <c r="C6" s="67"/>
      <c r="D6" s="67"/>
      <c r="E6" s="69"/>
      <c r="F6" s="70"/>
      <c r="G6" s="69"/>
      <c r="H6" s="70"/>
      <c r="I6" s="70"/>
      <c r="J6" s="69"/>
    </row>
    <row r="7" ht="25" customHeight="1" spans="1:10">
      <c r="A7" s="17" t="s">
        <v>206</v>
      </c>
      <c r="B7" s="17" t="s">
        <v>245</v>
      </c>
      <c r="C7" s="17" t="s">
        <v>246</v>
      </c>
      <c r="D7" s="17" t="s">
        <v>247</v>
      </c>
      <c r="E7" s="17" t="s">
        <v>248</v>
      </c>
      <c r="F7" s="17" t="s">
        <v>249</v>
      </c>
      <c r="G7" s="40" t="s">
        <v>250</v>
      </c>
      <c r="H7" s="17" t="s">
        <v>251</v>
      </c>
      <c r="I7" s="17" t="s">
        <v>252</v>
      </c>
      <c r="J7" s="17" t="s">
        <v>253</v>
      </c>
    </row>
    <row r="8" ht="22" customHeight="1" spans="1:10">
      <c r="A8" s="17" t="s">
        <v>206</v>
      </c>
      <c r="B8" s="17" t="s">
        <v>245</v>
      </c>
      <c r="C8" s="17" t="s">
        <v>246</v>
      </c>
      <c r="D8" s="17" t="s">
        <v>247</v>
      </c>
      <c r="E8" s="17" t="s">
        <v>254</v>
      </c>
      <c r="F8" s="17" t="s">
        <v>249</v>
      </c>
      <c r="G8" s="40" t="s">
        <v>250</v>
      </c>
      <c r="H8" s="17" t="s">
        <v>251</v>
      </c>
      <c r="I8" s="17" t="s">
        <v>252</v>
      </c>
      <c r="J8" s="17" t="s">
        <v>255</v>
      </c>
    </row>
    <row r="9" ht="21" customHeight="1" spans="1:10">
      <c r="A9" s="17" t="s">
        <v>206</v>
      </c>
      <c r="B9" s="17" t="s">
        <v>245</v>
      </c>
      <c r="C9" s="17" t="s">
        <v>246</v>
      </c>
      <c r="D9" s="17" t="s">
        <v>247</v>
      </c>
      <c r="E9" s="17" t="s">
        <v>256</v>
      </c>
      <c r="F9" s="17" t="s">
        <v>249</v>
      </c>
      <c r="G9" s="40" t="s">
        <v>257</v>
      </c>
      <c r="H9" s="17" t="s">
        <v>251</v>
      </c>
      <c r="I9" s="17" t="s">
        <v>252</v>
      </c>
      <c r="J9" s="17" t="s">
        <v>258</v>
      </c>
    </row>
    <row r="10" ht="24" customHeight="1" spans="1:10">
      <c r="A10" s="17" t="s">
        <v>206</v>
      </c>
      <c r="B10" s="17" t="s">
        <v>245</v>
      </c>
      <c r="C10" s="17" t="s">
        <v>246</v>
      </c>
      <c r="D10" s="17" t="s">
        <v>259</v>
      </c>
      <c r="E10" s="17" t="s">
        <v>260</v>
      </c>
      <c r="F10" s="17" t="s">
        <v>249</v>
      </c>
      <c r="G10" s="40" t="s">
        <v>261</v>
      </c>
      <c r="H10" s="17" t="s">
        <v>262</v>
      </c>
      <c r="I10" s="17" t="s">
        <v>252</v>
      </c>
      <c r="J10" s="17" t="s">
        <v>263</v>
      </c>
    </row>
    <row r="11" ht="27" customHeight="1" spans="1:10">
      <c r="A11" s="17" t="s">
        <v>206</v>
      </c>
      <c r="B11" s="17" t="s">
        <v>245</v>
      </c>
      <c r="C11" s="17" t="s">
        <v>246</v>
      </c>
      <c r="D11" s="17" t="s">
        <v>259</v>
      </c>
      <c r="E11" s="17" t="s">
        <v>264</v>
      </c>
      <c r="F11" s="17" t="s">
        <v>249</v>
      </c>
      <c r="G11" s="40" t="s">
        <v>265</v>
      </c>
      <c r="H11" s="17" t="s">
        <v>262</v>
      </c>
      <c r="I11" s="17" t="s">
        <v>252</v>
      </c>
      <c r="J11" s="17" t="s">
        <v>266</v>
      </c>
    </row>
    <row r="12" ht="27" customHeight="1" spans="1:10">
      <c r="A12" s="17" t="s">
        <v>206</v>
      </c>
      <c r="B12" s="17" t="s">
        <v>245</v>
      </c>
      <c r="C12" s="17" t="s">
        <v>246</v>
      </c>
      <c r="D12" s="17" t="s">
        <v>267</v>
      </c>
      <c r="E12" s="17" t="s">
        <v>268</v>
      </c>
      <c r="F12" s="17" t="s">
        <v>269</v>
      </c>
      <c r="G12" s="40" t="s">
        <v>257</v>
      </c>
      <c r="H12" s="17" t="s">
        <v>262</v>
      </c>
      <c r="I12" s="17" t="s">
        <v>252</v>
      </c>
      <c r="J12" s="17" t="s">
        <v>270</v>
      </c>
    </row>
    <row r="13" ht="26" customHeight="1" spans="1:10">
      <c r="A13" s="17" t="s">
        <v>206</v>
      </c>
      <c r="B13" s="17" t="s">
        <v>245</v>
      </c>
      <c r="C13" s="17" t="s">
        <v>271</v>
      </c>
      <c r="D13" s="17" t="s">
        <v>272</v>
      </c>
      <c r="E13" s="17" t="s">
        <v>273</v>
      </c>
      <c r="F13" s="17" t="s">
        <v>274</v>
      </c>
      <c r="G13" s="40" t="s">
        <v>275</v>
      </c>
      <c r="H13" s="17" t="s">
        <v>276</v>
      </c>
      <c r="I13" s="17" t="s">
        <v>252</v>
      </c>
      <c r="J13" s="17" t="s">
        <v>277</v>
      </c>
    </row>
    <row r="14" ht="29" customHeight="1" spans="1:10">
      <c r="A14" s="17" t="s">
        <v>206</v>
      </c>
      <c r="B14" s="17" t="s">
        <v>245</v>
      </c>
      <c r="C14" s="17" t="s">
        <v>278</v>
      </c>
      <c r="D14" s="17" t="s">
        <v>279</v>
      </c>
      <c r="E14" s="17" t="s">
        <v>280</v>
      </c>
      <c r="F14" s="17" t="s">
        <v>249</v>
      </c>
      <c r="G14" s="40" t="s">
        <v>281</v>
      </c>
      <c r="H14" s="17" t="s">
        <v>262</v>
      </c>
      <c r="I14" s="17" t="s">
        <v>252</v>
      </c>
      <c r="J14" s="17" t="s">
        <v>282</v>
      </c>
    </row>
    <row r="15" ht="29" customHeight="1" spans="1:10">
      <c r="A15" s="17" t="s">
        <v>206</v>
      </c>
      <c r="B15" s="17" t="s">
        <v>245</v>
      </c>
      <c r="C15" s="17" t="s">
        <v>278</v>
      </c>
      <c r="D15" s="17" t="s">
        <v>279</v>
      </c>
      <c r="E15" s="17" t="s">
        <v>283</v>
      </c>
      <c r="F15" s="17" t="s">
        <v>249</v>
      </c>
      <c r="G15" s="40" t="s">
        <v>265</v>
      </c>
      <c r="H15" s="17" t="s">
        <v>262</v>
      </c>
      <c r="I15" s="17" t="s">
        <v>252</v>
      </c>
      <c r="J15" s="17" t="s">
        <v>284</v>
      </c>
    </row>
    <row r="16" ht="24" customHeight="1" spans="1:10">
      <c r="A16" s="17" t="s">
        <v>225</v>
      </c>
      <c r="B16" s="17" t="s">
        <v>285</v>
      </c>
      <c r="C16" s="17" t="s">
        <v>246</v>
      </c>
      <c r="D16" s="17" t="s">
        <v>247</v>
      </c>
      <c r="E16" s="17" t="s">
        <v>286</v>
      </c>
      <c r="F16" s="17" t="s">
        <v>249</v>
      </c>
      <c r="G16" s="40" t="s">
        <v>136</v>
      </c>
      <c r="H16" s="17" t="s">
        <v>287</v>
      </c>
      <c r="I16" s="17" t="s">
        <v>252</v>
      </c>
      <c r="J16" s="17" t="s">
        <v>288</v>
      </c>
    </row>
    <row r="17" ht="26" customHeight="1" spans="1:10">
      <c r="A17" s="17" t="s">
        <v>225</v>
      </c>
      <c r="B17" s="17" t="s">
        <v>285</v>
      </c>
      <c r="C17" s="17" t="s">
        <v>246</v>
      </c>
      <c r="D17" s="17" t="s">
        <v>247</v>
      </c>
      <c r="E17" s="17" t="s">
        <v>289</v>
      </c>
      <c r="F17" s="17" t="s">
        <v>249</v>
      </c>
      <c r="G17" s="40" t="s">
        <v>290</v>
      </c>
      <c r="H17" s="17" t="s">
        <v>287</v>
      </c>
      <c r="I17" s="17" t="s">
        <v>252</v>
      </c>
      <c r="J17" s="17" t="s">
        <v>291</v>
      </c>
    </row>
    <row r="18" ht="24" customHeight="1" spans="1:10">
      <c r="A18" s="17" t="s">
        <v>225</v>
      </c>
      <c r="B18" s="17" t="s">
        <v>285</v>
      </c>
      <c r="C18" s="17" t="s">
        <v>246</v>
      </c>
      <c r="D18" s="17" t="s">
        <v>247</v>
      </c>
      <c r="E18" s="17" t="s">
        <v>292</v>
      </c>
      <c r="F18" s="17" t="s">
        <v>249</v>
      </c>
      <c r="G18" s="40" t="s">
        <v>293</v>
      </c>
      <c r="H18" s="17" t="s">
        <v>294</v>
      </c>
      <c r="I18" s="17" t="s">
        <v>252</v>
      </c>
      <c r="J18" s="17" t="s">
        <v>295</v>
      </c>
    </row>
    <row r="19" ht="24" customHeight="1" spans="1:10">
      <c r="A19" s="17" t="s">
        <v>225</v>
      </c>
      <c r="B19" s="17" t="s">
        <v>285</v>
      </c>
      <c r="C19" s="17" t="s">
        <v>246</v>
      </c>
      <c r="D19" s="17" t="s">
        <v>296</v>
      </c>
      <c r="E19" s="17" t="s">
        <v>297</v>
      </c>
      <c r="F19" s="17" t="s">
        <v>269</v>
      </c>
      <c r="G19" s="40" t="s">
        <v>298</v>
      </c>
      <c r="H19" s="17" t="s">
        <v>276</v>
      </c>
      <c r="I19" s="17" t="s">
        <v>252</v>
      </c>
      <c r="J19" s="17" t="s">
        <v>299</v>
      </c>
    </row>
    <row r="20" ht="24" customHeight="1" spans="1:10">
      <c r="A20" s="17" t="s">
        <v>225</v>
      </c>
      <c r="B20" s="17" t="s">
        <v>285</v>
      </c>
      <c r="C20" s="17" t="s">
        <v>271</v>
      </c>
      <c r="D20" s="17" t="s">
        <v>272</v>
      </c>
      <c r="E20" s="17" t="s">
        <v>300</v>
      </c>
      <c r="F20" s="17" t="s">
        <v>249</v>
      </c>
      <c r="G20" s="40" t="s">
        <v>301</v>
      </c>
      <c r="H20" s="17" t="s">
        <v>276</v>
      </c>
      <c r="I20" s="17" t="s">
        <v>252</v>
      </c>
      <c r="J20" s="17" t="s">
        <v>302</v>
      </c>
    </row>
    <row r="21" ht="24" customHeight="1" spans="1:10">
      <c r="A21" s="17" t="s">
        <v>225</v>
      </c>
      <c r="B21" s="17" t="s">
        <v>285</v>
      </c>
      <c r="C21" s="17" t="s">
        <v>278</v>
      </c>
      <c r="D21" s="17" t="s">
        <v>279</v>
      </c>
      <c r="E21" s="17" t="s">
        <v>303</v>
      </c>
      <c r="F21" s="17" t="s">
        <v>249</v>
      </c>
      <c r="G21" s="40" t="s">
        <v>265</v>
      </c>
      <c r="H21" s="17" t="s">
        <v>262</v>
      </c>
      <c r="I21" s="17" t="s">
        <v>252</v>
      </c>
      <c r="J21" s="17" t="s">
        <v>304</v>
      </c>
    </row>
    <row r="22" ht="24" customHeight="1" spans="1:10">
      <c r="A22" s="17" t="s">
        <v>228</v>
      </c>
      <c r="B22" s="17" t="s">
        <v>305</v>
      </c>
      <c r="C22" s="17" t="s">
        <v>246</v>
      </c>
      <c r="D22" s="17" t="s">
        <v>247</v>
      </c>
      <c r="E22" s="17" t="s">
        <v>306</v>
      </c>
      <c r="F22" s="17" t="s">
        <v>249</v>
      </c>
      <c r="G22" s="40" t="s">
        <v>307</v>
      </c>
      <c r="H22" s="17" t="s">
        <v>308</v>
      </c>
      <c r="I22" s="17" t="s">
        <v>252</v>
      </c>
      <c r="J22" s="17" t="s">
        <v>309</v>
      </c>
    </row>
    <row r="23" ht="26" customHeight="1" spans="1:10">
      <c r="A23" s="17" t="s">
        <v>228</v>
      </c>
      <c r="B23" s="17" t="s">
        <v>305</v>
      </c>
      <c r="C23" s="17" t="s">
        <v>246</v>
      </c>
      <c r="D23" s="17" t="s">
        <v>247</v>
      </c>
      <c r="E23" s="17" t="s">
        <v>310</v>
      </c>
      <c r="F23" s="17" t="s">
        <v>249</v>
      </c>
      <c r="G23" s="40" t="s">
        <v>311</v>
      </c>
      <c r="H23" s="17" t="s">
        <v>312</v>
      </c>
      <c r="I23" s="17" t="s">
        <v>252</v>
      </c>
      <c r="J23" s="17" t="s">
        <v>313</v>
      </c>
    </row>
    <row r="24" ht="24" customHeight="1" spans="1:10">
      <c r="A24" s="17" t="s">
        <v>228</v>
      </c>
      <c r="B24" s="17" t="s">
        <v>305</v>
      </c>
      <c r="C24" s="17" t="s">
        <v>246</v>
      </c>
      <c r="D24" s="17" t="s">
        <v>259</v>
      </c>
      <c r="E24" s="17" t="s">
        <v>314</v>
      </c>
      <c r="F24" s="17" t="s">
        <v>249</v>
      </c>
      <c r="G24" s="40" t="s">
        <v>315</v>
      </c>
      <c r="H24" s="17" t="s">
        <v>316</v>
      </c>
      <c r="I24" s="17" t="s">
        <v>252</v>
      </c>
      <c r="J24" s="17" t="s">
        <v>317</v>
      </c>
    </row>
    <row r="25" ht="27" customHeight="1" spans="1:10">
      <c r="A25" s="17" t="s">
        <v>228</v>
      </c>
      <c r="B25" s="17" t="s">
        <v>305</v>
      </c>
      <c r="C25" s="17" t="s">
        <v>246</v>
      </c>
      <c r="D25" s="17" t="s">
        <v>267</v>
      </c>
      <c r="E25" s="17" t="s">
        <v>318</v>
      </c>
      <c r="F25" s="17" t="s">
        <v>274</v>
      </c>
      <c r="G25" s="40" t="s">
        <v>46</v>
      </c>
      <c r="H25" s="17" t="s">
        <v>319</v>
      </c>
      <c r="I25" s="17" t="s">
        <v>252</v>
      </c>
      <c r="J25" s="17" t="s">
        <v>320</v>
      </c>
    </row>
    <row r="26" ht="25" customHeight="1" spans="1:10">
      <c r="A26" s="17" t="s">
        <v>228</v>
      </c>
      <c r="B26" s="17" t="s">
        <v>305</v>
      </c>
      <c r="C26" s="17" t="s">
        <v>246</v>
      </c>
      <c r="D26" s="17" t="s">
        <v>296</v>
      </c>
      <c r="E26" s="17" t="s">
        <v>297</v>
      </c>
      <c r="F26" s="17" t="s">
        <v>274</v>
      </c>
      <c r="G26" s="40" t="s">
        <v>321</v>
      </c>
      <c r="H26" s="17" t="s">
        <v>276</v>
      </c>
      <c r="I26" s="17" t="s">
        <v>252</v>
      </c>
      <c r="J26" s="17" t="s">
        <v>299</v>
      </c>
    </row>
    <row r="27" ht="25" customHeight="1" spans="1:10">
      <c r="A27" s="17" t="s">
        <v>228</v>
      </c>
      <c r="B27" s="17" t="s">
        <v>305</v>
      </c>
      <c r="C27" s="17" t="s">
        <v>271</v>
      </c>
      <c r="D27" s="17" t="s">
        <v>272</v>
      </c>
      <c r="E27" s="17" t="s">
        <v>300</v>
      </c>
      <c r="F27" s="17" t="s">
        <v>249</v>
      </c>
      <c r="G27" s="40" t="s">
        <v>290</v>
      </c>
      <c r="H27" s="17" t="s">
        <v>276</v>
      </c>
      <c r="I27" s="17" t="s">
        <v>252</v>
      </c>
      <c r="J27" s="17" t="s">
        <v>322</v>
      </c>
    </row>
    <row r="28" ht="23" customHeight="1" spans="1:10">
      <c r="A28" s="17" t="s">
        <v>228</v>
      </c>
      <c r="B28" s="17" t="s">
        <v>305</v>
      </c>
      <c r="C28" s="17" t="s">
        <v>278</v>
      </c>
      <c r="D28" s="17" t="s">
        <v>279</v>
      </c>
      <c r="E28" s="17" t="s">
        <v>303</v>
      </c>
      <c r="F28" s="17" t="s">
        <v>249</v>
      </c>
      <c r="G28" s="40" t="s">
        <v>265</v>
      </c>
      <c r="H28" s="17" t="s">
        <v>262</v>
      </c>
      <c r="I28" s="17" t="s">
        <v>252</v>
      </c>
      <c r="J28" s="17" t="s">
        <v>323</v>
      </c>
    </row>
    <row r="29" ht="27" customHeight="1" spans="1:10">
      <c r="A29" s="17" t="s">
        <v>230</v>
      </c>
      <c r="B29" s="17" t="s">
        <v>324</v>
      </c>
      <c r="C29" s="17" t="s">
        <v>246</v>
      </c>
      <c r="D29" s="17" t="s">
        <v>247</v>
      </c>
      <c r="E29" s="17" t="s">
        <v>289</v>
      </c>
      <c r="F29" s="17" t="s">
        <v>249</v>
      </c>
      <c r="G29" s="40" t="s">
        <v>325</v>
      </c>
      <c r="H29" s="17" t="s">
        <v>287</v>
      </c>
      <c r="I29" s="17" t="s">
        <v>252</v>
      </c>
      <c r="J29" s="17" t="s">
        <v>326</v>
      </c>
    </row>
    <row r="30" ht="24" customHeight="1" spans="1:10">
      <c r="A30" s="17" t="s">
        <v>230</v>
      </c>
      <c r="B30" s="17" t="s">
        <v>324</v>
      </c>
      <c r="C30" s="17" t="s">
        <v>246</v>
      </c>
      <c r="D30" s="17" t="s">
        <v>247</v>
      </c>
      <c r="E30" s="17" t="s">
        <v>292</v>
      </c>
      <c r="F30" s="17" t="s">
        <v>249</v>
      </c>
      <c r="G30" s="40" t="s">
        <v>327</v>
      </c>
      <c r="H30" s="17" t="s">
        <v>294</v>
      </c>
      <c r="I30" s="17" t="s">
        <v>252</v>
      </c>
      <c r="J30" s="17" t="s">
        <v>328</v>
      </c>
    </row>
    <row r="31" ht="24" customHeight="1" spans="1:10">
      <c r="A31" s="17" t="s">
        <v>230</v>
      </c>
      <c r="B31" s="17" t="s">
        <v>324</v>
      </c>
      <c r="C31" s="17" t="s">
        <v>246</v>
      </c>
      <c r="D31" s="17" t="s">
        <v>259</v>
      </c>
      <c r="E31" s="17" t="s">
        <v>329</v>
      </c>
      <c r="F31" s="17" t="s">
        <v>269</v>
      </c>
      <c r="G31" s="40" t="s">
        <v>330</v>
      </c>
      <c r="H31" s="17" t="s">
        <v>331</v>
      </c>
      <c r="I31" s="17" t="s">
        <v>252</v>
      </c>
      <c r="J31" s="17" t="s">
        <v>332</v>
      </c>
    </row>
    <row r="32" ht="27" customHeight="1" spans="1:10">
      <c r="A32" s="17" t="s">
        <v>230</v>
      </c>
      <c r="B32" s="17" t="s">
        <v>324</v>
      </c>
      <c r="C32" s="17" t="s">
        <v>246</v>
      </c>
      <c r="D32" s="17" t="s">
        <v>267</v>
      </c>
      <c r="E32" s="17" t="s">
        <v>318</v>
      </c>
      <c r="F32" s="17" t="s">
        <v>274</v>
      </c>
      <c r="G32" s="40" t="s">
        <v>46</v>
      </c>
      <c r="H32" s="17" t="s">
        <v>319</v>
      </c>
      <c r="I32" s="17" t="s">
        <v>252</v>
      </c>
      <c r="J32" s="17" t="s">
        <v>333</v>
      </c>
    </row>
    <row r="33" ht="29" customHeight="1" spans="1:10">
      <c r="A33" s="17" t="s">
        <v>230</v>
      </c>
      <c r="B33" s="17" t="s">
        <v>324</v>
      </c>
      <c r="C33" s="17" t="s">
        <v>246</v>
      </c>
      <c r="D33" s="17" t="s">
        <v>296</v>
      </c>
      <c r="E33" s="17" t="s">
        <v>297</v>
      </c>
      <c r="F33" s="17" t="s">
        <v>269</v>
      </c>
      <c r="G33" s="40" t="s">
        <v>334</v>
      </c>
      <c r="H33" s="17" t="s">
        <v>276</v>
      </c>
      <c r="I33" s="17" t="s">
        <v>252</v>
      </c>
      <c r="J33" s="17" t="s">
        <v>299</v>
      </c>
    </row>
    <row r="34" ht="30" customHeight="1" spans="1:10">
      <c r="A34" s="17" t="s">
        <v>230</v>
      </c>
      <c r="B34" s="17" t="s">
        <v>324</v>
      </c>
      <c r="C34" s="17" t="s">
        <v>271</v>
      </c>
      <c r="D34" s="17" t="s">
        <v>272</v>
      </c>
      <c r="E34" s="17" t="s">
        <v>300</v>
      </c>
      <c r="F34" s="17" t="s">
        <v>249</v>
      </c>
      <c r="G34" s="40" t="s">
        <v>335</v>
      </c>
      <c r="H34" s="17" t="s">
        <v>276</v>
      </c>
      <c r="I34" s="17" t="s">
        <v>252</v>
      </c>
      <c r="J34" s="17" t="s">
        <v>336</v>
      </c>
    </row>
    <row r="35" ht="29" customHeight="1" spans="1:10">
      <c r="A35" s="17" t="s">
        <v>230</v>
      </c>
      <c r="B35" s="17" t="s">
        <v>324</v>
      </c>
      <c r="C35" s="17" t="s">
        <v>278</v>
      </c>
      <c r="D35" s="17" t="s">
        <v>279</v>
      </c>
      <c r="E35" s="17" t="s">
        <v>303</v>
      </c>
      <c r="F35" s="17" t="s">
        <v>249</v>
      </c>
      <c r="G35" s="40" t="s">
        <v>265</v>
      </c>
      <c r="H35" s="17" t="s">
        <v>262</v>
      </c>
      <c r="I35" s="17" t="s">
        <v>252</v>
      </c>
      <c r="J35" s="17" t="s">
        <v>304</v>
      </c>
    </row>
  </sheetData>
  <mergeCells count="10">
    <mergeCell ref="A2:J2"/>
    <mergeCell ref="A3:H3"/>
    <mergeCell ref="A7:A15"/>
    <mergeCell ref="A16:A21"/>
    <mergeCell ref="A22:A28"/>
    <mergeCell ref="A29:A35"/>
    <mergeCell ref="B7:B15"/>
    <mergeCell ref="B16:B21"/>
    <mergeCell ref="B22:B28"/>
    <mergeCell ref="B29:B35"/>
  </mergeCells>
  <pageMargins left="0.75" right="0.75" top="1" bottom="1" header="0.511805555555556" footer="0.511805555555556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2025-02-18T11:24:00Z</dcterms:created>
  <dcterms:modified xsi:type="dcterms:W3CDTF">2025-03-14T10:49:41Z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