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0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<sst xmlns="http://schemas.openxmlformats.org/spreadsheetml/2006/main" count="1053" uniqueCount="421">
  <si>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</si>
  <si>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</si>
  <si>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</si>
  <si>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</si>
  <si>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</si>
  <si>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</si>
  <si>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</si>
  <si>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</si>
  <si>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</si>
  <si>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</si>
  <si>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</si>
  <si>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</si>
  <si>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</si>
  <si>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</si>
  <si>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</si>
  <si>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</si>
  <si>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</si>
  <si>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</si>
  <si>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</si>
  <si>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</si>
  <si>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</si>
  <si>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</si>
  <si>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</si>
  <si>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</si>
  <si>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</si>
  <si>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</si>
  <si>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</si>
  <si>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</si>
  <si>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</si>
  <si>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</si>
  <si>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</si>
  <si>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</si>
  <si>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</si>
  <si>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</si>
  <si>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</si>
  <si>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</si>
  <si>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</si>
  <si>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</si>
  <si>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</si>
  <si>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</si>
  <si>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</si>
  <si>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</si>
  <si>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</si>
  <si>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</si>
  <si>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</si>
  <si>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玉溪市中心血站</t>
  </si>
  <si>
    <t>3</t>
  </si>
  <si>
    <t>4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</si>
  <si>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</si>
  <si>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</si>
  <si>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</si>
  <si>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</si>
  <si>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</si>
  <si>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</si>
  <si>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</si>
  <si>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</si>
  <si>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</si>
  <si>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</si>
  <si>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</si>
  <si>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</si>
  <si>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</si>
  <si>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</t>
  </si>
  <si>
    <t>208</t>
  </si>
  <si>
    <t>20805</t>
  </si>
  <si>
    <t>2080502</t>
  </si>
  <si>
    <t>2080505</t>
  </si>
  <si>
    <t>210</t>
  </si>
  <si>
    <t>21002</t>
  </si>
  <si>
    <t>2100299</t>
  </si>
  <si>
    <t>21004</t>
  </si>
  <si>
    <t>2100406</t>
  </si>
  <si>
    <t>2100409</t>
  </si>
  <si>
    <t>21011</t>
  </si>
  <si>
    <t>2101101</t>
  </si>
  <si>
    <t>2101102</t>
  </si>
  <si>
    <t>2101103</t>
  </si>
  <si>
    <t>2101199</t>
  </si>
  <si>
    <t>21099</t>
  </si>
  <si>
    <t>2109999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</si>
  <si>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</si>
  <si>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</si>
  <si>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</si>
  <si>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</si>
  <si>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</si>
  <si>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</si>
  <si>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</si>
  <si>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</si>
  <si>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</si>
  <si>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</si>
  <si>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</si>
  <si>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</si>
  <si>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</si>
  <si>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</si>
  <si>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</si>
  <si>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</si>
  <si>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</si>
  <si>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</si>
  <si>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</si>
  <si>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</si>
  <si>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</si>
  <si>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</si>
  <si>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</si>
  <si>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</si>
  <si>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</si>
  <si>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</si>
  <si>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</si>
  <si>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</si>
  <si>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</si>
  <si>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</si>
  <si>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</si>
  <si>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</si>
  <si>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</si>
  <si>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</si>
  <si>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</si>
  <si>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</si>
  <si>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</si>
  <si>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</si>
  <si>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</si>
  <si>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</si>
  <si>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</si>
  <si>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</si>
  <si>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</si>
  <si>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</si>
  <si>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</si>
  <si>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</si>
  <si>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</si>
  <si>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</si>
  <si>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</si>
  <si>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530400210000000630709</t>
  </si>
  <si>
    <t>事业人员工资支出</t>
  </si>
  <si>
    <t>采供血机构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</si>
  <si>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</si>
  <si>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</si>
  <si>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</si>
  <si>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</si>
  <si>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</si>
  <si>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</si>
  <si>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</si>
  <si>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530400210000000630710</t>
  </si>
  <si>
    <t>社会保障缴费</t>
  </si>
  <si>
    <t>机关事业单位基本养老保险缴费支出</t>
  </si>
  <si>
    <t>30108</t>
  </si>
  <si>
    <t>机关事业单位基本养老保险缴费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</si>
  <si>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</si>
  <si>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</si>
  <si>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</si>
  <si>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</si>
  <si>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</si>
  <si>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</si>
  <si>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</si>
  <si>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</si>
  <si>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</si>
  <si>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530400210000000630711</t>
  </si>
  <si>
    <t>住房公积金</t>
  </si>
  <si>
    <t>30113</t>
  </si>
  <si>
    <t>530400210000000630712</t>
  </si>
  <si>
    <t>对个人和家庭的补助</t>
  </si>
  <si>
    <t>事业单位离退休</t>
  </si>
  <si>
    <t>30305</t>
  </si>
  <si>
    <t>生活补助</t>
  </si>
  <si>
    <t>530400210000000630714</t>
  </si>
  <si>
    <t>公车购置及运维费</t>
  </si>
  <si>
    <t>30231</t>
  </si>
  <si>
    <t>公务用车运行维护费</t>
  </si>
  <si>
    <t>530400210000000630715</t>
  </si>
  <si>
    <t>工会经费</t>
  </si>
  <si>
    <t>30228</t>
  </si>
  <si>
    <t>530400210000000630717</t>
  </si>
  <si>
    <t>一般公用经费</t>
  </si>
  <si>
    <t>30299</t>
  </si>
  <si>
    <t>其他商品和服务支出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</si>
  <si>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</si>
  <si>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</si>
  <si>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</si>
  <si>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</si>
  <si>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</si>
  <si>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</si>
  <si>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</si>
  <si>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</si>
  <si>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30229</t>
  </si>
  <si>
    <t>福利费</t>
  </si>
  <si>
    <t>530400221100000322035</t>
  </si>
  <si>
    <t>30217</t>
  </si>
  <si>
    <t>530400231100001395683</t>
  </si>
  <si>
    <t>残疾人就业保障金</t>
  </si>
  <si>
    <t>530400241100002363563</t>
  </si>
  <si>
    <t>工作业务（公务用车运维费）经费</t>
  </si>
  <si>
    <t>530400241100002363644</t>
  </si>
  <si>
    <t>工作业务经费</t>
  </si>
  <si>
    <t>530400241100002367091</t>
  </si>
  <si>
    <t>编外临聘人员经费</t>
  </si>
  <si>
    <t>30199</t>
  </si>
  <si>
    <t>其他工资福利支出</t>
  </si>
  <si>
    <t>530400241100002383630</t>
  </si>
  <si>
    <t>奖励性绩效工资（工资部分）经费</t>
  </si>
  <si>
    <t>530400241100002383751</t>
  </si>
  <si>
    <t>奖励性绩效工资（高于部分）经费</t>
  </si>
  <si>
    <t>530400241100002383985</t>
  </si>
  <si>
    <t>奖励性绩效工资（增量部分）经费</t>
  </si>
  <si>
    <t>530400241100002801765</t>
  </si>
  <si>
    <t>事业单位年度考核优秀资金</t>
  </si>
  <si>
    <t>530400241100002839329</t>
  </si>
  <si>
    <t>退休医疗照顾医疗人员医疗费用补助资金</t>
  </si>
  <si>
    <t>30307</t>
  </si>
  <si>
    <t>医疗费补助</t>
  </si>
  <si>
    <t>530400251100003841337</t>
  </si>
  <si>
    <t>物业管理费</t>
  </si>
  <si>
    <t>30209</t>
  </si>
  <si>
    <t>530400251100003841338</t>
  </si>
  <si>
    <t>租赁费</t>
  </si>
  <si>
    <t>30214</t>
  </si>
  <si>
    <t>530400251100003858029</t>
  </si>
  <si>
    <t>单位资金弥补残疾人就业保障经费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</si>
  <si>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</si>
  <si>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</si>
  <si>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</si>
  <si>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</si>
  <si>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</si>
  <si>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</si>
  <si>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血站事业收入专项资金</t>
  </si>
  <si>
    <t>事业发展类</t>
  </si>
  <si>
    <t>530400221100000203059</t>
  </si>
  <si>
    <t>30205</t>
  </si>
  <si>
    <t>水费</t>
  </si>
  <si>
    <t>30206</t>
  </si>
  <si>
    <t>电费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</si>
  <si>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</si>
  <si>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</si>
  <si>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</si>
  <si>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</si>
  <si>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</si>
  <si>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</si>
  <si>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</si>
  <si>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</si>
  <si>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30901</t>
  </si>
  <si>
    <t>房屋建筑物购建</t>
  </si>
  <si>
    <t>31002</t>
  </si>
  <si>
    <t>办公设备购置</t>
  </si>
  <si>
    <t>31003</t>
  </si>
  <si>
    <t>专用设备购置</t>
  </si>
  <si>
    <t>公立医院高质量发展中央补助专项经费</t>
  </si>
  <si>
    <t>530400231100002332630</t>
  </si>
  <si>
    <t>其他公立医院支出</t>
  </si>
  <si>
    <t>31007</t>
  </si>
  <si>
    <t>信息网络及软件购置更新</t>
  </si>
  <si>
    <t>玉溪市血液保障能力提升项目资金</t>
  </si>
  <si>
    <t>530400241100003241430</t>
  </si>
  <si>
    <t>其他卫生健康支出</t>
  </si>
  <si>
    <t>特定项目社2025030项目经费</t>
  </si>
  <si>
    <t>民生类</t>
  </si>
  <si>
    <t>530400251100003581061</t>
  </si>
  <si>
    <t>重大公共卫生服务</t>
  </si>
  <si>
    <t>智能仓储搭建资金</t>
  </si>
  <si>
    <t>530400251100003857537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</si>
  <si>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</si>
  <si>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</si>
  <si>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</si>
  <si>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</si>
  <si>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</si>
  <si>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</si>
  <si>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</si>
  <si>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</si>
  <si>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</si>
  <si>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</si>
  <si>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</si>
  <si>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</si>
  <si>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</si>
  <si>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基本完成对智能仓储的项目建设和工程验收，并尝试投入使用。</t>
  </si>
  <si>
    <t>产出指标</t>
  </si>
  <si>
    <t>数量指标</t>
  </si>
  <si>
    <t>购置设备数量</t>
  </si>
  <si>
    <t>&gt;=</t>
  </si>
  <si>
    <t>1.00</t>
  </si>
  <si>
    <t>台（套）</t>
  </si>
  <si>
    <t>定量指标</t>
  </si>
  <si>
    <t>反映购置数量完成情况。</t>
  </si>
  <si>
    <t>质量指标</t>
  </si>
  <si>
    <t>验收通过率</t>
  </si>
  <si>
    <t>100</t>
  </si>
  <si>
    <t>%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</si>
  <si>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</si>
  <si>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</si>
  <si>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</si>
  <si>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效益指标</t>
  </si>
  <si>
    <t>经济效益</t>
  </si>
  <si>
    <t>设备采购经济性</t>
  </si>
  <si>
    <t>&lt;=</t>
  </si>
  <si>
    <t>260</t>
  </si>
  <si>
    <t>万元</t>
  </si>
  <si>
    <t>反映设备采购成本低于计划数所获得的经济效益。</t>
  </si>
  <si>
    <t>满意度指标</t>
  </si>
  <si>
    <t>服务对象满意度</t>
  </si>
  <si>
    <t>使用人员满意度</t>
  </si>
  <si>
    <t>95</t>
  </si>
  <si>
    <t>反映服务对象对购置设备的整体满意情况。
使用人员满意度=（对购置设备满意的人数/问卷调查人数）*100%。</t>
  </si>
  <si>
    <t>特定项目社2025030</t>
  </si>
  <si>
    <t>=</t>
  </si>
  <si>
    <t>社会效益</t>
  </si>
  <si>
    <t>做好本部门人员、业务经费保障，按规定开展采供血业务工作，支持部门正常运转。</t>
  </si>
  <si>
    <t>采血人次</t>
  </si>
  <si>
    <t>&gt;</t>
  </si>
  <si>
    <t>23000</t>
  </si>
  <si>
    <t>人次</t>
  </si>
  <si>
    <t>反映年招募采血能力。</t>
  </si>
  <si>
    <t>人类嗜 T 淋巴细胞病毒监测</t>
  </si>
  <si>
    <t>2500</t>
  </si>
  <si>
    <t>份</t>
  </si>
  <si>
    <t>反映血站完成人类嗜 T 淋巴细胞病毒监测任务情况。</t>
  </si>
  <si>
    <t>无偿献血率</t>
  </si>
  <si>
    <t>反映血站招募无偿献血人员来源。</t>
  </si>
  <si>
    <t>千人口献血率</t>
  </si>
  <si>
    <t>11</t>
  </si>
  <si>
    <t>‰</t>
  </si>
  <si>
    <t>反映玉溪市民参与加无偿献血活动情况，也反映血站招募能力。</t>
  </si>
  <si>
    <t>固定献血者比例</t>
  </si>
  <si>
    <t>27</t>
  </si>
  <si>
    <t>反映固定参加无偿献血人员</t>
  </si>
  <si>
    <t>核酸检测覆盖率</t>
  </si>
  <si>
    <t>反映血站核酸检测覆盖情况。</t>
  </si>
  <si>
    <t>检测报告准确率</t>
  </si>
  <si>
    <t>反映血站实验室检测质量，对社会的影响情况。</t>
  </si>
  <si>
    <t>辖区内临床用血保障率</t>
  </si>
  <si>
    <t>反映血站的供血保障能力 。</t>
  </si>
  <si>
    <t>献血者满意度</t>
  </si>
  <si>
    <t>反映献血员对血站工作服务的评价。</t>
  </si>
  <si>
    <t>预算06表</t>
  </si>
  <si>
    <t>2025年部门政府性基金预算支出预算表</t>
  </si>
  <si>
    <t>政府性基金预算支出</t>
  </si>
  <si>
    <t>本单位2025年不涉及。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</si>
  <si>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</si>
  <si>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</si>
  <si>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</si>
  <si>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</si>
  <si>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</si>
  <si>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</si>
  <si>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</si>
  <si>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</si>
  <si>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</si>
  <si>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</si>
  <si>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</si>
  <si>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</si>
  <si>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车辆燃油费</t>
  </si>
  <si>
    <t>元</t>
  </si>
  <si>
    <t>物业管理采购</t>
  </si>
  <si>
    <t>针式打印机购置</t>
  </si>
  <si>
    <t>实验楼6楼家具购置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</si>
  <si>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</si>
  <si>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</si>
  <si>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</si>
  <si>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</si>
  <si>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</si>
  <si>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</si>
  <si>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</si>
  <si>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</si>
  <si>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</si>
  <si>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</si>
  <si>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</si>
  <si>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</si>
  <si>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</si>
  <si>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</si>
  <si>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</si>
  <si>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</si>
  <si>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</si>
  <si>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</si>
  <si>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</si>
  <si>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</si>
  <si>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</si>
  <si>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</si>
  <si>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</si>
  <si>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</si>
  <si>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</si>
  <si>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</si>
  <si>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</si>
  <si>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</si>
  <si>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</si>
  <si>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</si>
  <si>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</si>
  <si>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</si>
  <si>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</si>
  <si>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A02321900 临床检验设备</t>
  </si>
  <si>
    <t>生物安全柜</t>
  </si>
  <si>
    <t>个</t>
  </si>
  <si>
    <t>A02329900 其他医疗设备</t>
  </si>
  <si>
    <t>血液运输箱（30L）</t>
  </si>
  <si>
    <t>手持热合机</t>
  </si>
  <si>
    <t>血液标本后处理系统</t>
  </si>
  <si>
    <t>A02051601 立体仓库设备</t>
  </si>
  <si>
    <t>智能仓储</t>
  </si>
  <si>
    <t>A02052303 冷藏箱柜</t>
  </si>
  <si>
    <t>车载储血冰箱</t>
  </si>
  <si>
    <t>便携式采血系统</t>
  </si>
  <si>
    <t>全实验室自动化（TLA）系统</t>
  </si>
  <si>
    <t>A02021099 其他打印机</t>
  </si>
  <si>
    <t>针式打印机</t>
  </si>
  <si>
    <t>血液运输箱（54L）</t>
  </si>
  <si>
    <t>洁净工作台</t>
  </si>
  <si>
    <t>血小板震荡保存箱</t>
  </si>
  <si>
    <t>高压灭菌器</t>
  </si>
  <si>
    <t>家具和用品</t>
  </si>
  <si>
    <t>A05010299 其他台、桌类</t>
  </si>
  <si>
    <t>主席台</t>
  </si>
  <si>
    <t>张</t>
  </si>
  <si>
    <t>A05010399 其他椅凳类</t>
  </si>
  <si>
    <t>主席椅</t>
  </si>
  <si>
    <t>A05010303 会议椅</t>
  </si>
  <si>
    <t>会议椅</t>
  </si>
  <si>
    <t>A05010202 会议桌</t>
  </si>
  <si>
    <t>会议折叠桌</t>
  </si>
  <si>
    <t>A05010502 文件柜</t>
  </si>
  <si>
    <t>资料柜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</si>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</sst>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6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8" applyNumberFormat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49" fontId="12" fillId="0" borderId="7">
      <alignment horizontal="left" vertical="center" wrapText="1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0" fontId="12" fillId="0" borderId="7">
      <alignment horizontal="right" vertical="center"/>
    </xf>
    <xf numFmtId="180" fontId="12" fillId="0" borderId="7">
      <alignment horizontal="right" vertical="center"/>
    </xf>
  </cellStyleXfs>
  <cellXfs count="239">
    <xf numFmtId="0" fontId="0" fillId="0" borderId="0" xfId="0" applyFont="1" applyBorder="1"/>
    <xf numFmtId="0" fontId="1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49" fontId="7" fillId="0" borderId="7" xfId="50" applyNumberFormat="1" applyFont="1" applyBorder="1">
      <alignment horizontal="left" vertical="center" wrapText="1"/>
    </xf>
    <xf numFmtId="176" fontId="8" fillId="0" borderId="7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/>
    </xf>
    <xf numFmtId="49" fontId="9" fillId="0" borderId="0" xfId="0" applyNumberFormat="1" applyFont="1" applyBorder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2" fillId="0" borderId="0" xfId="50" applyNumberFormat="1" applyFont="1" applyBorder="1" applyAlignment="1">
      <alignment horizontal="right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180" fontId="12" fillId="0" borderId="7" xfId="0" applyNumberFormat="1" applyFont="1" applyFill="1" applyBorder="1" applyAlignment="1">
      <alignment horizontal="right" vertical="center" wrapText="1"/>
    </xf>
    <xf numFmtId="176" fontId="12" fillId="0" borderId="7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49" fontId="8" fillId="0" borderId="7" xfId="50" applyNumberFormat="1" applyFont="1" applyBorder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 applyProtection="1">
      <alignment vertical="top" wrapText="1"/>
      <protection locked="0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176" fontId="8" fillId="0" borderId="7" xfId="51" applyNumberFormat="1" applyFont="1" applyBorder="1">
      <alignment horizontal="right" vertical="center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8" fillId="0" borderId="8" xfId="51" applyNumberFormat="1" applyFont="1" applyBorder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49" fontId="4" fillId="0" borderId="7" xfId="50" applyNumberFormat="1" applyFont="1" applyBorder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/>
    </xf>
    <xf numFmtId="49" fontId="12" fillId="0" borderId="7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>
      <alignment horizontal="left" vertical="center" wrapText="1"/>
    </xf>
    <xf numFmtId="176" fontId="12" fillId="0" borderId="7" xfId="50" applyNumberFormat="1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2" fillId="0" borderId="7" xfId="50" applyNumberFormat="1" applyFont="1" applyBorder="1" applyAlignment="1">
      <alignment horizontal="left" vertical="center" wrapText="1" indent="2"/>
    </xf>
    <xf numFmtId="49" fontId="12" fillId="0" borderId="7" xfId="50" applyNumberFormat="1" applyFont="1" applyBorder="1" applyAlignment="1">
      <alignment horizontal="left" vertical="center" wrapText="1" indent="4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176" fontId="12" fillId="0" borderId="7" xfId="0" applyNumberFormat="1" applyFont="1" applyFill="1" applyBorder="1" applyAlignment="1">
      <alignment horizontal="right" vertical="center"/>
    </xf>
    <xf numFmtId="176" fontId="25" fillId="0" borderId="7" xfId="0" applyNumberFormat="1" applyFont="1" applyFill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176" fontId="12" fillId="0" borderId="7" xfId="51" applyNumberFormat="1" applyFont="1" applyBorder="1">
      <alignment horizontal="right" vertical="center"/>
    </xf>
    <xf numFmtId="176" fontId="12" fillId="0" borderId="7" xfId="0" applyNumberFormat="1" applyFont="1" applyFill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80" fontId="12" fillId="0" borderId="2" xfId="56" applyNumberFormat="1" applyFont="1" applyBorder="1" applyAlignment="1">
      <alignment horizontal="center" vertical="center" wrapText="1"/>
    </xf>
    <xf numFmtId="180" fontId="12" fillId="0" borderId="7" xfId="56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4" fillId="0" borderId="7" xfId="50" applyNumberFormat="1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9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4" fontId="24" fillId="0" borderId="7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left" vertical="center"/>
    </xf>
    <xf numFmtId="176" fontId="24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24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12" activePane="bottomLeft" state="frozen"/>
      <selection/>
      <selection pane="bottomLeft" activeCell="A31" sqref="A31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30"/>
      <c r="B1" s="30"/>
      <c r="C1" s="30"/>
      <c r="D1" s="30"/>
    </row>
    <row r="2" ht="12" customHeight="1" spans="4:4">
      <c r="D2" s="141" t="s">
        <v>0</v>
      </c>
    </row>
    <row r="3" ht="36" customHeight="1" spans="1:4">
      <c r="A3" s="152" t="s">
        <v>1</v>
      </c>
      <c r="B3" s="230"/>
      <c r="C3" s="230"/>
      <c r="D3" s="230"/>
    </row>
    <row r="4" ht="21" customHeight="1" spans="1:4">
      <c r="A4" s="133" t="str">
        <f>"单位名称："&amp;"玉溪市中心血站"</f>
        <v>单位名称：玉溪市中心血站</v>
      </c>
      <c r="B4" s="190"/>
      <c r="C4" s="190"/>
      <c r="D4" s="140" t="s">
        <v>2</v>
      </c>
    </row>
    <row r="5" ht="19.5" customHeight="1" spans="1:4">
      <c r="A5" s="60" t="s">
        <v>3</v>
      </c>
      <c r="B5" s="62"/>
      <c r="C5" s="60" t="s">
        <v>4</v>
      </c>
      <c r="D5" s="62"/>
    </row>
    <row r="6" ht="19.5" customHeight="1" spans="1:4">
      <c r="A6" s="38" t="s">
        <v>5</v>
      </c>
      <c r="B6" s="38" t="s">
        <v>6</v>
      </c>
      <c r="C6" s="38" t="s">
        <v>7</v>
      </c>
      <c r="D6" s="38" t="s">
        <v>6</v>
      </c>
    </row>
    <row r="7" ht="19.5" customHeight="1" spans="1:4">
      <c r="A7" s="44"/>
      <c r="B7" s="44"/>
      <c r="C7" s="44"/>
      <c r="D7" s="44"/>
    </row>
    <row r="8" ht="25.4" customHeight="1" spans="1:4">
      <c r="A8" s="201" t="s">
        <v>8</v>
      </c>
      <c r="B8" s="195">
        <v>8461243.79</v>
      </c>
      <c r="C8" s="196" t="str">
        <f>"一"&amp;"、"&amp;"社会保障和就业支出"</f>
        <v>一、社会保障和就业支出</v>
      </c>
      <c r="D8" s="195">
        <v>864576</v>
      </c>
    </row>
    <row r="9" ht="25.4" customHeight="1" spans="1:4">
      <c r="A9" s="201" t="s">
        <v>9</v>
      </c>
      <c r="B9" s="205"/>
      <c r="C9" s="196" t="str">
        <f>"二"&amp;"、"&amp;"卫生健康支出"</f>
        <v>二、卫生健康支出</v>
      </c>
      <c r="D9" s="195">
        <v>49660768.59</v>
      </c>
    </row>
    <row r="10" ht="25.4" customHeight="1" spans="1:4">
      <c r="A10" s="201" t="s">
        <v>10</v>
      </c>
      <c r="B10" s="205"/>
      <c r="C10" s="196" t="str">
        <f>"三"&amp;"、"&amp;"住房保障支出"</f>
        <v>三、住房保障支出</v>
      </c>
      <c r="D10" s="195">
        <v>600276</v>
      </c>
    </row>
    <row r="11" ht="25.4" customHeight="1" spans="1:4">
      <c r="A11" s="201" t="s">
        <v>11</v>
      </c>
      <c r="B11" s="206"/>
      <c r="C11" s="78"/>
      <c r="D11" s="205"/>
    </row>
    <row r="12" ht="25.4" customHeight="1" spans="1:4">
      <c r="A12" s="201" t="s">
        <v>12</v>
      </c>
      <c r="B12" s="195">
        <v>34600736</v>
      </c>
      <c r="C12" s="78"/>
      <c r="D12" s="205"/>
    </row>
    <row r="13" ht="25.4" customHeight="1" spans="1:4">
      <c r="A13" s="201" t="s">
        <v>13</v>
      </c>
      <c r="B13" s="195">
        <v>34600736</v>
      </c>
      <c r="C13" s="78"/>
      <c r="D13" s="205"/>
    </row>
    <row r="14" ht="25.4" customHeight="1" spans="1:4">
      <c r="A14" s="201" t="s">
        <v>14</v>
      </c>
      <c r="B14" s="206"/>
      <c r="C14" s="78"/>
      <c r="D14" s="205"/>
    </row>
    <row r="15" ht="25.4" customHeight="1" spans="1:4">
      <c r="A15" s="201" t="s">
        <v>15</v>
      </c>
      <c r="B15" s="206"/>
      <c r="C15" s="78"/>
      <c r="D15" s="205"/>
    </row>
    <row r="16" ht="25.4" customHeight="1" spans="1:4">
      <c r="A16" s="231" t="s">
        <v>16</v>
      </c>
      <c r="B16" s="206"/>
      <c r="C16" s="78"/>
      <c r="D16" s="205"/>
    </row>
    <row r="17" ht="25.4" customHeight="1" spans="1:4">
      <c r="A17" s="231" t="s">
        <v>17</v>
      </c>
      <c r="B17" s="205"/>
      <c r="C17" s="78"/>
      <c r="D17" s="205"/>
    </row>
    <row r="18" ht="25.4" customHeight="1" spans="1:4">
      <c r="A18" s="232" t="s">
        <v>18</v>
      </c>
      <c r="B18" s="195">
        <v>43061979.79</v>
      </c>
      <c r="C18" s="197" t="s">
        <v>19</v>
      </c>
      <c r="D18" s="195">
        <v>51125620.59</v>
      </c>
    </row>
    <row r="19" ht="25.4" customHeight="1" spans="1:4">
      <c r="A19" s="233" t="s">
        <v>20</v>
      </c>
      <c r="B19" s="234"/>
      <c r="C19" s="235" t="s">
        <v>21</v>
      </c>
      <c r="D19" s="236"/>
    </row>
    <row r="20" ht="25.4" customHeight="1" spans="1:4">
      <c r="A20" s="237" t="s">
        <v>22</v>
      </c>
      <c r="B20" s="195">
        <v>5520000</v>
      </c>
      <c r="C20" s="199" t="s">
        <v>22</v>
      </c>
      <c r="D20" s="206"/>
    </row>
    <row r="21" ht="25.4" customHeight="1" spans="1:4">
      <c r="A21" s="237" t="s">
        <v>23</v>
      </c>
      <c r="B21" s="195">
        <v>2543640.8</v>
      </c>
      <c r="C21" s="199" t="s">
        <v>24</v>
      </c>
      <c r="D21" s="206"/>
    </row>
    <row r="22" ht="25.4" customHeight="1" spans="1:4">
      <c r="A22" s="238" t="s">
        <v>25</v>
      </c>
      <c r="B22" s="195">
        <v>51125620.59</v>
      </c>
      <c r="C22" s="197" t="s">
        <v>26</v>
      </c>
      <c r="D22" s="195">
        <v>51125620.59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22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30"/>
      <c r="B1" s="30"/>
      <c r="C1" s="30"/>
      <c r="D1" s="30"/>
      <c r="E1" s="30"/>
      <c r="F1" s="30"/>
    </row>
    <row r="2" ht="15.75" customHeight="1" spans="6:6">
      <c r="F2" s="142" t="s">
        <v>325</v>
      </c>
    </row>
    <row r="3" ht="28.5" customHeight="1" spans="1:6">
      <c r="A3" s="32" t="s">
        <v>326</v>
      </c>
      <c r="B3" s="32"/>
      <c r="C3" s="32"/>
      <c r="D3" s="32"/>
      <c r="E3" s="32"/>
      <c r="F3" s="32"/>
    </row>
    <row r="4" ht="15" customHeight="1" spans="1:6">
      <c r="A4" s="143" t="str">
        <f>"单位名称："&amp;"玉溪市中心血站"</f>
        <v>单位名称：玉溪市中心血站</v>
      </c>
      <c r="B4" s="144"/>
      <c r="C4" s="144"/>
      <c r="D4" s="104"/>
      <c r="E4" s="104"/>
      <c r="F4" s="145" t="s">
        <v>2</v>
      </c>
    </row>
    <row r="5" ht="18.75" customHeight="1" spans="1:6">
      <c r="A5" s="37" t="s">
        <v>113</v>
      </c>
      <c r="B5" s="37" t="s">
        <v>50</v>
      </c>
      <c r="C5" s="37" t="s">
        <v>51</v>
      </c>
      <c r="D5" s="38" t="s">
        <v>327</v>
      </c>
      <c r="E5" s="146"/>
      <c r="F5" s="146"/>
    </row>
    <row r="6" ht="30" customHeight="1" spans="1:6">
      <c r="A6" s="44"/>
      <c r="B6" s="44"/>
      <c r="C6" s="44"/>
      <c r="D6" s="38" t="s">
        <v>31</v>
      </c>
      <c r="E6" s="146" t="s">
        <v>59</v>
      </c>
      <c r="F6" s="146" t="s">
        <v>60</v>
      </c>
    </row>
    <row r="7" ht="16.5" customHeight="1" spans="1:6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</row>
    <row r="8" ht="20.25" customHeight="1" spans="1:6">
      <c r="A8" s="52"/>
      <c r="B8" s="52"/>
      <c r="C8" s="52"/>
      <c r="D8" s="25"/>
      <c r="E8" s="147"/>
      <c r="F8" s="147"/>
    </row>
    <row r="9" ht="17.25" customHeight="1" spans="1:6">
      <c r="A9" s="148" t="s">
        <v>254</v>
      </c>
      <c r="B9" s="149"/>
      <c r="C9" s="149" t="s">
        <v>254</v>
      </c>
      <c r="D9" s="147"/>
      <c r="E9" s="147"/>
      <c r="F9" s="147"/>
    </row>
    <row r="10" customHeight="1" spans="1:4">
      <c r="A10" s="56" t="s">
        <v>328</v>
      </c>
      <c r="B10" s="56"/>
      <c r="C10" s="150"/>
      <c r="D10" s="151"/>
    </row>
    <row r="12" customHeight="1" spans="2:2">
      <c r="B12" s="1"/>
    </row>
    <row r="13" customHeight="1" spans="2:2">
      <c r="B13" s="1"/>
    </row>
    <row r="18" customHeight="1" spans="2:4">
      <c r="B18" s="1"/>
      <c r="D18" s="1"/>
    </row>
    <row r="20" customHeight="1" spans="2:2">
      <c r="B20" s="1"/>
    </row>
    <row r="21" customHeight="1" spans="2:2">
      <c r="B21" s="1"/>
    </row>
    <row r="22" customHeight="1" spans="2:4">
      <c r="B22" s="1"/>
      <c r="D22" s="1"/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2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3.5" customHeight="1" spans="15:17">
      <c r="O2" s="120"/>
      <c r="P2" s="120"/>
      <c r="Q2" s="140" t="s">
        <v>329</v>
      </c>
    </row>
    <row r="3" ht="27.75" customHeight="1" spans="1:17">
      <c r="A3" s="100" t="s">
        <v>330</v>
      </c>
      <c r="B3" s="32"/>
      <c r="C3" s="32"/>
      <c r="D3" s="32"/>
      <c r="E3" s="32"/>
      <c r="F3" s="32"/>
      <c r="G3" s="32"/>
      <c r="H3" s="32"/>
      <c r="I3" s="32"/>
      <c r="J3" s="32"/>
      <c r="K3" s="123"/>
      <c r="L3" s="32"/>
      <c r="M3" s="32"/>
      <c r="N3" s="32"/>
      <c r="O3" s="123"/>
      <c r="P3" s="123"/>
      <c r="Q3" s="32"/>
    </row>
    <row r="4" ht="18.75" customHeight="1" spans="1:17">
      <c r="A4" s="133" t="str">
        <f>"单位名称："&amp;"玉溪市中心血站"</f>
        <v>单位名称：玉溪市中心血站</v>
      </c>
      <c r="B4" s="35"/>
      <c r="C4" s="35"/>
      <c r="D4" s="35"/>
      <c r="E4" s="35"/>
      <c r="F4" s="35"/>
      <c r="G4" s="35"/>
      <c r="H4" s="35"/>
      <c r="I4" s="35"/>
      <c r="J4" s="35"/>
      <c r="O4" s="124"/>
      <c r="P4" s="124"/>
      <c r="Q4" s="141" t="s">
        <v>104</v>
      </c>
    </row>
    <row r="5" ht="15.75" customHeight="1" spans="1:17">
      <c r="A5" s="37" t="s">
        <v>331</v>
      </c>
      <c r="B5" s="105" t="s">
        <v>332</v>
      </c>
      <c r="C5" s="105" t="s">
        <v>333</v>
      </c>
      <c r="D5" s="105" t="s">
        <v>334</v>
      </c>
      <c r="E5" s="105" t="s">
        <v>335</v>
      </c>
      <c r="F5" s="105" t="s">
        <v>336</v>
      </c>
      <c r="G5" s="106" t="s">
        <v>120</v>
      </c>
      <c r="H5" s="106"/>
      <c r="I5" s="106"/>
      <c r="J5" s="106"/>
      <c r="K5" s="107"/>
      <c r="L5" s="106"/>
      <c r="M5" s="106"/>
      <c r="N5" s="106"/>
      <c r="O5" s="127"/>
      <c r="P5" s="107"/>
      <c r="Q5" s="128"/>
    </row>
    <row r="6" ht="17.25" customHeight="1" spans="1:17">
      <c r="A6" s="40"/>
      <c r="B6" s="108"/>
      <c r="C6" s="108"/>
      <c r="D6" s="108"/>
      <c r="E6" s="108"/>
      <c r="F6" s="108"/>
      <c r="G6" s="108" t="s">
        <v>31</v>
      </c>
      <c r="H6" s="108" t="s">
        <v>34</v>
      </c>
      <c r="I6" s="108" t="s">
        <v>337</v>
      </c>
      <c r="J6" s="108" t="s">
        <v>338</v>
      </c>
      <c r="K6" s="109" t="s">
        <v>339</v>
      </c>
      <c r="L6" s="129" t="s">
        <v>340</v>
      </c>
      <c r="M6" s="129"/>
      <c r="N6" s="129"/>
      <c r="O6" s="130"/>
      <c r="P6" s="131"/>
      <c r="Q6" s="110"/>
    </row>
    <row r="7" ht="54" customHeight="1" spans="1:17">
      <c r="A7" s="43"/>
      <c r="B7" s="110"/>
      <c r="C7" s="110"/>
      <c r="D7" s="110"/>
      <c r="E7" s="110"/>
      <c r="F7" s="110"/>
      <c r="G7" s="110"/>
      <c r="H7" s="110" t="s">
        <v>33</v>
      </c>
      <c r="I7" s="110"/>
      <c r="J7" s="110"/>
      <c r="K7" s="111"/>
      <c r="L7" s="110" t="s">
        <v>33</v>
      </c>
      <c r="M7" s="110" t="s">
        <v>44</v>
      </c>
      <c r="N7" s="110" t="s">
        <v>127</v>
      </c>
      <c r="O7" s="132" t="s">
        <v>40</v>
      </c>
      <c r="P7" s="111" t="s">
        <v>41</v>
      </c>
      <c r="Q7" s="110" t="s">
        <v>42</v>
      </c>
    </row>
    <row r="8" ht="15" customHeight="1" spans="1:17">
      <c r="A8" s="92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5">
        <v>7</v>
      </c>
      <c r="H8" s="135">
        <v>8</v>
      </c>
      <c r="I8" s="135">
        <v>9</v>
      </c>
      <c r="J8" s="135">
        <v>10</v>
      </c>
      <c r="K8" s="13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</row>
    <row r="9" ht="21" customHeight="1" spans="1:17">
      <c r="A9" s="115" t="s">
        <v>45</v>
      </c>
      <c r="B9" s="116"/>
      <c r="C9" s="116"/>
      <c r="D9" s="116"/>
      <c r="E9" s="136"/>
      <c r="F9" s="137">
        <v>264000</v>
      </c>
      <c r="G9" s="96">
        <v>392800</v>
      </c>
      <c r="H9" s="96">
        <v>327800</v>
      </c>
      <c r="I9" s="96"/>
      <c r="J9" s="96"/>
      <c r="K9" s="96"/>
      <c r="L9" s="96">
        <v>65000</v>
      </c>
      <c r="M9" s="96">
        <v>65000</v>
      </c>
      <c r="N9" s="96"/>
      <c r="O9" s="96"/>
      <c r="P9" s="96"/>
      <c r="Q9" s="96"/>
    </row>
    <row r="10" ht="21" customHeight="1" spans="1:17">
      <c r="A10" s="115" t="str">
        <f>"      "&amp;"公车购置及运维费"</f>
        <v>      公车购置及运维费</v>
      </c>
      <c r="B10" s="116" t="s">
        <v>341</v>
      </c>
      <c r="C10" s="116" t="str">
        <f>"C23000000"&amp;"  "&amp;"商务服务"</f>
        <v>C23000000  商务服务</v>
      </c>
      <c r="D10" s="138" t="s">
        <v>342</v>
      </c>
      <c r="E10" s="139">
        <v>1</v>
      </c>
      <c r="F10" s="25"/>
      <c r="G10" s="96">
        <v>68800</v>
      </c>
      <c r="H10" s="96">
        <v>68800</v>
      </c>
      <c r="I10" s="96"/>
      <c r="J10" s="96"/>
      <c r="K10" s="96"/>
      <c r="L10" s="96"/>
      <c r="M10" s="96"/>
      <c r="N10" s="96"/>
      <c r="O10" s="96"/>
      <c r="P10" s="96"/>
      <c r="Q10" s="96"/>
    </row>
    <row r="11" ht="21" customHeight="1" spans="1:17">
      <c r="A11" s="115" t="str">
        <f>"      "&amp;"工作业务（公务用车运维费）经费"</f>
        <v>      工作业务（公务用车运维费）经费</v>
      </c>
      <c r="B11" s="116" t="s">
        <v>341</v>
      </c>
      <c r="C11" s="116" t="str">
        <f>"C23000000"&amp;"  "&amp;"商务服务"</f>
        <v>C23000000  商务服务</v>
      </c>
      <c r="D11" s="138" t="s">
        <v>342</v>
      </c>
      <c r="E11" s="139">
        <v>1</v>
      </c>
      <c r="F11" s="25"/>
      <c r="G11" s="96">
        <v>60000</v>
      </c>
      <c r="H11" s="96">
        <v>60000</v>
      </c>
      <c r="I11" s="96"/>
      <c r="J11" s="96"/>
      <c r="K11" s="96"/>
      <c r="L11" s="96"/>
      <c r="M11" s="96"/>
      <c r="N11" s="96"/>
      <c r="O11" s="96"/>
      <c r="P11" s="96"/>
      <c r="Q11" s="96"/>
    </row>
    <row r="12" customHeight="1" spans="1:17">
      <c r="A12" s="115" t="str">
        <f>"      "&amp;"物业管理费"</f>
        <v>      物业管理费</v>
      </c>
      <c r="B12" s="116" t="s">
        <v>343</v>
      </c>
      <c r="C12" s="116" t="str">
        <f>"C21000000"&amp;"  "&amp;"房地产服务"</f>
        <v>C21000000  房地产服务</v>
      </c>
      <c r="D12" s="138" t="s">
        <v>342</v>
      </c>
      <c r="E12" s="139">
        <v>1</v>
      </c>
      <c r="F12" s="25">
        <v>199000</v>
      </c>
      <c r="G12" s="96">
        <v>199000</v>
      </c>
      <c r="H12" s="96">
        <v>199000</v>
      </c>
      <c r="I12" s="96"/>
      <c r="J12" s="96"/>
      <c r="K12" s="96"/>
      <c r="L12" s="96"/>
      <c r="M12" s="96"/>
      <c r="N12" s="96"/>
      <c r="O12" s="96"/>
      <c r="P12" s="96"/>
      <c r="Q12" s="96"/>
    </row>
    <row r="13" customHeight="1" spans="1:17">
      <c r="A13" s="115" t="str">
        <f>"      "&amp;"血站事业收入专项资金"</f>
        <v>      血站事业收入专项资金</v>
      </c>
      <c r="B13" s="116" t="s">
        <v>344</v>
      </c>
      <c r="C13" s="116" t="str">
        <f>"A02000000"&amp;"  "&amp;"设备"</f>
        <v>A02000000  设备</v>
      </c>
      <c r="D13" s="138" t="s">
        <v>342</v>
      </c>
      <c r="E13" s="139">
        <v>1</v>
      </c>
      <c r="F13" s="25">
        <v>3000</v>
      </c>
      <c r="G13" s="96">
        <v>3000</v>
      </c>
      <c r="H13" s="96"/>
      <c r="I13" s="96"/>
      <c r="J13" s="96"/>
      <c r="K13" s="96"/>
      <c r="L13" s="96">
        <v>3000</v>
      </c>
      <c r="M13" s="96">
        <v>3000</v>
      </c>
      <c r="N13" s="96"/>
      <c r="O13" s="96"/>
      <c r="P13" s="96"/>
      <c r="Q13" s="96"/>
    </row>
    <row r="14" customHeight="1" spans="1:17">
      <c r="A14" s="115" t="str">
        <f>"      "&amp;"血站事业收入专项资金"</f>
        <v>      血站事业收入专项资金</v>
      </c>
      <c r="B14" s="116" t="s">
        <v>345</v>
      </c>
      <c r="C14" s="116" t="str">
        <f>"A05000000"&amp;"  "&amp;"家具和用具"</f>
        <v>A05000000  家具和用具</v>
      </c>
      <c r="D14" s="138" t="s">
        <v>342</v>
      </c>
      <c r="E14" s="139">
        <v>1</v>
      </c>
      <c r="F14" s="25">
        <v>62000</v>
      </c>
      <c r="G14" s="96">
        <v>62000</v>
      </c>
      <c r="H14" s="96"/>
      <c r="I14" s="96"/>
      <c r="J14" s="96"/>
      <c r="K14" s="96"/>
      <c r="L14" s="96">
        <v>62000</v>
      </c>
      <c r="M14" s="96">
        <v>62000</v>
      </c>
      <c r="N14" s="96"/>
      <c r="O14" s="96"/>
      <c r="P14" s="96"/>
      <c r="Q14" s="96"/>
    </row>
    <row r="15" customHeight="1" spans="1:17">
      <c r="A15" s="117" t="s">
        <v>254</v>
      </c>
      <c r="B15" s="118"/>
      <c r="C15" s="118"/>
      <c r="D15" s="118"/>
      <c r="E15" s="136"/>
      <c r="F15" s="137">
        <v>264000</v>
      </c>
      <c r="G15" s="96">
        <v>392800</v>
      </c>
      <c r="H15" s="96">
        <v>327800</v>
      </c>
      <c r="I15" s="96"/>
      <c r="J15" s="96"/>
      <c r="K15" s="96"/>
      <c r="L15" s="96">
        <v>65000</v>
      </c>
      <c r="M15" s="96">
        <v>65000</v>
      </c>
      <c r="N15" s="96"/>
      <c r="O15" s="96"/>
      <c r="P15" s="96"/>
      <c r="Q15" s="96"/>
    </row>
    <row r="18" customHeight="1" spans="2:4">
      <c r="B18" s="1"/>
      <c r="D18" s="1"/>
    </row>
    <row r="20" customHeight="1" spans="2:2">
      <c r="B20" s="1"/>
    </row>
    <row r="21" customHeight="1" spans="2:2">
      <c r="B21" s="1"/>
    </row>
    <row r="22" customHeight="1" spans="2:4">
      <c r="B22" s="1"/>
      <c r="D22" s="1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2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ht="13.5" customHeight="1" spans="1:14">
      <c r="A2" s="98"/>
      <c r="B2" s="98"/>
      <c r="C2" s="98"/>
      <c r="D2" s="98"/>
      <c r="E2" s="98"/>
      <c r="F2" s="98"/>
      <c r="G2" s="98"/>
      <c r="H2" s="99"/>
      <c r="I2" s="98"/>
      <c r="J2" s="98"/>
      <c r="K2" s="98"/>
      <c r="L2" s="120"/>
      <c r="M2" s="121"/>
      <c r="N2" s="122" t="s">
        <v>346</v>
      </c>
    </row>
    <row r="3" ht="27.75" customHeight="1" spans="1:14">
      <c r="A3" s="100" t="s">
        <v>347</v>
      </c>
      <c r="B3" s="101"/>
      <c r="C3" s="101"/>
      <c r="D3" s="101"/>
      <c r="E3" s="101"/>
      <c r="F3" s="101"/>
      <c r="G3" s="101"/>
      <c r="H3" s="102"/>
      <c r="I3" s="101"/>
      <c r="J3" s="101"/>
      <c r="K3" s="101"/>
      <c r="L3" s="123"/>
      <c r="M3" s="102"/>
      <c r="N3" s="101"/>
    </row>
    <row r="4" ht="18.75" customHeight="1" spans="1:14">
      <c r="A4" s="103" t="str">
        <f>"单位名称："&amp;"玉溪市中心血站"</f>
        <v>单位名称：玉溪市中心血站</v>
      </c>
      <c r="B4" s="104"/>
      <c r="C4" s="104"/>
      <c r="D4" s="104"/>
      <c r="E4" s="104"/>
      <c r="F4" s="104"/>
      <c r="G4" s="104"/>
      <c r="H4" s="99"/>
      <c r="I4" s="98"/>
      <c r="J4" s="98"/>
      <c r="K4" s="98"/>
      <c r="L4" s="124"/>
      <c r="M4" s="125"/>
      <c r="N4" s="126" t="s">
        <v>104</v>
      </c>
    </row>
    <row r="5" ht="15.75" customHeight="1" spans="1:14">
      <c r="A5" s="37" t="s">
        <v>331</v>
      </c>
      <c r="B5" s="105" t="s">
        <v>348</v>
      </c>
      <c r="C5" s="105" t="s">
        <v>349</v>
      </c>
      <c r="D5" s="106" t="s">
        <v>120</v>
      </c>
      <c r="E5" s="106"/>
      <c r="F5" s="106"/>
      <c r="G5" s="106"/>
      <c r="H5" s="107"/>
      <c r="I5" s="106"/>
      <c r="J5" s="106"/>
      <c r="K5" s="106"/>
      <c r="L5" s="127"/>
      <c r="M5" s="107"/>
      <c r="N5" s="128"/>
    </row>
    <row r="6" ht="17.25" customHeight="1" spans="1:14">
      <c r="A6" s="40"/>
      <c r="B6" s="108"/>
      <c r="C6" s="108"/>
      <c r="D6" s="108" t="s">
        <v>31</v>
      </c>
      <c r="E6" s="108" t="s">
        <v>34</v>
      </c>
      <c r="F6" s="108" t="s">
        <v>337</v>
      </c>
      <c r="G6" s="108" t="s">
        <v>338</v>
      </c>
      <c r="H6" s="109" t="s">
        <v>339</v>
      </c>
      <c r="I6" s="129" t="s">
        <v>340</v>
      </c>
      <c r="J6" s="129"/>
      <c r="K6" s="129"/>
      <c r="L6" s="130"/>
      <c r="M6" s="131"/>
      <c r="N6" s="110"/>
    </row>
    <row r="7" ht="54" customHeight="1" spans="1:14">
      <c r="A7" s="43"/>
      <c r="B7" s="110"/>
      <c r="C7" s="110"/>
      <c r="D7" s="110"/>
      <c r="E7" s="110"/>
      <c r="F7" s="110"/>
      <c r="G7" s="110"/>
      <c r="H7" s="111"/>
      <c r="I7" s="110" t="s">
        <v>33</v>
      </c>
      <c r="J7" s="110" t="s">
        <v>44</v>
      </c>
      <c r="K7" s="110" t="s">
        <v>127</v>
      </c>
      <c r="L7" s="132" t="s">
        <v>40</v>
      </c>
      <c r="M7" s="111" t="s">
        <v>41</v>
      </c>
      <c r="N7" s="110" t="s">
        <v>42</v>
      </c>
    </row>
    <row r="8" ht="15" customHeight="1" spans="1:14">
      <c r="A8" s="112">
        <v>1</v>
      </c>
      <c r="B8" s="113">
        <v>2</v>
      </c>
      <c r="C8" s="113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</row>
    <row r="9" ht="21" customHeight="1" spans="1:14">
      <c r="A9" s="115"/>
      <c r="B9" s="116"/>
      <c r="C9" s="11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ht="21" customHeight="1" spans="1:14">
      <c r="A10" s="115"/>
      <c r="B10" s="116"/>
      <c r="C10" s="11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ht="21" customHeight="1" spans="1:14">
      <c r="A11" s="117" t="s">
        <v>254</v>
      </c>
      <c r="B11" s="118"/>
      <c r="C11" s="119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customHeight="1" spans="1:14">
      <c r="A12" s="56" t="s">
        <v>328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customHeight="1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customHeight="1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customHeight="1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customHeight="1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8" customHeight="1" spans="2:4">
      <c r="B18" s="1"/>
      <c r="D18" s="1"/>
    </row>
    <row r="20" customHeight="1" spans="2:2">
      <c r="B20" s="1"/>
    </row>
    <row r="21" customHeight="1" spans="2:2">
      <c r="B21" s="1"/>
    </row>
    <row r="22" customHeight="1" spans="2:4">
      <c r="B22" s="1"/>
      <c r="D22" s="1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A2" sqref="A2:N2"/>
    </sheetView>
  </sheetViews>
  <sheetFormatPr defaultColWidth="9.14166666666667" defaultRowHeight="14.25" customHeight="1"/>
  <cols>
    <col min="1" max="1" width="76.275" style="1" customWidth="1"/>
    <col min="2" max="13" width="17.175" style="1" customWidth="1"/>
    <col min="14" max="14" width="17.0333333333333" style="1" customWidth="1"/>
    <col min="15" max="16384" width="9.14166666666667" style="1"/>
  </cols>
  <sheetData>
    <row r="1" s="1" customFormat="1" ht="13.5" customHeight="1" spans="1:14">
      <c r="A1" s="72" t="s">
        <v>350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82"/>
    </row>
    <row r="2" s="1" customFormat="1" ht="27.75" customHeight="1" spans="1:14">
      <c r="A2" s="83" t="s">
        <v>351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="1" customFormat="1" ht="18" customHeight="1" spans="1:14">
      <c r="A3" s="85" t="str">
        <f>"单位名称："&amp;"玉溪市中心血站"</f>
        <v>单位名称：玉溪市中心血站</v>
      </c>
      <c r="B3" s="86"/>
      <c r="C3" s="86"/>
      <c r="D3" s="87"/>
      <c r="E3" s="88"/>
      <c r="F3" s="88"/>
      <c r="G3" s="88"/>
      <c r="H3" s="88"/>
      <c r="I3" s="88"/>
      <c r="N3" s="97" t="s">
        <v>104</v>
      </c>
    </row>
    <row r="4" s="1" customFormat="1" ht="19.5" customHeight="1" spans="1:14">
      <c r="A4" s="89" t="s">
        <v>352</v>
      </c>
      <c r="B4" s="90" t="s">
        <v>120</v>
      </c>
      <c r="C4" s="91"/>
      <c r="D4" s="91"/>
      <c r="E4" s="90" t="s">
        <v>353</v>
      </c>
      <c r="F4" s="91"/>
      <c r="G4" s="91"/>
      <c r="H4" s="91"/>
      <c r="I4" s="91"/>
      <c r="J4" s="91"/>
      <c r="K4" s="91"/>
      <c r="L4" s="91"/>
      <c r="M4" s="91"/>
      <c r="N4" s="91"/>
    </row>
    <row r="5" s="1" customFormat="1" ht="40.5" customHeight="1" spans="1:14">
      <c r="A5" s="92"/>
      <c r="B5" s="93" t="s">
        <v>31</v>
      </c>
      <c r="C5" s="94" t="s">
        <v>34</v>
      </c>
      <c r="D5" s="95" t="s">
        <v>354</v>
      </c>
      <c r="E5" s="50" t="s">
        <v>355</v>
      </c>
      <c r="F5" s="50" t="s">
        <v>356</v>
      </c>
      <c r="G5" s="50" t="s">
        <v>357</v>
      </c>
      <c r="H5" s="50" t="s">
        <v>358</v>
      </c>
      <c r="I5" s="50" t="s">
        <v>359</v>
      </c>
      <c r="J5" s="50" t="s">
        <v>360</v>
      </c>
      <c r="K5" s="50" t="s">
        <v>361</v>
      </c>
      <c r="L5" s="50" t="s">
        <v>362</v>
      </c>
      <c r="M5" s="50" t="s">
        <v>363</v>
      </c>
      <c r="N5" s="50" t="s">
        <v>364</v>
      </c>
    </row>
    <row r="6" s="1" customFormat="1" ht="19.5" customHeight="1" spans="1:14">
      <c r="A6" s="50">
        <v>1</v>
      </c>
      <c r="B6" s="50">
        <v>2</v>
      </c>
      <c r="C6" s="50">
        <v>3</v>
      </c>
      <c r="D6" s="90">
        <v>4</v>
      </c>
      <c r="E6" s="50">
        <v>5</v>
      </c>
      <c r="F6" s="50">
        <v>6</v>
      </c>
      <c r="G6" s="50">
        <v>7</v>
      </c>
      <c r="H6" s="90">
        <v>8</v>
      </c>
      <c r="I6" s="50">
        <v>9</v>
      </c>
      <c r="J6" s="50">
        <v>10</v>
      </c>
      <c r="K6" s="50">
        <v>11</v>
      </c>
      <c r="L6" s="90">
        <v>12</v>
      </c>
      <c r="M6" s="50">
        <v>13</v>
      </c>
      <c r="N6" s="50">
        <v>14</v>
      </c>
    </row>
    <row r="7" s="1" customFormat="1" ht="20.25" customHeight="1" spans="1:14">
      <c r="A7" s="52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="1" customFormat="1" ht="20.25" customHeight="1" spans="1:14">
      <c r="A8" s="52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="1" customFormat="1" ht="20.25" customHeight="1" spans="1:14">
      <c r="A9" s="80" t="s">
        <v>31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customHeight="1" spans="1:1">
      <c r="A10" s="56" t="s">
        <v>328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tabSelected="1" workbookViewId="0">
      <pane ySplit="1" topLeftCell="A2" activePane="bottomLeft" state="frozen"/>
      <selection/>
      <selection pane="bottomLeft" activeCell="A2" sqref="A2:J2"/>
    </sheetView>
  </sheetViews>
  <sheetFormatPr defaultColWidth="9.14166666666667" defaultRowHeight="12" customHeight="1" outlineLevelRow="7"/>
  <cols>
    <col min="1" max="1" width="34.2833333333333" style="1" customWidth="1"/>
    <col min="2" max="2" width="29" style="1" customWidth="1"/>
    <col min="3" max="3" width="17.175" style="1" customWidth="1"/>
    <col min="4" max="4" width="21.0333333333333" style="1" customWidth="1"/>
    <col min="5" max="5" width="23.575" style="1" customWidth="1"/>
    <col min="6" max="6" width="11.2833333333333" style="1" customWidth="1"/>
    <col min="7" max="7" width="10.3166666666667" style="1" customWidth="1"/>
    <col min="8" max="8" width="9.31666666666667" style="1" customWidth="1"/>
    <col min="9" max="9" width="13.425" style="1" customWidth="1"/>
    <col min="10" max="10" width="27.45" style="1" customWidth="1"/>
    <col min="11" max="16384" width="9.14166666666667" style="1"/>
  </cols>
  <sheetData>
    <row r="1" s="1" customFormat="1" customHeight="1" spans="1:10">
      <c r="A1" s="72" t="s">
        <v>365</v>
      </c>
      <c r="B1" s="72"/>
      <c r="C1" s="72"/>
      <c r="D1" s="72"/>
      <c r="E1" s="72"/>
      <c r="F1" s="72"/>
      <c r="G1" s="72"/>
      <c r="H1" s="72"/>
      <c r="I1" s="72"/>
      <c r="J1" s="82"/>
    </row>
    <row r="2" s="1" customFormat="1" ht="28.5" customHeight="1" spans="1:10">
      <c r="A2" s="73" t="s">
        <v>366</v>
      </c>
      <c r="B2" s="74"/>
      <c r="C2" s="74"/>
      <c r="D2" s="74"/>
      <c r="E2" s="74"/>
      <c r="F2" s="75"/>
      <c r="G2" s="74"/>
      <c r="H2" s="75"/>
      <c r="I2" s="75"/>
      <c r="J2" s="74"/>
    </row>
    <row r="3" s="1" customFormat="1" ht="15" customHeight="1" spans="1:1">
      <c r="A3" s="6" t="str">
        <f>"单位名称："&amp;"玉溪市中心血站"</f>
        <v>单位名称：玉溪市中心血站</v>
      </c>
    </row>
    <row r="4" s="1" customFormat="1" ht="14.25" customHeight="1" spans="1:10">
      <c r="A4" s="76" t="s">
        <v>257</v>
      </c>
      <c r="B4" s="76" t="s">
        <v>258</v>
      </c>
      <c r="C4" s="76" t="s">
        <v>259</v>
      </c>
      <c r="D4" s="76" t="s">
        <v>260</v>
      </c>
      <c r="E4" s="76" t="s">
        <v>261</v>
      </c>
      <c r="F4" s="77" t="s">
        <v>262</v>
      </c>
      <c r="G4" s="76" t="s">
        <v>263</v>
      </c>
      <c r="H4" s="77" t="s">
        <v>264</v>
      </c>
      <c r="I4" s="77" t="s">
        <v>265</v>
      </c>
      <c r="J4" s="76" t="s">
        <v>266</v>
      </c>
    </row>
    <row r="5" s="1" customFormat="1" ht="14.25" customHeight="1" spans="1:10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7">
        <v>6</v>
      </c>
      <c r="G5" s="76">
        <v>7</v>
      </c>
      <c r="H5" s="77">
        <v>8</v>
      </c>
      <c r="I5" s="77">
        <v>9</v>
      </c>
      <c r="J5" s="76">
        <v>10</v>
      </c>
    </row>
    <row r="6" s="1" customFormat="1" ht="15" customHeight="1" spans="1:10">
      <c r="A6" s="78"/>
      <c r="B6" s="79"/>
      <c r="C6" s="79"/>
      <c r="D6" s="79"/>
      <c r="E6" s="80"/>
      <c r="F6" s="81"/>
      <c r="G6" s="80"/>
      <c r="H6" s="81"/>
      <c r="I6" s="81"/>
      <c r="J6" s="80"/>
    </row>
    <row r="7" s="1" customFormat="1" ht="33.75" customHeight="1" spans="1:10">
      <c r="A7" s="78"/>
      <c r="B7" s="78"/>
      <c r="C7" s="78"/>
      <c r="D7" s="78"/>
      <c r="E7" s="78"/>
      <c r="F7" s="78"/>
      <c r="G7" s="52"/>
      <c r="H7" s="78"/>
      <c r="I7" s="78"/>
      <c r="J7" s="78"/>
    </row>
    <row r="8" customHeight="1" spans="1:1">
      <c r="A8" s="56" t="s">
        <v>328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25"/>
  <sheetViews>
    <sheetView showZeros="0" workbookViewId="0">
      <pane ySplit="1" topLeftCell="A10" activePane="bottomLeft" state="frozen"/>
      <selection/>
      <selection pane="bottomLeft" activeCell="A3" sqref="A3:H3"/>
    </sheetView>
  </sheetViews>
  <sheetFormatPr defaultColWidth="8.85" defaultRowHeight="15" customHeight="1" outlineLevelCol="7"/>
  <cols>
    <col min="1" max="1" width="36.0333333333333" style="1" customWidth="1"/>
    <col min="2" max="2" width="19.7416666666667" style="1" customWidth="1"/>
    <col min="3" max="3" width="33.3166666666667" style="1" customWidth="1"/>
    <col min="4" max="4" width="34.7416666666667" style="1" customWidth="1"/>
    <col min="5" max="6" width="8.98333333333333" style="1" customWidth="1"/>
    <col min="7" max="8" width="15.1333333333333" style="1" customWidth="1"/>
    <col min="9" max="16384" width="8.85" style="1"/>
  </cols>
  <sheetData>
    <row r="1" s="1" customFormat="1" ht="18.75" customHeight="1" spans="1:8">
      <c r="A1" s="64" t="s">
        <v>367</v>
      </c>
      <c r="B1" s="64"/>
      <c r="C1" s="64"/>
      <c r="D1" s="64"/>
      <c r="E1" s="64"/>
      <c r="F1" s="64"/>
      <c r="G1" s="64"/>
      <c r="H1" s="64"/>
    </row>
    <row r="2" s="1" customFormat="1" ht="28.5" customHeight="1" spans="1:8">
      <c r="A2" s="65" t="s">
        <v>368</v>
      </c>
      <c r="B2" s="65"/>
      <c r="C2" s="65"/>
      <c r="D2" s="65"/>
      <c r="E2" s="65"/>
      <c r="F2" s="65"/>
      <c r="G2" s="65"/>
      <c r="H2" s="65"/>
    </row>
    <row r="3" s="1" customFormat="1" ht="18.75" customHeight="1" spans="1:1">
      <c r="A3" s="6" t="str">
        <f>"单位名称："&amp;"玉溪市中心血站"</f>
        <v>单位名称：玉溪市中心血站</v>
      </c>
    </row>
    <row r="4" s="1" customFormat="1" ht="18.75" customHeight="1" spans="1:8">
      <c r="A4" s="66" t="s">
        <v>113</v>
      </c>
      <c r="B4" s="66" t="s">
        <v>369</v>
      </c>
      <c r="C4" s="66" t="s">
        <v>370</v>
      </c>
      <c r="D4" s="66" t="s">
        <v>371</v>
      </c>
      <c r="E4" s="66" t="s">
        <v>372</v>
      </c>
      <c r="F4" s="66" t="s">
        <v>373</v>
      </c>
      <c r="G4" s="66"/>
      <c r="H4" s="66"/>
    </row>
    <row r="5" s="1" customFormat="1" ht="18.75" customHeight="1" spans="1:8">
      <c r="A5" s="66"/>
      <c r="B5" s="66"/>
      <c r="C5" s="66"/>
      <c r="D5" s="66"/>
      <c r="E5" s="66"/>
      <c r="F5" s="66" t="s">
        <v>335</v>
      </c>
      <c r="G5" s="66" t="s">
        <v>374</v>
      </c>
      <c r="H5" s="66" t="s">
        <v>375</v>
      </c>
    </row>
    <row r="6" s="1" customFormat="1" ht="18.75" customHeight="1" spans="1:8">
      <c r="A6" s="67" t="s">
        <v>99</v>
      </c>
      <c r="B6" s="67" t="s">
        <v>61</v>
      </c>
      <c r="C6" s="67" t="s">
        <v>46</v>
      </c>
      <c r="D6" s="67" t="s">
        <v>47</v>
      </c>
      <c r="E6" s="67" t="s">
        <v>100</v>
      </c>
      <c r="F6" s="67" t="s">
        <v>101</v>
      </c>
      <c r="G6" s="67" t="s">
        <v>376</v>
      </c>
      <c r="H6" s="67" t="s">
        <v>377</v>
      </c>
    </row>
    <row r="7" s="1" customFormat="1" ht="18" customHeight="1" spans="1:8">
      <c r="A7" s="68" t="s">
        <v>45</v>
      </c>
      <c r="B7" s="68" t="s">
        <v>378</v>
      </c>
      <c r="C7" s="68" t="s">
        <v>379</v>
      </c>
      <c r="D7" s="68" t="s">
        <v>380</v>
      </c>
      <c r="E7" s="69" t="s">
        <v>381</v>
      </c>
      <c r="F7" s="70">
        <v>1</v>
      </c>
      <c r="G7" s="71">
        <v>8000</v>
      </c>
      <c r="H7" s="71">
        <v>8000</v>
      </c>
    </row>
    <row r="8" s="1" customFormat="1" ht="18" customHeight="1" spans="1:8">
      <c r="A8" s="68" t="s">
        <v>45</v>
      </c>
      <c r="B8" s="68" t="s">
        <v>378</v>
      </c>
      <c r="C8" s="68" t="s">
        <v>382</v>
      </c>
      <c r="D8" s="68" t="s">
        <v>383</v>
      </c>
      <c r="E8" s="69" t="s">
        <v>381</v>
      </c>
      <c r="F8" s="70">
        <v>1</v>
      </c>
      <c r="G8" s="71">
        <v>15000</v>
      </c>
      <c r="H8" s="71">
        <v>15000</v>
      </c>
    </row>
    <row r="9" s="1" customFormat="1" ht="18" customHeight="1" spans="1:8">
      <c r="A9" s="68" t="s">
        <v>45</v>
      </c>
      <c r="B9" s="68" t="s">
        <v>378</v>
      </c>
      <c r="C9" s="68" t="s">
        <v>382</v>
      </c>
      <c r="D9" s="68" t="s">
        <v>384</v>
      </c>
      <c r="E9" s="69" t="s">
        <v>381</v>
      </c>
      <c r="F9" s="70">
        <v>1</v>
      </c>
      <c r="G9" s="71">
        <v>40000</v>
      </c>
      <c r="H9" s="71">
        <v>40000</v>
      </c>
    </row>
    <row r="10" s="1" customFormat="1" ht="18" customHeight="1" spans="1:8">
      <c r="A10" s="68" t="s">
        <v>45</v>
      </c>
      <c r="B10" s="68" t="s">
        <v>378</v>
      </c>
      <c r="C10" s="68" t="s">
        <v>379</v>
      </c>
      <c r="D10" s="68" t="s">
        <v>385</v>
      </c>
      <c r="E10" s="69" t="s">
        <v>381</v>
      </c>
      <c r="F10" s="70">
        <v>1</v>
      </c>
      <c r="G10" s="71">
        <v>1000000</v>
      </c>
      <c r="H10" s="71">
        <v>1000000</v>
      </c>
    </row>
    <row r="11" s="1" customFormat="1" ht="18" customHeight="1" spans="1:8">
      <c r="A11" s="68" t="s">
        <v>45</v>
      </c>
      <c r="B11" s="68" t="s">
        <v>378</v>
      </c>
      <c r="C11" s="68" t="s">
        <v>386</v>
      </c>
      <c r="D11" s="68" t="s">
        <v>387</v>
      </c>
      <c r="E11" s="69" t="s">
        <v>381</v>
      </c>
      <c r="F11" s="70">
        <v>1</v>
      </c>
      <c r="G11" s="71">
        <v>2600000</v>
      </c>
      <c r="H11" s="71">
        <v>2600000</v>
      </c>
    </row>
    <row r="12" s="1" customFormat="1" ht="18" customHeight="1" spans="1:8">
      <c r="A12" s="68" t="s">
        <v>45</v>
      </c>
      <c r="B12" s="68" t="s">
        <v>378</v>
      </c>
      <c r="C12" s="68" t="s">
        <v>388</v>
      </c>
      <c r="D12" s="68" t="s">
        <v>389</v>
      </c>
      <c r="E12" s="69" t="s">
        <v>381</v>
      </c>
      <c r="F12" s="70">
        <v>1</v>
      </c>
      <c r="G12" s="71">
        <v>15000</v>
      </c>
      <c r="H12" s="71">
        <v>15000</v>
      </c>
    </row>
    <row r="13" s="1" customFormat="1" ht="18" customHeight="1" spans="1:8">
      <c r="A13" s="68" t="s">
        <v>45</v>
      </c>
      <c r="B13" s="68" t="s">
        <v>378</v>
      </c>
      <c r="C13" s="68" t="s">
        <v>382</v>
      </c>
      <c r="D13" s="68" t="s">
        <v>390</v>
      </c>
      <c r="E13" s="69" t="s">
        <v>381</v>
      </c>
      <c r="F13" s="70">
        <v>1</v>
      </c>
      <c r="G13" s="71">
        <v>250000</v>
      </c>
      <c r="H13" s="71">
        <v>250000</v>
      </c>
    </row>
    <row r="14" s="1" customFormat="1" ht="18" customHeight="1" spans="1:8">
      <c r="A14" s="68" t="s">
        <v>45</v>
      </c>
      <c r="B14" s="68" t="s">
        <v>378</v>
      </c>
      <c r="C14" s="68" t="s">
        <v>379</v>
      </c>
      <c r="D14" s="68" t="s">
        <v>391</v>
      </c>
      <c r="E14" s="69" t="s">
        <v>381</v>
      </c>
      <c r="F14" s="70">
        <v>1</v>
      </c>
      <c r="G14" s="71">
        <v>2000000</v>
      </c>
      <c r="H14" s="71">
        <v>2000000</v>
      </c>
    </row>
    <row r="15" s="1" customFormat="1" ht="18" customHeight="1" spans="1:8">
      <c r="A15" s="68" t="s">
        <v>45</v>
      </c>
      <c r="B15" s="68" t="s">
        <v>378</v>
      </c>
      <c r="C15" s="68" t="s">
        <v>392</v>
      </c>
      <c r="D15" s="68" t="s">
        <v>393</v>
      </c>
      <c r="E15" s="69" t="s">
        <v>381</v>
      </c>
      <c r="F15" s="70">
        <v>1</v>
      </c>
      <c r="G15" s="71">
        <v>3000</v>
      </c>
      <c r="H15" s="71">
        <v>3000</v>
      </c>
    </row>
    <row r="16" s="1" customFormat="1" ht="18" customHeight="1" spans="1:8">
      <c r="A16" s="68" t="s">
        <v>45</v>
      </c>
      <c r="B16" s="68" t="s">
        <v>378</v>
      </c>
      <c r="C16" s="68" t="s">
        <v>382</v>
      </c>
      <c r="D16" s="68" t="s">
        <v>394</v>
      </c>
      <c r="E16" s="69" t="s">
        <v>381</v>
      </c>
      <c r="F16" s="70">
        <v>1</v>
      </c>
      <c r="G16" s="71">
        <v>12000</v>
      </c>
      <c r="H16" s="71">
        <v>12000</v>
      </c>
    </row>
    <row r="17" s="1" customFormat="1" ht="18" customHeight="1" spans="1:8">
      <c r="A17" s="68" t="s">
        <v>45</v>
      </c>
      <c r="B17" s="68" t="s">
        <v>378</v>
      </c>
      <c r="C17" s="68" t="s">
        <v>382</v>
      </c>
      <c r="D17" s="68" t="s">
        <v>395</v>
      </c>
      <c r="E17" s="69" t="s">
        <v>381</v>
      </c>
      <c r="F17" s="70">
        <v>1</v>
      </c>
      <c r="G17" s="71">
        <v>10000</v>
      </c>
      <c r="H17" s="71">
        <v>10000</v>
      </c>
    </row>
    <row r="18" s="1" customFormat="1" ht="18" customHeight="1" spans="1:8">
      <c r="A18" s="68" t="s">
        <v>45</v>
      </c>
      <c r="B18" s="68" t="s">
        <v>378</v>
      </c>
      <c r="C18" s="68" t="s">
        <v>382</v>
      </c>
      <c r="D18" s="68" t="s">
        <v>396</v>
      </c>
      <c r="E18" s="69" t="s">
        <v>381</v>
      </c>
      <c r="F18" s="70">
        <v>1</v>
      </c>
      <c r="G18" s="71">
        <v>40000</v>
      </c>
      <c r="H18" s="71">
        <v>40000</v>
      </c>
    </row>
    <row r="19" s="1" customFormat="1" ht="18" customHeight="1" spans="1:8">
      <c r="A19" s="68" t="s">
        <v>45</v>
      </c>
      <c r="B19" s="68" t="s">
        <v>378</v>
      </c>
      <c r="C19" s="68" t="s">
        <v>382</v>
      </c>
      <c r="D19" s="68" t="s">
        <v>397</v>
      </c>
      <c r="E19" s="69" t="s">
        <v>381</v>
      </c>
      <c r="F19" s="70">
        <v>1</v>
      </c>
      <c r="G19" s="71">
        <v>70000</v>
      </c>
      <c r="H19" s="71">
        <v>70000</v>
      </c>
    </row>
    <row r="20" s="1" customFormat="1" ht="18" customHeight="1" spans="1:8">
      <c r="A20" s="68" t="s">
        <v>45</v>
      </c>
      <c r="B20" s="68" t="s">
        <v>398</v>
      </c>
      <c r="C20" s="68" t="s">
        <v>399</v>
      </c>
      <c r="D20" s="68" t="s">
        <v>400</v>
      </c>
      <c r="E20" s="69" t="s">
        <v>401</v>
      </c>
      <c r="F20" s="70">
        <v>4</v>
      </c>
      <c r="G20" s="71">
        <v>800</v>
      </c>
      <c r="H20" s="71">
        <v>3200</v>
      </c>
    </row>
    <row r="21" s="1" customFormat="1" ht="18" customHeight="1" spans="1:8">
      <c r="A21" s="68" t="s">
        <v>45</v>
      </c>
      <c r="B21" s="68" t="s">
        <v>398</v>
      </c>
      <c r="C21" s="68" t="s">
        <v>402</v>
      </c>
      <c r="D21" s="68" t="s">
        <v>403</v>
      </c>
      <c r="E21" s="69" t="s">
        <v>381</v>
      </c>
      <c r="F21" s="70">
        <v>8</v>
      </c>
      <c r="G21" s="71">
        <v>660</v>
      </c>
      <c r="H21" s="71">
        <v>5280</v>
      </c>
    </row>
    <row r="22" s="1" customFormat="1" ht="18" customHeight="1" spans="1:8">
      <c r="A22" s="68" t="s">
        <v>45</v>
      </c>
      <c r="B22" s="68" t="s">
        <v>398</v>
      </c>
      <c r="C22" s="68" t="s">
        <v>404</v>
      </c>
      <c r="D22" s="68" t="s">
        <v>405</v>
      </c>
      <c r="E22" s="69" t="s">
        <v>381</v>
      </c>
      <c r="F22" s="70">
        <v>96</v>
      </c>
      <c r="G22" s="71">
        <v>360</v>
      </c>
      <c r="H22" s="71">
        <v>34560</v>
      </c>
    </row>
    <row r="23" s="1" customFormat="1" ht="18" customHeight="1" spans="1:8">
      <c r="A23" s="68" t="s">
        <v>45</v>
      </c>
      <c r="B23" s="68" t="s">
        <v>398</v>
      </c>
      <c r="C23" s="68" t="s">
        <v>406</v>
      </c>
      <c r="D23" s="68" t="s">
        <v>407</v>
      </c>
      <c r="E23" s="69" t="s">
        <v>401</v>
      </c>
      <c r="F23" s="70">
        <v>48</v>
      </c>
      <c r="G23" s="71">
        <v>280</v>
      </c>
      <c r="H23" s="71">
        <v>13440</v>
      </c>
    </row>
    <row r="24" s="1" customFormat="1" ht="18" customHeight="1" spans="1:8">
      <c r="A24" s="68" t="s">
        <v>45</v>
      </c>
      <c r="B24" s="68" t="s">
        <v>398</v>
      </c>
      <c r="C24" s="68" t="s">
        <v>408</v>
      </c>
      <c r="D24" s="68" t="s">
        <v>409</v>
      </c>
      <c r="E24" s="69" t="s">
        <v>381</v>
      </c>
      <c r="F24" s="70">
        <v>6</v>
      </c>
      <c r="G24" s="71">
        <v>800</v>
      </c>
      <c r="H24" s="71">
        <v>4800</v>
      </c>
    </row>
    <row r="25" s="1" customFormat="1" ht="18" customHeight="1" spans="1:8">
      <c r="A25" s="69" t="s">
        <v>31</v>
      </c>
      <c r="B25" s="69"/>
      <c r="C25" s="69"/>
      <c r="D25" s="69"/>
      <c r="E25" s="69"/>
      <c r="F25" s="70">
        <v>175</v>
      </c>
      <c r="G25" s="71"/>
      <c r="H25" s="71">
        <v>6124280</v>
      </c>
    </row>
  </sheetData>
  <mergeCells count="10">
    <mergeCell ref="A1:H1"/>
    <mergeCell ref="A2:H2"/>
    <mergeCell ref="A3:H3"/>
    <mergeCell ref="F4:H4"/>
    <mergeCell ref="A25:E25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2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13.5" customHeight="1" spans="4:11">
      <c r="D2" s="31"/>
      <c r="E2" s="31"/>
      <c r="F2" s="31"/>
      <c r="G2" s="31"/>
      <c r="K2" s="58" t="s">
        <v>410</v>
      </c>
    </row>
    <row r="3" ht="27.75" customHeight="1" spans="1:11">
      <c r="A3" s="32" t="s">
        <v>411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ht="13.5" customHeight="1" spans="1:11">
      <c r="A4" s="33" t="str">
        <f>"单位名称："&amp;"玉溪市中心血站"</f>
        <v>单位名称：玉溪市中心血站</v>
      </c>
      <c r="B4" s="34"/>
      <c r="C4" s="34"/>
      <c r="D4" s="34"/>
      <c r="E4" s="34"/>
      <c r="F4" s="34"/>
      <c r="G4" s="34"/>
      <c r="H4" s="35"/>
      <c r="I4" s="35"/>
      <c r="J4" s="35"/>
      <c r="K4" s="59" t="s">
        <v>104</v>
      </c>
    </row>
    <row r="5" ht="21.75" customHeight="1" spans="1:11">
      <c r="A5" s="36" t="s">
        <v>215</v>
      </c>
      <c r="B5" s="36" t="s">
        <v>115</v>
      </c>
      <c r="C5" s="36" t="s">
        <v>216</v>
      </c>
      <c r="D5" s="37" t="s">
        <v>116</v>
      </c>
      <c r="E5" s="37" t="s">
        <v>117</v>
      </c>
      <c r="F5" s="37" t="s">
        <v>118</v>
      </c>
      <c r="G5" s="37" t="s">
        <v>119</v>
      </c>
      <c r="H5" s="38" t="s">
        <v>31</v>
      </c>
      <c r="I5" s="60" t="s">
        <v>412</v>
      </c>
      <c r="J5" s="61"/>
      <c r="K5" s="62"/>
    </row>
    <row r="6" ht="21.75" customHeight="1" spans="1:11">
      <c r="A6" s="39"/>
      <c r="B6" s="39"/>
      <c r="C6" s="39"/>
      <c r="D6" s="40"/>
      <c r="E6" s="40"/>
      <c r="F6" s="40"/>
      <c r="G6" s="40"/>
      <c r="H6" s="41"/>
      <c r="I6" s="37" t="s">
        <v>34</v>
      </c>
      <c r="J6" s="37" t="s">
        <v>35</v>
      </c>
      <c r="K6" s="37" t="s">
        <v>36</v>
      </c>
    </row>
    <row r="7" ht="40.5" customHeight="1" spans="1:11">
      <c r="A7" s="42"/>
      <c r="B7" s="42"/>
      <c r="C7" s="42"/>
      <c r="D7" s="43"/>
      <c r="E7" s="43"/>
      <c r="F7" s="43"/>
      <c r="G7" s="43"/>
      <c r="H7" s="44"/>
      <c r="I7" s="43" t="s">
        <v>33</v>
      </c>
      <c r="J7" s="43"/>
      <c r="K7" s="43"/>
    </row>
    <row r="8" ht="15" customHeight="1" spans="1:11">
      <c r="A8" s="45">
        <v>1</v>
      </c>
      <c r="B8" s="46"/>
      <c r="C8" s="46"/>
      <c r="D8" s="47"/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63">
        <v>10</v>
      </c>
      <c r="K8" s="63">
        <v>11</v>
      </c>
    </row>
    <row r="9" ht="30.65" customHeight="1" spans="1:11">
      <c r="A9" s="48"/>
      <c r="B9" s="49"/>
      <c r="C9" s="50">
        <v>3</v>
      </c>
      <c r="D9" s="50">
        <v>4</v>
      </c>
      <c r="E9" s="48"/>
      <c r="F9" s="48"/>
      <c r="G9" s="48"/>
      <c r="H9" s="51"/>
      <c r="I9" s="51"/>
      <c r="J9" s="51"/>
      <c r="K9" s="51"/>
    </row>
    <row r="10" ht="30.65" customHeight="1" spans="1:11">
      <c r="A10" s="49"/>
      <c r="B10" s="49"/>
      <c r="C10" s="52"/>
      <c r="D10" s="52"/>
      <c r="E10" s="49"/>
      <c r="F10" s="49"/>
      <c r="G10" s="49"/>
      <c r="H10" s="51"/>
      <c r="I10" s="51"/>
      <c r="J10" s="51"/>
      <c r="K10" s="51"/>
    </row>
    <row r="11" ht="18.75" customHeight="1" spans="1:11">
      <c r="A11" s="53" t="s">
        <v>254</v>
      </c>
      <c r="B11" s="54"/>
      <c r="C11" s="54"/>
      <c r="D11" s="54"/>
      <c r="E11" s="54"/>
      <c r="F11" s="54"/>
      <c r="G11" s="55"/>
      <c r="H11" s="51"/>
      <c r="I11" s="51"/>
      <c r="J11" s="51"/>
      <c r="K11" s="51"/>
    </row>
    <row r="12" customHeight="1" spans="1:2">
      <c r="A12" s="56" t="s">
        <v>328</v>
      </c>
      <c r="B12" s="57"/>
    </row>
    <row r="13" customHeight="1" spans="2:2">
      <c r="B13" s="1"/>
    </row>
    <row r="18" customHeight="1" spans="2:4">
      <c r="B18" s="1"/>
      <c r="D18" s="1"/>
    </row>
    <row r="20" customHeight="1" spans="2:2">
      <c r="B20" s="1"/>
    </row>
    <row r="21" customHeight="1" spans="2:2">
      <c r="B21" s="1"/>
    </row>
    <row r="22" customHeight="1" spans="2:4">
      <c r="B22" s="1"/>
      <c r="D22" s="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E5" sqref="E5:F6"/>
    </sheetView>
  </sheetViews>
  <sheetFormatPr defaultColWidth="9.14166666666667" defaultRowHeight="14.25" customHeight="1" outlineLevelCol="6"/>
  <cols>
    <col min="1" max="1" width="37.7416666666667" style="1" customWidth="1"/>
    <col min="2" max="2" width="15.5666666666667" style="1" customWidth="1"/>
    <col min="3" max="3" width="57.4166666666667" style="1" customWidth="1"/>
    <col min="4" max="4" width="9.7" style="1" customWidth="1"/>
    <col min="5" max="7" width="19.8416666666667" style="1" customWidth="1"/>
    <col min="8" max="16384" width="9.14166666666667" style="1"/>
  </cols>
  <sheetData>
    <row r="1" s="1" customFormat="1" ht="13.5" customHeight="1" spans="1:7">
      <c r="A1" s="2" t="s">
        <v>413</v>
      </c>
      <c r="B1" s="2"/>
      <c r="C1" s="2"/>
      <c r="D1" s="3"/>
      <c r="E1" s="2"/>
      <c r="F1" s="2"/>
      <c r="G1" s="4"/>
    </row>
    <row r="2" s="1" customFormat="1" ht="27.75" customHeight="1" spans="1:7">
      <c r="A2" s="5" t="s">
        <v>414</v>
      </c>
      <c r="B2" s="5"/>
      <c r="C2" s="5"/>
      <c r="D2" s="5"/>
      <c r="E2" s="5"/>
      <c r="F2" s="5"/>
      <c r="G2" s="5"/>
    </row>
    <row r="3" s="1" customFormat="1" ht="13.5" customHeight="1" spans="1:7">
      <c r="A3" s="6" t="str">
        <f>"单位名称："&amp;"玉溪市中心血站"</f>
        <v>单位名称：玉溪市中心血站</v>
      </c>
      <c r="B3" s="7"/>
      <c r="C3" s="7"/>
      <c r="D3" s="7"/>
      <c r="E3" s="8"/>
      <c r="F3" s="8"/>
      <c r="G3" s="9" t="s">
        <v>104</v>
      </c>
    </row>
    <row r="4" s="1" customFormat="1" ht="21.75" customHeight="1" spans="1:7">
      <c r="A4" s="10" t="s">
        <v>216</v>
      </c>
      <c r="B4" s="10" t="s">
        <v>215</v>
      </c>
      <c r="C4" s="10" t="s">
        <v>115</v>
      </c>
      <c r="D4" s="11" t="s">
        <v>415</v>
      </c>
      <c r="E4" s="12" t="s">
        <v>34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416</v>
      </c>
      <c r="F5" s="11" t="s">
        <v>417</v>
      </c>
      <c r="G5" s="11" t="s">
        <v>418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="1" customFormat="1" ht="21" customHeight="1" spans="1:7">
      <c r="A8" s="22" t="s">
        <v>45</v>
      </c>
      <c r="B8" s="23"/>
      <c r="C8" s="23"/>
      <c r="D8" s="24"/>
      <c r="E8" s="25">
        <v>30000</v>
      </c>
      <c r="F8" s="25"/>
      <c r="G8" s="25"/>
    </row>
    <row r="9" s="1" customFormat="1" ht="21" customHeight="1" spans="1:7">
      <c r="A9" s="22"/>
      <c r="B9" s="22" t="s">
        <v>419</v>
      </c>
      <c r="C9" s="22" t="s">
        <v>248</v>
      </c>
      <c r="D9" s="26" t="s">
        <v>420</v>
      </c>
      <c r="E9" s="25">
        <v>30000</v>
      </c>
      <c r="F9" s="25"/>
      <c r="G9" s="25"/>
    </row>
    <row r="10" s="1" customFormat="1" ht="21" customHeight="1" spans="1:7">
      <c r="A10" s="27" t="s">
        <v>31</v>
      </c>
      <c r="B10" s="28"/>
      <c r="C10" s="28"/>
      <c r="D10" s="29"/>
      <c r="E10" s="25">
        <v>30000</v>
      </c>
      <c r="F10" s="25"/>
      <c r="G10" s="25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22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ht="12" customHeight="1" spans="1:18">
      <c r="A2" s="1"/>
      <c r="J2" s="220"/>
      <c r="R2" s="58" t="s">
        <v>27</v>
      </c>
    </row>
    <row r="3" ht="36" customHeight="1" spans="1:19">
      <c r="A3" s="207" t="s">
        <v>28</v>
      </c>
      <c r="B3" s="32"/>
      <c r="C3" s="32"/>
      <c r="D3" s="32"/>
      <c r="E3" s="32"/>
      <c r="F3" s="32"/>
      <c r="G3" s="32"/>
      <c r="H3" s="32"/>
      <c r="I3" s="32"/>
      <c r="J3" s="123"/>
      <c r="K3" s="32"/>
      <c r="L3" s="32"/>
      <c r="M3" s="32"/>
      <c r="N3" s="32"/>
      <c r="O3" s="32"/>
      <c r="P3" s="32"/>
      <c r="Q3" s="32"/>
      <c r="R3" s="32"/>
      <c r="S3" s="32"/>
    </row>
    <row r="4" ht="20.25" customHeight="1" spans="1:19">
      <c r="A4" s="133" t="str">
        <f>"单位名称："&amp;"玉溪市中心血站"</f>
        <v>单位名称：玉溪市中心血站</v>
      </c>
      <c r="B4" s="35"/>
      <c r="C4" s="35"/>
      <c r="D4" s="35"/>
      <c r="E4" s="35"/>
      <c r="F4" s="35"/>
      <c r="G4" s="35"/>
      <c r="H4" s="35"/>
      <c r="I4" s="35"/>
      <c r="J4" s="221"/>
      <c r="K4" s="35"/>
      <c r="L4" s="35"/>
      <c r="M4" s="35"/>
      <c r="N4" s="59"/>
      <c r="O4" s="59"/>
      <c r="P4" s="59"/>
      <c r="Q4" s="59"/>
      <c r="R4" s="59" t="s">
        <v>2</v>
      </c>
      <c r="S4" s="59" t="s">
        <v>2</v>
      </c>
    </row>
    <row r="5" ht="18.75" customHeight="1" spans="1:19">
      <c r="A5" s="208" t="s">
        <v>29</v>
      </c>
      <c r="B5" s="209" t="s">
        <v>30</v>
      </c>
      <c r="C5" s="209" t="s">
        <v>31</v>
      </c>
      <c r="D5" s="210" t="s">
        <v>32</v>
      </c>
      <c r="E5" s="211"/>
      <c r="F5" s="211"/>
      <c r="G5" s="211"/>
      <c r="H5" s="211"/>
      <c r="I5" s="211"/>
      <c r="J5" s="222"/>
      <c r="K5" s="211"/>
      <c r="L5" s="211"/>
      <c r="M5" s="211"/>
      <c r="N5" s="223"/>
      <c r="O5" s="223" t="s">
        <v>20</v>
      </c>
      <c r="P5" s="223"/>
      <c r="Q5" s="223"/>
      <c r="R5" s="223"/>
      <c r="S5" s="223"/>
    </row>
    <row r="6" ht="18" customHeight="1" spans="1:19">
      <c r="A6" s="212"/>
      <c r="B6" s="213"/>
      <c r="C6" s="213"/>
      <c r="D6" s="213" t="s">
        <v>33</v>
      </c>
      <c r="E6" s="213" t="s">
        <v>34</v>
      </c>
      <c r="F6" s="213" t="s">
        <v>35</v>
      </c>
      <c r="G6" s="213" t="s">
        <v>36</v>
      </c>
      <c r="H6" s="213" t="s">
        <v>37</v>
      </c>
      <c r="I6" s="224" t="s">
        <v>38</v>
      </c>
      <c r="J6" s="225"/>
      <c r="K6" s="224" t="s">
        <v>39</v>
      </c>
      <c r="L6" s="224" t="s">
        <v>40</v>
      </c>
      <c r="M6" s="224" t="s">
        <v>41</v>
      </c>
      <c r="N6" s="226" t="s">
        <v>42</v>
      </c>
      <c r="O6" s="227" t="s">
        <v>33</v>
      </c>
      <c r="P6" s="227" t="s">
        <v>34</v>
      </c>
      <c r="Q6" s="227" t="s">
        <v>35</v>
      </c>
      <c r="R6" s="227" t="s">
        <v>36</v>
      </c>
      <c r="S6" s="227" t="s">
        <v>43</v>
      </c>
    </row>
    <row r="7" ht="29.25" customHeight="1" spans="1:19">
      <c r="A7" s="214"/>
      <c r="B7" s="215"/>
      <c r="C7" s="215"/>
      <c r="D7" s="215"/>
      <c r="E7" s="215"/>
      <c r="F7" s="215"/>
      <c r="G7" s="215"/>
      <c r="H7" s="215"/>
      <c r="I7" s="228" t="s">
        <v>33</v>
      </c>
      <c r="J7" s="228" t="s">
        <v>44</v>
      </c>
      <c r="K7" s="228" t="s">
        <v>39</v>
      </c>
      <c r="L7" s="228" t="s">
        <v>40</v>
      </c>
      <c r="M7" s="228" t="s">
        <v>41</v>
      </c>
      <c r="N7" s="228" t="s">
        <v>42</v>
      </c>
      <c r="O7" s="228"/>
      <c r="P7" s="228"/>
      <c r="Q7" s="228"/>
      <c r="R7" s="228"/>
      <c r="S7" s="228"/>
    </row>
    <row r="8" ht="16.5" customHeight="1" spans="1:19">
      <c r="A8" s="216">
        <v>1</v>
      </c>
      <c r="B8" s="217"/>
      <c r="C8" s="217"/>
      <c r="D8" s="217"/>
      <c r="E8" s="216">
        <v>5</v>
      </c>
      <c r="F8" s="45">
        <v>6</v>
      </c>
      <c r="G8" s="45">
        <v>7</v>
      </c>
      <c r="H8" s="216">
        <v>8</v>
      </c>
      <c r="I8" s="45">
        <v>9</v>
      </c>
      <c r="J8" s="63">
        <v>10</v>
      </c>
      <c r="K8" s="63">
        <v>11</v>
      </c>
      <c r="L8" s="229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</row>
    <row r="9" ht="31.4" customHeight="1" spans="1:19">
      <c r="A9" s="48">
        <v>131007</v>
      </c>
      <c r="B9" s="170" t="s">
        <v>45</v>
      </c>
      <c r="C9" s="204" t="s">
        <v>46</v>
      </c>
      <c r="D9" s="204" t="s">
        <v>47</v>
      </c>
      <c r="E9" s="71">
        <v>8461243.79</v>
      </c>
      <c r="F9" s="206"/>
      <c r="G9" s="206"/>
      <c r="H9" s="206"/>
      <c r="I9" s="171">
        <v>34600736</v>
      </c>
      <c r="J9" s="71">
        <v>34600736</v>
      </c>
      <c r="K9" s="206"/>
      <c r="L9" s="206"/>
      <c r="M9" s="206"/>
      <c r="N9" s="206"/>
      <c r="O9" s="171">
        <v>8063640.8</v>
      </c>
      <c r="P9" s="171">
        <v>5520000</v>
      </c>
      <c r="Q9" s="206"/>
      <c r="R9" s="206"/>
      <c r="S9" s="171">
        <v>2543640.8</v>
      </c>
    </row>
    <row r="10" ht="16.5" customHeight="1" spans="1:19">
      <c r="A10" s="218" t="s">
        <v>31</v>
      </c>
      <c r="B10" s="219"/>
      <c r="C10" s="171">
        <v>51125620.59</v>
      </c>
      <c r="D10" s="171">
        <v>43061979.79</v>
      </c>
      <c r="E10" s="71">
        <v>8461243.79</v>
      </c>
      <c r="F10" s="206"/>
      <c r="G10" s="206"/>
      <c r="H10" s="206"/>
      <c r="I10" s="171">
        <v>34600736</v>
      </c>
      <c r="J10" s="71">
        <v>34600736</v>
      </c>
      <c r="K10" s="206"/>
      <c r="L10" s="206"/>
      <c r="M10" s="206"/>
      <c r="N10" s="206"/>
      <c r="O10" s="171">
        <v>8063640.8</v>
      </c>
      <c r="P10" s="171">
        <v>5520000</v>
      </c>
      <c r="Q10" s="206"/>
      <c r="R10" s="206"/>
      <c r="S10" s="171">
        <v>2543640.8</v>
      </c>
    </row>
    <row r="12" customHeight="1" spans="2:2">
      <c r="B12" s="1"/>
    </row>
    <row r="13" customHeight="1" spans="2:2">
      <c r="B13" s="1"/>
    </row>
    <row r="18" customHeight="1" spans="2:4">
      <c r="B18" s="1"/>
      <c r="D18" s="1"/>
    </row>
    <row r="20" customHeight="1" spans="2:2">
      <c r="B20" s="1"/>
    </row>
    <row r="21" customHeight="1" spans="2:2">
      <c r="B21" s="1"/>
    </row>
    <row r="22" customHeight="1" spans="2:4">
      <c r="B22" s="1"/>
      <c r="D22" s="1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0"/>
  <sheetViews>
    <sheetView showZeros="0" workbookViewId="0">
      <pane ySplit="1" topLeftCell="A2" activePane="bottomLeft" state="frozen"/>
      <selection/>
      <selection pane="bottomLeft" activeCell="A9" sqref="A9:O30"/>
    </sheetView>
  </sheetViews>
  <sheetFormatPr defaultColWidth="9.14166666666667" defaultRowHeight="14.25" customHeight="1"/>
  <cols>
    <col min="1" max="1" width="14.275" customWidth="1"/>
    <col min="2" max="2" width="53.1333333333333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ht="15.75" customHeight="1" spans="15:15">
      <c r="O2" s="142" t="s">
        <v>48</v>
      </c>
    </row>
    <row r="3" ht="28.5" customHeight="1" spans="1:15">
      <c r="A3" s="32" t="s">
        <v>49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ht="15" customHeight="1" spans="1:15">
      <c r="A4" s="143" t="str">
        <f>"单位名称："&amp;"玉溪市中心血站"</f>
        <v>单位名称：玉溪市中心血站</v>
      </c>
      <c r="B4" s="144"/>
      <c r="C4" s="104"/>
      <c r="D4" s="104"/>
      <c r="E4" s="104"/>
      <c r="F4" s="104"/>
      <c r="G4" s="35"/>
      <c r="H4" s="104"/>
      <c r="I4" s="104"/>
      <c r="J4" s="35"/>
      <c r="K4" s="104"/>
      <c r="L4" s="104"/>
      <c r="M4" s="35"/>
      <c r="N4" s="35"/>
      <c r="O4" s="145" t="s">
        <v>2</v>
      </c>
    </row>
    <row r="5" ht="18.75" customHeight="1" spans="1:15">
      <c r="A5" s="37" t="s">
        <v>50</v>
      </c>
      <c r="B5" s="37" t="s">
        <v>51</v>
      </c>
      <c r="C5" s="38" t="s">
        <v>31</v>
      </c>
      <c r="D5" s="146" t="s">
        <v>34</v>
      </c>
      <c r="E5" s="146"/>
      <c r="F5" s="146"/>
      <c r="G5" s="202" t="s">
        <v>35</v>
      </c>
      <c r="H5" s="37" t="s">
        <v>36</v>
      </c>
      <c r="I5" s="37" t="s">
        <v>52</v>
      </c>
      <c r="J5" s="60" t="s">
        <v>53</v>
      </c>
      <c r="K5" s="106" t="s">
        <v>54</v>
      </c>
      <c r="L5" s="106" t="s">
        <v>55</v>
      </c>
      <c r="M5" s="106" t="s">
        <v>56</v>
      </c>
      <c r="N5" s="106" t="s">
        <v>57</v>
      </c>
      <c r="O5" s="128" t="s">
        <v>58</v>
      </c>
    </row>
    <row r="6" ht="30" customHeight="1" spans="1:15">
      <c r="A6" s="44"/>
      <c r="B6" s="44"/>
      <c r="C6" s="44"/>
      <c r="D6" s="146" t="s">
        <v>33</v>
      </c>
      <c r="E6" s="146" t="s">
        <v>59</v>
      </c>
      <c r="F6" s="146" t="s">
        <v>60</v>
      </c>
      <c r="G6" s="44"/>
      <c r="H6" s="44"/>
      <c r="I6" s="44"/>
      <c r="J6" s="146" t="s">
        <v>33</v>
      </c>
      <c r="K6" s="132" t="s">
        <v>54</v>
      </c>
      <c r="L6" s="132" t="s">
        <v>55</v>
      </c>
      <c r="M6" s="132" t="s">
        <v>56</v>
      </c>
      <c r="N6" s="132" t="s">
        <v>57</v>
      </c>
      <c r="O6" s="132" t="s">
        <v>58</v>
      </c>
    </row>
    <row r="7" ht="16.5" customHeight="1" spans="1:15">
      <c r="A7" s="146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54">
        <v>8</v>
      </c>
      <c r="I7" s="154">
        <v>9</v>
      </c>
      <c r="J7" s="154">
        <v>10</v>
      </c>
      <c r="K7" s="154">
        <v>11</v>
      </c>
      <c r="L7" s="154">
        <v>12</v>
      </c>
      <c r="M7" s="154">
        <v>13</v>
      </c>
      <c r="N7" s="154">
        <v>14</v>
      </c>
      <c r="O7" s="146">
        <v>15</v>
      </c>
    </row>
    <row r="8" ht="20.25" customHeight="1" spans="1:15">
      <c r="A8" s="48"/>
      <c r="B8" s="203" t="s">
        <v>61</v>
      </c>
      <c r="C8" s="204" t="s">
        <v>46</v>
      </c>
      <c r="D8" s="204" t="s">
        <v>47</v>
      </c>
      <c r="E8" s="205"/>
      <c r="F8" s="205"/>
      <c r="G8" s="206"/>
      <c r="H8" s="205"/>
      <c r="I8" s="205"/>
      <c r="J8" s="205"/>
      <c r="K8" s="205"/>
      <c r="L8" s="205"/>
      <c r="M8" s="206"/>
      <c r="N8" s="205"/>
      <c r="O8" s="205"/>
    </row>
    <row r="9" ht="17.25" customHeight="1" spans="1:15">
      <c r="A9" s="170" t="s">
        <v>62</v>
      </c>
      <c r="B9" s="170" t="str">
        <f>"        "&amp;"社会保障和就业支出"</f>
        <v>        社会保障和就业支出</v>
      </c>
      <c r="C9" s="71">
        <v>864576</v>
      </c>
      <c r="D9" s="71">
        <v>864576</v>
      </c>
      <c r="E9" s="71">
        <v>864576</v>
      </c>
      <c r="F9" s="71"/>
      <c r="G9" s="71"/>
      <c r="H9" s="71"/>
      <c r="I9" s="71"/>
      <c r="J9" s="71"/>
      <c r="K9" s="71"/>
      <c r="L9" s="71"/>
      <c r="M9" s="71"/>
      <c r="N9" s="71"/>
      <c r="O9" s="71"/>
    </row>
    <row r="10" customHeight="1" spans="1:15">
      <c r="A10" s="187" t="s">
        <v>63</v>
      </c>
      <c r="B10" s="187" t="str">
        <f>"        "&amp;"行政事业单位养老支出"</f>
        <v>        行政事业单位养老支出</v>
      </c>
      <c r="C10" s="71">
        <v>864576</v>
      </c>
      <c r="D10" s="71">
        <v>864576</v>
      </c>
      <c r="E10" s="71">
        <v>864576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customHeight="1" spans="1:15">
      <c r="A11" s="188" t="s">
        <v>64</v>
      </c>
      <c r="B11" s="188" t="str">
        <f>"        "&amp;"事业单位离退休"</f>
        <v>        事业单位离退休</v>
      </c>
      <c r="C11" s="71">
        <v>324000</v>
      </c>
      <c r="D11" s="71">
        <v>324000</v>
      </c>
      <c r="E11" s="71">
        <v>324000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customHeight="1" spans="1:15">
      <c r="A12" s="188" t="s">
        <v>65</v>
      </c>
      <c r="B12" s="188" t="str">
        <f>"        "&amp;"机关事业单位基本养老保险缴费支出"</f>
        <v>        机关事业单位基本养老保险缴费支出</v>
      </c>
      <c r="C12" s="71">
        <v>540576</v>
      </c>
      <c r="D12" s="71">
        <v>540576</v>
      </c>
      <c r="E12" s="71">
        <v>540576</v>
      </c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ht="27" customHeight="1" spans="1:15">
      <c r="A13" s="170" t="s">
        <v>66</v>
      </c>
      <c r="B13" s="170" t="str">
        <f>"        "&amp;"卫生健康支出"</f>
        <v>        卫生健康支出</v>
      </c>
      <c r="C13" s="71">
        <v>49660768.59</v>
      </c>
      <c r="D13" s="71">
        <v>12516391.79</v>
      </c>
      <c r="E13" s="71">
        <v>6966391.79</v>
      </c>
      <c r="F13" s="71">
        <v>5550000</v>
      </c>
      <c r="G13" s="71"/>
      <c r="H13" s="71"/>
      <c r="I13" s="71"/>
      <c r="J13" s="71">
        <v>37144376.8</v>
      </c>
      <c r="K13" s="71">
        <v>37144376.8</v>
      </c>
      <c r="L13" s="71"/>
      <c r="M13" s="71"/>
      <c r="N13" s="71"/>
      <c r="O13" s="71"/>
    </row>
    <row r="14" customHeight="1" spans="1:15">
      <c r="A14" s="187" t="s">
        <v>67</v>
      </c>
      <c r="B14" s="187" t="str">
        <f>"        "&amp;"公立医院"</f>
        <v>        公立医院</v>
      </c>
      <c r="C14" s="71">
        <v>1200000</v>
      </c>
      <c r="D14" s="71">
        <v>1200000</v>
      </c>
      <c r="E14" s="71"/>
      <c r="F14" s="71">
        <v>1200000</v>
      </c>
      <c r="G14" s="71"/>
      <c r="H14" s="71"/>
      <c r="I14" s="71"/>
      <c r="J14" s="71"/>
      <c r="K14" s="71"/>
      <c r="L14" s="71"/>
      <c r="M14" s="71"/>
      <c r="N14" s="71"/>
      <c r="O14" s="71"/>
    </row>
    <row r="15" customHeight="1" spans="1:15">
      <c r="A15" s="188" t="s">
        <v>68</v>
      </c>
      <c r="B15" s="188" t="str">
        <f>"        "&amp;"其他公立医院支出"</f>
        <v>        其他公立医院支出</v>
      </c>
      <c r="C15" s="71">
        <v>1200000</v>
      </c>
      <c r="D15" s="71">
        <v>1200000</v>
      </c>
      <c r="E15" s="71"/>
      <c r="F15" s="71">
        <v>1200000</v>
      </c>
      <c r="G15" s="71"/>
      <c r="H15" s="71"/>
      <c r="I15" s="71"/>
      <c r="J15" s="71"/>
      <c r="K15" s="71"/>
      <c r="L15" s="71"/>
      <c r="M15" s="71"/>
      <c r="N15" s="71"/>
      <c r="O15" s="71"/>
    </row>
    <row r="16" customHeight="1" spans="1:15">
      <c r="A16" s="187" t="s">
        <v>69</v>
      </c>
      <c r="B16" s="187" t="str">
        <f>"        "&amp;"公共卫生"</f>
        <v>        公共卫生</v>
      </c>
      <c r="C16" s="71">
        <v>43595474.53</v>
      </c>
      <c r="D16" s="71">
        <v>6451097.73</v>
      </c>
      <c r="E16" s="71">
        <v>6421097.73</v>
      </c>
      <c r="F16" s="71">
        <v>30000</v>
      </c>
      <c r="G16" s="71"/>
      <c r="H16" s="71"/>
      <c r="I16" s="71"/>
      <c r="J16" s="71">
        <v>37144376.8</v>
      </c>
      <c r="K16" s="71">
        <v>37144376.8</v>
      </c>
      <c r="L16" s="71"/>
      <c r="M16" s="71"/>
      <c r="N16" s="71"/>
      <c r="O16" s="71"/>
    </row>
    <row r="17" customHeight="1" spans="1:15">
      <c r="A17" s="188" t="s">
        <v>70</v>
      </c>
      <c r="B17" s="188" t="str">
        <f>"        "&amp;"采供血机构"</f>
        <v>        采供血机构</v>
      </c>
      <c r="C17" s="71">
        <v>43565474.53</v>
      </c>
      <c r="D17" s="71">
        <v>6421097.73</v>
      </c>
      <c r="E17" s="71">
        <v>6421097.73</v>
      </c>
      <c r="F17" s="71"/>
      <c r="G17" s="71"/>
      <c r="H17" s="71"/>
      <c r="I17" s="71"/>
      <c r="J17" s="71">
        <v>37144376.8</v>
      </c>
      <c r="K17" s="71">
        <v>37144376.8</v>
      </c>
      <c r="L17" s="71"/>
      <c r="M17" s="71"/>
      <c r="N17" s="71"/>
      <c r="O17" s="71"/>
    </row>
    <row r="18" customHeight="1" spans="1:15">
      <c r="A18" s="188" t="s">
        <v>71</v>
      </c>
      <c r="B18" s="188" t="str">
        <f>"        "&amp;"重大公共卫生服务"</f>
        <v>        重大公共卫生服务</v>
      </c>
      <c r="C18" s="71">
        <v>30000</v>
      </c>
      <c r="D18" s="71">
        <v>30000</v>
      </c>
      <c r="E18" s="71"/>
      <c r="F18" s="71">
        <v>30000</v>
      </c>
      <c r="G18" s="71"/>
      <c r="H18" s="71"/>
      <c r="I18" s="71"/>
      <c r="J18" s="71"/>
      <c r="K18" s="71"/>
      <c r="L18" s="71"/>
      <c r="M18" s="71"/>
      <c r="N18" s="71"/>
      <c r="O18" s="71"/>
    </row>
    <row r="19" customHeight="1" spans="1:15">
      <c r="A19" s="187" t="s">
        <v>72</v>
      </c>
      <c r="B19" s="187" t="str">
        <f>"        "&amp;"行政事业单位医疗"</f>
        <v>        行政事业单位医疗</v>
      </c>
      <c r="C19" s="71">
        <v>545294.06</v>
      </c>
      <c r="D19" s="71">
        <v>545294.06</v>
      </c>
      <c r="E19" s="71">
        <v>545294.06</v>
      </c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customHeight="1" spans="1:15">
      <c r="A20" s="188" t="s">
        <v>73</v>
      </c>
      <c r="B20" s="188" t="str">
        <f>"        "&amp;"行政单位医疗"</f>
        <v>        行政单位医疗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customHeight="1" spans="1:15">
      <c r="A21" s="188" t="s">
        <v>74</v>
      </c>
      <c r="B21" s="188" t="str">
        <f>"        "&amp;"事业单位医疗"</f>
        <v>        事业单位医疗</v>
      </c>
      <c r="C21" s="71">
        <v>301423.8</v>
      </c>
      <c r="D21" s="71">
        <v>301423.8</v>
      </c>
      <c r="E21" s="71">
        <v>301423.8</v>
      </c>
      <c r="F21" s="71"/>
      <c r="G21" s="71"/>
      <c r="H21" s="71"/>
      <c r="I21" s="71"/>
      <c r="J21" s="71"/>
      <c r="K21" s="71"/>
      <c r="L21" s="71"/>
      <c r="M21" s="71"/>
      <c r="N21" s="71"/>
      <c r="O21" s="71"/>
    </row>
    <row r="22" customHeight="1" spans="1:15">
      <c r="A22" s="188" t="s">
        <v>75</v>
      </c>
      <c r="B22" s="188" t="str">
        <f>"        "&amp;"公务员医疗补助"</f>
        <v>        公务员医疗补助</v>
      </c>
      <c r="C22" s="71">
        <v>212130</v>
      </c>
      <c r="D22" s="71">
        <v>212130</v>
      </c>
      <c r="E22" s="71">
        <v>212130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customHeight="1" spans="1:15">
      <c r="A23" s="188" t="s">
        <v>76</v>
      </c>
      <c r="B23" s="188" t="str">
        <f>"        "&amp;"其他行政事业单位医疗支出"</f>
        <v>        其他行政事业单位医疗支出</v>
      </c>
      <c r="C23" s="71">
        <v>31740.26</v>
      </c>
      <c r="D23" s="71">
        <v>31740.26</v>
      </c>
      <c r="E23" s="71">
        <v>31740.26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ht="22" customHeight="1" spans="1:15">
      <c r="A24" s="187" t="s">
        <v>77</v>
      </c>
      <c r="B24" s="187" t="str">
        <f>"        "&amp;"其他卫生健康支出"</f>
        <v>        其他卫生健康支出</v>
      </c>
      <c r="C24" s="71">
        <v>4320000</v>
      </c>
      <c r="D24" s="71">
        <v>4320000</v>
      </c>
      <c r="E24" s="71"/>
      <c r="F24" s="71">
        <v>4320000</v>
      </c>
      <c r="G24" s="71"/>
      <c r="H24" s="71"/>
      <c r="I24" s="71"/>
      <c r="J24" s="71"/>
      <c r="K24" s="71"/>
      <c r="L24" s="71"/>
      <c r="M24" s="71"/>
      <c r="N24" s="71"/>
      <c r="O24" s="71"/>
    </row>
    <row r="25" customHeight="1" spans="1:15">
      <c r="A25" s="188" t="s">
        <v>78</v>
      </c>
      <c r="B25" s="188" t="str">
        <f>"        "&amp;"其他卫生健康支出"</f>
        <v>        其他卫生健康支出</v>
      </c>
      <c r="C25" s="71">
        <v>4320000</v>
      </c>
      <c r="D25" s="71">
        <v>4320000</v>
      </c>
      <c r="E25" s="71"/>
      <c r="F25" s="71">
        <v>4320000</v>
      </c>
      <c r="G25" s="71"/>
      <c r="H25" s="71"/>
      <c r="I25" s="71"/>
      <c r="J25" s="71"/>
      <c r="K25" s="71"/>
      <c r="L25" s="71"/>
      <c r="M25" s="71"/>
      <c r="N25" s="71"/>
      <c r="O25" s="71"/>
    </row>
    <row r="26" customHeight="1" spans="1:15">
      <c r="A26" s="170" t="s">
        <v>79</v>
      </c>
      <c r="B26" s="170" t="str">
        <f>"        "&amp;"住房保障支出"</f>
        <v>        住房保障支出</v>
      </c>
      <c r="C26" s="71">
        <v>600276</v>
      </c>
      <c r="D26" s="71">
        <v>600276</v>
      </c>
      <c r="E26" s="71">
        <v>600276</v>
      </c>
      <c r="F26" s="71"/>
      <c r="G26" s="71"/>
      <c r="H26" s="71"/>
      <c r="I26" s="71"/>
      <c r="J26" s="71"/>
      <c r="K26" s="71"/>
      <c r="L26" s="71"/>
      <c r="M26" s="71"/>
      <c r="N26" s="71"/>
      <c r="O26" s="71"/>
    </row>
    <row r="27" customHeight="1" spans="1:15">
      <c r="A27" s="187" t="s">
        <v>80</v>
      </c>
      <c r="B27" s="187" t="str">
        <f>"        "&amp;"住房改革支出"</f>
        <v>        住房改革支出</v>
      </c>
      <c r="C27" s="71">
        <v>600276</v>
      </c>
      <c r="D27" s="71">
        <v>600276</v>
      </c>
      <c r="E27" s="71">
        <v>600276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customHeight="1" spans="1:15">
      <c r="A28" s="188" t="s">
        <v>81</v>
      </c>
      <c r="B28" s="188" t="str">
        <f>"        "&amp;"住房公积金"</f>
        <v>        住房公积金</v>
      </c>
      <c r="C28" s="71">
        <v>553236</v>
      </c>
      <c r="D28" s="71">
        <v>553236</v>
      </c>
      <c r="E28" s="71">
        <v>553236</v>
      </c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customHeight="1" spans="1:15">
      <c r="A29" s="188" t="s">
        <v>82</v>
      </c>
      <c r="B29" s="188" t="str">
        <f>"        "&amp;"购房补贴"</f>
        <v>        购房补贴</v>
      </c>
      <c r="C29" s="71">
        <v>47040</v>
      </c>
      <c r="D29" s="71">
        <v>47040</v>
      </c>
      <c r="E29" s="71">
        <v>47040</v>
      </c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customHeight="1" spans="1:15">
      <c r="A30" s="169" t="s">
        <v>31</v>
      </c>
      <c r="B30" s="170"/>
      <c r="C30" s="171">
        <v>51125620.59</v>
      </c>
      <c r="D30" s="171">
        <v>13981243.79</v>
      </c>
      <c r="E30" s="171">
        <v>8431243.79</v>
      </c>
      <c r="F30" s="171">
        <v>5550000</v>
      </c>
      <c r="G30" s="171"/>
      <c r="H30" s="171"/>
      <c r="I30" s="171"/>
      <c r="J30" s="171">
        <v>37144376.8</v>
      </c>
      <c r="K30" s="171">
        <v>37144376.8</v>
      </c>
      <c r="L30" s="171"/>
      <c r="M30" s="171"/>
      <c r="N30" s="171"/>
      <c r="O30" s="171"/>
    </row>
  </sheetData>
  <mergeCells count="11">
    <mergeCell ref="A3:O3"/>
    <mergeCell ref="A4:L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30"/>
      <c r="B1" s="30"/>
      <c r="C1" s="30"/>
      <c r="D1" s="30"/>
    </row>
    <row r="2" customHeight="1" spans="4:4">
      <c r="D2" s="140" t="s">
        <v>83</v>
      </c>
    </row>
    <row r="3" ht="31.5" customHeight="1" spans="1:4">
      <c r="A3" s="152" t="s">
        <v>84</v>
      </c>
      <c r="B3" s="189"/>
      <c r="C3" s="189"/>
      <c r="D3" s="189"/>
    </row>
    <row r="4" ht="17.25" customHeight="1" spans="1:4">
      <c r="A4" s="33" t="str">
        <f>"单位名称："&amp;"玉溪市中心血站"</f>
        <v>单位名称：玉溪市中心血站</v>
      </c>
      <c r="B4" s="190"/>
      <c r="C4" s="190"/>
      <c r="D4" s="141" t="s">
        <v>2</v>
      </c>
    </row>
    <row r="5" ht="24.65" customHeight="1" spans="1:4">
      <c r="A5" s="60" t="s">
        <v>3</v>
      </c>
      <c r="B5" s="62"/>
      <c r="C5" s="60" t="s">
        <v>4</v>
      </c>
      <c r="D5" s="62"/>
    </row>
    <row r="6" ht="15.65" customHeight="1" spans="1:4">
      <c r="A6" s="38" t="s">
        <v>5</v>
      </c>
      <c r="B6" s="165" t="s">
        <v>6</v>
      </c>
      <c r="C6" s="38" t="s">
        <v>85</v>
      </c>
      <c r="D6" s="165" t="s">
        <v>6</v>
      </c>
    </row>
    <row r="7" ht="14.15" customHeight="1" spans="1:4">
      <c r="A7" s="44"/>
      <c r="B7" s="43"/>
      <c r="C7" s="44"/>
      <c r="D7" s="43"/>
    </row>
    <row r="8" ht="29.15" customHeight="1" spans="1:4">
      <c r="A8" s="191" t="s">
        <v>86</v>
      </c>
      <c r="B8" s="192"/>
      <c r="C8" s="193" t="s">
        <v>87</v>
      </c>
      <c r="D8" s="192"/>
    </row>
    <row r="9" ht="29.15" customHeight="1" spans="1:4">
      <c r="A9" s="194" t="s">
        <v>88</v>
      </c>
      <c r="B9" s="195">
        <v>8461243.79</v>
      </c>
      <c r="C9" s="196" t="str">
        <f>"（一）"&amp;"社会保障和就业支出"</f>
        <v>（一）社会保障和就业支出</v>
      </c>
      <c r="D9" s="195">
        <v>864576</v>
      </c>
    </row>
    <row r="10" ht="29.15" customHeight="1" spans="1:4">
      <c r="A10" s="194" t="s">
        <v>89</v>
      </c>
      <c r="B10" s="195"/>
      <c r="C10" s="196" t="str">
        <f>"（二）"&amp;"卫生健康支出"</f>
        <v>（二）卫生健康支出</v>
      </c>
      <c r="D10" s="195">
        <v>12516391.79</v>
      </c>
    </row>
    <row r="11" ht="29.15" customHeight="1" spans="1:4">
      <c r="A11" s="194" t="s">
        <v>90</v>
      </c>
      <c r="B11" s="195"/>
      <c r="C11" s="197"/>
      <c r="D11" s="195">
        <v>600276</v>
      </c>
    </row>
    <row r="12" ht="29.15" customHeight="1" spans="1:4">
      <c r="A12" s="198" t="s">
        <v>91</v>
      </c>
      <c r="B12" s="195"/>
      <c r="C12" s="197"/>
      <c r="D12" s="170"/>
    </row>
    <row r="13" ht="29.15" customHeight="1" spans="1:4">
      <c r="A13" s="194" t="s">
        <v>88</v>
      </c>
      <c r="B13" s="195">
        <v>5520000</v>
      </c>
      <c r="C13" s="197"/>
      <c r="D13" s="170"/>
    </row>
    <row r="14" ht="29.15" customHeight="1" spans="1:4">
      <c r="A14" s="199" t="s">
        <v>89</v>
      </c>
      <c r="B14" s="195"/>
      <c r="C14" s="197"/>
      <c r="D14" s="170"/>
    </row>
    <row r="15" ht="29.15" customHeight="1" spans="1:4">
      <c r="A15" s="199" t="s">
        <v>90</v>
      </c>
      <c r="B15" s="195"/>
      <c r="C15" s="197"/>
      <c r="D15" s="170"/>
    </row>
    <row r="16" ht="29.15" customHeight="1" spans="1:4">
      <c r="A16" s="200"/>
      <c r="B16" s="170"/>
      <c r="C16" s="201" t="s">
        <v>92</v>
      </c>
      <c r="D16" s="170"/>
    </row>
    <row r="17" ht="29.15" customHeight="1" spans="1:4">
      <c r="A17" s="200" t="s">
        <v>93</v>
      </c>
      <c r="B17" s="195">
        <v>13981243.79</v>
      </c>
      <c r="C17" s="197" t="s">
        <v>26</v>
      </c>
      <c r="D17" s="195">
        <v>13981243.79</v>
      </c>
    </row>
    <row r="18" customHeight="1" spans="2:4">
      <c r="B18" s="1"/>
      <c r="D18" s="1"/>
    </row>
    <row r="20" customHeight="1" spans="2:2">
      <c r="B20" s="1"/>
    </row>
    <row r="21" customHeight="1" spans="2:2">
      <c r="B21" s="1"/>
    </row>
    <row r="22" customHeight="1" spans="2:4">
      <c r="B22" s="1"/>
      <c r="D22" s="1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pane ySplit="1" topLeftCell="A2" activePane="bottomLeft" state="frozen"/>
      <selection/>
      <selection pane="bottomLeft" activeCell="A4" sqref="A4:E4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30"/>
      <c r="B1" s="30"/>
      <c r="C1" s="30"/>
      <c r="D1" s="30"/>
      <c r="E1" s="30"/>
      <c r="F1" s="30"/>
      <c r="G1" s="30"/>
    </row>
    <row r="2" ht="12" customHeight="1" spans="4:7">
      <c r="D2" s="164"/>
      <c r="F2" s="142"/>
      <c r="G2" s="142" t="s">
        <v>94</v>
      </c>
    </row>
    <row r="3" ht="39" customHeight="1" spans="1:7">
      <c r="A3" s="179" t="s">
        <v>95</v>
      </c>
      <c r="B3" s="179"/>
      <c r="C3" s="179"/>
      <c r="D3" s="179"/>
      <c r="E3" s="179"/>
      <c r="F3" s="179"/>
      <c r="G3" s="179"/>
    </row>
    <row r="4" ht="18" customHeight="1" spans="1:7">
      <c r="A4" s="33" t="str">
        <f>"单位名称："&amp;"玉溪市中心血站"</f>
        <v>单位名称：玉溪市中心血站</v>
      </c>
      <c r="F4" s="145"/>
      <c r="G4" s="145" t="s">
        <v>2</v>
      </c>
    </row>
    <row r="5" ht="20.25" customHeight="1" spans="1:7">
      <c r="A5" s="180" t="s">
        <v>96</v>
      </c>
      <c r="B5" s="181"/>
      <c r="C5" s="182" t="s">
        <v>31</v>
      </c>
      <c r="D5" s="61" t="s">
        <v>59</v>
      </c>
      <c r="E5" s="61"/>
      <c r="F5" s="62"/>
      <c r="G5" s="182" t="s">
        <v>60</v>
      </c>
    </row>
    <row r="6" ht="20.25" customHeight="1" spans="1:7">
      <c r="A6" s="183" t="s">
        <v>50</v>
      </c>
      <c r="B6" s="184" t="s">
        <v>51</v>
      </c>
      <c r="C6" s="185"/>
      <c r="D6" s="185" t="s">
        <v>33</v>
      </c>
      <c r="E6" s="185" t="s">
        <v>97</v>
      </c>
      <c r="F6" s="185" t="s">
        <v>98</v>
      </c>
      <c r="G6" s="185"/>
    </row>
    <row r="7" ht="13.5" customHeight="1" spans="1:7">
      <c r="A7" s="186" t="s">
        <v>99</v>
      </c>
      <c r="B7" s="186" t="s">
        <v>61</v>
      </c>
      <c r="C7" s="186" t="s">
        <v>46</v>
      </c>
      <c r="D7" s="146"/>
      <c r="E7" s="186" t="s">
        <v>47</v>
      </c>
      <c r="F7" s="186" t="s">
        <v>100</v>
      </c>
      <c r="G7" s="186" t="s">
        <v>101</v>
      </c>
    </row>
    <row r="8" ht="18" customHeight="1" spans="1:7">
      <c r="A8" s="170" t="s">
        <v>62</v>
      </c>
      <c r="B8" s="170" t="str">
        <f>"        "&amp;"社会保障和就业支出"</f>
        <v>        社会保障和就业支出</v>
      </c>
      <c r="C8" s="71">
        <v>864576</v>
      </c>
      <c r="D8" s="171">
        <v>864576</v>
      </c>
      <c r="E8" s="71">
        <v>857376</v>
      </c>
      <c r="F8" s="71">
        <v>7200</v>
      </c>
      <c r="G8" s="71"/>
    </row>
    <row r="9" ht="18" customHeight="1" spans="1:7">
      <c r="A9" s="187" t="s">
        <v>63</v>
      </c>
      <c r="B9" s="187" t="str">
        <f>"        "&amp;"行政事业单位养老支出"</f>
        <v>        行政事业单位养老支出</v>
      </c>
      <c r="C9" s="71">
        <v>864576</v>
      </c>
      <c r="D9" s="171">
        <v>864576</v>
      </c>
      <c r="E9" s="71">
        <v>857376</v>
      </c>
      <c r="F9" s="71">
        <v>7200</v>
      </c>
      <c r="G9" s="71"/>
    </row>
    <row r="10" customHeight="1" spans="1:7">
      <c r="A10" s="188" t="s">
        <v>64</v>
      </c>
      <c r="B10" s="188" t="str">
        <f>"        "&amp;"事业单位离退休"</f>
        <v>        事业单位离退休</v>
      </c>
      <c r="C10" s="71">
        <v>324000</v>
      </c>
      <c r="D10" s="171">
        <v>324000</v>
      </c>
      <c r="E10" s="71">
        <v>316800</v>
      </c>
      <c r="F10" s="71">
        <v>7200</v>
      </c>
      <c r="G10" s="71"/>
    </row>
    <row r="11" customHeight="1" spans="1:7">
      <c r="A11" s="188" t="s">
        <v>65</v>
      </c>
      <c r="B11" s="188" t="str">
        <f>"        "&amp;"机关事业单位基本养老保险缴费支出"</f>
        <v>        机关事业单位基本养老保险缴费支出</v>
      </c>
      <c r="C11" s="71">
        <v>540576</v>
      </c>
      <c r="D11" s="171">
        <v>540576</v>
      </c>
      <c r="E11" s="71">
        <v>540576</v>
      </c>
      <c r="F11" s="71"/>
      <c r="G11" s="71"/>
    </row>
    <row r="12" customHeight="1" spans="1:7">
      <c r="A12" s="170" t="s">
        <v>66</v>
      </c>
      <c r="B12" s="170" t="str">
        <f>"        "&amp;"卫生健康支出"</f>
        <v>        卫生健康支出</v>
      </c>
      <c r="C12" s="71">
        <v>12516391.79</v>
      </c>
      <c r="D12" s="171">
        <v>6966391.79</v>
      </c>
      <c r="E12" s="71">
        <v>5831500.99</v>
      </c>
      <c r="F12" s="71">
        <v>1134890.8</v>
      </c>
      <c r="G12" s="71">
        <v>5550000</v>
      </c>
    </row>
    <row r="13" customHeight="1" spans="1:7">
      <c r="A13" s="187" t="s">
        <v>67</v>
      </c>
      <c r="B13" s="187" t="str">
        <f>"        "&amp;"公立医院"</f>
        <v>        公立医院</v>
      </c>
      <c r="C13" s="71">
        <v>1200000</v>
      </c>
      <c r="D13" s="171"/>
      <c r="E13" s="71"/>
      <c r="F13" s="71"/>
      <c r="G13" s="71">
        <v>1200000</v>
      </c>
    </row>
    <row r="14" customHeight="1" spans="1:7">
      <c r="A14" s="188" t="s">
        <v>68</v>
      </c>
      <c r="B14" s="188" t="str">
        <f>"        "&amp;"其他公立医院支出"</f>
        <v>        其他公立医院支出</v>
      </c>
      <c r="C14" s="71">
        <v>1200000</v>
      </c>
      <c r="D14" s="171"/>
      <c r="E14" s="71"/>
      <c r="F14" s="71"/>
      <c r="G14" s="71">
        <v>1200000</v>
      </c>
    </row>
    <row r="15" customHeight="1" spans="1:7">
      <c r="A15" s="187" t="s">
        <v>69</v>
      </c>
      <c r="B15" s="187" t="str">
        <f>"        "&amp;"公共卫生"</f>
        <v>        公共卫生</v>
      </c>
      <c r="C15" s="71">
        <v>6451097.73</v>
      </c>
      <c r="D15" s="171">
        <v>6421097.73</v>
      </c>
      <c r="E15" s="71">
        <v>5286206.93</v>
      </c>
      <c r="F15" s="71">
        <v>1134890.8</v>
      </c>
      <c r="G15" s="71">
        <v>30000</v>
      </c>
    </row>
    <row r="16" customHeight="1" spans="1:7">
      <c r="A16" s="188" t="s">
        <v>70</v>
      </c>
      <c r="B16" s="188" t="str">
        <f>"        "&amp;"采供血机构"</f>
        <v>        采供血机构</v>
      </c>
      <c r="C16" s="71">
        <v>6421097.73</v>
      </c>
      <c r="D16" s="171">
        <v>6421097.73</v>
      </c>
      <c r="E16" s="71">
        <v>5286206.93</v>
      </c>
      <c r="F16" s="71">
        <v>1134890.8</v>
      </c>
      <c r="G16" s="71"/>
    </row>
    <row r="17" customHeight="1" spans="1:7">
      <c r="A17" s="188" t="s">
        <v>71</v>
      </c>
      <c r="B17" s="188" t="str">
        <f>"        "&amp;"重大公共卫生服务"</f>
        <v>        重大公共卫生服务</v>
      </c>
      <c r="C17" s="71">
        <v>30000</v>
      </c>
      <c r="D17" s="171"/>
      <c r="E17" s="71"/>
      <c r="F17" s="71"/>
      <c r="G17" s="71">
        <v>30000</v>
      </c>
    </row>
    <row r="18" customHeight="1" spans="1:7">
      <c r="A18" s="187" t="s">
        <v>72</v>
      </c>
      <c r="B18" s="187" t="str">
        <f>"        "&amp;"行政事业单位医疗"</f>
        <v>        行政事业单位医疗</v>
      </c>
      <c r="C18" s="71">
        <v>545294.06</v>
      </c>
      <c r="D18" s="171">
        <v>545294.06</v>
      </c>
      <c r="E18" s="71">
        <v>545294.06</v>
      </c>
      <c r="F18" s="71"/>
      <c r="G18" s="71"/>
    </row>
    <row r="19" customHeight="1" spans="1:7">
      <c r="A19" s="188" t="s">
        <v>74</v>
      </c>
      <c r="B19" s="188" t="str">
        <f>"        "&amp;"事业单位医疗"</f>
        <v>        事业单位医疗</v>
      </c>
      <c r="C19" s="71">
        <v>301423.8</v>
      </c>
      <c r="D19" s="171">
        <v>301423.8</v>
      </c>
      <c r="E19" s="71">
        <v>301423.8</v>
      </c>
      <c r="F19" s="71"/>
      <c r="G19" s="71"/>
    </row>
    <row r="20" customHeight="1" spans="1:7">
      <c r="A20" s="188" t="s">
        <v>75</v>
      </c>
      <c r="B20" s="188" t="str">
        <f>"        "&amp;"公务员医疗补助"</f>
        <v>        公务员医疗补助</v>
      </c>
      <c r="C20" s="71">
        <v>212130</v>
      </c>
      <c r="D20" s="171">
        <v>212130</v>
      </c>
      <c r="E20" s="71">
        <v>212130</v>
      </c>
      <c r="F20" s="71"/>
      <c r="G20" s="71"/>
    </row>
    <row r="21" customHeight="1" spans="1:7">
      <c r="A21" s="188" t="s">
        <v>76</v>
      </c>
      <c r="B21" s="188" t="str">
        <f>"        "&amp;"其他行政事业单位医疗支出"</f>
        <v>        其他行政事业单位医疗支出</v>
      </c>
      <c r="C21" s="71">
        <v>31740.26</v>
      </c>
      <c r="D21" s="171">
        <v>31740.26</v>
      </c>
      <c r="E21" s="71">
        <v>31740.26</v>
      </c>
      <c r="F21" s="71"/>
      <c r="G21" s="71"/>
    </row>
    <row r="22" customHeight="1" spans="1:7">
      <c r="A22" s="187" t="s">
        <v>77</v>
      </c>
      <c r="B22" s="187" t="str">
        <f>"        "&amp;"其他卫生健康支出"</f>
        <v>        其他卫生健康支出</v>
      </c>
      <c r="C22" s="71">
        <v>4320000</v>
      </c>
      <c r="D22" s="171"/>
      <c r="E22" s="71"/>
      <c r="F22" s="71"/>
      <c r="G22" s="71">
        <v>4320000</v>
      </c>
    </row>
    <row r="23" customHeight="1" spans="1:7">
      <c r="A23" s="188" t="s">
        <v>78</v>
      </c>
      <c r="B23" s="188" t="str">
        <f>"        "&amp;"其他卫生健康支出"</f>
        <v>        其他卫生健康支出</v>
      </c>
      <c r="C23" s="71">
        <v>4320000</v>
      </c>
      <c r="D23" s="171"/>
      <c r="E23" s="71"/>
      <c r="F23" s="71"/>
      <c r="G23" s="71">
        <v>4320000</v>
      </c>
    </row>
    <row r="24" customHeight="1" spans="1:7">
      <c r="A24" s="170" t="s">
        <v>79</v>
      </c>
      <c r="B24" s="170" t="str">
        <f>"        "&amp;"住房保障支出"</f>
        <v>        住房保障支出</v>
      </c>
      <c r="C24" s="71">
        <v>600276</v>
      </c>
      <c r="D24" s="171">
        <v>600276</v>
      </c>
      <c r="E24" s="71">
        <v>600276</v>
      </c>
      <c r="F24" s="71"/>
      <c r="G24" s="71"/>
    </row>
    <row r="25" customHeight="1" spans="1:7">
      <c r="A25" s="187" t="s">
        <v>80</v>
      </c>
      <c r="B25" s="187" t="str">
        <f>"        "&amp;"住房改革支出"</f>
        <v>        住房改革支出</v>
      </c>
      <c r="C25" s="71">
        <v>600276</v>
      </c>
      <c r="D25" s="171">
        <v>600276</v>
      </c>
      <c r="E25" s="71">
        <v>600276</v>
      </c>
      <c r="F25" s="71"/>
      <c r="G25" s="71"/>
    </row>
    <row r="26" customHeight="1" spans="1:7">
      <c r="A26" s="188" t="s">
        <v>81</v>
      </c>
      <c r="B26" s="188" t="str">
        <f>"        "&amp;"住房公积金"</f>
        <v>        住房公积金</v>
      </c>
      <c r="C26" s="71">
        <v>553236</v>
      </c>
      <c r="D26" s="171">
        <v>553236</v>
      </c>
      <c r="E26" s="71">
        <v>553236</v>
      </c>
      <c r="F26" s="71"/>
      <c r="G26" s="71"/>
    </row>
    <row r="27" customHeight="1" spans="1:7">
      <c r="A27" s="188" t="s">
        <v>82</v>
      </c>
      <c r="B27" s="188" t="str">
        <f>"        "&amp;"购房补贴"</f>
        <v>        购房补贴</v>
      </c>
      <c r="C27" s="71">
        <v>47040</v>
      </c>
      <c r="D27" s="171">
        <v>47040</v>
      </c>
      <c r="E27" s="71">
        <v>47040</v>
      </c>
      <c r="F27" s="71"/>
      <c r="G27" s="71"/>
    </row>
    <row r="28" customHeight="1" spans="1:7">
      <c r="A28" s="169" t="s">
        <v>31</v>
      </c>
      <c r="B28" s="170"/>
      <c r="C28" s="171">
        <v>13981243.79</v>
      </c>
      <c r="D28" s="171">
        <v>8431243.79</v>
      </c>
      <c r="E28" s="171">
        <v>7289152.99</v>
      </c>
      <c r="F28" s="171">
        <v>1142090.8</v>
      </c>
      <c r="G28" s="171">
        <v>5550000</v>
      </c>
    </row>
  </sheetData>
  <mergeCells count="7">
    <mergeCell ref="A3:G3"/>
    <mergeCell ref="A4:E4"/>
    <mergeCell ref="A5:B5"/>
    <mergeCell ref="D5:F5"/>
    <mergeCell ref="A28:B28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22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Col="5"/>
  <cols>
    <col min="1" max="1" width="27.425" customWidth="1"/>
    <col min="2" max="6" width="31.175" customWidth="1"/>
  </cols>
  <sheetData>
    <row r="1" customHeight="1" spans="1:6">
      <c r="A1" s="30"/>
      <c r="B1" s="30"/>
      <c r="C1" s="30"/>
      <c r="D1" s="30"/>
      <c r="E1" s="30"/>
      <c r="F1" s="30"/>
    </row>
    <row r="2" ht="12" customHeight="1" spans="1:6">
      <c r="A2" s="173"/>
      <c r="B2" s="173"/>
      <c r="C2" s="98"/>
      <c r="F2" s="174" t="s">
        <v>102</v>
      </c>
    </row>
    <row r="3" ht="25.5" customHeight="1" spans="1:6">
      <c r="A3" s="175" t="s">
        <v>103</v>
      </c>
      <c r="B3" s="175"/>
      <c r="C3" s="175"/>
      <c r="D3" s="175"/>
      <c r="E3" s="175"/>
      <c r="F3" s="175"/>
    </row>
    <row r="4" ht="15.75" customHeight="1" spans="1:6">
      <c r="A4" s="33" t="str">
        <f>"单位名称："&amp;"玉溪市中心血站"</f>
        <v>单位名称：玉溪市中心血站</v>
      </c>
      <c r="B4" s="173"/>
      <c r="C4" s="98"/>
      <c r="F4" s="174" t="s">
        <v>104</v>
      </c>
    </row>
    <row r="5" ht="19.5" customHeight="1" spans="1:6">
      <c r="A5" s="37" t="s">
        <v>105</v>
      </c>
      <c r="B5" s="38" t="s">
        <v>106</v>
      </c>
      <c r="C5" s="60" t="s">
        <v>107</v>
      </c>
      <c r="D5" s="61"/>
      <c r="E5" s="62"/>
      <c r="F5" s="38" t="s">
        <v>108</v>
      </c>
    </row>
    <row r="6" ht="19.5" customHeight="1" spans="1:6">
      <c r="A6" s="43"/>
      <c r="B6" s="44"/>
      <c r="C6" s="146" t="s">
        <v>33</v>
      </c>
      <c r="D6" s="146" t="s">
        <v>109</v>
      </c>
      <c r="E6" s="146" t="s">
        <v>110</v>
      </c>
      <c r="F6" s="44"/>
    </row>
    <row r="7" ht="18.75" customHeight="1" spans="1:6">
      <c r="A7" s="176">
        <v>1</v>
      </c>
      <c r="B7" s="176">
        <v>2</v>
      </c>
      <c r="C7" s="177">
        <v>3</v>
      </c>
      <c r="D7" s="176">
        <v>4</v>
      </c>
      <c r="E7" s="176">
        <v>5</v>
      </c>
      <c r="F7" s="176">
        <v>6</v>
      </c>
    </row>
    <row r="8" ht="18.75" customHeight="1" spans="1:6">
      <c r="A8" s="71">
        <v>241800</v>
      </c>
      <c r="B8" s="71"/>
      <c r="C8" s="71">
        <v>229800</v>
      </c>
      <c r="D8" s="71"/>
      <c r="E8" s="171">
        <v>229800</v>
      </c>
      <c r="F8" s="71">
        <v>12000</v>
      </c>
    </row>
    <row r="9" customHeight="1" spans="3:4">
      <c r="C9" s="178"/>
      <c r="D9" s="178"/>
    </row>
    <row r="10" customHeight="1" spans="3:4">
      <c r="C10" s="1"/>
      <c r="D10" s="1"/>
    </row>
    <row r="12" customHeight="1" spans="2:2">
      <c r="B12" s="1"/>
    </row>
    <row r="13" customHeight="1" spans="2:2">
      <c r="B13" s="1"/>
    </row>
    <row r="18" customHeight="1" spans="2:4">
      <c r="B18" s="1"/>
      <c r="D18" s="1"/>
    </row>
    <row r="20" customHeight="1" spans="2:2">
      <c r="B20" s="1"/>
    </row>
    <row r="21" customHeight="1" spans="2:2">
      <c r="B21" s="1"/>
    </row>
    <row r="22" customHeight="1" spans="2:4">
      <c r="B22" s="1"/>
      <c r="D22" s="1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4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28.7" customWidth="1"/>
    <col min="2" max="2" width="23.85" customWidth="1"/>
    <col min="3" max="3" width="32.625" customWidth="1"/>
    <col min="4" max="4" width="14.6" customWidth="1"/>
    <col min="5" max="5" width="18.45" customWidth="1"/>
    <col min="6" max="6" width="14.7416666666667" customWidth="1"/>
    <col min="7" max="7" width="28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ht="13.5" customHeight="1" spans="4:23">
      <c r="D2" s="31"/>
      <c r="E2" s="31"/>
      <c r="F2" s="31"/>
      <c r="G2" s="31"/>
      <c r="U2" s="164"/>
      <c r="W2" s="142" t="s">
        <v>111</v>
      </c>
    </row>
    <row r="3" ht="27.75" customHeight="1" spans="1:23">
      <c r="A3" s="32" t="s">
        <v>112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ht="13.5" customHeight="1" spans="1:23">
      <c r="A4" s="33" t="str">
        <f>"单位名称："&amp;"玉溪市中心血站"</f>
        <v>单位名称：玉溪市中心血站</v>
      </c>
      <c r="B4" s="34"/>
      <c r="C4" s="34"/>
      <c r="D4" s="34"/>
      <c r="E4" s="34"/>
      <c r="F4" s="34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U4" s="164"/>
      <c r="W4" s="145" t="s">
        <v>104</v>
      </c>
    </row>
    <row r="5" ht="21.75" customHeight="1" spans="1:23">
      <c r="A5" s="36" t="s">
        <v>113</v>
      </c>
      <c r="B5" s="36" t="s">
        <v>114</v>
      </c>
      <c r="C5" s="165" t="s">
        <v>115</v>
      </c>
      <c r="D5" s="37" t="s">
        <v>116</v>
      </c>
      <c r="E5" s="37" t="s">
        <v>117</v>
      </c>
      <c r="F5" s="37" t="s">
        <v>118</v>
      </c>
      <c r="G5" s="37" t="s">
        <v>119</v>
      </c>
      <c r="H5" s="146" t="s">
        <v>120</v>
      </c>
      <c r="I5" s="146"/>
      <c r="J5" s="146"/>
      <c r="K5" s="146"/>
      <c r="L5" s="162"/>
      <c r="M5" s="162"/>
      <c r="N5" s="162"/>
      <c r="O5" s="162"/>
      <c r="P5" s="162"/>
      <c r="Q5" s="153"/>
      <c r="R5" s="146"/>
      <c r="S5" s="146"/>
      <c r="T5" s="146"/>
      <c r="U5" s="146"/>
      <c r="V5" s="146"/>
      <c r="W5" s="146"/>
    </row>
    <row r="6" ht="21.75" customHeight="1" spans="1:23">
      <c r="A6" s="39"/>
      <c r="B6" s="39"/>
      <c r="C6" s="166"/>
      <c r="D6" s="40"/>
      <c r="E6" s="40"/>
      <c r="F6" s="40"/>
      <c r="G6" s="40"/>
      <c r="H6" s="146" t="s">
        <v>31</v>
      </c>
      <c r="I6" s="153" t="s">
        <v>34</v>
      </c>
      <c r="J6" s="153"/>
      <c r="K6" s="153"/>
      <c r="L6" s="162"/>
      <c r="M6" s="162"/>
      <c r="N6" s="162" t="s">
        <v>121</v>
      </c>
      <c r="O6" s="162"/>
      <c r="P6" s="162"/>
      <c r="Q6" s="153" t="s">
        <v>37</v>
      </c>
      <c r="R6" s="146" t="s">
        <v>53</v>
      </c>
      <c r="S6" s="153"/>
      <c r="T6" s="153"/>
      <c r="U6" s="153"/>
      <c r="V6" s="153"/>
      <c r="W6" s="153"/>
    </row>
    <row r="7" ht="15" customHeight="1" spans="1:23">
      <c r="A7" s="42"/>
      <c r="B7" s="42"/>
      <c r="C7" s="166"/>
      <c r="D7" s="43"/>
      <c r="E7" s="43"/>
      <c r="F7" s="43"/>
      <c r="G7" s="43"/>
      <c r="H7" s="146"/>
      <c r="I7" s="153" t="s">
        <v>122</v>
      </c>
      <c r="J7" s="153" t="s">
        <v>123</v>
      </c>
      <c r="K7" s="153" t="s">
        <v>124</v>
      </c>
      <c r="L7" s="172" t="s">
        <v>125</v>
      </c>
      <c r="M7" s="172" t="s">
        <v>126</v>
      </c>
      <c r="N7" s="172" t="s">
        <v>34</v>
      </c>
      <c r="O7" s="172" t="s">
        <v>35</v>
      </c>
      <c r="P7" s="172" t="s">
        <v>36</v>
      </c>
      <c r="Q7" s="153"/>
      <c r="R7" s="153" t="s">
        <v>33</v>
      </c>
      <c r="S7" s="153" t="s">
        <v>44</v>
      </c>
      <c r="T7" s="153" t="s">
        <v>127</v>
      </c>
      <c r="U7" s="153" t="s">
        <v>40</v>
      </c>
      <c r="V7" s="153" t="s">
        <v>41</v>
      </c>
      <c r="W7" s="153" t="s">
        <v>42</v>
      </c>
    </row>
    <row r="8" ht="27.75" customHeight="1" spans="1:23">
      <c r="A8" s="42"/>
      <c r="B8" s="42"/>
      <c r="C8" s="167"/>
      <c r="D8" s="43"/>
      <c r="E8" s="43"/>
      <c r="F8" s="43"/>
      <c r="G8" s="43"/>
      <c r="H8" s="146"/>
      <c r="I8" s="153"/>
      <c r="J8" s="153"/>
      <c r="K8" s="153"/>
      <c r="L8" s="172"/>
      <c r="M8" s="172"/>
      <c r="N8" s="172"/>
      <c r="O8" s="172"/>
      <c r="P8" s="172"/>
      <c r="Q8" s="153"/>
      <c r="R8" s="153"/>
      <c r="S8" s="153"/>
      <c r="T8" s="153"/>
      <c r="U8" s="153"/>
      <c r="V8" s="153"/>
      <c r="W8" s="153"/>
    </row>
    <row r="9" ht="15" customHeight="1" spans="1:23">
      <c r="A9" s="168">
        <v>1</v>
      </c>
      <c r="B9" s="168">
        <v>2</v>
      </c>
      <c r="C9" s="169" t="s">
        <v>46</v>
      </c>
      <c r="D9" s="169" t="s">
        <v>47</v>
      </c>
      <c r="E9" s="168">
        <v>5</v>
      </c>
      <c r="F9" s="168">
        <v>6</v>
      </c>
      <c r="G9" s="168">
        <v>7</v>
      </c>
      <c r="H9" s="168">
        <v>8</v>
      </c>
      <c r="I9" s="168">
        <v>9</v>
      </c>
      <c r="J9" s="168">
        <v>10</v>
      </c>
      <c r="K9" s="168">
        <v>11</v>
      </c>
      <c r="L9" s="168">
        <v>12</v>
      </c>
      <c r="M9" s="168">
        <v>13</v>
      </c>
      <c r="N9" s="168">
        <v>14</v>
      </c>
      <c r="O9" s="168">
        <v>15</v>
      </c>
      <c r="P9" s="168">
        <v>16</v>
      </c>
      <c r="Q9" s="168">
        <v>17</v>
      </c>
      <c r="R9" s="168">
        <v>18</v>
      </c>
      <c r="S9" s="168">
        <v>19</v>
      </c>
      <c r="T9" s="168">
        <v>20</v>
      </c>
      <c r="U9" s="168">
        <v>21</v>
      </c>
      <c r="V9" s="168">
        <v>22</v>
      </c>
      <c r="W9" s="168">
        <v>23</v>
      </c>
    </row>
    <row r="10" ht="18.75" customHeight="1" spans="1:23">
      <c r="A10" s="170" t="s">
        <v>45</v>
      </c>
      <c r="B10" s="1"/>
      <c r="C10" s="170"/>
      <c r="D10" s="170"/>
      <c r="E10" s="170"/>
      <c r="F10" s="1"/>
      <c r="G10" s="170"/>
      <c r="H10" s="171">
        <v>12459443.79</v>
      </c>
      <c r="I10" s="71">
        <v>8431243.79</v>
      </c>
      <c r="J10" s="71">
        <v>3862774.5</v>
      </c>
      <c r="K10" s="71"/>
      <c r="L10" s="71">
        <v>4568469.29</v>
      </c>
      <c r="M10" s="71"/>
      <c r="N10" s="71"/>
      <c r="O10" s="71"/>
      <c r="P10" s="71"/>
      <c r="Q10" s="71"/>
      <c r="R10" s="71">
        <v>4028200</v>
      </c>
      <c r="S10" s="71">
        <v>4028200</v>
      </c>
      <c r="T10" s="71"/>
      <c r="U10" s="71"/>
      <c r="V10" s="71"/>
      <c r="W10" s="71"/>
    </row>
    <row r="11" ht="31.4" customHeight="1" spans="1:23">
      <c r="A11" s="170" t="str">
        <f t="shared" ref="A11:A43" si="0">"       "&amp;"玉溪市中心血站"</f>
        <v>       玉溪市中心血站</v>
      </c>
      <c r="B11" s="170" t="s">
        <v>128</v>
      </c>
      <c r="C11" s="170" t="s">
        <v>129</v>
      </c>
      <c r="D11" s="170" t="s">
        <v>70</v>
      </c>
      <c r="E11" s="170" t="s">
        <v>130</v>
      </c>
      <c r="F11" s="170" t="s">
        <v>131</v>
      </c>
      <c r="G11" s="170" t="s">
        <v>132</v>
      </c>
      <c r="H11" s="171">
        <v>1612680</v>
      </c>
      <c r="I11" s="71">
        <v>1612680</v>
      </c>
      <c r="J11" s="71">
        <v>705547.5</v>
      </c>
      <c r="K11" s="71"/>
      <c r="L11" s="71">
        <v>907132.5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ht="18.75" customHeight="1" spans="1:23">
      <c r="A12" s="170" t="str">
        <f t="shared" si="0"/>
        <v>       玉溪市中心血站</v>
      </c>
      <c r="B12" s="170" t="s">
        <v>128</v>
      </c>
      <c r="C12" s="170" t="s">
        <v>129</v>
      </c>
      <c r="D12" s="170" t="s">
        <v>70</v>
      </c>
      <c r="E12" s="170" t="s">
        <v>130</v>
      </c>
      <c r="F12" s="170" t="s">
        <v>133</v>
      </c>
      <c r="G12" s="170" t="s">
        <v>134</v>
      </c>
      <c r="H12" s="171">
        <v>81576</v>
      </c>
      <c r="I12" s="71">
        <v>81576</v>
      </c>
      <c r="J12" s="71">
        <v>35689.5</v>
      </c>
      <c r="K12" s="170"/>
      <c r="L12" s="71">
        <v>45886.5</v>
      </c>
      <c r="M12" s="170"/>
      <c r="N12" s="71"/>
      <c r="O12" s="71"/>
      <c r="P12" s="170"/>
      <c r="Q12" s="71"/>
      <c r="R12" s="71"/>
      <c r="S12" s="71"/>
      <c r="T12" s="71"/>
      <c r="U12" s="71"/>
      <c r="V12" s="71"/>
      <c r="W12" s="71"/>
    </row>
    <row r="13" customHeight="1" spans="1:23">
      <c r="A13" s="170" t="str">
        <f t="shared" si="0"/>
        <v>       玉溪市中心血站</v>
      </c>
      <c r="B13" s="170" t="s">
        <v>128</v>
      </c>
      <c r="C13" s="170" t="s">
        <v>129</v>
      </c>
      <c r="D13" s="170" t="s">
        <v>70</v>
      </c>
      <c r="E13" s="170" t="s">
        <v>130</v>
      </c>
      <c r="F13" s="170" t="s">
        <v>135</v>
      </c>
      <c r="G13" s="170" t="s">
        <v>136</v>
      </c>
      <c r="H13" s="171">
        <v>509760</v>
      </c>
      <c r="I13" s="71">
        <v>509760</v>
      </c>
      <c r="J13" s="71">
        <v>223020</v>
      </c>
      <c r="K13" s="170"/>
      <c r="L13" s="71">
        <v>286740</v>
      </c>
      <c r="M13" s="170"/>
      <c r="N13" s="71"/>
      <c r="O13" s="71"/>
      <c r="P13" s="170"/>
      <c r="Q13" s="71"/>
      <c r="R13" s="71"/>
      <c r="S13" s="71"/>
      <c r="T13" s="71"/>
      <c r="U13" s="71"/>
      <c r="V13" s="71"/>
      <c r="W13" s="71"/>
    </row>
    <row r="14" customHeight="1" spans="1:23">
      <c r="A14" s="170" t="str">
        <f t="shared" si="0"/>
        <v>       玉溪市中心血站</v>
      </c>
      <c r="B14" s="170" t="s">
        <v>128</v>
      </c>
      <c r="C14" s="170" t="s">
        <v>129</v>
      </c>
      <c r="D14" s="170" t="s">
        <v>82</v>
      </c>
      <c r="E14" s="170" t="s">
        <v>137</v>
      </c>
      <c r="F14" s="170" t="s">
        <v>133</v>
      </c>
      <c r="G14" s="170" t="s">
        <v>134</v>
      </c>
      <c r="H14" s="171">
        <v>47040</v>
      </c>
      <c r="I14" s="71">
        <v>47040</v>
      </c>
      <c r="J14" s="71"/>
      <c r="K14" s="170"/>
      <c r="L14" s="71">
        <v>47040</v>
      </c>
      <c r="M14" s="170"/>
      <c r="N14" s="71"/>
      <c r="O14" s="71"/>
      <c r="P14" s="170"/>
      <c r="Q14" s="71"/>
      <c r="R14" s="71"/>
      <c r="S14" s="71"/>
      <c r="T14" s="71"/>
      <c r="U14" s="71"/>
      <c r="V14" s="71"/>
      <c r="W14" s="71"/>
    </row>
    <row r="15" customHeight="1" spans="1:23">
      <c r="A15" s="170" t="str">
        <f t="shared" si="0"/>
        <v>       玉溪市中心血站</v>
      </c>
      <c r="B15" s="170" t="s">
        <v>138</v>
      </c>
      <c r="C15" s="170" t="s">
        <v>139</v>
      </c>
      <c r="D15" s="170" t="s">
        <v>65</v>
      </c>
      <c r="E15" s="170" t="s">
        <v>140</v>
      </c>
      <c r="F15" s="170" t="s">
        <v>141</v>
      </c>
      <c r="G15" s="170" t="s">
        <v>142</v>
      </c>
      <c r="H15" s="171">
        <v>540576</v>
      </c>
      <c r="I15" s="71">
        <v>540576</v>
      </c>
      <c r="J15" s="71">
        <v>135144</v>
      </c>
      <c r="K15" s="170"/>
      <c r="L15" s="71">
        <v>405432</v>
      </c>
      <c r="M15" s="170"/>
      <c r="N15" s="71"/>
      <c r="O15" s="71"/>
      <c r="P15" s="170"/>
      <c r="Q15" s="71"/>
      <c r="R15" s="71"/>
      <c r="S15" s="71"/>
      <c r="T15" s="71"/>
      <c r="U15" s="71"/>
      <c r="V15" s="71"/>
      <c r="W15" s="71"/>
    </row>
    <row r="16" customHeight="1" spans="1:23">
      <c r="A16" s="170" t="str">
        <f t="shared" si="0"/>
        <v>       玉溪市中心血站</v>
      </c>
      <c r="B16" s="170" t="s">
        <v>138</v>
      </c>
      <c r="C16" s="170" t="s">
        <v>139</v>
      </c>
      <c r="D16" s="170" t="s">
        <v>70</v>
      </c>
      <c r="E16" s="170" t="s">
        <v>130</v>
      </c>
      <c r="F16" s="170" t="s">
        <v>143</v>
      </c>
      <c r="G16" s="170" t="s">
        <v>144</v>
      </c>
      <c r="H16" s="171">
        <v>24590.93</v>
      </c>
      <c r="I16" s="71">
        <v>24590.93</v>
      </c>
      <c r="J16" s="71">
        <v>6147.73</v>
      </c>
      <c r="K16" s="170"/>
      <c r="L16" s="71">
        <v>18443.2</v>
      </c>
      <c r="M16" s="170"/>
      <c r="N16" s="71"/>
      <c r="O16" s="71"/>
      <c r="P16" s="170"/>
      <c r="Q16" s="71"/>
      <c r="R16" s="71"/>
      <c r="S16" s="71"/>
      <c r="T16" s="71"/>
      <c r="U16" s="71"/>
      <c r="V16" s="71"/>
      <c r="W16" s="71"/>
    </row>
    <row r="17" customHeight="1" spans="1:23">
      <c r="A17" s="170" t="str">
        <f t="shared" si="0"/>
        <v>       玉溪市中心血站</v>
      </c>
      <c r="B17" s="170" t="s">
        <v>138</v>
      </c>
      <c r="C17" s="170" t="s">
        <v>139</v>
      </c>
      <c r="D17" s="170" t="s">
        <v>74</v>
      </c>
      <c r="E17" s="170" t="s">
        <v>145</v>
      </c>
      <c r="F17" s="170" t="s">
        <v>146</v>
      </c>
      <c r="G17" s="170" t="s">
        <v>147</v>
      </c>
      <c r="H17" s="171">
        <v>280423.8</v>
      </c>
      <c r="I17" s="71">
        <v>280423.8</v>
      </c>
      <c r="J17" s="71">
        <v>70105.95</v>
      </c>
      <c r="K17" s="170"/>
      <c r="L17" s="71">
        <v>210317.85</v>
      </c>
      <c r="M17" s="170"/>
      <c r="N17" s="71"/>
      <c r="O17" s="71"/>
      <c r="P17" s="170"/>
      <c r="Q17" s="71"/>
      <c r="R17" s="71"/>
      <c r="S17" s="71"/>
      <c r="T17" s="71"/>
      <c r="U17" s="71"/>
      <c r="V17" s="71"/>
      <c r="W17" s="71"/>
    </row>
    <row r="18" customHeight="1" spans="1:23">
      <c r="A18" s="170" t="str">
        <f t="shared" si="0"/>
        <v>       玉溪市中心血站</v>
      </c>
      <c r="B18" s="170" t="s">
        <v>138</v>
      </c>
      <c r="C18" s="170" t="s">
        <v>139</v>
      </c>
      <c r="D18" s="170" t="s">
        <v>75</v>
      </c>
      <c r="E18" s="170" t="s">
        <v>148</v>
      </c>
      <c r="F18" s="170" t="s">
        <v>149</v>
      </c>
      <c r="G18" s="170" t="s">
        <v>150</v>
      </c>
      <c r="H18" s="171">
        <v>212130</v>
      </c>
      <c r="I18" s="71">
        <v>212130</v>
      </c>
      <c r="J18" s="71">
        <v>53032.5</v>
      </c>
      <c r="K18" s="170"/>
      <c r="L18" s="71">
        <v>159097.5</v>
      </c>
      <c r="M18" s="170"/>
      <c r="N18" s="71"/>
      <c r="O18" s="71"/>
      <c r="P18" s="170"/>
      <c r="Q18" s="71"/>
      <c r="R18" s="71"/>
      <c r="S18" s="71"/>
      <c r="T18" s="71"/>
      <c r="U18" s="71"/>
      <c r="V18" s="71"/>
      <c r="W18" s="71"/>
    </row>
    <row r="19" customHeight="1" spans="1:23">
      <c r="A19" s="170" t="str">
        <f t="shared" si="0"/>
        <v>       玉溪市中心血站</v>
      </c>
      <c r="B19" s="170" t="s">
        <v>138</v>
      </c>
      <c r="C19" s="170" t="s">
        <v>139</v>
      </c>
      <c r="D19" s="170" t="s">
        <v>76</v>
      </c>
      <c r="E19" s="170" t="s">
        <v>151</v>
      </c>
      <c r="F19" s="170" t="s">
        <v>143</v>
      </c>
      <c r="G19" s="170" t="s">
        <v>144</v>
      </c>
      <c r="H19" s="171">
        <v>31740.26</v>
      </c>
      <c r="I19" s="71">
        <v>31740.26</v>
      </c>
      <c r="J19" s="71">
        <v>21351.07</v>
      </c>
      <c r="K19" s="170"/>
      <c r="L19" s="71">
        <v>10389.19</v>
      </c>
      <c r="M19" s="170"/>
      <c r="N19" s="71"/>
      <c r="O19" s="71"/>
      <c r="P19" s="170"/>
      <c r="Q19" s="71"/>
      <c r="R19" s="71"/>
      <c r="S19" s="71"/>
      <c r="T19" s="71"/>
      <c r="U19" s="71"/>
      <c r="V19" s="71"/>
      <c r="W19" s="71"/>
    </row>
    <row r="20" customHeight="1" spans="1:23">
      <c r="A20" s="170" t="str">
        <f t="shared" si="0"/>
        <v>       玉溪市中心血站</v>
      </c>
      <c r="B20" s="170" t="s">
        <v>152</v>
      </c>
      <c r="C20" s="170" t="s">
        <v>153</v>
      </c>
      <c r="D20" s="170" t="s">
        <v>81</v>
      </c>
      <c r="E20" s="170" t="s">
        <v>153</v>
      </c>
      <c r="F20" s="170" t="s">
        <v>154</v>
      </c>
      <c r="G20" s="170" t="s">
        <v>153</v>
      </c>
      <c r="H20" s="171">
        <v>553236</v>
      </c>
      <c r="I20" s="71">
        <v>553236</v>
      </c>
      <c r="J20" s="71">
        <v>138309</v>
      </c>
      <c r="K20" s="170"/>
      <c r="L20" s="71">
        <v>414927</v>
      </c>
      <c r="M20" s="170"/>
      <c r="N20" s="71"/>
      <c r="O20" s="71"/>
      <c r="P20" s="170"/>
      <c r="Q20" s="71"/>
      <c r="R20" s="71"/>
      <c r="S20" s="71"/>
      <c r="T20" s="71"/>
      <c r="U20" s="71"/>
      <c r="V20" s="71"/>
      <c r="W20" s="71"/>
    </row>
    <row r="21" customHeight="1" spans="1:23">
      <c r="A21" s="170" t="str">
        <f t="shared" si="0"/>
        <v>       玉溪市中心血站</v>
      </c>
      <c r="B21" s="170" t="s">
        <v>155</v>
      </c>
      <c r="C21" s="170" t="s">
        <v>156</v>
      </c>
      <c r="D21" s="170" t="s">
        <v>64</v>
      </c>
      <c r="E21" s="170" t="s">
        <v>157</v>
      </c>
      <c r="F21" s="170" t="s">
        <v>158</v>
      </c>
      <c r="G21" s="170" t="s">
        <v>159</v>
      </c>
      <c r="H21" s="171">
        <v>316800</v>
      </c>
      <c r="I21" s="71">
        <v>316800</v>
      </c>
      <c r="J21" s="71">
        <v>316800</v>
      </c>
      <c r="K21" s="170"/>
      <c r="L21" s="71"/>
      <c r="M21" s="170"/>
      <c r="N21" s="71"/>
      <c r="O21" s="71"/>
      <c r="P21" s="170"/>
      <c r="Q21" s="71"/>
      <c r="R21" s="71"/>
      <c r="S21" s="71"/>
      <c r="T21" s="71"/>
      <c r="U21" s="71"/>
      <c r="V21" s="71"/>
      <c r="W21" s="71"/>
    </row>
    <row r="22" customHeight="1" spans="1:23">
      <c r="A22" s="170" t="str">
        <f t="shared" si="0"/>
        <v>       玉溪市中心血站</v>
      </c>
      <c r="B22" s="170" t="s">
        <v>160</v>
      </c>
      <c r="C22" s="170" t="s">
        <v>161</v>
      </c>
      <c r="D22" s="170" t="s">
        <v>70</v>
      </c>
      <c r="E22" s="170" t="s">
        <v>130</v>
      </c>
      <c r="F22" s="170" t="s">
        <v>162</v>
      </c>
      <c r="G22" s="170" t="s">
        <v>163</v>
      </c>
      <c r="H22" s="171">
        <v>104800</v>
      </c>
      <c r="I22" s="71">
        <v>104800</v>
      </c>
      <c r="J22" s="71"/>
      <c r="K22" s="170"/>
      <c r="L22" s="71">
        <v>104800</v>
      </c>
      <c r="M22" s="170"/>
      <c r="N22" s="71"/>
      <c r="O22" s="71"/>
      <c r="P22" s="170"/>
      <c r="Q22" s="71"/>
      <c r="R22" s="71"/>
      <c r="S22" s="71"/>
      <c r="T22" s="71"/>
      <c r="U22" s="71"/>
      <c r="V22" s="71"/>
      <c r="W22" s="71"/>
    </row>
    <row r="23" customHeight="1" spans="1:23">
      <c r="A23" s="170" t="str">
        <f t="shared" si="0"/>
        <v>       玉溪市中心血站</v>
      </c>
      <c r="B23" s="170" t="s">
        <v>164</v>
      </c>
      <c r="C23" s="170" t="s">
        <v>165</v>
      </c>
      <c r="D23" s="170" t="s">
        <v>70</v>
      </c>
      <c r="E23" s="170" t="s">
        <v>130</v>
      </c>
      <c r="F23" s="170" t="s">
        <v>166</v>
      </c>
      <c r="G23" s="170" t="s">
        <v>165</v>
      </c>
      <c r="H23" s="171">
        <v>70466.88</v>
      </c>
      <c r="I23" s="71">
        <v>70466.88</v>
      </c>
      <c r="J23" s="71"/>
      <c r="K23" s="170"/>
      <c r="L23" s="71">
        <v>70466.88</v>
      </c>
      <c r="M23" s="170"/>
      <c r="N23" s="71"/>
      <c r="O23" s="71"/>
      <c r="P23" s="170"/>
      <c r="Q23" s="71"/>
      <c r="R23" s="71"/>
      <c r="S23" s="71"/>
      <c r="T23" s="71"/>
      <c r="U23" s="71"/>
      <c r="V23" s="71"/>
      <c r="W23" s="71"/>
    </row>
    <row r="24" customHeight="1" spans="1:23">
      <c r="A24" s="170" t="str">
        <f t="shared" si="0"/>
        <v>       玉溪市中心血站</v>
      </c>
      <c r="B24" s="170" t="s">
        <v>167</v>
      </c>
      <c r="C24" s="170" t="s">
        <v>168</v>
      </c>
      <c r="D24" s="170" t="s">
        <v>64</v>
      </c>
      <c r="E24" s="170" t="s">
        <v>157</v>
      </c>
      <c r="F24" s="170" t="s">
        <v>169</v>
      </c>
      <c r="G24" s="170" t="s">
        <v>170</v>
      </c>
      <c r="H24" s="171">
        <v>7200</v>
      </c>
      <c r="I24" s="71">
        <v>7200</v>
      </c>
      <c r="J24" s="71">
        <v>7200</v>
      </c>
      <c r="K24" s="170"/>
      <c r="L24" s="71"/>
      <c r="M24" s="170"/>
      <c r="N24" s="71"/>
      <c r="O24" s="71"/>
      <c r="P24" s="170"/>
      <c r="Q24" s="71"/>
      <c r="R24" s="71"/>
      <c r="S24" s="71"/>
      <c r="T24" s="71"/>
      <c r="U24" s="71"/>
      <c r="V24" s="71"/>
      <c r="W24" s="71"/>
    </row>
    <row r="25" customHeight="1" spans="1:23">
      <c r="A25" s="170" t="str">
        <f t="shared" si="0"/>
        <v>       玉溪市中心血站</v>
      </c>
      <c r="B25" s="170" t="s">
        <v>167</v>
      </c>
      <c r="C25" s="170" t="s">
        <v>168</v>
      </c>
      <c r="D25" s="170" t="s">
        <v>70</v>
      </c>
      <c r="E25" s="170" t="s">
        <v>130</v>
      </c>
      <c r="F25" s="170" t="s">
        <v>171</v>
      </c>
      <c r="G25" s="170" t="s">
        <v>172</v>
      </c>
      <c r="H25" s="171">
        <v>81000</v>
      </c>
      <c r="I25" s="71">
        <v>81000</v>
      </c>
      <c r="J25" s="71">
        <v>18077.25</v>
      </c>
      <c r="K25" s="170"/>
      <c r="L25" s="71">
        <v>62922.75</v>
      </c>
      <c r="M25" s="170"/>
      <c r="N25" s="71"/>
      <c r="O25" s="71"/>
      <c r="P25" s="170"/>
      <c r="Q25" s="71"/>
      <c r="R25" s="71"/>
      <c r="S25" s="71"/>
      <c r="T25" s="71"/>
      <c r="U25" s="71"/>
      <c r="V25" s="71"/>
      <c r="W25" s="71"/>
    </row>
    <row r="26" customHeight="1" spans="1:23">
      <c r="A26" s="170" t="str">
        <f t="shared" si="0"/>
        <v>       玉溪市中心血站</v>
      </c>
      <c r="B26" s="170" t="s">
        <v>167</v>
      </c>
      <c r="C26" s="170" t="s">
        <v>168</v>
      </c>
      <c r="D26" s="170" t="s">
        <v>70</v>
      </c>
      <c r="E26" s="170" t="s">
        <v>130</v>
      </c>
      <c r="F26" s="170" t="s">
        <v>173</v>
      </c>
      <c r="G26" s="170" t="s">
        <v>174</v>
      </c>
      <c r="H26" s="171">
        <v>40000</v>
      </c>
      <c r="I26" s="71">
        <v>40000</v>
      </c>
      <c r="J26" s="71">
        <v>10000</v>
      </c>
      <c r="K26" s="170"/>
      <c r="L26" s="71">
        <v>30000</v>
      </c>
      <c r="M26" s="170"/>
      <c r="N26" s="71"/>
      <c r="O26" s="71"/>
      <c r="P26" s="170"/>
      <c r="Q26" s="71"/>
      <c r="R26" s="71"/>
      <c r="S26" s="71"/>
      <c r="T26" s="71"/>
      <c r="U26" s="71"/>
      <c r="V26" s="71"/>
      <c r="W26" s="71"/>
    </row>
    <row r="27" customHeight="1" spans="1:23">
      <c r="A27" s="170" t="str">
        <f t="shared" si="0"/>
        <v>       玉溪市中心血站</v>
      </c>
      <c r="B27" s="170" t="s">
        <v>167</v>
      </c>
      <c r="C27" s="170" t="s">
        <v>168</v>
      </c>
      <c r="D27" s="170" t="s">
        <v>70</v>
      </c>
      <c r="E27" s="170" t="s">
        <v>130</v>
      </c>
      <c r="F27" s="170" t="s">
        <v>175</v>
      </c>
      <c r="G27" s="170" t="s">
        <v>176</v>
      </c>
      <c r="H27" s="171">
        <v>50000</v>
      </c>
      <c r="I27" s="71">
        <v>50000</v>
      </c>
      <c r="J27" s="71">
        <v>12500</v>
      </c>
      <c r="K27" s="170"/>
      <c r="L27" s="71">
        <v>37500</v>
      </c>
      <c r="M27" s="170"/>
      <c r="N27" s="71"/>
      <c r="O27" s="71"/>
      <c r="P27" s="170"/>
      <c r="Q27" s="71"/>
      <c r="R27" s="71"/>
      <c r="S27" s="71"/>
      <c r="T27" s="71"/>
      <c r="U27" s="71"/>
      <c r="V27" s="71"/>
      <c r="W27" s="71"/>
    </row>
    <row r="28" customHeight="1" spans="1:23">
      <c r="A28" s="170" t="str">
        <f t="shared" si="0"/>
        <v>       玉溪市中心血站</v>
      </c>
      <c r="B28" s="170" t="s">
        <v>167</v>
      </c>
      <c r="C28" s="170" t="s">
        <v>168</v>
      </c>
      <c r="D28" s="170" t="s">
        <v>70</v>
      </c>
      <c r="E28" s="170" t="s">
        <v>130</v>
      </c>
      <c r="F28" s="170" t="s">
        <v>177</v>
      </c>
      <c r="G28" s="170" t="s">
        <v>178</v>
      </c>
      <c r="H28" s="171">
        <v>100000</v>
      </c>
      <c r="I28" s="71">
        <v>100000</v>
      </c>
      <c r="J28" s="71">
        <v>25000</v>
      </c>
      <c r="K28" s="170"/>
      <c r="L28" s="71">
        <v>75000</v>
      </c>
      <c r="M28" s="170"/>
      <c r="N28" s="71"/>
      <c r="O28" s="71"/>
      <c r="P28" s="170"/>
      <c r="Q28" s="71"/>
      <c r="R28" s="71"/>
      <c r="S28" s="71"/>
      <c r="T28" s="71"/>
      <c r="U28" s="71"/>
      <c r="V28" s="71"/>
      <c r="W28" s="71"/>
    </row>
    <row r="29" customHeight="1" spans="1:23">
      <c r="A29" s="170" t="str">
        <f t="shared" si="0"/>
        <v>       玉溪市中心血站</v>
      </c>
      <c r="B29" s="170" t="s">
        <v>167</v>
      </c>
      <c r="C29" s="170" t="s">
        <v>168</v>
      </c>
      <c r="D29" s="170" t="s">
        <v>70</v>
      </c>
      <c r="E29" s="170" t="s">
        <v>130</v>
      </c>
      <c r="F29" s="170" t="s">
        <v>179</v>
      </c>
      <c r="G29" s="170" t="s">
        <v>180</v>
      </c>
      <c r="H29" s="171">
        <v>40000</v>
      </c>
      <c r="I29" s="71">
        <v>40000</v>
      </c>
      <c r="J29" s="71">
        <v>10000</v>
      </c>
      <c r="K29" s="170"/>
      <c r="L29" s="71">
        <v>30000</v>
      </c>
      <c r="M29" s="170"/>
      <c r="N29" s="71"/>
      <c r="O29" s="71"/>
      <c r="P29" s="170"/>
      <c r="Q29" s="71"/>
      <c r="R29" s="71"/>
      <c r="S29" s="71"/>
      <c r="T29" s="71"/>
      <c r="U29" s="71"/>
      <c r="V29" s="71"/>
      <c r="W29" s="71"/>
    </row>
    <row r="30" customHeight="1" spans="1:23">
      <c r="A30" s="170" t="str">
        <f t="shared" si="0"/>
        <v>       玉溪市中心血站</v>
      </c>
      <c r="B30" s="170" t="s">
        <v>167</v>
      </c>
      <c r="C30" s="170" t="s">
        <v>168</v>
      </c>
      <c r="D30" s="170" t="s">
        <v>70</v>
      </c>
      <c r="E30" s="170" t="s">
        <v>130</v>
      </c>
      <c r="F30" s="170" t="s">
        <v>169</v>
      </c>
      <c r="G30" s="170" t="s">
        <v>170</v>
      </c>
      <c r="H30" s="171">
        <v>125000</v>
      </c>
      <c r="I30" s="71">
        <v>125000</v>
      </c>
      <c r="J30" s="71">
        <v>31250</v>
      </c>
      <c r="K30" s="170"/>
      <c r="L30" s="71">
        <v>93750</v>
      </c>
      <c r="M30" s="170"/>
      <c r="N30" s="71"/>
      <c r="O30" s="71"/>
      <c r="P30" s="170"/>
      <c r="Q30" s="71"/>
      <c r="R30" s="71"/>
      <c r="S30" s="71"/>
      <c r="T30" s="71"/>
      <c r="U30" s="71"/>
      <c r="V30" s="71"/>
      <c r="W30" s="71"/>
    </row>
    <row r="31" customHeight="1" spans="1:23">
      <c r="A31" s="170" t="str">
        <f t="shared" si="0"/>
        <v>       玉溪市中心血站</v>
      </c>
      <c r="B31" s="170" t="s">
        <v>181</v>
      </c>
      <c r="C31" s="170" t="s">
        <v>108</v>
      </c>
      <c r="D31" s="170" t="s">
        <v>70</v>
      </c>
      <c r="E31" s="170" t="s">
        <v>130</v>
      </c>
      <c r="F31" s="170" t="s">
        <v>182</v>
      </c>
      <c r="G31" s="170" t="s">
        <v>108</v>
      </c>
      <c r="H31" s="171">
        <v>12000</v>
      </c>
      <c r="I31" s="71">
        <v>12000</v>
      </c>
      <c r="J31" s="71"/>
      <c r="K31" s="170"/>
      <c r="L31" s="71">
        <v>12000</v>
      </c>
      <c r="M31" s="170"/>
      <c r="N31" s="71"/>
      <c r="O31" s="71"/>
      <c r="P31" s="170"/>
      <c r="Q31" s="71"/>
      <c r="R31" s="71"/>
      <c r="S31" s="71"/>
      <c r="T31" s="71"/>
      <c r="U31" s="71"/>
      <c r="V31" s="71"/>
      <c r="W31" s="71"/>
    </row>
    <row r="32" customHeight="1" spans="1:23">
      <c r="A32" s="170" t="str">
        <f t="shared" si="0"/>
        <v>       玉溪市中心血站</v>
      </c>
      <c r="B32" s="170" t="s">
        <v>183</v>
      </c>
      <c r="C32" s="170" t="s">
        <v>184</v>
      </c>
      <c r="D32" s="170" t="s">
        <v>70</v>
      </c>
      <c r="E32" s="170" t="s">
        <v>130</v>
      </c>
      <c r="F32" s="170" t="s">
        <v>143</v>
      </c>
      <c r="G32" s="170" t="s">
        <v>144</v>
      </c>
      <c r="H32" s="171">
        <v>12000</v>
      </c>
      <c r="I32" s="71">
        <v>12000</v>
      </c>
      <c r="J32" s="71"/>
      <c r="K32" s="170"/>
      <c r="L32" s="71">
        <v>12000</v>
      </c>
      <c r="M32" s="170"/>
      <c r="N32" s="71"/>
      <c r="O32" s="71"/>
      <c r="P32" s="170"/>
      <c r="Q32" s="71"/>
      <c r="R32" s="71"/>
      <c r="S32" s="71"/>
      <c r="T32" s="71"/>
      <c r="U32" s="71"/>
      <c r="V32" s="71"/>
      <c r="W32" s="71"/>
    </row>
    <row r="33" customHeight="1" spans="1:23">
      <c r="A33" s="170" t="str">
        <f t="shared" si="0"/>
        <v>       玉溪市中心血站</v>
      </c>
      <c r="B33" s="170" t="s">
        <v>185</v>
      </c>
      <c r="C33" s="170" t="s">
        <v>186</v>
      </c>
      <c r="D33" s="170" t="s">
        <v>70</v>
      </c>
      <c r="E33" s="170" t="s">
        <v>130</v>
      </c>
      <c r="F33" s="170" t="s">
        <v>162</v>
      </c>
      <c r="G33" s="170" t="s">
        <v>163</v>
      </c>
      <c r="H33" s="171">
        <v>125000</v>
      </c>
      <c r="I33" s="71">
        <v>125000</v>
      </c>
      <c r="J33" s="71"/>
      <c r="K33" s="170"/>
      <c r="L33" s="71">
        <v>125000</v>
      </c>
      <c r="M33" s="170"/>
      <c r="N33" s="71"/>
      <c r="O33" s="71"/>
      <c r="P33" s="170"/>
      <c r="Q33" s="71"/>
      <c r="R33" s="71"/>
      <c r="S33" s="71"/>
      <c r="T33" s="71"/>
      <c r="U33" s="71"/>
      <c r="V33" s="71"/>
      <c r="W33" s="71"/>
    </row>
    <row r="34" customHeight="1" spans="1:23">
      <c r="A34" s="170" t="str">
        <f t="shared" si="0"/>
        <v>       玉溪市中心血站</v>
      </c>
      <c r="B34" s="170" t="s">
        <v>187</v>
      </c>
      <c r="C34" s="170" t="s">
        <v>188</v>
      </c>
      <c r="D34" s="170" t="s">
        <v>70</v>
      </c>
      <c r="E34" s="170" t="s">
        <v>130</v>
      </c>
      <c r="F34" s="170" t="s">
        <v>169</v>
      </c>
      <c r="G34" s="170" t="s">
        <v>170</v>
      </c>
      <c r="H34" s="171">
        <v>7623.92</v>
      </c>
      <c r="I34" s="71">
        <v>7623.92</v>
      </c>
      <c r="J34" s="71"/>
      <c r="K34" s="170"/>
      <c r="L34" s="71">
        <v>7623.92</v>
      </c>
      <c r="M34" s="170"/>
      <c r="N34" s="71"/>
      <c r="O34" s="71"/>
      <c r="P34" s="170"/>
      <c r="Q34" s="71"/>
      <c r="R34" s="71"/>
      <c r="S34" s="71"/>
      <c r="T34" s="71"/>
      <c r="U34" s="71"/>
      <c r="V34" s="71"/>
      <c r="W34" s="71"/>
    </row>
    <row r="35" customHeight="1" spans="1:23">
      <c r="A35" s="170" t="str">
        <f t="shared" si="0"/>
        <v>       玉溪市中心血站</v>
      </c>
      <c r="B35" s="170" t="s">
        <v>189</v>
      </c>
      <c r="C35" s="170" t="s">
        <v>190</v>
      </c>
      <c r="D35" s="170" t="s">
        <v>70</v>
      </c>
      <c r="E35" s="170" t="s">
        <v>130</v>
      </c>
      <c r="F35" s="170" t="s">
        <v>191</v>
      </c>
      <c r="G35" s="170" t="s">
        <v>192</v>
      </c>
      <c r="H35" s="171">
        <v>1513200</v>
      </c>
      <c r="I35" s="71"/>
      <c r="J35" s="71"/>
      <c r="K35" s="170"/>
      <c r="L35" s="71"/>
      <c r="M35" s="170"/>
      <c r="N35" s="71"/>
      <c r="O35" s="71"/>
      <c r="P35" s="170"/>
      <c r="Q35" s="71"/>
      <c r="R35" s="71">
        <v>1513200</v>
      </c>
      <c r="S35" s="71">
        <v>1513200</v>
      </c>
      <c r="T35" s="71"/>
      <c r="U35" s="71"/>
      <c r="V35" s="71"/>
      <c r="W35" s="71"/>
    </row>
    <row r="36" customHeight="1" spans="1:23">
      <c r="A36" s="170" t="str">
        <f t="shared" si="0"/>
        <v>       玉溪市中心血站</v>
      </c>
      <c r="B36" s="170" t="s">
        <v>193</v>
      </c>
      <c r="C36" s="170" t="s">
        <v>194</v>
      </c>
      <c r="D36" s="170" t="s">
        <v>70</v>
      </c>
      <c r="E36" s="170" t="s">
        <v>130</v>
      </c>
      <c r="F36" s="170" t="s">
        <v>135</v>
      </c>
      <c r="G36" s="170" t="s">
        <v>136</v>
      </c>
      <c r="H36" s="171">
        <v>2043600</v>
      </c>
      <c r="I36" s="71">
        <v>2043600</v>
      </c>
      <c r="J36" s="71">
        <v>2043600</v>
      </c>
      <c r="K36" s="170"/>
      <c r="L36" s="71"/>
      <c r="M36" s="170"/>
      <c r="N36" s="71"/>
      <c r="O36" s="71"/>
      <c r="P36" s="170"/>
      <c r="Q36" s="71"/>
      <c r="R36" s="71"/>
      <c r="S36" s="71"/>
      <c r="T36" s="71"/>
      <c r="U36" s="71"/>
      <c r="V36" s="71"/>
      <c r="W36" s="71"/>
    </row>
    <row r="37" customHeight="1" spans="1:23">
      <c r="A37" s="170" t="str">
        <f t="shared" si="0"/>
        <v>       玉溪市中心血站</v>
      </c>
      <c r="B37" s="170" t="s">
        <v>195</v>
      </c>
      <c r="C37" s="170" t="s">
        <v>196</v>
      </c>
      <c r="D37" s="170" t="s">
        <v>70</v>
      </c>
      <c r="E37" s="170" t="s">
        <v>130</v>
      </c>
      <c r="F37" s="170" t="s">
        <v>135</v>
      </c>
      <c r="G37" s="170" t="s">
        <v>136</v>
      </c>
      <c r="H37" s="171">
        <v>975000</v>
      </c>
      <c r="I37" s="71">
        <v>975000</v>
      </c>
      <c r="J37" s="71"/>
      <c r="K37" s="170"/>
      <c r="L37" s="71">
        <v>975000</v>
      </c>
      <c r="M37" s="170"/>
      <c r="N37" s="71"/>
      <c r="O37" s="71"/>
      <c r="P37" s="170"/>
      <c r="Q37" s="71"/>
      <c r="R37" s="71"/>
      <c r="S37" s="71"/>
      <c r="T37" s="71"/>
      <c r="U37" s="71"/>
      <c r="V37" s="71"/>
      <c r="W37" s="71"/>
    </row>
    <row r="38" customHeight="1" spans="1:23">
      <c r="A38" s="170" t="str">
        <f t="shared" si="0"/>
        <v>       玉溪市中心血站</v>
      </c>
      <c r="B38" s="170" t="s">
        <v>197</v>
      </c>
      <c r="C38" s="170" t="s">
        <v>198</v>
      </c>
      <c r="D38" s="170" t="s">
        <v>70</v>
      </c>
      <c r="E38" s="170" t="s">
        <v>130</v>
      </c>
      <c r="F38" s="170" t="s">
        <v>135</v>
      </c>
      <c r="G38" s="170" t="s">
        <v>136</v>
      </c>
      <c r="H38" s="171">
        <v>2440000</v>
      </c>
      <c r="I38" s="71"/>
      <c r="J38" s="71"/>
      <c r="K38" s="170"/>
      <c r="L38" s="71"/>
      <c r="M38" s="170"/>
      <c r="N38" s="71"/>
      <c r="O38" s="71"/>
      <c r="P38" s="170"/>
      <c r="Q38" s="71"/>
      <c r="R38" s="71">
        <v>2440000</v>
      </c>
      <c r="S38" s="71">
        <v>2440000</v>
      </c>
      <c r="T38" s="71"/>
      <c r="U38" s="71"/>
      <c r="V38" s="71"/>
      <c r="W38" s="71"/>
    </row>
    <row r="39" customHeight="1" spans="1:23">
      <c r="A39" s="170" t="str">
        <f t="shared" si="0"/>
        <v>       玉溪市中心血站</v>
      </c>
      <c r="B39" s="170" t="s">
        <v>199</v>
      </c>
      <c r="C39" s="170" t="s">
        <v>200</v>
      </c>
      <c r="D39" s="170" t="s">
        <v>70</v>
      </c>
      <c r="E39" s="170" t="s">
        <v>130</v>
      </c>
      <c r="F39" s="170" t="s">
        <v>131</v>
      </c>
      <c r="G39" s="170" t="s">
        <v>132</v>
      </c>
      <c r="H39" s="171">
        <v>27000</v>
      </c>
      <c r="I39" s="71">
        <v>27000</v>
      </c>
      <c r="J39" s="71"/>
      <c r="K39" s="170"/>
      <c r="L39" s="71">
        <v>27000</v>
      </c>
      <c r="M39" s="170"/>
      <c r="N39" s="71"/>
      <c r="O39" s="71"/>
      <c r="P39" s="170"/>
      <c r="Q39" s="71"/>
      <c r="R39" s="71"/>
      <c r="S39" s="71"/>
      <c r="T39" s="71"/>
      <c r="U39" s="71"/>
      <c r="V39" s="71"/>
      <c r="W39" s="71"/>
    </row>
    <row r="40" customHeight="1" spans="1:23">
      <c r="A40" s="170" t="str">
        <f t="shared" si="0"/>
        <v>       玉溪市中心血站</v>
      </c>
      <c r="B40" s="170" t="s">
        <v>201</v>
      </c>
      <c r="C40" s="170" t="s">
        <v>202</v>
      </c>
      <c r="D40" s="170" t="s">
        <v>74</v>
      </c>
      <c r="E40" s="170" t="s">
        <v>145</v>
      </c>
      <c r="F40" s="170" t="s">
        <v>203</v>
      </c>
      <c r="G40" s="170" t="s">
        <v>204</v>
      </c>
      <c r="H40" s="171">
        <v>21000</v>
      </c>
      <c r="I40" s="71">
        <v>21000</v>
      </c>
      <c r="J40" s="71"/>
      <c r="K40" s="170"/>
      <c r="L40" s="71">
        <v>21000</v>
      </c>
      <c r="M40" s="170"/>
      <c r="N40" s="71"/>
      <c r="O40" s="71"/>
      <c r="P40" s="170"/>
      <c r="Q40" s="71"/>
      <c r="R40" s="71"/>
      <c r="S40" s="71"/>
      <c r="T40" s="71"/>
      <c r="U40" s="71"/>
      <c r="V40" s="71"/>
      <c r="W40" s="71"/>
    </row>
    <row r="41" customHeight="1" spans="1:23">
      <c r="A41" s="170" t="str">
        <f t="shared" si="0"/>
        <v>       玉溪市中心血站</v>
      </c>
      <c r="B41" s="170" t="s">
        <v>205</v>
      </c>
      <c r="C41" s="170" t="s">
        <v>206</v>
      </c>
      <c r="D41" s="170" t="s">
        <v>70</v>
      </c>
      <c r="E41" s="170" t="s">
        <v>130</v>
      </c>
      <c r="F41" s="170" t="s">
        <v>207</v>
      </c>
      <c r="G41" s="170" t="s">
        <v>206</v>
      </c>
      <c r="H41" s="171">
        <v>199000</v>
      </c>
      <c r="I41" s="71">
        <v>199000</v>
      </c>
      <c r="J41" s="71"/>
      <c r="K41" s="170"/>
      <c r="L41" s="71">
        <v>199000</v>
      </c>
      <c r="M41" s="170"/>
      <c r="N41" s="71"/>
      <c r="O41" s="71"/>
      <c r="P41" s="170"/>
      <c r="Q41" s="71"/>
      <c r="R41" s="71"/>
      <c r="S41" s="71"/>
      <c r="T41" s="71"/>
      <c r="U41" s="71"/>
      <c r="V41" s="71"/>
      <c r="W41" s="71"/>
    </row>
    <row r="42" customHeight="1" spans="1:23">
      <c r="A42" s="170" t="str">
        <f t="shared" si="0"/>
        <v>       玉溪市中心血站</v>
      </c>
      <c r="B42" s="170" t="s">
        <v>208</v>
      </c>
      <c r="C42" s="170" t="s">
        <v>209</v>
      </c>
      <c r="D42" s="170" t="s">
        <v>70</v>
      </c>
      <c r="E42" s="170" t="s">
        <v>130</v>
      </c>
      <c r="F42" s="170" t="s">
        <v>210</v>
      </c>
      <c r="G42" s="170" t="s">
        <v>209</v>
      </c>
      <c r="H42" s="171">
        <v>180000</v>
      </c>
      <c r="I42" s="71">
        <v>180000</v>
      </c>
      <c r="J42" s="71"/>
      <c r="K42" s="170"/>
      <c r="L42" s="71">
        <v>180000</v>
      </c>
      <c r="M42" s="170"/>
      <c r="N42" s="71"/>
      <c r="O42" s="71"/>
      <c r="P42" s="170"/>
      <c r="Q42" s="71"/>
      <c r="R42" s="71"/>
      <c r="S42" s="71"/>
      <c r="T42" s="71"/>
      <c r="U42" s="71"/>
      <c r="V42" s="71"/>
      <c r="W42" s="71"/>
    </row>
    <row r="43" customHeight="1" spans="1:23">
      <c r="A43" s="170" t="str">
        <f t="shared" si="0"/>
        <v>       玉溪市中心血站</v>
      </c>
      <c r="B43" s="170" t="s">
        <v>211</v>
      </c>
      <c r="C43" s="170" t="s">
        <v>212</v>
      </c>
      <c r="D43" s="170" t="s">
        <v>70</v>
      </c>
      <c r="E43" s="170" t="s">
        <v>130</v>
      </c>
      <c r="F43" s="170" t="s">
        <v>143</v>
      </c>
      <c r="G43" s="170" t="s">
        <v>144</v>
      </c>
      <c r="H43" s="171">
        <v>75000</v>
      </c>
      <c r="I43" s="71"/>
      <c r="J43" s="71"/>
      <c r="K43" s="170"/>
      <c r="L43" s="71"/>
      <c r="M43" s="170"/>
      <c r="N43" s="71"/>
      <c r="O43" s="71"/>
      <c r="P43" s="170"/>
      <c r="Q43" s="71"/>
      <c r="R43" s="71">
        <v>75000</v>
      </c>
      <c r="S43" s="71">
        <v>75000</v>
      </c>
      <c r="T43" s="71"/>
      <c r="U43" s="71"/>
      <c r="V43" s="71"/>
      <c r="W43" s="71"/>
    </row>
    <row r="44" customHeight="1" spans="1:23">
      <c r="A44" s="169" t="s">
        <v>31</v>
      </c>
      <c r="B44" s="169"/>
      <c r="C44" s="169"/>
      <c r="D44" s="169"/>
      <c r="E44" s="169"/>
      <c r="F44" s="169"/>
      <c r="G44" s="169"/>
      <c r="H44" s="71">
        <v>12459443.79</v>
      </c>
      <c r="I44" s="71">
        <v>8431243.79</v>
      </c>
      <c r="J44" s="71">
        <v>3862774.5</v>
      </c>
      <c r="K44" s="71"/>
      <c r="L44" s="71">
        <v>4568469.29</v>
      </c>
      <c r="M44" s="71"/>
      <c r="N44" s="71"/>
      <c r="O44" s="71"/>
      <c r="P44" s="71"/>
      <c r="Q44" s="71"/>
      <c r="R44" s="71">
        <v>4028200</v>
      </c>
      <c r="S44" s="71">
        <v>4028200</v>
      </c>
      <c r="T44" s="71"/>
      <c r="U44" s="71"/>
      <c r="V44" s="71"/>
      <c r="W44" s="71"/>
    </row>
  </sheetData>
  <mergeCells count="30">
    <mergeCell ref="A3:W3"/>
    <mergeCell ref="A4:G4"/>
    <mergeCell ref="H5:W5"/>
    <mergeCell ref="I6:M6"/>
    <mergeCell ref="N6:P6"/>
    <mergeCell ref="R6:W6"/>
    <mergeCell ref="A44:G4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3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ht="13.5" customHeight="1" spans="5:23">
      <c r="E2" s="31"/>
      <c r="F2" s="31"/>
      <c r="G2" s="31"/>
      <c r="H2" s="31"/>
      <c r="U2" s="164"/>
      <c r="W2" s="142" t="s">
        <v>213</v>
      </c>
    </row>
    <row r="3" ht="27.75" customHeight="1" spans="1:23">
      <c r="A3" s="32" t="s">
        <v>214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ht="13.5" customHeight="1" spans="1:23">
      <c r="A4" s="33" t="str">
        <f>"单位名称："&amp;"玉溪市中心血站"</f>
        <v>单位名称：玉溪市中心血站</v>
      </c>
      <c r="B4" s="156" t="str">
        <f t="shared" ref="A4:B4" si="0">"单位名称："&amp;"绩效评价中心"</f>
        <v>单位名称：绩效评价中心</v>
      </c>
      <c r="C4" s="156"/>
      <c r="D4" s="156"/>
      <c r="E4" s="156"/>
      <c r="F4" s="156"/>
      <c r="G4" s="156"/>
      <c r="H4" s="156"/>
      <c r="I4" s="156"/>
      <c r="J4" s="35"/>
      <c r="K4" s="35"/>
      <c r="L4" s="35"/>
      <c r="M4" s="35"/>
      <c r="N4" s="35"/>
      <c r="O4" s="35"/>
      <c r="P4" s="35"/>
      <c r="Q4" s="35"/>
      <c r="U4" s="164"/>
      <c r="W4" s="145" t="s">
        <v>104</v>
      </c>
    </row>
    <row r="5" ht="21.75" customHeight="1" spans="1:23">
      <c r="A5" s="36" t="s">
        <v>215</v>
      </c>
      <c r="B5" s="36" t="s">
        <v>114</v>
      </c>
      <c r="C5" s="36" t="s">
        <v>115</v>
      </c>
      <c r="D5" s="36" t="s">
        <v>216</v>
      </c>
      <c r="E5" s="37" t="s">
        <v>116</v>
      </c>
      <c r="F5" s="37" t="s">
        <v>117</v>
      </c>
      <c r="G5" s="37" t="s">
        <v>118</v>
      </c>
      <c r="H5" s="37" t="s">
        <v>119</v>
      </c>
      <c r="I5" s="146" t="s">
        <v>31</v>
      </c>
      <c r="J5" s="146" t="s">
        <v>217</v>
      </c>
      <c r="K5" s="146"/>
      <c r="L5" s="146"/>
      <c r="M5" s="146"/>
      <c r="N5" s="162" t="s">
        <v>121</v>
      </c>
      <c r="O5" s="162"/>
      <c r="P5" s="162"/>
      <c r="Q5" s="37" t="s">
        <v>37</v>
      </c>
      <c r="R5" s="60" t="s">
        <v>53</v>
      </c>
      <c r="S5" s="61"/>
      <c r="T5" s="61"/>
      <c r="U5" s="61"/>
      <c r="V5" s="61"/>
      <c r="W5" s="62"/>
    </row>
    <row r="6" ht="21.75" customHeight="1" spans="1:23">
      <c r="A6" s="39"/>
      <c r="B6" s="39"/>
      <c r="C6" s="39"/>
      <c r="D6" s="39"/>
      <c r="E6" s="40"/>
      <c r="F6" s="40"/>
      <c r="G6" s="40"/>
      <c r="H6" s="40"/>
      <c r="I6" s="146"/>
      <c r="J6" s="153" t="s">
        <v>34</v>
      </c>
      <c r="K6" s="153"/>
      <c r="L6" s="153" t="s">
        <v>35</v>
      </c>
      <c r="M6" s="153" t="s">
        <v>36</v>
      </c>
      <c r="N6" s="163" t="s">
        <v>34</v>
      </c>
      <c r="O6" s="163" t="s">
        <v>35</v>
      </c>
      <c r="P6" s="163" t="s">
        <v>36</v>
      </c>
      <c r="Q6" s="40"/>
      <c r="R6" s="37" t="s">
        <v>33</v>
      </c>
      <c r="S6" s="37" t="s">
        <v>44</v>
      </c>
      <c r="T6" s="37" t="s">
        <v>127</v>
      </c>
      <c r="U6" s="37" t="s">
        <v>40</v>
      </c>
      <c r="V6" s="37" t="s">
        <v>41</v>
      </c>
      <c r="W6" s="37" t="s">
        <v>42</v>
      </c>
    </row>
    <row r="7" ht="40.5" customHeight="1" spans="1:23">
      <c r="A7" s="42"/>
      <c r="B7" s="42"/>
      <c r="C7" s="42"/>
      <c r="D7" s="42"/>
      <c r="E7" s="43"/>
      <c r="F7" s="43"/>
      <c r="G7" s="43"/>
      <c r="H7" s="43"/>
      <c r="I7" s="146"/>
      <c r="J7" s="153" t="s">
        <v>33</v>
      </c>
      <c r="K7" s="153" t="s">
        <v>218</v>
      </c>
      <c r="L7" s="153"/>
      <c r="M7" s="153"/>
      <c r="N7" s="43"/>
      <c r="O7" s="43"/>
      <c r="P7" s="43"/>
      <c r="Q7" s="43"/>
      <c r="R7" s="43"/>
      <c r="S7" s="43"/>
      <c r="T7" s="43"/>
      <c r="U7" s="44"/>
      <c r="V7" s="43"/>
      <c r="W7" s="43"/>
    </row>
    <row r="8" ht="15" customHeight="1" spans="1:23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</row>
    <row r="9" ht="32.9" customHeight="1" spans="1:23">
      <c r="A9" s="78"/>
      <c r="B9" s="158"/>
      <c r="C9" s="78" t="s">
        <v>219</v>
      </c>
      <c r="D9" s="78"/>
      <c r="E9" s="78"/>
      <c r="F9" s="78"/>
      <c r="G9" s="78"/>
      <c r="H9" s="78"/>
      <c r="I9" s="96">
        <v>27972536</v>
      </c>
      <c r="J9" s="96"/>
      <c r="K9" s="96"/>
      <c r="L9" s="96"/>
      <c r="M9" s="96"/>
      <c r="N9" s="96"/>
      <c r="O9" s="96"/>
      <c r="P9" s="96"/>
      <c r="Q9" s="96"/>
      <c r="R9" s="96">
        <v>27972536</v>
      </c>
      <c r="S9" s="96">
        <v>27972536</v>
      </c>
      <c r="T9" s="96"/>
      <c r="U9" s="96"/>
      <c r="V9" s="96"/>
      <c r="W9" s="96"/>
    </row>
    <row r="10" ht="32.9" customHeight="1" spans="1:23">
      <c r="A10" s="78" t="s">
        <v>220</v>
      </c>
      <c r="B10" s="158" t="s">
        <v>221</v>
      </c>
      <c r="C10" s="78" t="s">
        <v>219</v>
      </c>
      <c r="D10" s="78" t="s">
        <v>45</v>
      </c>
      <c r="E10" s="78" t="s">
        <v>70</v>
      </c>
      <c r="F10" s="78" t="s">
        <v>130</v>
      </c>
      <c r="G10" s="78" t="s">
        <v>171</v>
      </c>
      <c r="H10" s="78" t="s">
        <v>172</v>
      </c>
      <c r="I10" s="96">
        <v>130600</v>
      </c>
      <c r="J10" s="96"/>
      <c r="K10" s="96"/>
      <c r="L10" s="96"/>
      <c r="M10" s="96"/>
      <c r="N10" s="96"/>
      <c r="O10" s="96"/>
      <c r="P10" s="96"/>
      <c r="Q10" s="96"/>
      <c r="R10" s="96">
        <v>130600</v>
      </c>
      <c r="S10" s="96">
        <v>130600</v>
      </c>
      <c r="T10" s="96"/>
      <c r="U10" s="96"/>
      <c r="V10" s="96"/>
      <c r="W10" s="96"/>
    </row>
    <row r="11" ht="18.75" customHeight="1" spans="1:23">
      <c r="A11" s="78" t="s">
        <v>220</v>
      </c>
      <c r="B11" s="158" t="s">
        <v>221</v>
      </c>
      <c r="C11" s="78" t="s">
        <v>219</v>
      </c>
      <c r="D11" s="78" t="s">
        <v>45</v>
      </c>
      <c r="E11" s="78" t="s">
        <v>70</v>
      </c>
      <c r="F11" s="78" t="s">
        <v>130</v>
      </c>
      <c r="G11" s="78" t="s">
        <v>222</v>
      </c>
      <c r="H11" s="78" t="s">
        <v>223</v>
      </c>
      <c r="I11" s="96">
        <v>25000</v>
      </c>
      <c r="J11" s="96"/>
      <c r="K11" s="96"/>
      <c r="L11" s="96"/>
      <c r="M11" s="96"/>
      <c r="N11" s="96"/>
      <c r="O11" s="96"/>
      <c r="P11" s="96"/>
      <c r="Q11" s="96"/>
      <c r="R11" s="96">
        <v>25000</v>
      </c>
      <c r="S11" s="96">
        <v>25000</v>
      </c>
      <c r="T11" s="96"/>
      <c r="U11" s="96"/>
      <c r="V11" s="96"/>
      <c r="W11" s="96"/>
    </row>
    <row r="12" customHeight="1" spans="1:23">
      <c r="A12" s="78" t="s">
        <v>220</v>
      </c>
      <c r="B12" s="158" t="s">
        <v>221</v>
      </c>
      <c r="C12" s="78" t="s">
        <v>219</v>
      </c>
      <c r="D12" s="78" t="s">
        <v>45</v>
      </c>
      <c r="E12" s="78" t="s">
        <v>70</v>
      </c>
      <c r="F12" s="78" t="s">
        <v>130</v>
      </c>
      <c r="G12" s="78" t="s">
        <v>224</v>
      </c>
      <c r="H12" s="78" t="s">
        <v>225</v>
      </c>
      <c r="I12" s="96">
        <v>220000</v>
      </c>
      <c r="J12" s="96"/>
      <c r="K12" s="96"/>
      <c r="L12" s="96"/>
      <c r="M12" s="96"/>
      <c r="N12" s="96"/>
      <c r="O12" s="96"/>
      <c r="P12" s="96"/>
      <c r="Q12" s="96"/>
      <c r="R12" s="96">
        <v>220000</v>
      </c>
      <c r="S12" s="96">
        <v>220000</v>
      </c>
      <c r="T12" s="96"/>
      <c r="U12" s="96"/>
      <c r="V12" s="96"/>
      <c r="W12" s="96"/>
    </row>
    <row r="13" customHeight="1" spans="1:23">
      <c r="A13" s="78" t="s">
        <v>220</v>
      </c>
      <c r="B13" s="158" t="s">
        <v>221</v>
      </c>
      <c r="C13" s="78" t="s">
        <v>219</v>
      </c>
      <c r="D13" s="78" t="s">
        <v>45</v>
      </c>
      <c r="E13" s="78" t="s">
        <v>70</v>
      </c>
      <c r="F13" s="78" t="s">
        <v>130</v>
      </c>
      <c r="G13" s="78" t="s">
        <v>173</v>
      </c>
      <c r="H13" s="78" t="s">
        <v>174</v>
      </c>
      <c r="I13" s="96">
        <v>134780</v>
      </c>
      <c r="J13" s="96"/>
      <c r="K13" s="96"/>
      <c r="L13" s="96"/>
      <c r="M13" s="96"/>
      <c r="N13" s="96"/>
      <c r="O13" s="96"/>
      <c r="P13" s="96"/>
      <c r="Q13" s="96"/>
      <c r="R13" s="96">
        <v>134780</v>
      </c>
      <c r="S13" s="96">
        <v>134780</v>
      </c>
      <c r="T13" s="96"/>
      <c r="U13" s="96"/>
      <c r="V13" s="96"/>
      <c r="W13" s="96"/>
    </row>
    <row r="14" customHeight="1" spans="1:23">
      <c r="A14" s="78" t="s">
        <v>220</v>
      </c>
      <c r="B14" s="158" t="s">
        <v>221</v>
      </c>
      <c r="C14" s="78" t="s">
        <v>219</v>
      </c>
      <c r="D14" s="78" t="s">
        <v>45</v>
      </c>
      <c r="E14" s="78" t="s">
        <v>70</v>
      </c>
      <c r="F14" s="78" t="s">
        <v>130</v>
      </c>
      <c r="G14" s="78" t="s">
        <v>175</v>
      </c>
      <c r="H14" s="78" t="s">
        <v>176</v>
      </c>
      <c r="I14" s="96">
        <v>680000</v>
      </c>
      <c r="J14" s="96"/>
      <c r="K14" s="96"/>
      <c r="L14" s="96"/>
      <c r="M14" s="96"/>
      <c r="N14" s="96"/>
      <c r="O14" s="96"/>
      <c r="P14" s="96"/>
      <c r="Q14" s="96"/>
      <c r="R14" s="96">
        <v>680000</v>
      </c>
      <c r="S14" s="96">
        <v>680000</v>
      </c>
      <c r="T14" s="96"/>
      <c r="U14" s="96"/>
      <c r="V14" s="96"/>
      <c r="W14" s="96"/>
    </row>
    <row r="15" customHeight="1" spans="1:23">
      <c r="A15" s="78" t="s">
        <v>220</v>
      </c>
      <c r="B15" s="158" t="s">
        <v>221</v>
      </c>
      <c r="C15" s="78" t="s">
        <v>219</v>
      </c>
      <c r="D15" s="78" t="s">
        <v>45</v>
      </c>
      <c r="E15" s="78" t="s">
        <v>70</v>
      </c>
      <c r="F15" s="78" t="s">
        <v>130</v>
      </c>
      <c r="G15" s="78" t="s">
        <v>177</v>
      </c>
      <c r="H15" s="78" t="s">
        <v>178</v>
      </c>
      <c r="I15" s="96">
        <v>217000</v>
      </c>
      <c r="J15" s="96"/>
      <c r="K15" s="96"/>
      <c r="L15" s="96"/>
      <c r="M15" s="96"/>
      <c r="N15" s="96"/>
      <c r="O15" s="96"/>
      <c r="P15" s="96"/>
      <c r="Q15" s="96"/>
      <c r="R15" s="96">
        <v>217000</v>
      </c>
      <c r="S15" s="96">
        <v>217000</v>
      </c>
      <c r="T15" s="96"/>
      <c r="U15" s="96"/>
      <c r="V15" s="96"/>
      <c r="W15" s="96"/>
    </row>
    <row r="16" customHeight="1" spans="1:23">
      <c r="A16" s="78" t="s">
        <v>220</v>
      </c>
      <c r="B16" s="158" t="s">
        <v>221</v>
      </c>
      <c r="C16" s="78" t="s">
        <v>219</v>
      </c>
      <c r="D16" s="78" t="s">
        <v>45</v>
      </c>
      <c r="E16" s="78" t="s">
        <v>70</v>
      </c>
      <c r="F16" s="78" t="s">
        <v>130</v>
      </c>
      <c r="G16" s="78" t="s">
        <v>226</v>
      </c>
      <c r="H16" s="78" t="s">
        <v>227</v>
      </c>
      <c r="I16" s="96">
        <v>733500</v>
      </c>
      <c r="J16" s="96"/>
      <c r="K16" s="96"/>
      <c r="L16" s="96"/>
      <c r="M16" s="96"/>
      <c r="N16" s="96"/>
      <c r="O16" s="96"/>
      <c r="P16" s="96"/>
      <c r="Q16" s="96"/>
      <c r="R16" s="96">
        <v>733500</v>
      </c>
      <c r="S16" s="96">
        <v>733500</v>
      </c>
      <c r="T16" s="96"/>
      <c r="U16" s="96"/>
      <c r="V16" s="96"/>
      <c r="W16" s="96"/>
    </row>
    <row r="17" customHeight="1" spans="1:23">
      <c r="A17" s="78" t="s">
        <v>220</v>
      </c>
      <c r="B17" s="158" t="s">
        <v>221</v>
      </c>
      <c r="C17" s="78" t="s">
        <v>219</v>
      </c>
      <c r="D17" s="78" t="s">
        <v>45</v>
      </c>
      <c r="E17" s="78" t="s">
        <v>70</v>
      </c>
      <c r="F17" s="78" t="s">
        <v>130</v>
      </c>
      <c r="G17" s="78" t="s">
        <v>228</v>
      </c>
      <c r="H17" s="78" t="s">
        <v>229</v>
      </c>
      <c r="I17" s="96">
        <v>15125000</v>
      </c>
      <c r="J17" s="96"/>
      <c r="K17" s="96"/>
      <c r="L17" s="96"/>
      <c r="M17" s="96"/>
      <c r="N17" s="96"/>
      <c r="O17" s="96"/>
      <c r="P17" s="96"/>
      <c r="Q17" s="96"/>
      <c r="R17" s="96">
        <v>15125000</v>
      </c>
      <c r="S17" s="96">
        <v>15125000</v>
      </c>
      <c r="T17" s="96"/>
      <c r="U17" s="96"/>
      <c r="V17" s="96"/>
      <c r="W17" s="96"/>
    </row>
    <row r="18" customHeight="1" spans="1:23">
      <c r="A18" s="78" t="s">
        <v>220</v>
      </c>
      <c r="B18" s="158" t="s">
        <v>221</v>
      </c>
      <c r="C18" s="78" t="s">
        <v>219</v>
      </c>
      <c r="D18" s="78" t="s">
        <v>45</v>
      </c>
      <c r="E18" s="78" t="s">
        <v>70</v>
      </c>
      <c r="F18" s="78" t="s">
        <v>130</v>
      </c>
      <c r="G18" s="78" t="s">
        <v>230</v>
      </c>
      <c r="H18" s="78" t="s">
        <v>231</v>
      </c>
      <c r="I18" s="96">
        <v>310000</v>
      </c>
      <c r="J18" s="96"/>
      <c r="K18" s="96"/>
      <c r="L18" s="96"/>
      <c r="M18" s="96"/>
      <c r="N18" s="96"/>
      <c r="O18" s="96"/>
      <c r="P18" s="96"/>
      <c r="Q18" s="96"/>
      <c r="R18" s="96">
        <v>310000</v>
      </c>
      <c r="S18" s="96">
        <v>310000</v>
      </c>
      <c r="T18" s="96"/>
      <c r="U18" s="96"/>
      <c r="V18" s="96"/>
      <c r="W18" s="96"/>
    </row>
    <row r="19" customHeight="1" spans="1:23">
      <c r="A19" s="78" t="s">
        <v>220</v>
      </c>
      <c r="B19" s="158" t="s">
        <v>221</v>
      </c>
      <c r="C19" s="78" t="s">
        <v>219</v>
      </c>
      <c r="D19" s="78" t="s">
        <v>45</v>
      </c>
      <c r="E19" s="78" t="s">
        <v>70</v>
      </c>
      <c r="F19" s="78" t="s">
        <v>130</v>
      </c>
      <c r="G19" s="78" t="s">
        <v>232</v>
      </c>
      <c r="H19" s="78" t="s">
        <v>233</v>
      </c>
      <c r="I19" s="96">
        <v>518000</v>
      </c>
      <c r="J19" s="96"/>
      <c r="K19" s="96"/>
      <c r="L19" s="96"/>
      <c r="M19" s="96"/>
      <c r="N19" s="96"/>
      <c r="O19" s="96"/>
      <c r="P19" s="96"/>
      <c r="Q19" s="96"/>
      <c r="R19" s="96">
        <v>518000</v>
      </c>
      <c r="S19" s="96">
        <v>518000</v>
      </c>
      <c r="T19" s="96"/>
      <c r="U19" s="96"/>
      <c r="V19" s="96"/>
      <c r="W19" s="96"/>
    </row>
    <row r="20" customHeight="1" spans="1:23">
      <c r="A20" s="78" t="s">
        <v>220</v>
      </c>
      <c r="B20" s="158" t="s">
        <v>221</v>
      </c>
      <c r="C20" s="78" t="s">
        <v>219</v>
      </c>
      <c r="D20" s="78" t="s">
        <v>45</v>
      </c>
      <c r="E20" s="78" t="s">
        <v>70</v>
      </c>
      <c r="F20" s="78" t="s">
        <v>130</v>
      </c>
      <c r="G20" s="78" t="s">
        <v>169</v>
      </c>
      <c r="H20" s="78" t="s">
        <v>170</v>
      </c>
      <c r="I20" s="96">
        <v>1497976</v>
      </c>
      <c r="J20" s="96"/>
      <c r="K20" s="96"/>
      <c r="L20" s="96"/>
      <c r="M20" s="96"/>
      <c r="N20" s="96"/>
      <c r="O20" s="96"/>
      <c r="P20" s="96"/>
      <c r="Q20" s="96"/>
      <c r="R20" s="96">
        <v>1497976</v>
      </c>
      <c r="S20" s="96">
        <v>1497976</v>
      </c>
      <c r="T20" s="96"/>
      <c r="U20" s="96"/>
      <c r="V20" s="96"/>
      <c r="W20" s="96"/>
    </row>
    <row r="21" customHeight="1" spans="1:23">
      <c r="A21" s="78" t="s">
        <v>220</v>
      </c>
      <c r="B21" s="158" t="s">
        <v>221</v>
      </c>
      <c r="C21" s="78" t="s">
        <v>219</v>
      </c>
      <c r="D21" s="78" t="s">
        <v>45</v>
      </c>
      <c r="E21" s="78" t="s">
        <v>70</v>
      </c>
      <c r="F21" s="78" t="s">
        <v>130</v>
      </c>
      <c r="G21" s="78" t="s">
        <v>234</v>
      </c>
      <c r="H21" s="78" t="s">
        <v>235</v>
      </c>
      <c r="I21" s="96">
        <v>4167000</v>
      </c>
      <c r="J21" s="96"/>
      <c r="K21" s="96"/>
      <c r="L21" s="96"/>
      <c r="M21" s="96"/>
      <c r="N21" s="96"/>
      <c r="O21" s="96"/>
      <c r="P21" s="96"/>
      <c r="Q21" s="96"/>
      <c r="R21" s="96">
        <v>4167000</v>
      </c>
      <c r="S21" s="96">
        <v>4167000</v>
      </c>
      <c r="T21" s="96"/>
      <c r="U21" s="96"/>
      <c r="V21" s="96"/>
      <c r="W21" s="96"/>
    </row>
    <row r="22" customHeight="1" spans="1:23">
      <c r="A22" s="78" t="s">
        <v>220</v>
      </c>
      <c r="B22" s="158" t="s">
        <v>221</v>
      </c>
      <c r="C22" s="78" t="s">
        <v>219</v>
      </c>
      <c r="D22" s="78" t="s">
        <v>45</v>
      </c>
      <c r="E22" s="78" t="s">
        <v>70</v>
      </c>
      <c r="F22" s="78" t="s">
        <v>130</v>
      </c>
      <c r="G22" s="78" t="s">
        <v>236</v>
      </c>
      <c r="H22" s="78" t="s">
        <v>237</v>
      </c>
      <c r="I22" s="96">
        <v>562000</v>
      </c>
      <c r="J22" s="96"/>
      <c r="K22" s="96"/>
      <c r="L22" s="96"/>
      <c r="M22" s="96"/>
      <c r="N22" s="96"/>
      <c r="O22" s="96"/>
      <c r="P22" s="96"/>
      <c r="Q22" s="96"/>
      <c r="R22" s="96">
        <v>562000</v>
      </c>
      <c r="S22" s="96">
        <v>562000</v>
      </c>
      <c r="T22" s="96"/>
      <c r="U22" s="96"/>
      <c r="V22" s="96"/>
      <c r="W22" s="96"/>
    </row>
    <row r="23" customHeight="1" spans="1:23">
      <c r="A23" s="78" t="s">
        <v>220</v>
      </c>
      <c r="B23" s="158" t="s">
        <v>221</v>
      </c>
      <c r="C23" s="78" t="s">
        <v>219</v>
      </c>
      <c r="D23" s="78" t="s">
        <v>45</v>
      </c>
      <c r="E23" s="78" t="s">
        <v>70</v>
      </c>
      <c r="F23" s="78" t="s">
        <v>130</v>
      </c>
      <c r="G23" s="78" t="s">
        <v>238</v>
      </c>
      <c r="H23" s="78" t="s">
        <v>239</v>
      </c>
      <c r="I23" s="96">
        <v>3651680</v>
      </c>
      <c r="J23" s="96"/>
      <c r="K23" s="96"/>
      <c r="L23" s="96"/>
      <c r="M23" s="96"/>
      <c r="N23" s="96"/>
      <c r="O23" s="96"/>
      <c r="P23" s="96"/>
      <c r="Q23" s="96"/>
      <c r="R23" s="96">
        <v>3651680</v>
      </c>
      <c r="S23" s="96">
        <v>3651680</v>
      </c>
      <c r="T23" s="96"/>
      <c r="U23" s="96"/>
      <c r="V23" s="96"/>
      <c r="W23" s="96"/>
    </row>
    <row r="24" customHeight="1" spans="1:23">
      <c r="A24" s="78"/>
      <c r="B24" s="78"/>
      <c r="C24" s="78" t="s">
        <v>240</v>
      </c>
      <c r="D24" s="78"/>
      <c r="E24" s="78"/>
      <c r="F24" s="78"/>
      <c r="G24" s="78"/>
      <c r="H24" s="78"/>
      <c r="I24" s="96">
        <v>1200000</v>
      </c>
      <c r="J24" s="96"/>
      <c r="K24" s="96"/>
      <c r="L24" s="96"/>
      <c r="M24" s="96"/>
      <c r="N24" s="96">
        <v>1200000</v>
      </c>
      <c r="O24" s="96"/>
      <c r="P24" s="96"/>
      <c r="Q24" s="96"/>
      <c r="R24" s="96"/>
      <c r="S24" s="96"/>
      <c r="T24" s="96"/>
      <c r="U24" s="96"/>
      <c r="V24" s="96"/>
      <c r="W24" s="96"/>
    </row>
    <row r="25" customHeight="1" spans="1:23">
      <c r="A25" s="78" t="s">
        <v>220</v>
      </c>
      <c r="B25" s="158" t="s">
        <v>241</v>
      </c>
      <c r="C25" s="78" t="s">
        <v>240</v>
      </c>
      <c r="D25" s="78" t="s">
        <v>45</v>
      </c>
      <c r="E25" s="78" t="s">
        <v>68</v>
      </c>
      <c r="F25" s="78" t="s">
        <v>242</v>
      </c>
      <c r="G25" s="78" t="s">
        <v>236</v>
      </c>
      <c r="H25" s="78" t="s">
        <v>237</v>
      </c>
      <c r="I25" s="96">
        <v>220000</v>
      </c>
      <c r="J25" s="96"/>
      <c r="K25" s="96"/>
      <c r="L25" s="96"/>
      <c r="M25" s="96"/>
      <c r="N25" s="96">
        <v>220000</v>
      </c>
      <c r="O25" s="96"/>
      <c r="P25" s="96"/>
      <c r="Q25" s="96"/>
      <c r="R25" s="96"/>
      <c r="S25" s="96"/>
      <c r="T25" s="96"/>
      <c r="U25" s="96"/>
      <c r="V25" s="96"/>
      <c r="W25" s="96"/>
    </row>
    <row r="26" customHeight="1" spans="1:23">
      <c r="A26" s="78" t="s">
        <v>220</v>
      </c>
      <c r="B26" s="158" t="s">
        <v>241</v>
      </c>
      <c r="C26" s="78" t="s">
        <v>240</v>
      </c>
      <c r="D26" s="78" t="s">
        <v>45</v>
      </c>
      <c r="E26" s="78" t="s">
        <v>68</v>
      </c>
      <c r="F26" s="78" t="s">
        <v>242</v>
      </c>
      <c r="G26" s="78" t="s">
        <v>243</v>
      </c>
      <c r="H26" s="78" t="s">
        <v>244</v>
      </c>
      <c r="I26" s="96">
        <v>980000</v>
      </c>
      <c r="J26" s="96"/>
      <c r="K26" s="96"/>
      <c r="L26" s="96"/>
      <c r="M26" s="96"/>
      <c r="N26" s="96">
        <v>980000</v>
      </c>
      <c r="O26" s="96"/>
      <c r="P26" s="96"/>
      <c r="Q26" s="96"/>
      <c r="R26" s="96"/>
      <c r="S26" s="96"/>
      <c r="T26" s="96"/>
      <c r="U26" s="96"/>
      <c r="V26" s="96"/>
      <c r="W26" s="96"/>
    </row>
    <row r="27" customHeight="1" spans="1:23">
      <c r="A27" s="78"/>
      <c r="B27" s="78"/>
      <c r="C27" s="78" t="s">
        <v>245</v>
      </c>
      <c r="D27" s="78"/>
      <c r="E27" s="78"/>
      <c r="F27" s="78"/>
      <c r="G27" s="78"/>
      <c r="H27" s="78"/>
      <c r="I27" s="96">
        <v>4320000</v>
      </c>
      <c r="J27" s="96"/>
      <c r="K27" s="96"/>
      <c r="L27" s="96"/>
      <c r="M27" s="96"/>
      <c r="N27" s="96">
        <v>4320000</v>
      </c>
      <c r="O27" s="96"/>
      <c r="P27" s="96"/>
      <c r="Q27" s="96"/>
      <c r="R27" s="96"/>
      <c r="S27" s="96"/>
      <c r="T27" s="96"/>
      <c r="U27" s="96"/>
      <c r="V27" s="96"/>
      <c r="W27" s="96"/>
    </row>
    <row r="28" customHeight="1" spans="1:23">
      <c r="A28" s="78" t="s">
        <v>220</v>
      </c>
      <c r="B28" s="158" t="s">
        <v>246</v>
      </c>
      <c r="C28" s="78" t="s">
        <v>245</v>
      </c>
      <c r="D28" s="78" t="s">
        <v>45</v>
      </c>
      <c r="E28" s="78" t="s">
        <v>78</v>
      </c>
      <c r="F28" s="78" t="s">
        <v>247</v>
      </c>
      <c r="G28" s="78" t="s">
        <v>234</v>
      </c>
      <c r="H28" s="78" t="s">
        <v>235</v>
      </c>
      <c r="I28" s="96">
        <v>4320000</v>
      </c>
      <c r="J28" s="96"/>
      <c r="K28" s="96"/>
      <c r="L28" s="96"/>
      <c r="M28" s="96"/>
      <c r="N28" s="96">
        <v>4320000</v>
      </c>
      <c r="O28" s="96"/>
      <c r="P28" s="96"/>
      <c r="Q28" s="96"/>
      <c r="R28" s="96"/>
      <c r="S28" s="96"/>
      <c r="T28" s="96"/>
      <c r="U28" s="96"/>
      <c r="V28" s="96"/>
      <c r="W28" s="96"/>
    </row>
    <row r="29" customHeight="1" spans="1:23">
      <c r="A29" s="78"/>
      <c r="B29" s="78"/>
      <c r="C29" s="78" t="s">
        <v>248</v>
      </c>
      <c r="D29" s="78"/>
      <c r="E29" s="78"/>
      <c r="F29" s="78"/>
      <c r="G29" s="78"/>
      <c r="H29" s="78"/>
      <c r="I29" s="96">
        <v>30000</v>
      </c>
      <c r="J29" s="96">
        <v>30000</v>
      </c>
      <c r="K29" s="96">
        <v>30000</v>
      </c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</row>
    <row r="30" customHeight="1" spans="1:23">
      <c r="A30" s="78" t="s">
        <v>249</v>
      </c>
      <c r="B30" s="158" t="s">
        <v>250</v>
      </c>
      <c r="C30" s="78" t="s">
        <v>248</v>
      </c>
      <c r="D30" s="78" t="s">
        <v>45</v>
      </c>
      <c r="E30" s="78" t="s">
        <v>71</v>
      </c>
      <c r="F30" s="78" t="s">
        <v>251</v>
      </c>
      <c r="G30" s="78" t="s">
        <v>228</v>
      </c>
      <c r="H30" s="78" t="s">
        <v>229</v>
      </c>
      <c r="I30" s="96">
        <v>30000</v>
      </c>
      <c r="J30" s="96">
        <v>30000</v>
      </c>
      <c r="K30" s="96">
        <v>30000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customHeight="1" spans="1:23">
      <c r="A31" s="78"/>
      <c r="B31" s="78"/>
      <c r="C31" s="78" t="s">
        <v>252</v>
      </c>
      <c r="D31" s="78"/>
      <c r="E31" s="78"/>
      <c r="F31" s="78"/>
      <c r="G31" s="78"/>
      <c r="H31" s="78"/>
      <c r="I31" s="96">
        <v>2600000</v>
      </c>
      <c r="J31" s="96"/>
      <c r="K31" s="96"/>
      <c r="L31" s="96"/>
      <c r="M31" s="96"/>
      <c r="N31" s="96"/>
      <c r="O31" s="96"/>
      <c r="P31" s="96"/>
      <c r="Q31" s="96"/>
      <c r="R31" s="96">
        <v>2600000</v>
      </c>
      <c r="S31" s="96">
        <v>2600000</v>
      </c>
      <c r="T31" s="96"/>
      <c r="U31" s="96"/>
      <c r="V31" s="96"/>
      <c r="W31" s="96"/>
    </row>
    <row r="32" customHeight="1" spans="1:23">
      <c r="A32" s="78" t="s">
        <v>220</v>
      </c>
      <c r="B32" s="158" t="s">
        <v>253</v>
      </c>
      <c r="C32" s="78" t="s">
        <v>252</v>
      </c>
      <c r="D32" s="78" t="s">
        <v>45</v>
      </c>
      <c r="E32" s="78" t="s">
        <v>70</v>
      </c>
      <c r="F32" s="78" t="s">
        <v>130</v>
      </c>
      <c r="G32" s="78" t="s">
        <v>238</v>
      </c>
      <c r="H32" s="78" t="s">
        <v>239</v>
      </c>
      <c r="I32" s="96">
        <v>2600000</v>
      </c>
      <c r="J32" s="96"/>
      <c r="K32" s="96"/>
      <c r="L32" s="96"/>
      <c r="M32" s="96"/>
      <c r="N32" s="96"/>
      <c r="O32" s="96"/>
      <c r="P32" s="96"/>
      <c r="Q32" s="96"/>
      <c r="R32" s="96">
        <v>2600000</v>
      </c>
      <c r="S32" s="96">
        <v>2600000</v>
      </c>
      <c r="T32" s="96"/>
      <c r="U32" s="96"/>
      <c r="V32" s="96"/>
      <c r="W32" s="96"/>
    </row>
    <row r="33" customHeight="1" spans="1:23">
      <c r="A33" s="159" t="s">
        <v>254</v>
      </c>
      <c r="B33" s="160"/>
      <c r="C33" s="160"/>
      <c r="D33" s="160"/>
      <c r="E33" s="160"/>
      <c r="F33" s="160"/>
      <c r="G33" s="160"/>
      <c r="H33" s="161"/>
      <c r="I33" s="96">
        <v>36122536</v>
      </c>
      <c r="J33" s="96">
        <v>30000</v>
      </c>
      <c r="K33" s="96">
        <v>30000</v>
      </c>
      <c r="L33" s="96"/>
      <c r="M33" s="96"/>
      <c r="N33" s="96">
        <v>5520000</v>
      </c>
      <c r="O33" s="96"/>
      <c r="P33" s="96"/>
      <c r="Q33" s="96"/>
      <c r="R33" s="96">
        <v>30572536</v>
      </c>
      <c r="S33" s="96">
        <v>30572536</v>
      </c>
      <c r="T33" s="96"/>
      <c r="U33" s="96"/>
      <c r="V33" s="96"/>
      <c r="W33" s="96"/>
    </row>
  </sheetData>
  <mergeCells count="28">
    <mergeCell ref="A3:W3"/>
    <mergeCell ref="A4:I4"/>
    <mergeCell ref="J5:M5"/>
    <mergeCell ref="N5:P5"/>
    <mergeCell ref="R5:W5"/>
    <mergeCell ref="J6:K6"/>
    <mergeCell ref="A33:H3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0"/>
  <sheetViews>
    <sheetView showZeros="0" workbookViewId="0">
      <pane ySplit="1" topLeftCell="A2" activePane="bottomLeft" state="frozen"/>
      <selection/>
      <selection pane="bottomLeft" activeCell="A13" sqref="A13:A21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0.25" customWidth="1"/>
    <col min="7" max="7" width="14.125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0:10">
      <c r="J2" s="120" t="s">
        <v>255</v>
      </c>
    </row>
    <row r="3" ht="28.5" customHeight="1" spans="1:10">
      <c r="A3" s="152" t="s">
        <v>256</v>
      </c>
      <c r="B3" s="32"/>
      <c r="C3" s="32"/>
      <c r="D3" s="32"/>
      <c r="E3" s="32"/>
      <c r="F3" s="123"/>
      <c r="G3" s="32"/>
      <c r="H3" s="123"/>
      <c r="I3" s="123"/>
      <c r="J3" s="32"/>
    </row>
    <row r="4" ht="15" customHeight="1" spans="1:1">
      <c r="A4" s="33" t="str">
        <f>"单位名称："&amp;"玉溪市中心血站"</f>
        <v>单位名称：玉溪市中心血站</v>
      </c>
    </row>
    <row r="5" ht="14.25" customHeight="1" spans="1:10">
      <c r="A5" s="153" t="s">
        <v>257</v>
      </c>
      <c r="B5" s="153" t="s">
        <v>258</v>
      </c>
      <c r="C5" s="153" t="s">
        <v>259</v>
      </c>
      <c r="D5" s="153" t="s">
        <v>260</v>
      </c>
      <c r="E5" s="153" t="s">
        <v>261</v>
      </c>
      <c r="F5" s="154" t="s">
        <v>262</v>
      </c>
      <c r="G5" s="153" t="s">
        <v>263</v>
      </c>
      <c r="H5" s="154" t="s">
        <v>264</v>
      </c>
      <c r="I5" s="154" t="s">
        <v>265</v>
      </c>
      <c r="J5" s="153" t="s">
        <v>266</v>
      </c>
    </row>
    <row r="6" ht="14.25" customHeight="1" spans="1:10">
      <c r="A6" s="76">
        <v>1</v>
      </c>
      <c r="B6" s="76">
        <v>2</v>
      </c>
      <c r="C6" s="76">
        <v>3</v>
      </c>
      <c r="D6" s="76">
        <v>4</v>
      </c>
      <c r="E6" s="76">
        <v>5</v>
      </c>
      <c r="F6" s="77">
        <v>6</v>
      </c>
      <c r="G6" s="76">
        <v>7</v>
      </c>
      <c r="H6" s="77">
        <v>8</v>
      </c>
      <c r="I6" s="77">
        <v>9</v>
      </c>
      <c r="J6" s="76">
        <v>10</v>
      </c>
    </row>
    <row r="7" ht="15" customHeight="1" spans="1:10">
      <c r="A7" s="155" t="s">
        <v>45</v>
      </c>
      <c r="B7" s="79"/>
      <c r="C7" s="79"/>
      <c r="D7" s="79"/>
      <c r="E7" s="80"/>
      <c r="F7" s="81"/>
      <c r="G7" s="80"/>
      <c r="H7" s="81"/>
      <c r="I7" s="81"/>
      <c r="J7" s="80"/>
    </row>
    <row r="8" ht="33.75" customHeight="1" spans="1:10">
      <c r="A8" s="155" t="s">
        <v>252</v>
      </c>
      <c r="B8" s="155" t="s">
        <v>267</v>
      </c>
      <c r="C8" s="155" t="s">
        <v>268</v>
      </c>
      <c r="D8" s="155" t="s">
        <v>269</v>
      </c>
      <c r="E8" s="155" t="s">
        <v>270</v>
      </c>
      <c r="F8" s="155" t="s">
        <v>271</v>
      </c>
      <c r="G8" s="52" t="s">
        <v>272</v>
      </c>
      <c r="H8" s="155" t="s">
        <v>273</v>
      </c>
      <c r="I8" s="155" t="s">
        <v>274</v>
      </c>
      <c r="J8" s="155" t="s">
        <v>275</v>
      </c>
    </row>
    <row r="9" ht="39" customHeight="1" spans="1:10">
      <c r="A9" s="155"/>
      <c r="B9" s="155"/>
      <c r="C9" s="155" t="s">
        <v>268</v>
      </c>
      <c r="D9" s="155" t="s">
        <v>276</v>
      </c>
      <c r="E9" s="155" t="s">
        <v>277</v>
      </c>
      <c r="F9" s="155" t="s">
        <v>271</v>
      </c>
      <c r="G9" s="52" t="s">
        <v>278</v>
      </c>
      <c r="H9" s="155" t="s">
        <v>279</v>
      </c>
      <c r="I9" s="155" t="s">
        <v>274</v>
      </c>
      <c r="J9" s="155" t="s">
        <v>280</v>
      </c>
    </row>
    <row r="10" ht="41" customHeight="1" spans="1:10">
      <c r="A10" s="155"/>
      <c r="B10" s="155"/>
      <c r="C10" s="155" t="s">
        <v>268</v>
      </c>
      <c r="D10" s="155" t="s">
        <v>276</v>
      </c>
      <c r="E10" s="155" t="s">
        <v>281</v>
      </c>
      <c r="F10" s="155" t="s">
        <v>271</v>
      </c>
      <c r="G10" s="52" t="s">
        <v>278</v>
      </c>
      <c r="H10" s="155" t="s">
        <v>279</v>
      </c>
      <c r="I10" s="155" t="s">
        <v>274</v>
      </c>
      <c r="J10" s="155" t="s">
        <v>282</v>
      </c>
    </row>
    <row r="11" ht="33.75" customHeight="1" spans="1:10">
      <c r="A11" s="155"/>
      <c r="B11" s="155"/>
      <c r="C11" s="155" t="s">
        <v>283</v>
      </c>
      <c r="D11" s="155" t="s">
        <v>284</v>
      </c>
      <c r="E11" s="155" t="s">
        <v>285</v>
      </c>
      <c r="F11" s="155" t="s">
        <v>286</v>
      </c>
      <c r="G11" s="52" t="s">
        <v>287</v>
      </c>
      <c r="H11" s="155" t="s">
        <v>288</v>
      </c>
      <c r="I11" s="155" t="s">
        <v>274</v>
      </c>
      <c r="J11" s="155" t="s">
        <v>289</v>
      </c>
    </row>
    <row r="12" ht="52" customHeight="1" spans="1:10">
      <c r="A12" s="155"/>
      <c r="B12" s="155"/>
      <c r="C12" s="155" t="s">
        <v>290</v>
      </c>
      <c r="D12" s="155" t="s">
        <v>291</v>
      </c>
      <c r="E12" s="155" t="s">
        <v>292</v>
      </c>
      <c r="F12" s="155" t="s">
        <v>271</v>
      </c>
      <c r="G12" s="52" t="s">
        <v>293</v>
      </c>
      <c r="H12" s="155" t="s">
        <v>279</v>
      </c>
      <c r="I12" s="155" t="s">
        <v>274</v>
      </c>
      <c r="J12" s="155" t="s">
        <v>294</v>
      </c>
    </row>
    <row r="13" ht="33.75" customHeight="1" spans="1:10">
      <c r="A13" s="155" t="s">
        <v>248</v>
      </c>
      <c r="B13" s="155" t="s">
        <v>295</v>
      </c>
      <c r="C13" s="155" t="s">
        <v>268</v>
      </c>
      <c r="D13" s="155" t="s">
        <v>269</v>
      </c>
      <c r="E13" s="155" t="s">
        <v>295</v>
      </c>
      <c r="F13" s="155" t="s">
        <v>296</v>
      </c>
      <c r="G13" s="52" t="s">
        <v>295</v>
      </c>
      <c r="H13" s="155" t="s">
        <v>279</v>
      </c>
      <c r="I13" s="155" t="s">
        <v>274</v>
      </c>
      <c r="J13" s="155" t="s">
        <v>295</v>
      </c>
    </row>
    <row r="14" ht="33.75" customHeight="1" spans="1:10">
      <c r="A14" s="155"/>
      <c r="B14" s="155"/>
      <c r="C14" s="155" t="s">
        <v>268</v>
      </c>
      <c r="D14" s="155" t="s">
        <v>269</v>
      </c>
      <c r="E14" s="155" t="s">
        <v>295</v>
      </c>
      <c r="F14" s="155" t="s">
        <v>271</v>
      </c>
      <c r="G14" s="52" t="s">
        <v>295</v>
      </c>
      <c r="H14" s="155" t="s">
        <v>279</v>
      </c>
      <c r="I14" s="155" t="s">
        <v>274</v>
      </c>
      <c r="J14" s="155" t="s">
        <v>295</v>
      </c>
    </row>
    <row r="15" ht="33.75" customHeight="1" spans="1:10">
      <c r="A15" s="155"/>
      <c r="B15" s="155"/>
      <c r="C15" s="155" t="s">
        <v>268</v>
      </c>
      <c r="D15" s="155" t="s">
        <v>276</v>
      </c>
      <c r="E15" s="155" t="s">
        <v>295</v>
      </c>
      <c r="F15" s="155" t="s">
        <v>271</v>
      </c>
      <c r="G15" s="52" t="s">
        <v>295</v>
      </c>
      <c r="H15" s="155" t="s">
        <v>279</v>
      </c>
      <c r="I15" s="155" t="s">
        <v>274</v>
      </c>
      <c r="J15" s="155" t="s">
        <v>295</v>
      </c>
    </row>
    <row r="16" ht="33.75" customHeight="1" spans="1:10">
      <c r="A16" s="155"/>
      <c r="B16" s="155"/>
      <c r="C16" s="155" t="s">
        <v>268</v>
      </c>
      <c r="D16" s="155" t="s">
        <v>276</v>
      </c>
      <c r="E16" s="155" t="s">
        <v>295</v>
      </c>
      <c r="F16" s="155" t="s">
        <v>296</v>
      </c>
      <c r="G16" s="52" t="s">
        <v>295</v>
      </c>
      <c r="H16" s="155" t="s">
        <v>279</v>
      </c>
      <c r="I16" s="155" t="s">
        <v>274</v>
      </c>
      <c r="J16" s="155" t="s">
        <v>295</v>
      </c>
    </row>
    <row r="17" ht="33.75" customHeight="1" spans="1:10">
      <c r="A17" s="155"/>
      <c r="B17" s="155"/>
      <c r="C17" s="155" t="s">
        <v>268</v>
      </c>
      <c r="D17" s="155" t="s">
        <v>276</v>
      </c>
      <c r="E17" s="155" t="s">
        <v>295</v>
      </c>
      <c r="F17" s="155" t="s">
        <v>296</v>
      </c>
      <c r="G17" s="52" t="s">
        <v>295</v>
      </c>
      <c r="H17" s="155" t="s">
        <v>279</v>
      </c>
      <c r="I17" s="155" t="s">
        <v>274</v>
      </c>
      <c r="J17" s="155" t="s">
        <v>295</v>
      </c>
    </row>
    <row r="18" ht="33.75" customHeight="1" spans="1:10">
      <c r="A18" s="155"/>
      <c r="B18" s="155"/>
      <c r="C18" s="155" t="s">
        <v>268</v>
      </c>
      <c r="D18" s="155" t="s">
        <v>276</v>
      </c>
      <c r="E18" s="155" t="s">
        <v>295</v>
      </c>
      <c r="F18" s="155" t="s">
        <v>271</v>
      </c>
      <c r="G18" s="52" t="s">
        <v>295</v>
      </c>
      <c r="H18" s="155" t="s">
        <v>279</v>
      </c>
      <c r="I18" s="155" t="s">
        <v>274</v>
      </c>
      <c r="J18" s="155" t="s">
        <v>295</v>
      </c>
    </row>
    <row r="19" ht="33.75" customHeight="1" spans="1:10">
      <c r="A19" s="155"/>
      <c r="B19" s="155"/>
      <c r="C19" s="155" t="s">
        <v>283</v>
      </c>
      <c r="D19" s="155" t="s">
        <v>297</v>
      </c>
      <c r="E19" s="155" t="s">
        <v>295</v>
      </c>
      <c r="F19" s="155" t="s">
        <v>296</v>
      </c>
      <c r="G19" s="52" t="s">
        <v>295</v>
      </c>
      <c r="H19" s="155" t="s">
        <v>279</v>
      </c>
      <c r="I19" s="155" t="s">
        <v>274</v>
      </c>
      <c r="J19" s="155" t="s">
        <v>295</v>
      </c>
    </row>
    <row r="20" ht="33.75" customHeight="1" spans="1:10">
      <c r="A20" s="155"/>
      <c r="B20" s="155"/>
      <c r="C20" s="155" t="s">
        <v>283</v>
      </c>
      <c r="D20" s="155" t="s">
        <v>297</v>
      </c>
      <c r="E20" s="155" t="s">
        <v>295</v>
      </c>
      <c r="F20" s="155" t="s">
        <v>296</v>
      </c>
      <c r="G20" s="52" t="s">
        <v>295</v>
      </c>
      <c r="H20" s="155" t="s">
        <v>279</v>
      </c>
      <c r="I20" s="155" t="s">
        <v>274</v>
      </c>
      <c r="J20" s="155" t="s">
        <v>295</v>
      </c>
    </row>
    <row r="21" ht="33.75" customHeight="1" spans="1:10">
      <c r="A21" s="155"/>
      <c r="B21" s="155"/>
      <c r="C21" s="155" t="s">
        <v>290</v>
      </c>
      <c r="D21" s="155" t="s">
        <v>291</v>
      </c>
      <c r="E21" s="155" t="s">
        <v>295</v>
      </c>
      <c r="F21" s="155" t="s">
        <v>296</v>
      </c>
      <c r="G21" s="52" t="s">
        <v>295</v>
      </c>
      <c r="H21" s="155" t="s">
        <v>279</v>
      </c>
      <c r="I21" s="155" t="s">
        <v>274</v>
      </c>
      <c r="J21" s="155" t="s">
        <v>295</v>
      </c>
    </row>
    <row r="22" ht="33.75" customHeight="1" spans="1:10">
      <c r="A22" s="155" t="s">
        <v>219</v>
      </c>
      <c r="B22" s="155" t="s">
        <v>298</v>
      </c>
      <c r="C22" s="155" t="s">
        <v>268</v>
      </c>
      <c r="D22" s="155" t="s">
        <v>269</v>
      </c>
      <c r="E22" s="155" t="s">
        <v>299</v>
      </c>
      <c r="F22" s="155" t="s">
        <v>300</v>
      </c>
      <c r="G22" s="52" t="s">
        <v>301</v>
      </c>
      <c r="H22" s="155" t="s">
        <v>302</v>
      </c>
      <c r="I22" s="155" t="s">
        <v>274</v>
      </c>
      <c r="J22" s="155" t="s">
        <v>303</v>
      </c>
    </row>
    <row r="23" ht="33.75" customHeight="1" spans="1:10">
      <c r="A23" s="155"/>
      <c r="B23" s="155"/>
      <c r="C23" s="155" t="s">
        <v>268</v>
      </c>
      <c r="D23" s="155" t="s">
        <v>269</v>
      </c>
      <c r="E23" s="155" t="s">
        <v>304</v>
      </c>
      <c r="F23" s="155" t="s">
        <v>271</v>
      </c>
      <c r="G23" s="52" t="s">
        <v>305</v>
      </c>
      <c r="H23" s="155" t="s">
        <v>306</v>
      </c>
      <c r="I23" s="155" t="s">
        <v>274</v>
      </c>
      <c r="J23" s="155" t="s">
        <v>307</v>
      </c>
    </row>
    <row r="24" ht="33.75" customHeight="1" spans="1:10">
      <c r="A24" s="155"/>
      <c r="B24" s="155"/>
      <c r="C24" s="155" t="s">
        <v>268</v>
      </c>
      <c r="D24" s="155" t="s">
        <v>276</v>
      </c>
      <c r="E24" s="155" t="s">
        <v>308</v>
      </c>
      <c r="F24" s="155" t="s">
        <v>296</v>
      </c>
      <c r="G24" s="52" t="s">
        <v>278</v>
      </c>
      <c r="H24" s="155" t="s">
        <v>279</v>
      </c>
      <c r="I24" s="155" t="s">
        <v>274</v>
      </c>
      <c r="J24" s="155" t="s">
        <v>309</v>
      </c>
    </row>
    <row r="25" ht="33.75" customHeight="1" spans="1:10">
      <c r="A25" s="155"/>
      <c r="B25" s="155"/>
      <c r="C25" s="155" t="s">
        <v>268</v>
      </c>
      <c r="D25" s="155" t="s">
        <v>276</v>
      </c>
      <c r="E25" s="155" t="s">
        <v>310</v>
      </c>
      <c r="F25" s="155" t="s">
        <v>271</v>
      </c>
      <c r="G25" s="52" t="s">
        <v>311</v>
      </c>
      <c r="H25" s="155" t="s">
        <v>312</v>
      </c>
      <c r="I25" s="155" t="s">
        <v>274</v>
      </c>
      <c r="J25" s="155" t="s">
        <v>313</v>
      </c>
    </row>
    <row r="26" ht="33.75" customHeight="1" spans="1:10">
      <c r="A26" s="155"/>
      <c r="B26" s="155"/>
      <c r="C26" s="155" t="s">
        <v>268</v>
      </c>
      <c r="D26" s="155" t="s">
        <v>276</v>
      </c>
      <c r="E26" s="155" t="s">
        <v>314</v>
      </c>
      <c r="F26" s="155" t="s">
        <v>271</v>
      </c>
      <c r="G26" s="52" t="s">
        <v>315</v>
      </c>
      <c r="H26" s="155" t="s">
        <v>279</v>
      </c>
      <c r="I26" s="155" t="s">
        <v>274</v>
      </c>
      <c r="J26" s="155" t="s">
        <v>316</v>
      </c>
    </row>
    <row r="27" ht="33.75" customHeight="1" spans="1:10">
      <c r="A27" s="155"/>
      <c r="B27" s="155"/>
      <c r="C27" s="155" t="s">
        <v>268</v>
      </c>
      <c r="D27" s="155" t="s">
        <v>276</v>
      </c>
      <c r="E27" s="155" t="s">
        <v>317</v>
      </c>
      <c r="F27" s="155" t="s">
        <v>296</v>
      </c>
      <c r="G27" s="52" t="s">
        <v>278</v>
      </c>
      <c r="H27" s="155" t="s">
        <v>279</v>
      </c>
      <c r="I27" s="155" t="s">
        <v>274</v>
      </c>
      <c r="J27" s="155" t="s">
        <v>318</v>
      </c>
    </row>
    <row r="28" ht="33.75" customHeight="1" spans="1:10">
      <c r="A28" s="155"/>
      <c r="B28" s="155"/>
      <c r="C28" s="155" t="s">
        <v>283</v>
      </c>
      <c r="D28" s="155" t="s">
        <v>297</v>
      </c>
      <c r="E28" s="155" t="s">
        <v>319</v>
      </c>
      <c r="F28" s="155" t="s">
        <v>296</v>
      </c>
      <c r="G28" s="52" t="s">
        <v>278</v>
      </c>
      <c r="H28" s="155" t="s">
        <v>279</v>
      </c>
      <c r="I28" s="155" t="s">
        <v>274</v>
      </c>
      <c r="J28" s="155" t="s">
        <v>320</v>
      </c>
    </row>
    <row r="29" ht="33.75" customHeight="1" spans="1:10">
      <c r="A29" s="155"/>
      <c r="B29" s="155"/>
      <c r="C29" s="155" t="s">
        <v>283</v>
      </c>
      <c r="D29" s="155" t="s">
        <v>297</v>
      </c>
      <c r="E29" s="155" t="s">
        <v>321</v>
      </c>
      <c r="F29" s="155" t="s">
        <v>296</v>
      </c>
      <c r="G29" s="52" t="s">
        <v>278</v>
      </c>
      <c r="H29" s="155" t="s">
        <v>279</v>
      </c>
      <c r="I29" s="155" t="s">
        <v>274</v>
      </c>
      <c r="J29" s="155" t="s">
        <v>322</v>
      </c>
    </row>
    <row r="30" ht="33.75" customHeight="1" spans="1:10">
      <c r="A30" s="155"/>
      <c r="B30" s="155"/>
      <c r="C30" s="155" t="s">
        <v>290</v>
      </c>
      <c r="D30" s="155" t="s">
        <v>291</v>
      </c>
      <c r="E30" s="155" t="s">
        <v>323</v>
      </c>
      <c r="F30" s="155" t="s">
        <v>271</v>
      </c>
      <c r="G30" s="52" t="s">
        <v>293</v>
      </c>
      <c r="H30" s="155" t="s">
        <v>279</v>
      </c>
      <c r="I30" s="155" t="s">
        <v>274</v>
      </c>
      <c r="J30" s="155" t="s">
        <v>324</v>
      </c>
    </row>
  </sheetData>
  <mergeCells count="8">
    <mergeCell ref="A3:J3"/>
    <mergeCell ref="A4:H4"/>
    <mergeCell ref="A8:A12"/>
    <mergeCell ref="A13:A21"/>
    <mergeCell ref="A22:A30"/>
    <mergeCell ref="B8:B12"/>
    <mergeCell ref="B13:B21"/>
    <mergeCell ref="B22:B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βίος</cp:lastModifiedBy>
  <dcterms:created xsi:type="dcterms:W3CDTF">2025-01-21T02:50:00Z</dcterms:created>
  <dcterms:modified xsi:type="dcterms:W3CDTF">2025-02-21T00:20:22Z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2052-12.1.0.19302</vt:lpwstr>
  </property>
</Properties>
</file>