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3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<sst xmlns="http://schemas.openxmlformats.org/spreadsheetml/2006/main" count="1002" uniqueCount="378">
  <si>
    <t>预算01-1表</t>
  </si>
  <si>
    <t>2025年财务收支预算总表部门</t>
  </si>
  <si>
    <t>单位名称：玉溪市急救中心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</si>
  <si>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</si>
  <si>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</si>
  <si>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</si>
  <si>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</si>
  <si>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</si>
  <si>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</si>
  <si>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</si>
  <si>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</si>
  <si>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</si>
  <si>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</si>
  <si>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</si>
  <si>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</si>
  <si>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</si>
  <si>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</si>
  <si>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</si>
  <si>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</si>
  <si>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</si>
  <si>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</si>
  <si>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</si>
  <si>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</si>
  <si>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</si>
  <si>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</si>
  <si>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</si>
  <si>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</si>
  <si>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</si>
  <si>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</si>
  <si>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</si>
  <si>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</si>
  <si>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</si>
  <si>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</si>
  <si>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</si>
  <si>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</si>
  <si>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</si>
  <si>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</si>
  <si>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</si>
  <si>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</si>
  <si>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</si>
  <si>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</si>
  <si>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</si>
  <si>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</si>
  <si>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</si>
  <si>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</si>
  <si>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131011</t>
  </si>
  <si>
    <t>玉溪市急救中心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</si>
  <si>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</si>
  <si>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</si>
  <si>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</si>
  <si>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</si>
  <si>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</si>
  <si>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</si>
  <si>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</si>
  <si>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</si>
  <si>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</si>
  <si>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</si>
  <si>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</si>
  <si>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</si>
  <si>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</si>
  <si>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</si>
  <si>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20805</t>
  </si>
  <si>
    <t>2080502</t>
  </si>
  <si>
    <t>2080505</t>
  </si>
  <si>
    <t>210</t>
  </si>
  <si>
    <t>21001</t>
  </si>
  <si>
    <t>2100199</t>
  </si>
  <si>
    <t>21002</t>
  </si>
  <si>
    <t>2100299</t>
  </si>
  <si>
    <t>21004</t>
  </si>
  <si>
    <t>2100405</t>
  </si>
  <si>
    <t>21011</t>
  </si>
  <si>
    <t>2101101</t>
  </si>
  <si>
    <t>2101102</t>
  </si>
  <si>
    <t>2101103</t>
  </si>
  <si>
    <t>2101199</t>
  </si>
  <si>
    <t>21099</t>
  </si>
  <si>
    <t>2109999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</si>
  <si>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</si>
  <si>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</si>
  <si>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</si>
  <si>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</si>
  <si>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</si>
  <si>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</si>
  <si>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</si>
  <si>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</si>
  <si>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</si>
  <si>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</si>
  <si>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</si>
  <si>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</si>
  <si>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</si>
  <si>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</si>
  <si>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</si>
  <si>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</si>
  <si>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</si>
  <si>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</si>
  <si>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</si>
  <si>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</si>
  <si>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</si>
  <si>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</si>
  <si>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</si>
  <si>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</si>
  <si>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</si>
  <si>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</si>
  <si>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</si>
  <si>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</si>
  <si>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</si>
  <si>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</si>
  <si>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</si>
  <si>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</si>
  <si>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</si>
  <si>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</si>
  <si>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</si>
  <si>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</si>
  <si>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</si>
  <si>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</si>
  <si>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</si>
  <si>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</si>
  <si>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</si>
  <si>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</si>
  <si>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</si>
  <si>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</si>
  <si>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</si>
  <si>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</si>
  <si>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</si>
  <si>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</si>
  <si>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</si>
  <si>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</si>
  <si>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</si>
  <si>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</si>
  <si>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530400210000000627809</t>
  </si>
  <si>
    <t>事业人员工资支出</t>
  </si>
  <si>
    <t>应急救治机构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</si>
  <si>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</si>
  <si>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</si>
  <si>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</si>
  <si>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</si>
  <si>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</si>
  <si>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</si>
  <si>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</si>
  <si>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530400210000000627810</t>
  </si>
  <si>
    <t>社会保障缴费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</si>
  <si>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</si>
  <si>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</si>
  <si>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</si>
  <si>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</si>
  <si>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</si>
  <si>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</si>
  <si>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</si>
  <si>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</si>
  <si>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</si>
  <si>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</si>
  <si>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</si>
  <si>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</si>
  <si>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530400210000000627811</t>
  </si>
  <si>
    <t>住房公积金</t>
  </si>
  <si>
    <t>30113</t>
  </si>
  <si>
    <t>530400210000000627812</t>
  </si>
  <si>
    <t>对个人和家庭的补助</t>
  </si>
  <si>
    <t>事业单位离退休</t>
  </si>
  <si>
    <t>30305</t>
  </si>
  <si>
    <t>生活补助</t>
  </si>
  <si>
    <t>530400210000000627814</t>
  </si>
  <si>
    <t>公车购置及运维费</t>
  </si>
  <si>
    <t>其他公立医院支出</t>
  </si>
  <si>
    <t>30231</t>
  </si>
  <si>
    <t>公务用车运行维护费</t>
  </si>
  <si>
    <t>530400210000000627815</t>
  </si>
  <si>
    <t>工会经费</t>
  </si>
  <si>
    <t>30228</t>
  </si>
  <si>
    <t>530400210000000627817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</si>
  <si>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</si>
  <si>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</si>
  <si>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</si>
  <si>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</si>
  <si>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</si>
  <si>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</si>
  <si>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</si>
  <si>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</si>
  <si>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</si>
  <si>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</si>
  <si>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</si>
  <si>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</si>
  <si>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</si>
  <si>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30216</t>
  </si>
  <si>
    <t>培训费</t>
  </si>
  <si>
    <t>30227</t>
  </si>
  <si>
    <t>委托业务费</t>
  </si>
  <si>
    <t>30229</t>
  </si>
  <si>
    <t>福利费</t>
  </si>
  <si>
    <t>31002</t>
  </si>
  <si>
    <t>办公设备购置</t>
  </si>
  <si>
    <t>530400231100001123759</t>
  </si>
  <si>
    <t>奖励性绩效增量</t>
  </si>
  <si>
    <t>530400231100001187405</t>
  </si>
  <si>
    <t>残疾人就业保障金</t>
  </si>
  <si>
    <t>530400241100002073339</t>
  </si>
  <si>
    <t>工作业务（公务用车运维费）经费</t>
  </si>
  <si>
    <t>530400241100002073341</t>
  </si>
  <si>
    <t>工作业务（接待费）经费</t>
  </si>
  <si>
    <t>30217</t>
  </si>
  <si>
    <t>530400241100002895996</t>
  </si>
  <si>
    <t>自有资金利息专项资金</t>
  </si>
  <si>
    <t>530400251100003516337</t>
  </si>
  <si>
    <t>奖励性绩效工资（工资部分）经费</t>
  </si>
  <si>
    <t>530400251100003516401</t>
  </si>
  <si>
    <t>奖励性绩效工资（高于部分）经费</t>
  </si>
  <si>
    <t>530400251100003516411</t>
  </si>
  <si>
    <t>编外临聘人员经费</t>
  </si>
  <si>
    <t>30199</t>
  </si>
  <si>
    <t>其他工资福利支出</t>
  </si>
  <si>
    <t>530400251100003516641</t>
  </si>
  <si>
    <t>工作业务经费</t>
  </si>
  <si>
    <t>30207</t>
  </si>
  <si>
    <t>邮电费</t>
  </si>
  <si>
    <t>30213</t>
  </si>
  <si>
    <t>维修（护）费</t>
  </si>
  <si>
    <t>530400251100003841808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</si>
  <si>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</si>
  <si>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</si>
  <si>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</si>
  <si>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</si>
  <si>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</si>
  <si>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</si>
  <si>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</si>
  <si>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</si>
  <si>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人才发展省名医培养专项资金</t>
  </si>
  <si>
    <t>事业发展类</t>
  </si>
  <si>
    <t>530400210000000632834</t>
  </si>
  <si>
    <t>其他卫生健康支出</t>
  </si>
  <si>
    <t>30226</t>
  </si>
  <si>
    <t>劳务费</t>
  </si>
  <si>
    <t>急救中心事业收入专项资金</t>
  </si>
  <si>
    <t>530400221100000203102</t>
  </si>
  <si>
    <t>30204</t>
  </si>
  <si>
    <t>手续费</t>
  </si>
  <si>
    <t>30215</t>
  </si>
  <si>
    <t>会议费</t>
  </si>
  <si>
    <t>30218</t>
  </si>
  <si>
    <t>专用材料费</t>
  </si>
  <si>
    <t>玉溪市急救中心高质量发展示范项目补助资金</t>
  </si>
  <si>
    <t>530400231100002330540</t>
  </si>
  <si>
    <t>其他卫生健康管理事务支出</t>
  </si>
  <si>
    <t>31003</t>
  </si>
  <si>
    <t>专用设备购置</t>
  </si>
  <si>
    <t>31007</t>
  </si>
  <si>
    <t>信息网络及软件购置更新</t>
  </si>
  <si>
    <t>（高质量发展三年行动）基层医疗卫生人员技能培训项目经费</t>
  </si>
  <si>
    <t>530400241100003084835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</si>
  <si>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</si>
  <si>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</si>
  <si>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</si>
  <si>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</si>
  <si>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</si>
  <si>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</si>
  <si>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</si>
  <si>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</si>
  <si>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</si>
  <si>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</si>
  <si>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</si>
  <si>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</si>
  <si>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</si>
  <si>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政府“保工资—保运转—保基本民生—保项目性民生—保债务还本付息—促发展”的顺序编制安排预算资金，在财政拨款不足情况下，通过院前急救服务工作经费补足日常工作所需，提高资金使用效益，更好地为玉溪市民服务。2023年实现120统一调度覆盖率达100%，急救网络医院及急救站点全市覆盖率达80%以上，危急重症患者抢救成功率达80%以上，中心患者救护率达100%。较大地提升紧急医疗救援移动指挥调度能力水平，促进全市院前急救服务能力提升。</t>
  </si>
  <si>
    <t>产出指标</t>
  </si>
  <si>
    <t>数量指标</t>
  </si>
  <si>
    <t>参加政府安排的指令性服务保障人数</t>
  </si>
  <si>
    <t>&gt;=</t>
  </si>
  <si>
    <t>100</t>
  </si>
  <si>
    <t>人</t>
  </si>
  <si>
    <t>定量指标</t>
  </si>
  <si>
    <t>院前急救的患者人数</t>
  </si>
  <si>
    <t>7000</t>
  </si>
  <si>
    <t>时效指标</t>
  </si>
  <si>
    <t>院前急救医疗小组出诊时间</t>
  </si>
  <si>
    <t>&lt;</t>
  </si>
  <si>
    <t>分钟</t>
  </si>
  <si>
    <t>该项目经费使用计划</t>
  </si>
  <si>
    <t>&lt;=</t>
  </si>
  <si>
    <t>12</t>
  </si>
  <si>
    <t>月</t>
  </si>
  <si>
    <t>效益指标</t>
  </si>
  <si>
    <t>社会效益</t>
  </si>
  <si>
    <t>对患者的救护比例</t>
  </si>
  <si>
    <t>%</t>
  </si>
  <si>
    <t>定性指标</t>
  </si>
  <si>
    <t>参与应急处理突发事件的比例</t>
  </si>
  <si>
    <t>抢救患者的比例</t>
  </si>
  <si>
    <t>80</t>
  </si>
  <si>
    <t>可持续影响</t>
  </si>
  <si>
    <t>实现全市、县、乡三级统一调度并联网</t>
  </si>
  <si>
    <t>=</t>
  </si>
  <si>
    <t>在全市建立网络医院及急救站点，逐年增加，最终实现100%全覆盖</t>
  </si>
  <si>
    <t>满意度指标</t>
  </si>
  <si>
    <t>服务对象满意度</t>
  </si>
  <si>
    <t>救治患者对急救服务的满意度</t>
  </si>
  <si>
    <t>90</t>
  </si>
  <si>
    <t>预算06表</t>
  </si>
  <si>
    <t>2025年部门政府性基金预算支出预算表</t>
  </si>
  <si>
    <t>政府性基金预算支出</t>
  </si>
  <si>
    <t>备注：玉溪市急救中心无政府性基金，此表为空。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</si>
  <si>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</si>
  <si>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</si>
  <si>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</si>
  <si>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</si>
  <si>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</si>
  <si>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</si>
  <si>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</si>
  <si>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</si>
  <si>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</si>
  <si>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</si>
  <si>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</si>
  <si>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</si>
  <si>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办公设备</t>
  </si>
  <si>
    <t>元</t>
  </si>
  <si>
    <t>打印纸</t>
  </si>
  <si>
    <t>预算08表</t>
  </si>
  <si>
    <t>2025年部门政府购买服务预算表</t>
  </si>
  <si>
    <t>政府购买服务项目</t>
  </si>
  <si>
    <t>政府购买服务目录</t>
  </si>
  <si>
    <t>注：玉溪市急救中心无政府购买服务，故此表为空。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</si>
  <si>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</si>
  <si>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</si>
  <si>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</si>
  <si>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</si>
  <si>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</si>
  <si>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</si>
  <si>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</si>
  <si>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</si>
  <si>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</si>
  <si>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</si>
  <si>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</si>
  <si>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</si>
  <si>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</si>
  <si>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</si>
  <si>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</si>
  <si>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</si>
  <si>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</si>
  <si>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</si>
  <si>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</si>
  <si>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</si>
  <si>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</si>
  <si>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</si>
  <si>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</si>
  <si>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</si>
  <si>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备注：玉溪市急救中心无对下转移支付，此表为空。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</si>
  <si>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</si>
  <si>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</si>
  <si>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</si>
  <si>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</si>
  <si>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</si>
  <si>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</si>
  <si>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</si>
  <si>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</si>
  <si>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</si>
  <si>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</si>
  <si>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</si>
  <si>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</si>
  <si>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</si>
  <si>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</si>
  <si>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A02021120 高拍仪</t>
  </si>
  <si>
    <t>高拍仪</t>
  </si>
  <si>
    <t>台</t>
  </si>
  <si>
    <t>A02020400 多功能一体机</t>
  </si>
  <si>
    <t>多功能一体机</t>
  </si>
  <si>
    <t>A02021003 A4黑白打印机</t>
  </si>
  <si>
    <t>打印机</t>
  </si>
  <si>
    <t>预算11表</t>
  </si>
  <si>
    <t>2025年中央转移支付补助项目支出预算表</t>
  </si>
  <si>
    <t>上级补助</t>
  </si>
  <si>
    <t>注：玉溪市急救中心无中央转移支付补助项目支出，故此表为空。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</si>
  <si>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</si>
  <si>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</si>
  <si>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</si>
  <si>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</si>
  <si>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</si>
  <si>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</si>
  <si>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</si>
  <si>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注：玉溪市急救中心无部门项目中期规划，故此表为空。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</si>
</sst>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11"/>
      <color rgb="FF000000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6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49" fontId="9" fillId="0" borderId="7">
      <alignment horizontal="left" vertical="center" wrapText="1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0" fontId="9" fillId="0" borderId="7">
      <alignment horizontal="right" vertical="center"/>
    </xf>
    <xf numFmtId="180" fontId="9" fillId="0" borderId="7">
      <alignment horizontal="right" vertical="center"/>
    </xf>
    <xf numFmtId="0" fontId="9" fillId="0" borderId="0">
      <alignment vertical="top"/>
      <protection locked="0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/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 applyProtection="1">
      <alignment horizontal="right"/>
      <protection locked="0"/>
    </xf>
    <xf numFmtId="49" fontId="11" fillId="0" borderId="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180" fontId="9" fillId="0" borderId="7" xfId="0" applyNumberFormat="1" applyFont="1" applyFill="1" applyBorder="1" applyAlignment="1">
      <alignment horizontal="right" vertical="center" wrapText="1"/>
    </xf>
    <xf numFmtId="176" fontId="9" fillId="0" borderId="7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5" fillId="0" borderId="0" xfId="57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180" fontId="5" fillId="0" borderId="7" xfId="56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/>
    </xf>
    <xf numFmtId="49" fontId="5" fillId="2" borderId="7" xfId="5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0" borderId="7" xfId="5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top"/>
    </xf>
    <xf numFmtId="0" fontId="17" fillId="0" borderId="7" xfId="0" applyFont="1" applyBorder="1" applyAlignment="1">
      <alignment horizontal="center"/>
    </xf>
    <xf numFmtId="0" fontId="18" fillId="0" borderId="14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49" fontId="9" fillId="0" borderId="7" xfId="50" applyNumberFormat="1" applyFont="1" applyFill="1" applyBorder="1" applyAlignment="1">
      <alignment horizontal="left" vertical="center" wrapText="1"/>
    </xf>
    <xf numFmtId="176" fontId="9" fillId="0" borderId="7" xfId="50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vertical="top"/>
    </xf>
    <xf numFmtId="49" fontId="9" fillId="0" borderId="4" xfId="50" applyNumberFormat="1" applyFont="1" applyFill="1" applyBorder="1" applyAlignment="1">
      <alignment horizontal="left" vertical="center" wrapText="1"/>
    </xf>
    <xf numFmtId="49" fontId="9" fillId="0" borderId="7" xfId="5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9" fillId="0" borderId="7" xfId="50" applyNumberFormat="1" applyFont="1" applyFill="1" applyBorder="1" applyAlignment="1">
      <alignment horizontal="left" vertical="center" wrapText="1" indent="2"/>
    </xf>
    <xf numFmtId="49" fontId="9" fillId="0" borderId="7" xfId="50" applyNumberFormat="1" applyFont="1" applyFill="1" applyBorder="1" applyAlignment="1">
      <alignment horizontal="left" vertical="center" wrapText="1" indent="4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24" fillId="0" borderId="7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176" fontId="9" fillId="0" borderId="7" xfId="51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left" vertical="center"/>
    </xf>
    <xf numFmtId="176" fontId="5" fillId="0" borderId="7" xfId="5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49" fontId="24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5" fillId="0" borderId="7" xfId="50" applyNumberFormat="1" applyFont="1" applyFill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6" fontId="9" fillId="2" borderId="7" xfId="51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49" fontId="24" fillId="0" borderId="7" xfId="5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8" defaultRowHeight="14.25" customHeight="1" outlineLevelCol="3"/>
  <cols>
    <col min="1" max="1" width="29.4444444444444" customWidth="1"/>
    <col min="2" max="2" width="24.5555555555556" customWidth="1"/>
    <col min="3" max="3" width="28.1111111111111" customWidth="1"/>
    <col min="4" max="4" width="25.2222222222222" customWidth="1"/>
  </cols>
  <sheetData>
    <row r="1" customHeight="1" spans="1:4">
      <c r="A1" s="1"/>
      <c r="B1" s="1"/>
      <c r="C1" s="1"/>
      <c r="D1" s="1"/>
    </row>
    <row r="2" ht="12" customHeight="1" spans="4:4">
      <c r="D2" s="108" t="s">
        <v>0</v>
      </c>
    </row>
    <row r="3" ht="36" customHeight="1" spans="1:4">
      <c r="A3" s="49" t="s">
        <v>1</v>
      </c>
      <c r="B3" s="190"/>
      <c r="C3" s="190"/>
      <c r="D3" s="190"/>
    </row>
    <row r="4" ht="21" customHeight="1" spans="1:4">
      <c r="A4" s="94" t="s">
        <v>2</v>
      </c>
      <c r="B4" s="152"/>
      <c r="C4" s="152"/>
      <c r="D4" s="107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91" t="s">
        <v>9</v>
      </c>
      <c r="B8" s="158">
        <v>10578493.86</v>
      </c>
      <c r="C8" s="159" t="str">
        <f>"一"&amp;"、"&amp;"社会保障和就业支出"</f>
        <v>一、社会保障和就业支出</v>
      </c>
      <c r="D8" s="158">
        <v>770957.76</v>
      </c>
    </row>
    <row r="9" ht="25.4" customHeight="1" spans="1:4">
      <c r="A9" s="191" t="s">
        <v>10</v>
      </c>
      <c r="B9" s="158"/>
      <c r="C9" s="159" t="str">
        <f>"二"&amp;"、"&amp;"卫生健康支出"</f>
        <v>二、卫生健康支出</v>
      </c>
      <c r="D9" s="158">
        <v>22666668.11</v>
      </c>
    </row>
    <row r="10" ht="25.4" customHeight="1" spans="1:4">
      <c r="A10" s="191" t="s">
        <v>11</v>
      </c>
      <c r="B10" s="158"/>
      <c r="C10" s="159" t="str">
        <f>"三"&amp;"、"&amp;"住房保障支出"</f>
        <v>三、住房保障支出</v>
      </c>
      <c r="D10" s="158">
        <v>795204</v>
      </c>
    </row>
    <row r="11" ht="25.4" customHeight="1" spans="1:4">
      <c r="A11" s="191" t="s">
        <v>12</v>
      </c>
      <c r="B11" s="158"/>
      <c r="C11" s="133"/>
      <c r="D11" s="133"/>
    </row>
    <row r="12" ht="25.4" customHeight="1" spans="1:4">
      <c r="A12" s="191" t="s">
        <v>13</v>
      </c>
      <c r="B12" s="158">
        <v>4741884</v>
      </c>
      <c r="C12" s="133"/>
      <c r="D12" s="133"/>
    </row>
    <row r="13" ht="25.4" customHeight="1" spans="1:4">
      <c r="A13" s="191" t="s">
        <v>14</v>
      </c>
      <c r="B13" s="158">
        <v>4736784</v>
      </c>
      <c r="C13" s="133"/>
      <c r="D13" s="133"/>
    </row>
    <row r="14" ht="25.4" customHeight="1" spans="1:4">
      <c r="A14" s="191" t="s">
        <v>15</v>
      </c>
      <c r="B14" s="158"/>
      <c r="C14" s="133"/>
      <c r="D14" s="133"/>
    </row>
    <row r="15" ht="25.4" customHeight="1" spans="1:4">
      <c r="A15" s="191" t="s">
        <v>16</v>
      </c>
      <c r="B15" s="158"/>
      <c r="C15" s="133"/>
      <c r="D15" s="133"/>
    </row>
    <row r="16" ht="25.4" customHeight="1" spans="1:4">
      <c r="A16" s="192" t="s">
        <v>17</v>
      </c>
      <c r="B16" s="158"/>
      <c r="C16" s="133"/>
      <c r="D16" s="133"/>
    </row>
    <row r="17" ht="25.4" customHeight="1" spans="1:4">
      <c r="A17" s="192" t="s">
        <v>18</v>
      </c>
      <c r="B17" s="193">
        <v>5100</v>
      </c>
      <c r="C17" s="133"/>
      <c r="D17" s="133"/>
    </row>
    <row r="18" ht="25.4" customHeight="1" spans="1:4">
      <c r="A18" s="194" t="s">
        <v>19</v>
      </c>
      <c r="B18" s="158">
        <v>15320377.86</v>
      </c>
      <c r="C18" s="164" t="s">
        <v>20</v>
      </c>
      <c r="D18" s="158">
        <v>24232829.87</v>
      </c>
    </row>
    <row r="19" ht="25.4" customHeight="1" spans="1:4">
      <c r="A19" s="195" t="s">
        <v>21</v>
      </c>
      <c r="B19" s="133"/>
      <c r="C19" s="196" t="s">
        <v>22</v>
      </c>
      <c r="D19" s="133"/>
    </row>
    <row r="20" ht="25.4" customHeight="1" spans="1:4">
      <c r="A20" s="197" t="s">
        <v>23</v>
      </c>
      <c r="B20" s="193">
        <v>8912452.01</v>
      </c>
      <c r="C20" s="45" t="s">
        <v>23</v>
      </c>
      <c r="D20" s="158"/>
    </row>
    <row r="21" ht="25.4" customHeight="1" spans="1:4">
      <c r="A21" s="197" t="s">
        <v>24</v>
      </c>
      <c r="B21" s="158"/>
      <c r="C21" s="45" t="s">
        <v>24</v>
      </c>
      <c r="D21" s="158"/>
    </row>
    <row r="22" ht="25.4" customHeight="1" spans="1:4">
      <c r="A22" s="198" t="s">
        <v>25</v>
      </c>
      <c r="B22" s="158">
        <v>24232829.87</v>
      </c>
      <c r="C22" s="164" t="s">
        <v>26</v>
      </c>
      <c r="D22" s="158">
        <v>24232829.87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118055555555556" right="0.118055555555556" top="0.275" bottom="0.275" header="0.196527777777778" footer="0.196527777777778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3888888888889" defaultRowHeight="14.25" customHeight="1" outlineLevelCol="7"/>
  <cols>
    <col min="1" max="1" width="29.0277777777778" customWidth="1"/>
    <col min="2" max="2" width="28.6018518518519" customWidth="1"/>
    <col min="3" max="3" width="31.6018518518519" customWidth="1"/>
    <col min="4" max="6" width="33.453703703703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0" t="s">
        <v>296</v>
      </c>
    </row>
    <row r="3" ht="28.5" customHeight="1" spans="1:6">
      <c r="A3" s="28" t="s">
        <v>297</v>
      </c>
      <c r="B3" s="28"/>
      <c r="C3" s="28"/>
      <c r="D3" s="28"/>
      <c r="E3" s="28"/>
      <c r="F3" s="28"/>
    </row>
    <row r="4" ht="15" customHeight="1" spans="1:8">
      <c r="A4" s="109" t="s">
        <v>2</v>
      </c>
      <c r="B4" s="109"/>
      <c r="C4" s="109"/>
      <c r="D4" s="109"/>
      <c r="E4" s="109"/>
      <c r="F4" s="110" t="s">
        <v>106</v>
      </c>
      <c r="G4" s="109"/>
      <c r="H4" s="109"/>
    </row>
    <row r="5" ht="18.75" customHeight="1" spans="1:6">
      <c r="A5" s="10" t="s">
        <v>115</v>
      </c>
      <c r="B5" s="10" t="s">
        <v>49</v>
      </c>
      <c r="C5" s="10" t="s">
        <v>50</v>
      </c>
      <c r="D5" s="16" t="s">
        <v>298</v>
      </c>
      <c r="E5" s="65"/>
      <c r="F5" s="65"/>
    </row>
    <row r="6" ht="30" customHeight="1" spans="1:6">
      <c r="A6" s="19"/>
      <c r="B6" s="19"/>
      <c r="C6" s="19"/>
      <c r="D6" s="16" t="s">
        <v>31</v>
      </c>
      <c r="E6" s="65" t="s">
        <v>58</v>
      </c>
      <c r="F6" s="65" t="s">
        <v>59</v>
      </c>
    </row>
    <row r="7" ht="16.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ht="20.25" customHeight="1" spans="1:6">
      <c r="A8" s="30"/>
      <c r="B8" s="30"/>
      <c r="C8" s="30"/>
      <c r="D8" s="23"/>
      <c r="E8" s="23"/>
      <c r="F8" s="23"/>
    </row>
    <row r="9" ht="17.25" customHeight="1" spans="1:6">
      <c r="A9" s="111" t="s">
        <v>249</v>
      </c>
      <c r="B9" s="112"/>
      <c r="C9" s="112" t="s">
        <v>249</v>
      </c>
      <c r="D9" s="23"/>
      <c r="E9" s="23"/>
      <c r="F9" s="23"/>
    </row>
    <row r="10" customHeight="1" spans="1:1">
      <c r="A10" s="58" t="s">
        <v>299</v>
      </c>
    </row>
  </sheetData>
  <mergeCells count="6">
    <mergeCell ref="A3:F3"/>
    <mergeCell ref="D5:F5"/>
    <mergeCell ref="A9:C9"/>
    <mergeCell ref="A5:A6"/>
    <mergeCell ref="B5:B6"/>
    <mergeCell ref="C5:C6"/>
  </mergeCells>
  <printOptions horizontalCentered="1"/>
  <pageMargins left="0.196527777777778" right="0.156944444444444" top="1" bottom="1" header="0.5" footer="0.5"/>
  <pageSetup paperSize="9" scale="77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1" width="14.7407407407407" customWidth="1"/>
    <col min="12" max="16" width="12.5740740740741" customWidth="1"/>
    <col min="17" max="17" width="10.425925925925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9"/>
      <c r="P2" s="59"/>
      <c r="Q2" s="107" t="s">
        <v>300</v>
      </c>
    </row>
    <row r="3" ht="27.75" customHeight="1" spans="1:17">
      <c r="A3" s="61" t="s">
        <v>301</v>
      </c>
      <c r="B3" s="28"/>
      <c r="C3" s="28"/>
      <c r="D3" s="28"/>
      <c r="E3" s="28"/>
      <c r="F3" s="28"/>
      <c r="G3" s="28"/>
      <c r="H3" s="28"/>
      <c r="I3" s="28"/>
      <c r="J3" s="28"/>
      <c r="K3" s="50"/>
      <c r="L3" s="28"/>
      <c r="M3" s="28"/>
      <c r="N3" s="28"/>
      <c r="O3" s="50"/>
      <c r="P3" s="50"/>
      <c r="Q3" s="28"/>
    </row>
    <row r="4" ht="18.75" customHeight="1" spans="1:17">
      <c r="A4" s="94" t="s">
        <v>2</v>
      </c>
      <c r="B4" s="7"/>
      <c r="C4" s="7"/>
      <c r="D4" s="7"/>
      <c r="E4" s="7"/>
      <c r="F4" s="7"/>
      <c r="G4" s="7"/>
      <c r="H4" s="7"/>
      <c r="I4" s="7"/>
      <c r="J4" s="7"/>
      <c r="O4" s="42"/>
      <c r="P4" s="42"/>
      <c r="Q4" s="108" t="s">
        <v>106</v>
      </c>
    </row>
    <row r="5" ht="15.75" customHeight="1" spans="1:17">
      <c r="A5" s="10" t="s">
        <v>302</v>
      </c>
      <c r="B5" s="69" t="s">
        <v>303</v>
      </c>
      <c r="C5" s="69" t="s">
        <v>304</v>
      </c>
      <c r="D5" s="69" t="s">
        <v>305</v>
      </c>
      <c r="E5" s="69" t="s">
        <v>306</v>
      </c>
      <c r="F5" s="69" t="s">
        <v>307</v>
      </c>
      <c r="G5" s="70" t="s">
        <v>122</v>
      </c>
      <c r="H5" s="70"/>
      <c r="I5" s="70"/>
      <c r="J5" s="70"/>
      <c r="K5" s="71"/>
      <c r="L5" s="70"/>
      <c r="M5" s="70"/>
      <c r="N5" s="70"/>
      <c r="O5" s="87"/>
      <c r="P5" s="71"/>
      <c r="Q5" s="88"/>
    </row>
    <row r="6" ht="17.25" customHeight="1" spans="1:17">
      <c r="A6" s="15"/>
      <c r="B6" s="72"/>
      <c r="C6" s="72"/>
      <c r="D6" s="72"/>
      <c r="E6" s="72"/>
      <c r="F6" s="72"/>
      <c r="G6" s="72" t="s">
        <v>31</v>
      </c>
      <c r="H6" s="72" t="s">
        <v>34</v>
      </c>
      <c r="I6" s="72" t="s">
        <v>308</v>
      </c>
      <c r="J6" s="72" t="s">
        <v>309</v>
      </c>
      <c r="K6" s="73" t="s">
        <v>310</v>
      </c>
      <c r="L6" s="89" t="s">
        <v>311</v>
      </c>
      <c r="M6" s="89"/>
      <c r="N6" s="89"/>
      <c r="O6" s="90"/>
      <c r="P6" s="91"/>
      <c r="Q6" s="74"/>
    </row>
    <row r="7" ht="54" customHeight="1" spans="1:17">
      <c r="A7" s="18"/>
      <c r="B7" s="74"/>
      <c r="C7" s="74"/>
      <c r="D7" s="74"/>
      <c r="E7" s="74"/>
      <c r="F7" s="74"/>
      <c r="G7" s="74"/>
      <c r="H7" s="74" t="s">
        <v>33</v>
      </c>
      <c r="I7" s="74"/>
      <c r="J7" s="74"/>
      <c r="K7" s="75"/>
      <c r="L7" s="74" t="s">
        <v>33</v>
      </c>
      <c r="M7" s="74" t="s">
        <v>44</v>
      </c>
      <c r="N7" s="74" t="s">
        <v>129</v>
      </c>
      <c r="O7" s="92" t="s">
        <v>40</v>
      </c>
      <c r="P7" s="75" t="s">
        <v>41</v>
      </c>
      <c r="Q7" s="74" t="s">
        <v>42</v>
      </c>
    </row>
    <row r="8" ht="15" customHeight="1" spans="1:17">
      <c r="A8" s="19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21" customHeight="1" spans="1:17">
      <c r="A9" s="97" t="s">
        <v>46</v>
      </c>
      <c r="B9" s="98"/>
      <c r="C9" s="98"/>
      <c r="D9" s="98"/>
      <c r="E9" s="99"/>
      <c r="F9" s="100">
        <v>15000</v>
      </c>
      <c r="G9" s="101">
        <v>19500</v>
      </c>
      <c r="H9" s="101">
        <v>19500</v>
      </c>
      <c r="I9" s="101"/>
      <c r="J9" s="101"/>
      <c r="K9" s="101"/>
      <c r="L9" s="101"/>
      <c r="M9" s="101"/>
      <c r="N9" s="101"/>
      <c r="O9" s="101"/>
      <c r="P9" s="101"/>
      <c r="Q9" s="101"/>
    </row>
    <row r="10" ht="21" customHeight="1" spans="1:17">
      <c r="A10" s="97" t="str">
        <f>""&amp;"一般公用经费"</f>
        <v>一般公用经费</v>
      </c>
      <c r="B10" s="98" t="s">
        <v>312</v>
      </c>
      <c r="C10" s="98" t="str">
        <f>"A02020000"&amp;""&amp;"办公设备"</f>
        <v>A02020000办公设备</v>
      </c>
      <c r="D10" s="102" t="s">
        <v>313</v>
      </c>
      <c r="E10" s="103">
        <v>1</v>
      </c>
      <c r="F10" s="104"/>
      <c r="G10" s="101">
        <v>4500</v>
      </c>
      <c r="H10" s="101">
        <v>4500</v>
      </c>
      <c r="I10" s="101"/>
      <c r="J10" s="101"/>
      <c r="K10" s="101"/>
      <c r="L10" s="101"/>
      <c r="M10" s="101"/>
      <c r="N10" s="101"/>
      <c r="O10" s="101"/>
      <c r="P10" s="101"/>
      <c r="Q10" s="101"/>
    </row>
    <row r="11" ht="21" customHeight="1" spans="1:17">
      <c r="A11" s="97" t="str">
        <f>""&amp;"一般公用经费"</f>
        <v>一般公用经费</v>
      </c>
      <c r="B11" s="98" t="s">
        <v>314</v>
      </c>
      <c r="C11" s="98" t="str">
        <f>"A05040101"&amp;""&amp;"复印纸"</f>
        <v>A05040101复印纸</v>
      </c>
      <c r="D11" s="102" t="s">
        <v>313</v>
      </c>
      <c r="E11" s="103">
        <v>1</v>
      </c>
      <c r="F11" s="104">
        <v>15000</v>
      </c>
      <c r="G11" s="101">
        <v>15000</v>
      </c>
      <c r="H11" s="101">
        <v>15000</v>
      </c>
      <c r="I11" s="101"/>
      <c r="J11" s="101"/>
      <c r="K11" s="101"/>
      <c r="L11" s="101"/>
      <c r="M11" s="101"/>
      <c r="N11" s="101"/>
      <c r="O11" s="101"/>
      <c r="P11" s="101"/>
      <c r="Q11" s="101"/>
    </row>
    <row r="12" customHeight="1" spans="1:17">
      <c r="A12" s="105" t="s">
        <v>249</v>
      </c>
      <c r="B12" s="106"/>
      <c r="C12" s="106"/>
      <c r="D12" s="106"/>
      <c r="E12" s="99"/>
      <c r="F12" s="100">
        <v>15000</v>
      </c>
      <c r="G12" s="101">
        <v>19500</v>
      </c>
      <c r="H12" s="101">
        <v>19500</v>
      </c>
      <c r="I12" s="101"/>
      <c r="J12" s="101"/>
      <c r="K12" s="101"/>
      <c r="L12" s="101"/>
      <c r="M12" s="101"/>
      <c r="N12" s="101"/>
      <c r="O12" s="101"/>
      <c r="P12" s="101"/>
      <c r="Q12" s="101"/>
    </row>
  </sheetData>
  <mergeCells count="16">
    <mergeCell ref="A3:Q3"/>
    <mergeCell ref="A4:F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196527777777778" right="0.118055555555556" top="1" bottom="1" header="0.5" footer="0.5"/>
  <pageSetup paperSize="9" scale="53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3"/>
      <c r="B2" s="63"/>
      <c r="C2" s="63"/>
      <c r="D2" s="63"/>
      <c r="E2" s="63"/>
      <c r="F2" s="63"/>
      <c r="G2" s="63"/>
      <c r="H2" s="66"/>
      <c r="I2" s="63"/>
      <c r="J2" s="63"/>
      <c r="K2" s="63"/>
      <c r="L2" s="59"/>
      <c r="M2" s="83"/>
      <c r="N2" s="84" t="s">
        <v>315</v>
      </c>
    </row>
    <row r="3" ht="27.75" customHeight="1" spans="1:14">
      <c r="A3" s="61" t="s">
        <v>316</v>
      </c>
      <c r="B3" s="67"/>
      <c r="C3" s="67"/>
      <c r="D3" s="67"/>
      <c r="E3" s="67"/>
      <c r="F3" s="67"/>
      <c r="G3" s="67"/>
      <c r="H3" s="68"/>
      <c r="I3" s="67"/>
      <c r="J3" s="67"/>
      <c r="K3" s="67"/>
      <c r="L3" s="50"/>
      <c r="M3" s="68"/>
      <c r="N3" s="67"/>
    </row>
    <row r="4" ht="18.75" customHeight="1" spans="1:14">
      <c r="A4" s="40" t="s">
        <v>2</v>
      </c>
      <c r="B4" s="41"/>
      <c r="C4" s="41"/>
      <c r="D4" s="41"/>
      <c r="E4" s="41"/>
      <c r="F4" s="41"/>
      <c r="G4" s="41"/>
      <c r="H4" s="66"/>
      <c r="I4" s="63"/>
      <c r="J4" s="63"/>
      <c r="K4" s="63"/>
      <c r="L4" s="42"/>
      <c r="M4" s="85"/>
      <c r="N4" s="86" t="s">
        <v>106</v>
      </c>
    </row>
    <row r="5" ht="15.75" customHeight="1" spans="1:14">
      <c r="A5" s="10" t="s">
        <v>302</v>
      </c>
      <c r="B5" s="69" t="s">
        <v>317</v>
      </c>
      <c r="C5" s="69" t="s">
        <v>318</v>
      </c>
      <c r="D5" s="70" t="s">
        <v>122</v>
      </c>
      <c r="E5" s="70"/>
      <c r="F5" s="70"/>
      <c r="G5" s="70"/>
      <c r="H5" s="71"/>
      <c r="I5" s="70"/>
      <c r="J5" s="70"/>
      <c r="K5" s="70"/>
      <c r="L5" s="87"/>
      <c r="M5" s="71"/>
      <c r="N5" s="88"/>
    </row>
    <row r="6" ht="17.25" customHeight="1" spans="1:14">
      <c r="A6" s="15"/>
      <c r="B6" s="72"/>
      <c r="C6" s="72"/>
      <c r="D6" s="72" t="s">
        <v>31</v>
      </c>
      <c r="E6" s="72" t="s">
        <v>34</v>
      </c>
      <c r="F6" s="72" t="s">
        <v>308</v>
      </c>
      <c r="G6" s="72" t="s">
        <v>309</v>
      </c>
      <c r="H6" s="73" t="s">
        <v>310</v>
      </c>
      <c r="I6" s="89" t="s">
        <v>311</v>
      </c>
      <c r="J6" s="89"/>
      <c r="K6" s="89"/>
      <c r="L6" s="90"/>
      <c r="M6" s="91"/>
      <c r="N6" s="74"/>
    </row>
    <row r="7" ht="54" customHeight="1" spans="1:14">
      <c r="A7" s="18"/>
      <c r="B7" s="74"/>
      <c r="C7" s="74"/>
      <c r="D7" s="74"/>
      <c r="E7" s="74"/>
      <c r="F7" s="74"/>
      <c r="G7" s="74"/>
      <c r="H7" s="75"/>
      <c r="I7" s="74" t="s">
        <v>33</v>
      </c>
      <c r="J7" s="74" t="s">
        <v>44</v>
      </c>
      <c r="K7" s="74" t="s">
        <v>129</v>
      </c>
      <c r="L7" s="92" t="s">
        <v>40</v>
      </c>
      <c r="M7" s="75" t="s">
        <v>41</v>
      </c>
      <c r="N7" s="74" t="s">
        <v>42</v>
      </c>
    </row>
    <row r="8" ht="15" customHeight="1" spans="1:14">
      <c r="A8" s="18">
        <v>1</v>
      </c>
      <c r="B8" s="74">
        <v>2</v>
      </c>
      <c r="C8" s="74">
        <v>3</v>
      </c>
      <c r="D8" s="75">
        <v>4</v>
      </c>
      <c r="E8" s="75">
        <v>5</v>
      </c>
      <c r="F8" s="75">
        <v>6</v>
      </c>
      <c r="G8" s="75">
        <v>7</v>
      </c>
      <c r="H8" s="75">
        <v>8</v>
      </c>
      <c r="I8" s="75">
        <v>9</v>
      </c>
      <c r="J8" s="75">
        <v>10</v>
      </c>
      <c r="K8" s="75">
        <v>11</v>
      </c>
      <c r="L8" s="75">
        <v>12</v>
      </c>
      <c r="M8" s="75">
        <v>13</v>
      </c>
      <c r="N8" s="75">
        <v>14</v>
      </c>
    </row>
    <row r="9" ht="21" customHeight="1" spans="1:14">
      <c r="A9" s="76"/>
      <c r="B9" s="77"/>
      <c r="C9" s="77"/>
      <c r="D9" s="78"/>
      <c r="E9" s="78"/>
      <c r="F9" s="78"/>
      <c r="G9" s="78"/>
      <c r="H9" s="78"/>
      <c r="I9" s="78"/>
      <c r="J9" s="78"/>
      <c r="K9" s="78"/>
      <c r="L9" s="93"/>
      <c r="M9" s="78"/>
      <c r="N9" s="78"/>
    </row>
    <row r="10" ht="21" customHeight="1" spans="1:14">
      <c r="A10" s="76"/>
      <c r="B10" s="77"/>
      <c r="C10" s="77"/>
      <c r="D10" s="78"/>
      <c r="E10" s="78"/>
      <c r="F10" s="78"/>
      <c r="G10" s="78"/>
      <c r="H10" s="78"/>
      <c r="I10" s="78"/>
      <c r="J10" s="78"/>
      <c r="K10" s="78"/>
      <c r="L10" s="93"/>
      <c r="M10" s="78"/>
      <c r="N10" s="78"/>
    </row>
    <row r="11" ht="21" customHeight="1" spans="1:14">
      <c r="A11" s="79" t="s">
        <v>249</v>
      </c>
      <c r="B11" s="80"/>
      <c r="C11" s="81"/>
      <c r="D11" s="78"/>
      <c r="E11" s="78"/>
      <c r="F11" s="78"/>
      <c r="G11" s="78"/>
      <c r="H11" s="78"/>
      <c r="I11" s="78"/>
      <c r="J11" s="78"/>
      <c r="K11" s="78"/>
      <c r="L11" s="93"/>
      <c r="M11" s="78"/>
      <c r="N11" s="78"/>
    </row>
    <row r="12" customHeight="1" spans="1:1">
      <c r="A12" s="82" t="s">
        <v>319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0.236111111111111" right="0.196527777777778" top="1" bottom="1" header="0.5" footer="0.5"/>
  <pageSetup paperSize="9" scale="5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W4" sqref="W4"/>
    </sheetView>
  </sheetViews>
  <sheetFormatPr defaultColWidth="9.13888888888889" defaultRowHeight="14.25" customHeight="1"/>
  <cols>
    <col min="1" max="1" width="42.0277777777778" customWidth="1"/>
    <col min="2" max="15" width="17.1759259259259" customWidth="1"/>
    <col min="16" max="23" width="17.02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60"/>
      <c r="W2" s="59" t="s">
        <v>320</v>
      </c>
    </row>
    <row r="3" ht="27.75" customHeight="1" spans="1:23">
      <c r="A3" s="61" t="s">
        <v>321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8" customHeight="1" spans="1:23">
      <c r="A4" s="40" t="s">
        <v>2</v>
      </c>
      <c r="B4" s="41"/>
      <c r="C4" s="41"/>
      <c r="D4" s="62"/>
      <c r="E4" s="63"/>
      <c r="F4" s="63"/>
      <c r="G4" s="63"/>
      <c r="H4" s="63"/>
      <c r="I4" s="63"/>
      <c r="W4" s="42" t="s">
        <v>106</v>
      </c>
    </row>
    <row r="5" ht="19.5" customHeight="1" spans="1:23">
      <c r="A5" s="16" t="s">
        <v>322</v>
      </c>
      <c r="B5" s="11" t="s">
        <v>122</v>
      </c>
      <c r="C5" s="12"/>
      <c r="D5" s="12"/>
      <c r="E5" s="11" t="s">
        <v>323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29" t="s">
        <v>31</v>
      </c>
      <c r="C6" s="10" t="s">
        <v>34</v>
      </c>
      <c r="D6" s="64" t="s">
        <v>324</v>
      </c>
      <c r="E6" s="65" t="s">
        <v>325</v>
      </c>
      <c r="F6" s="65" t="s">
        <v>326</v>
      </c>
      <c r="G6" s="65" t="s">
        <v>327</v>
      </c>
      <c r="H6" s="65" t="s">
        <v>328</v>
      </c>
      <c r="I6" s="65" t="s">
        <v>329</v>
      </c>
      <c r="J6" s="65" t="s">
        <v>330</v>
      </c>
      <c r="K6" s="65" t="s">
        <v>331</v>
      </c>
      <c r="L6" s="65" t="s">
        <v>332</v>
      </c>
      <c r="M6" s="65" t="s">
        <v>333</v>
      </c>
      <c r="N6" s="65" t="s">
        <v>334</v>
      </c>
      <c r="O6" s="65" t="s">
        <v>335</v>
      </c>
      <c r="P6" s="65" t="s">
        <v>336</v>
      </c>
      <c r="Q6" s="65" t="s">
        <v>337</v>
      </c>
      <c r="R6" s="65" t="s">
        <v>338</v>
      </c>
      <c r="S6" s="65" t="s">
        <v>339</v>
      </c>
      <c r="T6" s="65" t="s">
        <v>340</v>
      </c>
      <c r="U6" s="65" t="s">
        <v>341</v>
      </c>
      <c r="V6" s="65" t="s">
        <v>342</v>
      </c>
      <c r="W6" s="65" t="s">
        <v>343</v>
      </c>
    </row>
    <row r="7" ht="19.5" customHeight="1" spans="1:23">
      <c r="A7" s="65">
        <v>1</v>
      </c>
      <c r="B7" s="65">
        <v>2</v>
      </c>
      <c r="C7" s="65">
        <v>3</v>
      </c>
      <c r="D7" s="11">
        <v>4</v>
      </c>
      <c r="E7" s="65">
        <v>5</v>
      </c>
      <c r="F7" s="65">
        <v>6</v>
      </c>
      <c r="G7" s="65">
        <v>7</v>
      </c>
      <c r="H7" s="11">
        <v>8</v>
      </c>
      <c r="I7" s="65">
        <v>9</v>
      </c>
      <c r="J7" s="65">
        <v>10</v>
      </c>
      <c r="K7" s="65">
        <v>11</v>
      </c>
      <c r="L7" s="11">
        <v>12</v>
      </c>
      <c r="M7" s="65">
        <v>13</v>
      </c>
      <c r="N7" s="65">
        <v>14</v>
      </c>
      <c r="O7" s="65">
        <v>15</v>
      </c>
      <c r="P7" s="11">
        <v>16</v>
      </c>
      <c r="Q7" s="65">
        <v>17</v>
      </c>
      <c r="R7" s="65">
        <v>18</v>
      </c>
      <c r="S7" s="65">
        <v>19</v>
      </c>
      <c r="T7" s="11">
        <v>20</v>
      </c>
      <c r="U7" s="11">
        <v>21</v>
      </c>
      <c r="V7" s="11">
        <v>22</v>
      </c>
      <c r="W7" s="65">
        <v>23</v>
      </c>
    </row>
    <row r="8" ht="28.4" customHeight="1" spans="1:23">
      <c r="A8" s="3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ht="29.9" customHeight="1" spans="1:23">
      <c r="A9" s="3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1" customHeight="1" spans="1:1">
      <c r="A11" s="58" t="s">
        <v>344</v>
      </c>
    </row>
  </sheetData>
  <mergeCells count="5">
    <mergeCell ref="A3:W3"/>
    <mergeCell ref="A4:I4"/>
    <mergeCell ref="B5:D5"/>
    <mergeCell ref="E5:W5"/>
    <mergeCell ref="A5:A6"/>
  </mergeCells>
  <printOptions horizontalCentered="1"/>
  <pageMargins left="0.196527777777778" right="0.196527777777778" top="1" bottom="1" header="0.5" footer="0.5"/>
  <pageSetup paperSize="9" scale="3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J4" sqref="J4"/>
    </sheetView>
  </sheetViews>
  <sheetFormatPr defaultColWidth="9.13888888888889" defaultRowHeight="12" customHeight="1"/>
  <cols>
    <col min="1" max="1" width="27.8888888888889" customWidth="1"/>
    <col min="2" max="2" width="25.1111111111111" customWidth="1"/>
    <col min="3" max="3" width="16.3148148148148" customWidth="1"/>
    <col min="4" max="4" width="15.6018518518519" customWidth="1"/>
    <col min="5" max="5" width="23.5740740740741" customWidth="1"/>
    <col min="6" max="6" width="11.2777777777778" customWidth="1"/>
    <col min="7" max="7" width="14.8796296296296" customWidth="1"/>
    <col min="8" max="8" width="10.8796296296296" customWidth="1"/>
    <col min="9" max="9" width="13.4259259259259" customWidth="1"/>
    <col min="10" max="10" width="22.4444444444444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9" t="s">
        <v>345</v>
      </c>
    </row>
    <row r="3" ht="28.5" customHeight="1" spans="1:10">
      <c r="A3" s="49" t="s">
        <v>346</v>
      </c>
      <c r="B3" s="28"/>
      <c r="C3" s="28"/>
      <c r="D3" s="28"/>
      <c r="E3" s="28"/>
      <c r="F3" s="50"/>
      <c r="G3" s="28"/>
      <c r="H3" s="50"/>
      <c r="I3" s="50"/>
      <c r="J3" s="28"/>
    </row>
    <row r="4" ht="17.25" customHeight="1" spans="1:10">
      <c r="A4" s="5" t="s">
        <v>2</v>
      </c>
      <c r="J4" s="42" t="s">
        <v>106</v>
      </c>
    </row>
    <row r="5" ht="44.25" customHeight="1" spans="1:10">
      <c r="A5" s="51" t="s">
        <v>252</v>
      </c>
      <c r="B5" s="51" t="s">
        <v>253</v>
      </c>
      <c r="C5" s="51" t="s">
        <v>254</v>
      </c>
      <c r="D5" s="51" t="s">
        <v>255</v>
      </c>
      <c r="E5" s="51" t="s">
        <v>256</v>
      </c>
      <c r="F5" s="52" t="s">
        <v>257</v>
      </c>
      <c r="G5" s="51" t="s">
        <v>258</v>
      </c>
      <c r="H5" s="52" t="s">
        <v>259</v>
      </c>
      <c r="I5" s="52" t="s">
        <v>260</v>
      </c>
      <c r="J5" s="51" t="s">
        <v>261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42" customHeight="1" spans="1:10">
      <c r="A7" s="53"/>
      <c r="B7" s="54"/>
      <c r="C7" s="54"/>
      <c r="D7" s="54"/>
      <c r="E7" s="55"/>
      <c r="F7" s="56"/>
      <c r="G7" s="55"/>
      <c r="H7" s="56"/>
      <c r="I7" s="56"/>
      <c r="J7" s="55"/>
    </row>
    <row r="8" ht="42" customHeight="1" spans="1:10">
      <c r="A8" s="53"/>
      <c r="B8" s="57"/>
      <c r="C8" s="57"/>
      <c r="D8" s="57"/>
      <c r="E8" s="53"/>
      <c r="F8" s="57"/>
      <c r="G8" s="53"/>
      <c r="H8" s="57"/>
      <c r="I8" s="57"/>
      <c r="J8" s="53"/>
    </row>
    <row r="10" customHeight="1" spans="1:1">
      <c r="A10" s="58" t="s">
        <v>344</v>
      </c>
    </row>
  </sheetData>
  <mergeCells count="2">
    <mergeCell ref="A3:J3"/>
    <mergeCell ref="A4:H4"/>
  </mergeCells>
  <printOptions horizontalCentered="1"/>
  <pageMargins left="0.196527777777778" right="0.196527777777778" top="1" bottom="1" header="0.5" footer="0.5"/>
  <pageSetup paperSize="9" scale="81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1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8.85185185185185" defaultRowHeight="15" customHeight="1" outlineLevelCol="7"/>
  <cols>
    <col min="1" max="1" width="17.8888888888889" customWidth="1"/>
    <col min="2" max="2" width="15.4444444444444" customWidth="1"/>
    <col min="3" max="3" width="33.3148148148148" customWidth="1"/>
    <col min="4" max="4" width="17.6666666666667" customWidth="1"/>
    <col min="5" max="5" width="14.4537037037037" customWidth="1"/>
    <col min="6" max="6" width="17.1759259259259" customWidth="1"/>
    <col min="7" max="7" width="17.3148148148148" customWidth="1"/>
    <col min="8" max="8" width="18.8888888888889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75" customHeight="1" spans="1:8">
      <c r="A2" s="37"/>
      <c r="B2" s="37"/>
      <c r="C2" s="37"/>
      <c r="D2" s="37"/>
      <c r="E2" s="37"/>
      <c r="F2" s="37"/>
      <c r="G2" s="37"/>
      <c r="H2" s="38" t="s">
        <v>347</v>
      </c>
    </row>
    <row r="3" ht="30.65" customHeight="1" spans="1:8">
      <c r="A3" s="39" t="s">
        <v>348</v>
      </c>
      <c r="B3" s="39"/>
      <c r="C3" s="39"/>
      <c r="D3" s="39"/>
      <c r="E3" s="39"/>
      <c r="F3" s="39"/>
      <c r="G3" s="39"/>
      <c r="H3" s="39"/>
    </row>
    <row r="4" ht="18.75" customHeight="1" spans="1:8">
      <c r="A4" s="40" t="s">
        <v>2</v>
      </c>
      <c r="B4" s="41"/>
      <c r="C4" s="41"/>
      <c r="D4" s="37"/>
      <c r="E4" s="37"/>
      <c r="F4" s="37"/>
      <c r="G4" s="37"/>
      <c r="H4" s="42" t="s">
        <v>106</v>
      </c>
    </row>
    <row r="5" ht="18.75" customHeight="1" spans="1:8">
      <c r="A5" s="43" t="s">
        <v>115</v>
      </c>
      <c r="B5" s="43" t="s">
        <v>349</v>
      </c>
      <c r="C5" s="43" t="s">
        <v>350</v>
      </c>
      <c r="D5" s="43" t="s">
        <v>351</v>
      </c>
      <c r="E5" s="43" t="s">
        <v>352</v>
      </c>
      <c r="F5" s="43" t="s">
        <v>353</v>
      </c>
      <c r="G5" s="43"/>
      <c r="H5" s="43"/>
    </row>
    <row r="6" ht="18.75" customHeight="1" spans="1:8">
      <c r="A6" s="43"/>
      <c r="B6" s="43"/>
      <c r="C6" s="43"/>
      <c r="D6" s="43"/>
      <c r="E6" s="43"/>
      <c r="F6" s="43" t="s">
        <v>306</v>
      </c>
      <c r="G6" s="43" t="s">
        <v>354</v>
      </c>
      <c r="H6" s="43" t="s">
        <v>355</v>
      </c>
    </row>
    <row r="7" ht="18.75" customHeight="1" spans="1:8">
      <c r="A7" s="44" t="s">
        <v>98</v>
      </c>
      <c r="B7" s="44" t="s">
        <v>99</v>
      </c>
      <c r="C7" s="44" t="s">
        <v>100</v>
      </c>
      <c r="D7" s="44" t="s">
        <v>101</v>
      </c>
      <c r="E7" s="44" t="s">
        <v>102</v>
      </c>
      <c r="F7" s="44" t="s">
        <v>103</v>
      </c>
      <c r="G7" s="44" t="s">
        <v>356</v>
      </c>
      <c r="H7" s="44" t="s">
        <v>357</v>
      </c>
    </row>
    <row r="8" ht="29.9" customHeight="1" spans="1:8">
      <c r="A8" s="45" t="s">
        <v>46</v>
      </c>
      <c r="B8" s="45" t="s">
        <v>358</v>
      </c>
      <c r="C8" s="45" t="s">
        <v>359</v>
      </c>
      <c r="D8" s="45" t="s">
        <v>360</v>
      </c>
      <c r="E8" s="46" t="s">
        <v>361</v>
      </c>
      <c r="F8" s="47">
        <v>1</v>
      </c>
      <c r="G8" s="48">
        <v>1400</v>
      </c>
      <c r="H8" s="48">
        <v>1400</v>
      </c>
    </row>
    <row r="9" ht="20.15" customHeight="1" spans="1:8">
      <c r="A9" s="45" t="s">
        <v>46</v>
      </c>
      <c r="B9" s="45" t="s">
        <v>358</v>
      </c>
      <c r="C9" s="45" t="s">
        <v>362</v>
      </c>
      <c r="D9" s="45" t="s">
        <v>363</v>
      </c>
      <c r="E9" s="46" t="s">
        <v>361</v>
      </c>
      <c r="F9" s="47">
        <v>1</v>
      </c>
      <c r="G9" s="48">
        <v>3000</v>
      </c>
      <c r="H9" s="48">
        <v>3000</v>
      </c>
    </row>
    <row r="10" customHeight="1" spans="1:8">
      <c r="A10" s="45" t="s">
        <v>46</v>
      </c>
      <c r="B10" s="45" t="s">
        <v>358</v>
      </c>
      <c r="C10" s="45" t="s">
        <v>364</v>
      </c>
      <c r="D10" s="45" t="s">
        <v>365</v>
      </c>
      <c r="E10" s="46" t="s">
        <v>361</v>
      </c>
      <c r="F10" s="47">
        <v>1</v>
      </c>
      <c r="G10" s="48">
        <v>1500</v>
      </c>
      <c r="H10" s="48">
        <v>1500</v>
      </c>
    </row>
    <row r="11" customHeight="1" spans="1:8">
      <c r="A11" s="46" t="s">
        <v>31</v>
      </c>
      <c r="B11" s="46"/>
      <c r="C11" s="46"/>
      <c r="D11" s="46"/>
      <c r="E11" s="46"/>
      <c r="F11" s="47">
        <v>3</v>
      </c>
      <c r="G11" s="48"/>
      <c r="H11" s="48">
        <v>5900</v>
      </c>
    </row>
  </sheetData>
  <mergeCells count="9">
    <mergeCell ref="A3:H3"/>
    <mergeCell ref="A4:C4"/>
    <mergeCell ref="F5:H5"/>
    <mergeCell ref="A11:E11"/>
    <mergeCell ref="A5:A6"/>
    <mergeCell ref="B5:B6"/>
    <mergeCell ref="C5:C6"/>
    <mergeCell ref="D5:D6"/>
    <mergeCell ref="E5:E6"/>
  </mergeCells>
  <printOptions horizontalCentered="1"/>
  <pageMargins left="0.236111111111111" right="0.236111111111111" top="1" bottom="1" header="0.5" footer="0.5"/>
  <pageSetup paperSize="1" scale="90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tabSelected="1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366</v>
      </c>
    </row>
    <row r="3" ht="27.75" customHeight="1" spans="1:11">
      <c r="A3" s="28" t="s">
        <v>367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106</v>
      </c>
    </row>
    <row r="5" ht="21.75" customHeight="1" spans="1:11">
      <c r="A5" s="9" t="s">
        <v>222</v>
      </c>
      <c r="B5" s="9" t="s">
        <v>117</v>
      </c>
      <c r="C5" s="9" t="s">
        <v>223</v>
      </c>
      <c r="D5" s="10" t="s">
        <v>118</v>
      </c>
      <c r="E5" s="10" t="s">
        <v>119</v>
      </c>
      <c r="F5" s="10" t="s">
        <v>120</v>
      </c>
      <c r="G5" s="10" t="s">
        <v>121</v>
      </c>
      <c r="H5" s="16" t="s">
        <v>31</v>
      </c>
      <c r="I5" s="11" t="s">
        <v>368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34</v>
      </c>
      <c r="J6" s="10" t="s">
        <v>35</v>
      </c>
      <c r="K6" s="10" t="s">
        <v>36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33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30.65" customHeight="1" spans="1:11">
      <c r="A9" s="30"/>
      <c r="B9" s="21"/>
      <c r="C9" s="30"/>
      <c r="D9" s="30"/>
      <c r="E9" s="30"/>
      <c r="F9" s="30"/>
      <c r="G9" s="30"/>
      <c r="H9" s="31"/>
      <c r="I9" s="31"/>
      <c r="J9" s="31"/>
      <c r="K9" s="31"/>
    </row>
    <row r="10" ht="30.65" customHeight="1" spans="1:11">
      <c r="A10" s="21"/>
      <c r="B10" s="21"/>
      <c r="C10" s="21"/>
      <c r="D10" s="21"/>
      <c r="E10" s="21"/>
      <c r="F10" s="21"/>
      <c r="G10" s="21"/>
      <c r="H10" s="31"/>
      <c r="I10" s="31"/>
      <c r="J10" s="31"/>
      <c r="K10" s="31"/>
    </row>
    <row r="11" ht="18.75" customHeight="1" spans="1:11">
      <c r="A11" s="32" t="s">
        <v>249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3" customHeight="1" spans="1:1">
      <c r="A13" s="27" t="s">
        <v>369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156944444444444" right="0.156944444444444" top="1" bottom="1" header="0.5" footer="0.5"/>
  <pageSetup paperSize="9" scale="66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3888888888889" defaultRowHeight="14.25" customHeight="1" outlineLevelCol="6"/>
  <cols>
    <col min="1" max="1" width="17.7777777777778" customWidth="1"/>
    <col min="2" max="2" width="16.2222222222222" customWidth="1"/>
    <col min="3" max="3" width="18.1111111111111" customWidth="1"/>
    <col min="4" max="4" width="13.4444444444444" customWidth="1"/>
    <col min="5" max="5" width="18.6666666666667" customWidth="1"/>
    <col min="6" max="6" width="20.7777777777778" customWidth="1"/>
    <col min="7" max="7" width="19.66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370</v>
      </c>
    </row>
    <row r="3" ht="27.75" customHeight="1" spans="1:7">
      <c r="A3" s="4" t="s">
        <v>371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106</v>
      </c>
    </row>
    <row r="5" ht="21.75" customHeight="1" spans="1:7">
      <c r="A5" s="9" t="s">
        <v>223</v>
      </c>
      <c r="B5" s="9" t="s">
        <v>222</v>
      </c>
      <c r="C5" s="9" t="s">
        <v>117</v>
      </c>
      <c r="D5" s="10" t="s">
        <v>372</v>
      </c>
      <c r="E5" s="11" t="s">
        <v>34</v>
      </c>
      <c r="F5" s="12"/>
      <c r="G5" s="13"/>
    </row>
    <row r="6" ht="21.75" customHeight="1" spans="1:7">
      <c r="A6" s="14"/>
      <c r="B6" s="14"/>
      <c r="C6" s="14"/>
      <c r="D6" s="15"/>
      <c r="E6" s="16" t="s">
        <v>373</v>
      </c>
      <c r="F6" s="10" t="s">
        <v>374</v>
      </c>
      <c r="G6" s="10" t="s">
        <v>375</v>
      </c>
    </row>
    <row r="7" ht="40.5" customHeight="1" spans="1:7">
      <c r="A7" s="17"/>
      <c r="B7" s="17"/>
      <c r="C7" s="17"/>
      <c r="D7" s="18"/>
      <c r="E7" s="19"/>
      <c r="F7" s="18" t="s">
        <v>33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/>
      <c r="B9" s="22"/>
      <c r="C9" s="22"/>
      <c r="D9" s="21"/>
      <c r="E9" s="23"/>
      <c r="F9" s="23"/>
      <c r="G9" s="23"/>
    </row>
    <row r="10" ht="29.9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31</v>
      </c>
      <c r="B11" s="25" t="s">
        <v>376</v>
      </c>
      <c r="C11" s="25"/>
      <c r="D11" s="26"/>
      <c r="E11" s="23"/>
      <c r="F11" s="23"/>
      <c r="G11" s="23"/>
    </row>
    <row r="13" customHeight="1" spans="1:1">
      <c r="A13" s="27" t="s">
        <v>377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156944444444444" right="0.196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S20" sqref="S20"/>
    </sheetView>
  </sheetViews>
  <sheetFormatPr defaultColWidth="8" defaultRowHeight="14.25" customHeight="1"/>
  <cols>
    <col min="1" max="1" width="7.88888888888889" customWidth="1"/>
    <col min="2" max="2" width="12.6666666666667" customWidth="1"/>
    <col min="3" max="5" width="16.1759259259259" customWidth="1"/>
    <col min="6" max="6" width="8.77777777777778" customWidth="1"/>
    <col min="7" max="7" width="8.22222222222222" customWidth="1"/>
    <col min="8" max="8" width="8.33333333333333" customWidth="1"/>
    <col min="9" max="9" width="13.1111111111111" customWidth="1"/>
    <col min="10" max="10" width="13" customWidth="1"/>
    <col min="11" max="11" width="9" customWidth="1"/>
    <col min="12" max="12" width="8.66666666666667" customWidth="1"/>
    <col min="13" max="13" width="8.55555555555556" customWidth="1"/>
    <col min="14" max="14" width="10.5555555555556" customWidth="1"/>
    <col min="15" max="15" width="13.8888888888889" customWidth="1"/>
    <col min="16" max="16" width="16.1759259259259" customWidth="1"/>
    <col min="17" max="17" width="8.77777777777778" customWidth="1"/>
    <col min="18" max="18" width="8.66666666666667" customWidth="1"/>
    <col min="19" max="19" width="10.1111111111111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69"/>
      <c r="J2" s="180"/>
      <c r="R2" s="3" t="s">
        <v>27</v>
      </c>
    </row>
    <row r="3" ht="36" customHeight="1" spans="1:19">
      <c r="A3" s="170" t="s">
        <v>28</v>
      </c>
      <c r="B3" s="28"/>
      <c r="C3" s="28"/>
      <c r="D3" s="28"/>
      <c r="E3" s="28"/>
      <c r="F3" s="28"/>
      <c r="G3" s="28"/>
      <c r="H3" s="28"/>
      <c r="I3" s="28"/>
      <c r="J3" s="50"/>
      <c r="K3" s="28"/>
      <c r="L3" s="28"/>
      <c r="M3" s="28"/>
      <c r="N3" s="28"/>
      <c r="O3" s="28"/>
      <c r="P3" s="28"/>
      <c r="Q3" s="28"/>
      <c r="R3" s="28"/>
      <c r="S3" s="28"/>
    </row>
    <row r="4" ht="20.25" customHeight="1" spans="1:19">
      <c r="A4" s="94" t="s">
        <v>2</v>
      </c>
      <c r="B4" s="7"/>
      <c r="C4" s="7"/>
      <c r="D4" s="7"/>
      <c r="E4" s="7"/>
      <c r="F4" s="7"/>
      <c r="G4" s="7"/>
      <c r="H4" s="7"/>
      <c r="I4" s="7"/>
      <c r="J4" s="181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171" t="s">
        <v>29</v>
      </c>
      <c r="B5" s="172" t="s">
        <v>30</v>
      </c>
      <c r="C5" s="172" t="s">
        <v>31</v>
      </c>
      <c r="D5" s="173" t="s">
        <v>32</v>
      </c>
      <c r="E5" s="174"/>
      <c r="F5" s="174"/>
      <c r="G5" s="174"/>
      <c r="H5" s="174"/>
      <c r="I5" s="174"/>
      <c r="J5" s="182"/>
      <c r="K5" s="174"/>
      <c r="L5" s="174"/>
      <c r="M5" s="174"/>
      <c r="N5" s="183"/>
      <c r="O5" s="183" t="s">
        <v>21</v>
      </c>
      <c r="P5" s="183"/>
      <c r="Q5" s="183"/>
      <c r="R5" s="183"/>
      <c r="S5" s="183"/>
    </row>
    <row r="6" ht="18" customHeight="1" spans="1:19">
      <c r="A6" s="175"/>
      <c r="B6" s="176"/>
      <c r="C6" s="176"/>
      <c r="D6" s="176" t="s">
        <v>33</v>
      </c>
      <c r="E6" s="176" t="s">
        <v>34</v>
      </c>
      <c r="F6" s="176" t="s">
        <v>35</v>
      </c>
      <c r="G6" s="176" t="s">
        <v>36</v>
      </c>
      <c r="H6" s="176" t="s">
        <v>37</v>
      </c>
      <c r="I6" s="184" t="s">
        <v>38</v>
      </c>
      <c r="J6" s="185"/>
      <c r="K6" s="184" t="s">
        <v>39</v>
      </c>
      <c r="L6" s="184" t="s">
        <v>40</v>
      </c>
      <c r="M6" s="184" t="s">
        <v>41</v>
      </c>
      <c r="N6" s="186" t="s">
        <v>42</v>
      </c>
      <c r="O6" s="187" t="s">
        <v>33</v>
      </c>
      <c r="P6" s="187" t="s">
        <v>34</v>
      </c>
      <c r="Q6" s="187" t="s">
        <v>35</v>
      </c>
      <c r="R6" s="187" t="s">
        <v>36</v>
      </c>
      <c r="S6" s="187" t="s">
        <v>43</v>
      </c>
    </row>
    <row r="7" ht="29.25" customHeight="1" spans="1:19">
      <c r="A7" s="177"/>
      <c r="B7" s="178"/>
      <c r="C7" s="178"/>
      <c r="D7" s="178"/>
      <c r="E7" s="178"/>
      <c r="F7" s="178"/>
      <c r="G7" s="178"/>
      <c r="H7" s="178"/>
      <c r="I7" s="188" t="s">
        <v>33</v>
      </c>
      <c r="J7" s="188" t="s">
        <v>44</v>
      </c>
      <c r="K7" s="188" t="s">
        <v>39</v>
      </c>
      <c r="L7" s="188" t="s">
        <v>40</v>
      </c>
      <c r="M7" s="188" t="s">
        <v>41</v>
      </c>
      <c r="N7" s="188" t="s">
        <v>42</v>
      </c>
      <c r="O7" s="188"/>
      <c r="P7" s="188"/>
      <c r="Q7" s="188"/>
      <c r="R7" s="188"/>
      <c r="S7" s="188"/>
    </row>
    <row r="8" ht="16.5" customHeight="1" spans="1:19">
      <c r="A8" s="179">
        <v>1</v>
      </c>
      <c r="B8" s="20">
        <v>2</v>
      </c>
      <c r="C8" s="20">
        <v>3</v>
      </c>
      <c r="D8" s="20">
        <v>4</v>
      </c>
      <c r="E8" s="179">
        <v>5</v>
      </c>
      <c r="F8" s="20">
        <v>6</v>
      </c>
      <c r="G8" s="20">
        <v>7</v>
      </c>
      <c r="H8" s="179">
        <v>8</v>
      </c>
      <c r="I8" s="20">
        <v>9</v>
      </c>
      <c r="J8" s="35">
        <v>10</v>
      </c>
      <c r="K8" s="35">
        <v>11</v>
      </c>
      <c r="L8" s="189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ht="31.4" customHeight="1" spans="1:19">
      <c r="A9" s="133" t="s">
        <v>45</v>
      </c>
      <c r="B9" s="133" t="s">
        <v>46</v>
      </c>
      <c r="C9" s="134">
        <v>24232829.87</v>
      </c>
      <c r="D9" s="134">
        <v>15320377.86</v>
      </c>
      <c r="E9" s="48">
        <v>10578493.86</v>
      </c>
      <c r="F9" s="48"/>
      <c r="G9" s="48"/>
      <c r="H9" s="48"/>
      <c r="I9" s="48">
        <v>4741884</v>
      </c>
      <c r="J9" s="48">
        <v>4736784</v>
      </c>
      <c r="K9" s="48"/>
      <c r="L9" s="48"/>
      <c r="M9" s="48"/>
      <c r="N9" s="48">
        <v>5100</v>
      </c>
      <c r="O9" s="134">
        <v>8912452.01</v>
      </c>
      <c r="P9" s="134">
        <v>8912452.01</v>
      </c>
      <c r="Q9" s="134"/>
      <c r="R9" s="134"/>
      <c r="S9" s="134"/>
    </row>
    <row r="10" ht="16.5" customHeight="1" spans="1:19">
      <c r="A10" s="137" t="s">
        <v>31</v>
      </c>
      <c r="B10" s="133"/>
      <c r="C10" s="134">
        <v>24232829.87</v>
      </c>
      <c r="D10" s="134">
        <v>15320377.86</v>
      </c>
      <c r="E10" s="134">
        <v>10578493.86</v>
      </c>
      <c r="F10" s="134"/>
      <c r="G10" s="134"/>
      <c r="H10" s="134"/>
      <c r="I10" s="134">
        <v>4741884</v>
      </c>
      <c r="J10" s="134">
        <v>4736784</v>
      </c>
      <c r="K10" s="134"/>
      <c r="L10" s="134"/>
      <c r="M10" s="134"/>
      <c r="N10" s="134">
        <v>5100</v>
      </c>
      <c r="O10" s="134">
        <v>8912452.01</v>
      </c>
      <c r="P10" s="134">
        <v>8912452.01</v>
      </c>
      <c r="Q10" s="134"/>
      <c r="R10" s="134"/>
      <c r="S10" s="134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156944444444444" right="0.118055555555556" top="1" bottom="1" header="0.5" footer="0.5"/>
  <pageSetup paperSize="9" scale="6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Zeros="0" topLeftCell="D1" workbookViewId="0">
      <pane ySplit="1" topLeftCell="A2" activePane="bottomLeft" state="frozen"/>
      <selection/>
      <selection pane="bottomLeft" activeCell="A3" sqref="A3:O3"/>
    </sheetView>
  </sheetViews>
  <sheetFormatPr defaultColWidth="9.13888888888889" defaultRowHeight="14.25" customHeight="1"/>
  <cols>
    <col min="1" max="1" width="14.2777777777778" customWidth="1"/>
    <col min="2" max="2" width="32.5740740740741" customWidth="1"/>
    <col min="3" max="3" width="14.6666666666667" customWidth="1"/>
    <col min="4" max="4" width="13.7777777777778" customWidth="1"/>
    <col min="5" max="5" width="15.6666666666667" customWidth="1"/>
    <col min="6" max="6" width="15.3333333333333" customWidth="1"/>
    <col min="7" max="7" width="10.5555555555556" customWidth="1"/>
    <col min="8" max="8" width="11.6666666666667" customWidth="1"/>
    <col min="9" max="9" width="11" customWidth="1"/>
    <col min="10" max="10" width="13.3333333333333" customWidth="1"/>
    <col min="11" max="11" width="14.3333333333333" customWidth="1"/>
    <col min="12" max="12" width="13" customWidth="1"/>
    <col min="13" max="13" width="10.7777777777778" customWidth="1"/>
    <col min="14" max="14" width="12.3333333333333" customWidth="1"/>
    <col min="15" max="15" width="39.546296296296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60" t="s">
        <v>47</v>
      </c>
    </row>
    <row r="3" ht="28.5" customHeight="1" spans="1:15">
      <c r="A3" s="28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" customHeight="1" spans="1:15">
      <c r="A4" s="165" t="s">
        <v>2</v>
      </c>
      <c r="B4" s="166"/>
      <c r="C4" s="41"/>
      <c r="D4" s="41"/>
      <c r="E4" s="41"/>
      <c r="F4" s="41"/>
      <c r="G4" s="7"/>
      <c r="H4" s="41"/>
      <c r="I4" s="41"/>
      <c r="J4" s="7"/>
      <c r="K4" s="41"/>
      <c r="L4" s="41"/>
      <c r="M4" s="7"/>
      <c r="N4" s="7"/>
      <c r="O4" s="110" t="s">
        <v>3</v>
      </c>
    </row>
    <row r="5" ht="18.75" customHeight="1" spans="1:15">
      <c r="A5" s="10" t="s">
        <v>49</v>
      </c>
      <c r="B5" s="10" t="s">
        <v>50</v>
      </c>
      <c r="C5" s="16" t="s">
        <v>31</v>
      </c>
      <c r="D5" s="65" t="s">
        <v>34</v>
      </c>
      <c r="E5" s="65"/>
      <c r="F5" s="65"/>
      <c r="G5" s="167" t="s">
        <v>35</v>
      </c>
      <c r="H5" s="10" t="s">
        <v>36</v>
      </c>
      <c r="I5" s="10" t="s">
        <v>51</v>
      </c>
      <c r="J5" s="11" t="s">
        <v>52</v>
      </c>
      <c r="K5" s="70" t="s">
        <v>53</v>
      </c>
      <c r="L5" s="70" t="s">
        <v>54</v>
      </c>
      <c r="M5" s="70" t="s">
        <v>55</v>
      </c>
      <c r="N5" s="70" t="s">
        <v>56</v>
      </c>
      <c r="O5" s="88" t="s">
        <v>57</v>
      </c>
    </row>
    <row r="6" ht="30" customHeight="1" spans="1:15">
      <c r="A6" s="19"/>
      <c r="B6" s="19"/>
      <c r="C6" s="19"/>
      <c r="D6" s="65" t="s">
        <v>33</v>
      </c>
      <c r="E6" s="65" t="s">
        <v>58</v>
      </c>
      <c r="F6" s="65" t="s">
        <v>59</v>
      </c>
      <c r="G6" s="19"/>
      <c r="H6" s="19"/>
      <c r="I6" s="19"/>
      <c r="J6" s="65" t="s">
        <v>33</v>
      </c>
      <c r="K6" s="92" t="s">
        <v>53</v>
      </c>
      <c r="L6" s="92" t="s">
        <v>54</v>
      </c>
      <c r="M6" s="92" t="s">
        <v>55</v>
      </c>
      <c r="N6" s="92" t="s">
        <v>56</v>
      </c>
      <c r="O6" s="92" t="s">
        <v>57</v>
      </c>
    </row>
    <row r="7" ht="16.5" customHeight="1" spans="1: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65">
        <v>15</v>
      </c>
    </row>
    <row r="8" ht="20.25" customHeight="1" spans="1:15">
      <c r="A8" s="133" t="s">
        <v>60</v>
      </c>
      <c r="B8" s="133" t="str">
        <f>""&amp;"社会保障和就业支出"</f>
        <v>社会保障和就业支出</v>
      </c>
      <c r="C8" s="101">
        <v>770957.76</v>
      </c>
      <c r="D8" s="48">
        <v>770957.76</v>
      </c>
      <c r="E8" s="48">
        <v>770957.76</v>
      </c>
      <c r="F8" s="48"/>
      <c r="G8" s="48"/>
      <c r="H8" s="48"/>
      <c r="I8" s="48"/>
      <c r="J8" s="48"/>
      <c r="K8" s="48"/>
      <c r="L8" s="48"/>
      <c r="M8" s="48"/>
      <c r="N8" s="48"/>
      <c r="O8" s="48"/>
    </row>
    <row r="9" ht="17.25" customHeight="1" spans="1:15">
      <c r="A9" s="149" t="s">
        <v>61</v>
      </c>
      <c r="B9" s="149" t="str">
        <f>""&amp;"行政事业单位养老支出"</f>
        <v>行政事业单位养老支出</v>
      </c>
      <c r="C9" s="101">
        <v>770957.76</v>
      </c>
      <c r="D9" s="48">
        <v>770957.76</v>
      </c>
      <c r="E9" s="48">
        <v>770957.76</v>
      </c>
      <c r="F9" s="48"/>
      <c r="G9" s="48"/>
      <c r="H9" s="48"/>
      <c r="I9" s="48"/>
      <c r="J9" s="48"/>
      <c r="K9" s="48"/>
      <c r="L9" s="48"/>
      <c r="M9" s="48"/>
      <c r="N9" s="48"/>
      <c r="O9" s="48"/>
    </row>
    <row r="10" customHeight="1" spans="1:15">
      <c r="A10" s="150" t="s">
        <v>62</v>
      </c>
      <c r="B10" s="150" t="str">
        <f>""&amp;"事业单位离退休"</f>
        <v>事业单位离退休</v>
      </c>
      <c r="C10" s="101">
        <v>135000</v>
      </c>
      <c r="D10" s="48">
        <v>135000</v>
      </c>
      <c r="E10" s="48">
        <v>135000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customHeight="1" spans="1:15">
      <c r="A11" s="150" t="s">
        <v>63</v>
      </c>
      <c r="B11" s="150" t="str">
        <f>""&amp;"机关事业单位基本养老保险缴费支出"</f>
        <v>机关事业单位基本养老保险缴费支出</v>
      </c>
      <c r="C11" s="101">
        <v>635957.76</v>
      </c>
      <c r="D11" s="48">
        <v>635957.76</v>
      </c>
      <c r="E11" s="48">
        <v>635957.76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customHeight="1" spans="1:15">
      <c r="A12" s="133" t="s">
        <v>64</v>
      </c>
      <c r="B12" s="133" t="str">
        <f>""&amp;"卫生健康支出"</f>
        <v>卫生健康支出</v>
      </c>
      <c r="C12" s="101">
        <v>22666668.11</v>
      </c>
      <c r="D12" s="48">
        <v>17924784.11</v>
      </c>
      <c r="E12" s="48">
        <v>9012332.1</v>
      </c>
      <c r="F12" s="48">
        <v>8912452.01</v>
      </c>
      <c r="G12" s="48"/>
      <c r="H12" s="48"/>
      <c r="I12" s="48"/>
      <c r="J12" s="48">
        <v>4741884</v>
      </c>
      <c r="K12" s="48">
        <v>4736784</v>
      </c>
      <c r="L12" s="48"/>
      <c r="M12" s="48"/>
      <c r="N12" s="48"/>
      <c r="O12" s="48">
        <v>5100</v>
      </c>
    </row>
    <row r="13" customHeight="1" spans="1:15">
      <c r="A13" s="149" t="s">
        <v>65</v>
      </c>
      <c r="B13" s="149" t="str">
        <f>""&amp;"卫生健康管理事务"</f>
        <v>卫生健康管理事务</v>
      </c>
      <c r="C13" s="101">
        <v>549740</v>
      </c>
      <c r="D13" s="48">
        <v>549740</v>
      </c>
      <c r="E13" s="48"/>
      <c r="F13" s="48">
        <v>549740</v>
      </c>
      <c r="G13" s="48"/>
      <c r="H13" s="48"/>
      <c r="I13" s="48"/>
      <c r="J13" s="48"/>
      <c r="K13" s="48"/>
      <c r="L13" s="48"/>
      <c r="M13" s="48"/>
      <c r="N13" s="48"/>
      <c r="O13" s="48"/>
    </row>
    <row r="14" customHeight="1" spans="1:15">
      <c r="A14" s="150" t="s">
        <v>66</v>
      </c>
      <c r="B14" s="150" t="str">
        <f>""&amp;"其他卫生健康管理事务支出"</f>
        <v>其他卫生健康管理事务支出</v>
      </c>
      <c r="C14" s="101">
        <v>549740</v>
      </c>
      <c r="D14" s="48">
        <v>549740</v>
      </c>
      <c r="E14" s="48"/>
      <c r="F14" s="48">
        <v>549740</v>
      </c>
      <c r="G14" s="48"/>
      <c r="H14" s="48"/>
      <c r="I14" s="48"/>
      <c r="J14" s="48"/>
      <c r="K14" s="48"/>
      <c r="L14" s="48"/>
      <c r="M14" s="48"/>
      <c r="N14" s="48"/>
      <c r="O14" s="48"/>
    </row>
    <row r="15" customHeight="1" spans="1:15">
      <c r="A15" s="149" t="s">
        <v>67</v>
      </c>
      <c r="B15" s="149" t="str">
        <f>""&amp;"公立医院"</f>
        <v>公立医院</v>
      </c>
      <c r="C15" s="101">
        <v>7561072.6</v>
      </c>
      <c r="D15" s="48">
        <v>7561072.6</v>
      </c>
      <c r="E15" s="48">
        <v>78600</v>
      </c>
      <c r="F15" s="48">
        <v>7482472.6</v>
      </c>
      <c r="G15" s="48"/>
      <c r="H15" s="48"/>
      <c r="I15" s="48"/>
      <c r="J15" s="48"/>
      <c r="K15" s="48"/>
      <c r="L15" s="48"/>
      <c r="M15" s="48"/>
      <c r="N15" s="48"/>
      <c r="O15" s="48"/>
    </row>
    <row r="16" customHeight="1" spans="1:15">
      <c r="A16" s="150" t="s">
        <v>68</v>
      </c>
      <c r="B16" s="150" t="str">
        <f>""&amp;"其他公立医院支出"</f>
        <v>其他公立医院支出</v>
      </c>
      <c r="C16" s="101">
        <v>7561072.6</v>
      </c>
      <c r="D16" s="48">
        <v>7561072.6</v>
      </c>
      <c r="E16" s="48">
        <v>78600</v>
      </c>
      <c r="F16" s="48">
        <v>7482472.6</v>
      </c>
      <c r="G16" s="48"/>
      <c r="H16" s="48"/>
      <c r="I16" s="48"/>
      <c r="J16" s="48"/>
      <c r="K16" s="48"/>
      <c r="L16" s="48"/>
      <c r="M16" s="48"/>
      <c r="N16" s="48"/>
      <c r="O16" s="48"/>
    </row>
    <row r="17" customHeight="1" spans="1:15">
      <c r="A17" s="149" t="s">
        <v>69</v>
      </c>
      <c r="B17" s="149" t="str">
        <f>""&amp;"公共卫生"</f>
        <v>公共卫生</v>
      </c>
      <c r="C17" s="101">
        <v>13095823.79</v>
      </c>
      <c r="D17" s="48">
        <v>8353939.79</v>
      </c>
      <c r="E17" s="48">
        <v>8353939.79</v>
      </c>
      <c r="F17" s="48"/>
      <c r="G17" s="48"/>
      <c r="H17" s="48"/>
      <c r="I17" s="48"/>
      <c r="J17" s="48">
        <v>4741884</v>
      </c>
      <c r="K17" s="48">
        <v>4736784</v>
      </c>
      <c r="L17" s="48"/>
      <c r="M17" s="48"/>
      <c r="N17" s="48"/>
      <c r="O17" s="48">
        <v>5100</v>
      </c>
    </row>
    <row r="18" customHeight="1" spans="1:15">
      <c r="A18" s="150" t="s">
        <v>70</v>
      </c>
      <c r="B18" s="150" t="str">
        <f>""&amp;"应急救治机构"</f>
        <v>应急救治机构</v>
      </c>
      <c r="C18" s="101">
        <v>13095823.79</v>
      </c>
      <c r="D18" s="48">
        <v>8353939.79</v>
      </c>
      <c r="E18" s="48">
        <v>8353939.79</v>
      </c>
      <c r="F18" s="48"/>
      <c r="G18" s="48"/>
      <c r="H18" s="48"/>
      <c r="I18" s="48"/>
      <c r="J18" s="48">
        <v>4741884</v>
      </c>
      <c r="K18" s="48">
        <v>4736784</v>
      </c>
      <c r="L18" s="48"/>
      <c r="M18" s="48"/>
      <c r="N18" s="48"/>
      <c r="O18" s="48">
        <v>5100</v>
      </c>
    </row>
    <row r="19" customHeight="1" spans="1:15">
      <c r="A19" s="149" t="s">
        <v>71</v>
      </c>
      <c r="B19" s="149" t="str">
        <f>""&amp;"行政事业单位医疗"</f>
        <v>行政事业单位医疗</v>
      </c>
      <c r="C19" s="101">
        <v>579792.31</v>
      </c>
      <c r="D19" s="48">
        <v>579792.31</v>
      </c>
      <c r="E19" s="48">
        <v>579792.31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customHeight="1" spans="1:15">
      <c r="A20" s="150" t="s">
        <v>72</v>
      </c>
      <c r="B20" s="150" t="str">
        <f>""&amp;"行政单位医疗"</f>
        <v>行政单位医疗</v>
      </c>
      <c r="C20" s="101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customHeight="1" spans="1:15">
      <c r="A21" s="150" t="s">
        <v>73</v>
      </c>
      <c r="B21" s="150" t="str">
        <f>""&amp;"事业单位医疗"</f>
        <v>事业单位医疗</v>
      </c>
      <c r="C21" s="101">
        <v>329903.09</v>
      </c>
      <c r="D21" s="48">
        <v>329903.09</v>
      </c>
      <c r="E21" s="48">
        <v>329903.09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customHeight="1" spans="1:15">
      <c r="A22" s="150" t="s">
        <v>74</v>
      </c>
      <c r="B22" s="150" t="str">
        <f>""&amp;"公务员医疗补助"</f>
        <v>公务员医疗补助</v>
      </c>
      <c r="C22" s="101">
        <v>216736.8</v>
      </c>
      <c r="D22" s="48">
        <v>216736.8</v>
      </c>
      <c r="E22" s="48">
        <v>216736.8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customHeight="1" spans="1:15">
      <c r="A23" s="150" t="s">
        <v>75</v>
      </c>
      <c r="B23" s="150" t="str">
        <f>""&amp;"其他行政事业单位医疗支出"</f>
        <v>其他行政事业单位医疗支出</v>
      </c>
      <c r="C23" s="101">
        <v>33152.42</v>
      </c>
      <c r="D23" s="48">
        <v>33152.42</v>
      </c>
      <c r="E23" s="48">
        <v>33152.42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customHeight="1" spans="1:15">
      <c r="A24" s="149" t="s">
        <v>76</v>
      </c>
      <c r="B24" s="149" t="str">
        <f>""&amp;"其他卫生健康支出"</f>
        <v>其他卫生健康支出</v>
      </c>
      <c r="C24" s="101">
        <v>880239.41</v>
      </c>
      <c r="D24" s="48">
        <v>880239.41</v>
      </c>
      <c r="E24" s="48"/>
      <c r="F24" s="48">
        <v>880239.41</v>
      </c>
      <c r="G24" s="48"/>
      <c r="H24" s="48"/>
      <c r="I24" s="48"/>
      <c r="J24" s="48"/>
      <c r="K24" s="48"/>
      <c r="L24" s="48"/>
      <c r="M24" s="48"/>
      <c r="N24" s="48"/>
      <c r="O24" s="48"/>
    </row>
    <row r="25" customHeight="1" spans="1:15">
      <c r="A25" s="150" t="s">
        <v>77</v>
      </c>
      <c r="B25" s="150" t="str">
        <f>""&amp;"其他卫生健康支出"</f>
        <v>其他卫生健康支出</v>
      </c>
      <c r="C25" s="101">
        <v>880239.41</v>
      </c>
      <c r="D25" s="48">
        <v>880239.41</v>
      </c>
      <c r="E25" s="48"/>
      <c r="F25" s="48">
        <v>880239.41</v>
      </c>
      <c r="G25" s="48"/>
      <c r="H25" s="48"/>
      <c r="I25" s="48"/>
      <c r="J25" s="48"/>
      <c r="K25" s="48"/>
      <c r="L25" s="48"/>
      <c r="M25" s="48"/>
      <c r="N25" s="48"/>
      <c r="O25" s="48"/>
    </row>
    <row r="26" customHeight="1" spans="1:15">
      <c r="A26" s="133" t="s">
        <v>78</v>
      </c>
      <c r="B26" s="133" t="str">
        <f>""&amp;"住房保障支出"</f>
        <v>住房保障支出</v>
      </c>
      <c r="C26" s="101">
        <v>795204</v>
      </c>
      <c r="D26" s="48">
        <v>795204</v>
      </c>
      <c r="E26" s="48">
        <v>795204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customHeight="1" spans="1:15">
      <c r="A27" s="149" t="s">
        <v>79</v>
      </c>
      <c r="B27" s="149" t="str">
        <f>""&amp;"住房改革支出"</f>
        <v>住房改革支出</v>
      </c>
      <c r="C27" s="101">
        <v>795204</v>
      </c>
      <c r="D27" s="48">
        <v>795204</v>
      </c>
      <c r="E27" s="48">
        <v>795204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customHeight="1" spans="1:15">
      <c r="A28" s="150" t="s">
        <v>80</v>
      </c>
      <c r="B28" s="150" t="str">
        <f>""&amp;"住房公积金"</f>
        <v>住房公积金</v>
      </c>
      <c r="C28" s="101">
        <v>711708</v>
      </c>
      <c r="D28" s="48">
        <v>711708</v>
      </c>
      <c r="E28" s="48">
        <v>711708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customHeight="1" spans="1:15">
      <c r="A29" s="150" t="s">
        <v>81</v>
      </c>
      <c r="B29" s="150" t="str">
        <f>""&amp;"购房补贴"</f>
        <v>购房补贴</v>
      </c>
      <c r="C29" s="101">
        <v>83496</v>
      </c>
      <c r="D29" s="48">
        <v>83496</v>
      </c>
      <c r="E29" s="48">
        <v>83496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customHeight="1" spans="1:15">
      <c r="A30" s="137" t="s">
        <v>31</v>
      </c>
      <c r="B30" s="133"/>
      <c r="C30" s="168">
        <v>24232829.87</v>
      </c>
      <c r="D30" s="134">
        <v>19490945.87</v>
      </c>
      <c r="E30" s="134">
        <v>10578493.86</v>
      </c>
      <c r="F30" s="134">
        <v>8912452.01</v>
      </c>
      <c r="G30" s="134"/>
      <c r="H30" s="134"/>
      <c r="I30" s="134"/>
      <c r="J30" s="134">
        <v>4741884</v>
      </c>
      <c r="K30" s="134">
        <v>4736784</v>
      </c>
      <c r="L30" s="134"/>
      <c r="M30" s="134"/>
      <c r="N30" s="134"/>
      <c r="O30" s="134">
        <v>5100</v>
      </c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156944444444444" right="0.275" top="1" bottom="1" header="0.5" footer="0.5"/>
  <pageSetup paperSize="9" scale="6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3888888888889" defaultRowHeight="14.25" customHeight="1" outlineLevelCol="3"/>
  <cols>
    <col min="1" max="1" width="32.2222222222222" customWidth="1"/>
    <col min="2" max="2" width="22" customWidth="1"/>
    <col min="3" max="3" width="29.8888888888889" customWidth="1"/>
    <col min="4" max="4" width="24.2222222222222" customWidth="1"/>
  </cols>
  <sheetData>
    <row r="1" customHeight="1" spans="1:4">
      <c r="A1" s="1"/>
      <c r="B1" s="1"/>
      <c r="C1" s="1"/>
      <c r="D1" s="1"/>
    </row>
    <row r="2" customHeight="1" spans="4:4">
      <c r="D2" s="107" t="s">
        <v>82</v>
      </c>
    </row>
    <row r="3" ht="31.5" customHeight="1" spans="1:4">
      <c r="A3" s="49" t="s">
        <v>83</v>
      </c>
      <c r="B3" s="151"/>
      <c r="C3" s="151"/>
      <c r="D3" s="151"/>
    </row>
    <row r="4" ht="17.25" customHeight="1" spans="1:4">
      <c r="A4" s="5" t="s">
        <v>2</v>
      </c>
      <c r="B4" s="152"/>
      <c r="C4" s="152"/>
      <c r="D4" s="108" t="s">
        <v>3</v>
      </c>
    </row>
    <row r="5" ht="24.65" customHeight="1" spans="1:4">
      <c r="A5" s="11" t="s">
        <v>4</v>
      </c>
      <c r="B5" s="13"/>
      <c r="C5" s="11" t="s">
        <v>5</v>
      </c>
      <c r="D5" s="13"/>
    </row>
    <row r="6" ht="15.65" customHeight="1" spans="1:4">
      <c r="A6" s="16" t="s">
        <v>6</v>
      </c>
      <c r="B6" s="153" t="s">
        <v>7</v>
      </c>
      <c r="C6" s="16" t="s">
        <v>84</v>
      </c>
      <c r="D6" s="153" t="s">
        <v>7</v>
      </c>
    </row>
    <row r="7" ht="14.15" customHeight="1" spans="1:4">
      <c r="A7" s="19"/>
      <c r="B7" s="18"/>
      <c r="C7" s="19"/>
      <c r="D7" s="18"/>
    </row>
    <row r="8" ht="29.15" customHeight="1" spans="1:4">
      <c r="A8" s="154" t="s">
        <v>85</v>
      </c>
      <c r="B8" s="155"/>
      <c r="C8" s="156" t="s">
        <v>86</v>
      </c>
      <c r="D8" s="155"/>
    </row>
    <row r="9" ht="29.15" customHeight="1" spans="1:4">
      <c r="A9" s="157" t="s">
        <v>87</v>
      </c>
      <c r="B9" s="158">
        <v>10578493.86</v>
      </c>
      <c r="C9" s="159" t="str">
        <f>"（一）"&amp;"社会保障和就业支出"</f>
        <v>（一）社会保障和就业支出</v>
      </c>
      <c r="D9" s="158">
        <v>770957.76</v>
      </c>
    </row>
    <row r="10" ht="29.15" customHeight="1" spans="1:4">
      <c r="A10" s="157" t="s">
        <v>88</v>
      </c>
      <c r="B10" s="158"/>
      <c r="C10" s="159" t="str">
        <f>"（二）"&amp;"卫生健康支出"</f>
        <v>（二）卫生健康支出</v>
      </c>
      <c r="D10" s="160">
        <v>17924784.11</v>
      </c>
    </row>
    <row r="11" ht="29.15" customHeight="1" spans="1:4">
      <c r="A11" s="157" t="s">
        <v>89</v>
      </c>
      <c r="B11" s="158"/>
      <c r="C11" s="159" t="str">
        <f>"（三）"&amp;"住房保障支出"</f>
        <v>（三）住房保障支出</v>
      </c>
      <c r="D11" s="158">
        <v>795204</v>
      </c>
    </row>
    <row r="12" ht="29.15" customHeight="1" spans="1:4">
      <c r="A12" s="161" t="s">
        <v>90</v>
      </c>
      <c r="B12" s="158"/>
      <c r="C12" s="133"/>
      <c r="D12" s="133"/>
    </row>
    <row r="13" ht="29.15" customHeight="1" spans="1:4">
      <c r="A13" s="157" t="s">
        <v>87</v>
      </c>
      <c r="B13" s="160">
        <v>8912452.01</v>
      </c>
      <c r="C13" s="133"/>
      <c r="D13" s="133"/>
    </row>
    <row r="14" ht="29.15" customHeight="1" spans="1:4">
      <c r="A14" s="162" t="s">
        <v>88</v>
      </c>
      <c r="B14" s="158"/>
      <c r="C14" s="133"/>
      <c r="D14" s="133"/>
    </row>
    <row r="15" ht="29.15" customHeight="1" spans="1:4">
      <c r="A15" s="162" t="s">
        <v>89</v>
      </c>
      <c r="B15" s="158"/>
      <c r="C15" s="133"/>
      <c r="D15" s="133"/>
    </row>
    <row r="16" ht="29.15" customHeight="1" spans="1:4">
      <c r="A16" s="163"/>
      <c r="B16" s="133"/>
      <c r="C16" s="133" t="s">
        <v>91</v>
      </c>
      <c r="D16" s="133"/>
    </row>
    <row r="17" ht="29.15" customHeight="1" spans="1:4">
      <c r="A17" s="163" t="s">
        <v>92</v>
      </c>
      <c r="B17" s="158">
        <v>19490945.87</v>
      </c>
      <c r="C17" s="164" t="s">
        <v>26</v>
      </c>
      <c r="D17" s="158">
        <v>19490945.87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118055555555556" right="0.156944444444444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I14" sqref="I14"/>
    </sheetView>
  </sheetViews>
  <sheetFormatPr defaultColWidth="9.13888888888889" defaultRowHeight="14.25" customHeight="1" outlineLevelCol="6"/>
  <cols>
    <col min="1" max="1" width="17.2222222222222" customWidth="1"/>
    <col min="2" max="2" width="37.3148148148148" customWidth="1"/>
    <col min="3" max="3" width="18.4444444444444" customWidth="1"/>
    <col min="4" max="4" width="18.5555555555556" customWidth="1"/>
    <col min="5" max="5" width="18.6666666666667" customWidth="1"/>
    <col min="6" max="6" width="18.8888888888889" customWidth="1"/>
    <col min="7" max="7" width="17.88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29"/>
      <c r="F2" s="60"/>
      <c r="G2" s="60" t="s">
        <v>93</v>
      </c>
    </row>
    <row r="3" ht="39" customHeight="1" spans="1:7">
      <c r="A3" s="4" t="s">
        <v>94</v>
      </c>
      <c r="B3" s="4"/>
      <c r="C3" s="4"/>
      <c r="D3" s="4"/>
      <c r="E3" s="4"/>
      <c r="F3" s="4"/>
      <c r="G3" s="4"/>
    </row>
    <row r="4" ht="18" customHeight="1" spans="1:7">
      <c r="A4" s="5" t="s">
        <v>2</v>
      </c>
      <c r="F4" s="110"/>
      <c r="G4" s="110" t="s">
        <v>3</v>
      </c>
    </row>
    <row r="5" ht="20.25" customHeight="1" spans="1:7">
      <c r="A5" s="143" t="s">
        <v>95</v>
      </c>
      <c r="B5" s="144"/>
      <c r="C5" s="145" t="s">
        <v>31</v>
      </c>
      <c r="D5" s="12" t="s">
        <v>58</v>
      </c>
      <c r="E5" s="12"/>
      <c r="F5" s="13"/>
      <c r="G5" s="145" t="s">
        <v>59</v>
      </c>
    </row>
    <row r="6" ht="20.25" customHeight="1" spans="1:7">
      <c r="A6" s="146" t="s">
        <v>49</v>
      </c>
      <c r="B6" s="147" t="s">
        <v>50</v>
      </c>
      <c r="C6" s="95"/>
      <c r="D6" s="95" t="s">
        <v>33</v>
      </c>
      <c r="E6" s="95" t="s">
        <v>96</v>
      </c>
      <c r="F6" s="95" t="s">
        <v>97</v>
      </c>
      <c r="G6" s="95"/>
    </row>
    <row r="7" ht="13.5" customHeight="1" spans="1:7">
      <c r="A7" s="148" t="s">
        <v>98</v>
      </c>
      <c r="B7" s="148" t="s">
        <v>99</v>
      </c>
      <c r="C7" s="148" t="s">
        <v>100</v>
      </c>
      <c r="D7" s="65"/>
      <c r="E7" s="148" t="s">
        <v>101</v>
      </c>
      <c r="F7" s="148" t="s">
        <v>102</v>
      </c>
      <c r="G7" s="148" t="s">
        <v>103</v>
      </c>
    </row>
    <row r="8" ht="18" customHeight="1" spans="1:7">
      <c r="A8" s="133" t="s">
        <v>60</v>
      </c>
      <c r="B8" s="133" t="str">
        <f>""&amp;"社会保障和就业支出"</f>
        <v>社会保障和就业支出</v>
      </c>
      <c r="C8" s="48">
        <v>770957.76</v>
      </c>
      <c r="D8" s="48">
        <v>770957.76</v>
      </c>
      <c r="E8" s="48">
        <v>767957.76</v>
      </c>
      <c r="F8" s="48">
        <v>3000</v>
      </c>
      <c r="G8" s="48"/>
    </row>
    <row r="9" ht="18" customHeight="1" spans="1:7">
      <c r="A9" s="149" t="s">
        <v>61</v>
      </c>
      <c r="B9" s="149" t="str">
        <f>""&amp;"行政事业单位养老支出"</f>
        <v>行政事业单位养老支出</v>
      </c>
      <c r="C9" s="48">
        <v>770957.76</v>
      </c>
      <c r="D9" s="48">
        <v>770957.76</v>
      </c>
      <c r="E9" s="48">
        <v>767957.76</v>
      </c>
      <c r="F9" s="48">
        <v>3000</v>
      </c>
      <c r="G9" s="48"/>
    </row>
    <row r="10" customHeight="1" spans="1:7">
      <c r="A10" s="150" t="s">
        <v>62</v>
      </c>
      <c r="B10" s="150" t="str">
        <f>""&amp;"事业单位离退休"</f>
        <v>事业单位离退休</v>
      </c>
      <c r="C10" s="48">
        <v>135000</v>
      </c>
      <c r="D10" s="48">
        <v>135000</v>
      </c>
      <c r="E10" s="48">
        <v>132000</v>
      </c>
      <c r="F10" s="48">
        <v>3000</v>
      </c>
      <c r="G10" s="48"/>
    </row>
    <row r="11" customHeight="1" spans="1:7">
      <c r="A11" s="150" t="s">
        <v>63</v>
      </c>
      <c r="B11" s="150" t="str">
        <f>""&amp;"机关事业单位基本养老保险缴费支出"</f>
        <v>机关事业单位基本养老保险缴费支出</v>
      </c>
      <c r="C11" s="48">
        <v>635957.76</v>
      </c>
      <c r="D11" s="48">
        <v>635957.76</v>
      </c>
      <c r="E11" s="48">
        <v>635957.76</v>
      </c>
      <c r="F11" s="48"/>
      <c r="G11" s="48"/>
    </row>
    <row r="12" customHeight="1" spans="1:7">
      <c r="A12" s="133" t="s">
        <v>64</v>
      </c>
      <c r="B12" s="133" t="str">
        <f>""&amp;"卫生健康支出"</f>
        <v>卫生健康支出</v>
      </c>
      <c r="C12" s="48">
        <v>17924784.11</v>
      </c>
      <c r="D12" s="48">
        <v>17924784.11</v>
      </c>
      <c r="E12" s="48">
        <v>7510043.2</v>
      </c>
      <c r="F12" s="48">
        <v>1502288.9</v>
      </c>
      <c r="G12" s="48">
        <v>8912452.01</v>
      </c>
    </row>
    <row r="13" customHeight="1" spans="1:7">
      <c r="A13" s="149" t="s">
        <v>65</v>
      </c>
      <c r="B13" s="149" t="str">
        <f>""&amp;"卫生健康管理事务"</f>
        <v>卫生健康管理事务</v>
      </c>
      <c r="C13" s="48">
        <v>549740</v>
      </c>
      <c r="D13" s="48">
        <v>549740</v>
      </c>
      <c r="E13" s="48"/>
      <c r="F13" s="48"/>
      <c r="G13" s="48">
        <v>549740</v>
      </c>
    </row>
    <row r="14" customHeight="1" spans="1:7">
      <c r="A14" s="150" t="s">
        <v>66</v>
      </c>
      <c r="B14" s="150" t="str">
        <f>""&amp;"其他卫生健康管理事务支出"</f>
        <v>其他卫生健康管理事务支出</v>
      </c>
      <c r="C14" s="48">
        <v>549740</v>
      </c>
      <c r="D14" s="48">
        <v>549740</v>
      </c>
      <c r="E14" s="48"/>
      <c r="F14" s="48"/>
      <c r="G14" s="48">
        <v>549740</v>
      </c>
    </row>
    <row r="15" customHeight="1" spans="1:7">
      <c r="A15" s="149" t="s">
        <v>67</v>
      </c>
      <c r="B15" s="149" t="str">
        <f>""&amp;"公立医院"</f>
        <v>公立医院</v>
      </c>
      <c r="C15" s="48">
        <v>7561072.6</v>
      </c>
      <c r="D15" s="48">
        <v>7561072.6</v>
      </c>
      <c r="E15" s="48"/>
      <c r="F15" s="48">
        <v>78600</v>
      </c>
      <c r="G15" s="48">
        <v>7482472.6</v>
      </c>
    </row>
    <row r="16" customHeight="1" spans="1:7">
      <c r="A16" s="150" t="s">
        <v>68</v>
      </c>
      <c r="B16" s="150" t="str">
        <f>""&amp;"其他公立医院支出"</f>
        <v>其他公立医院支出</v>
      </c>
      <c r="C16" s="48">
        <v>7561072.6</v>
      </c>
      <c r="D16" s="48">
        <v>7561072.6</v>
      </c>
      <c r="E16" s="48"/>
      <c r="F16" s="48">
        <v>78600</v>
      </c>
      <c r="G16" s="48">
        <v>7482472.6</v>
      </c>
    </row>
    <row r="17" customHeight="1" spans="1:7">
      <c r="A17" s="149" t="s">
        <v>69</v>
      </c>
      <c r="B17" s="149" t="str">
        <f>""&amp;"公共卫生"</f>
        <v>公共卫生</v>
      </c>
      <c r="C17" s="48">
        <v>8353939.79</v>
      </c>
      <c r="D17" s="48">
        <v>8353939.79</v>
      </c>
      <c r="E17" s="48">
        <v>6930250.89</v>
      </c>
      <c r="F17" s="48">
        <v>1423688.9</v>
      </c>
      <c r="G17" s="48"/>
    </row>
    <row r="18" customHeight="1" spans="1:7">
      <c r="A18" s="150" t="s">
        <v>70</v>
      </c>
      <c r="B18" s="150" t="str">
        <f>""&amp;"应急救治机构"</f>
        <v>应急救治机构</v>
      </c>
      <c r="C18" s="48">
        <v>8353939.79</v>
      </c>
      <c r="D18" s="48">
        <v>8353939.79</v>
      </c>
      <c r="E18" s="48">
        <v>6930250.89</v>
      </c>
      <c r="F18" s="48">
        <v>1423688.9</v>
      </c>
      <c r="G18" s="48"/>
    </row>
    <row r="19" customHeight="1" spans="1:7">
      <c r="A19" s="149" t="s">
        <v>71</v>
      </c>
      <c r="B19" s="149" t="str">
        <f>""&amp;"行政事业单位医疗"</f>
        <v>行政事业单位医疗</v>
      </c>
      <c r="C19" s="48">
        <v>579792.31</v>
      </c>
      <c r="D19" s="48">
        <v>579792.31</v>
      </c>
      <c r="E19" s="48">
        <v>579792.31</v>
      </c>
      <c r="F19" s="48"/>
      <c r="G19" s="48"/>
    </row>
    <row r="20" customHeight="1" spans="1:7">
      <c r="A20" s="150" t="s">
        <v>73</v>
      </c>
      <c r="B20" s="150" t="str">
        <f>""&amp;"事业单位医疗"</f>
        <v>事业单位医疗</v>
      </c>
      <c r="C20" s="48">
        <v>329903.09</v>
      </c>
      <c r="D20" s="48">
        <v>329903.09</v>
      </c>
      <c r="E20" s="48">
        <v>329903.09</v>
      </c>
      <c r="F20" s="48"/>
      <c r="G20" s="48"/>
    </row>
    <row r="21" customHeight="1" spans="1:7">
      <c r="A21" s="150" t="s">
        <v>74</v>
      </c>
      <c r="B21" s="150" t="str">
        <f>""&amp;"公务员医疗补助"</f>
        <v>公务员医疗补助</v>
      </c>
      <c r="C21" s="48">
        <v>216736.8</v>
      </c>
      <c r="D21" s="48">
        <v>216736.8</v>
      </c>
      <c r="E21" s="48">
        <v>216736.8</v>
      </c>
      <c r="F21" s="48"/>
      <c r="G21" s="48"/>
    </row>
    <row r="22" customHeight="1" spans="1:7">
      <c r="A22" s="150" t="s">
        <v>75</v>
      </c>
      <c r="B22" s="150" t="str">
        <f>""&amp;"其他行政事业单位医疗支出"</f>
        <v>其他行政事业单位医疗支出</v>
      </c>
      <c r="C22" s="48">
        <v>33152.42</v>
      </c>
      <c r="D22" s="48">
        <v>33152.42</v>
      </c>
      <c r="E22" s="48">
        <v>33152.42</v>
      </c>
      <c r="F22" s="48"/>
      <c r="G22" s="48"/>
    </row>
    <row r="23" customHeight="1" spans="1:7">
      <c r="A23" s="149" t="s">
        <v>76</v>
      </c>
      <c r="B23" s="149" t="str">
        <f>""&amp;"其他卫生健康支出"</f>
        <v>其他卫生健康支出</v>
      </c>
      <c r="C23" s="48">
        <v>880239.41</v>
      </c>
      <c r="D23" s="48">
        <v>880239.41</v>
      </c>
      <c r="E23" s="48"/>
      <c r="F23" s="48"/>
      <c r="G23" s="48">
        <v>880239.41</v>
      </c>
    </row>
    <row r="24" customHeight="1" spans="1:7">
      <c r="A24" s="150" t="s">
        <v>77</v>
      </c>
      <c r="B24" s="150" t="str">
        <f>""&amp;"其他卫生健康支出"</f>
        <v>其他卫生健康支出</v>
      </c>
      <c r="C24" s="48">
        <v>880239.41</v>
      </c>
      <c r="D24" s="48">
        <v>880239.41</v>
      </c>
      <c r="E24" s="48"/>
      <c r="F24" s="48"/>
      <c r="G24" s="48">
        <v>880239.41</v>
      </c>
    </row>
    <row r="25" customHeight="1" spans="1:7">
      <c r="A25" s="133" t="s">
        <v>78</v>
      </c>
      <c r="B25" s="133" t="str">
        <f>""&amp;"住房保障支出"</f>
        <v>住房保障支出</v>
      </c>
      <c r="C25" s="48">
        <v>795204</v>
      </c>
      <c r="D25" s="48">
        <v>795204</v>
      </c>
      <c r="E25" s="48">
        <v>795204</v>
      </c>
      <c r="F25" s="48"/>
      <c r="G25" s="48"/>
    </row>
    <row r="26" customHeight="1" spans="1:7">
      <c r="A26" s="149" t="s">
        <v>79</v>
      </c>
      <c r="B26" s="149" t="str">
        <f>""&amp;"住房改革支出"</f>
        <v>住房改革支出</v>
      </c>
      <c r="C26" s="48">
        <v>795204</v>
      </c>
      <c r="D26" s="48">
        <v>795204</v>
      </c>
      <c r="E26" s="48">
        <v>795204</v>
      </c>
      <c r="F26" s="48"/>
      <c r="G26" s="48"/>
    </row>
    <row r="27" customHeight="1" spans="1:7">
      <c r="A27" s="150" t="s">
        <v>80</v>
      </c>
      <c r="B27" s="150" t="str">
        <f>""&amp;"住房公积金"</f>
        <v>住房公积金</v>
      </c>
      <c r="C27" s="48">
        <v>711708</v>
      </c>
      <c r="D27" s="48">
        <v>711708</v>
      </c>
      <c r="E27" s="48">
        <v>711708</v>
      </c>
      <c r="F27" s="48"/>
      <c r="G27" s="48"/>
    </row>
    <row r="28" customHeight="1" spans="1:7">
      <c r="A28" s="150" t="s">
        <v>81</v>
      </c>
      <c r="B28" s="150" t="str">
        <f>""&amp;"购房补贴"</f>
        <v>购房补贴</v>
      </c>
      <c r="C28" s="48">
        <v>83496</v>
      </c>
      <c r="D28" s="48">
        <v>83496</v>
      </c>
      <c r="E28" s="48">
        <v>83496</v>
      </c>
      <c r="F28" s="48"/>
      <c r="G28" s="48"/>
    </row>
    <row r="29" customHeight="1" spans="1:7">
      <c r="A29" s="137" t="s">
        <v>31</v>
      </c>
      <c r="B29" s="133"/>
      <c r="C29" s="134">
        <v>19490945.87</v>
      </c>
      <c r="D29" s="134">
        <v>19490945.87</v>
      </c>
      <c r="E29" s="134">
        <v>9073204.96</v>
      </c>
      <c r="F29" s="134">
        <v>1505288.9</v>
      </c>
      <c r="G29" s="134">
        <v>8912452.01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rintOptions horizontalCentered="1"/>
  <pageMargins left="0.196527777777778" right="0.118055555555556" top="0.354166666666667" bottom="1" header="0.156944444444444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3888888888889" defaultRowHeight="14.25" customHeight="1" outlineLevelRow="7" outlineLevelCol="5"/>
  <cols>
    <col min="1" max="1" width="22" customWidth="1"/>
    <col min="2" max="2" width="24.5555555555556" customWidth="1"/>
    <col min="3" max="3" width="17" customWidth="1"/>
    <col min="4" max="4" width="24.8888888888889" customWidth="1"/>
    <col min="5" max="5" width="25.3333333333333" customWidth="1"/>
    <col min="6" max="6" width="29.1111111111111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9"/>
      <c r="B2" s="139"/>
      <c r="C2" s="63"/>
      <c r="F2" s="62" t="s">
        <v>104</v>
      </c>
    </row>
    <row r="3" ht="25.5" customHeight="1" spans="1:6">
      <c r="A3" s="140" t="s">
        <v>105</v>
      </c>
      <c r="B3" s="140"/>
      <c r="C3" s="140"/>
      <c r="D3" s="140"/>
      <c r="E3" s="140"/>
      <c r="F3" s="140"/>
    </row>
    <row r="4" ht="15.75" customHeight="1" spans="1:6">
      <c r="A4" s="5" t="s">
        <v>2</v>
      </c>
      <c r="B4" s="139"/>
      <c r="C4" s="63"/>
      <c r="F4" s="62" t="s">
        <v>106</v>
      </c>
    </row>
    <row r="5" ht="19.5" customHeight="1" spans="1:6">
      <c r="A5" s="10" t="s">
        <v>107</v>
      </c>
      <c r="B5" s="16" t="s">
        <v>108</v>
      </c>
      <c r="C5" s="11" t="s">
        <v>109</v>
      </c>
      <c r="D5" s="12"/>
      <c r="E5" s="13"/>
      <c r="F5" s="16" t="s">
        <v>110</v>
      </c>
    </row>
    <row r="6" ht="19.5" customHeight="1" spans="1:6">
      <c r="A6" s="18"/>
      <c r="B6" s="19"/>
      <c r="C6" s="65" t="s">
        <v>33</v>
      </c>
      <c r="D6" s="65" t="s">
        <v>111</v>
      </c>
      <c r="E6" s="65" t="s">
        <v>112</v>
      </c>
      <c r="F6" s="19"/>
    </row>
    <row r="7" ht="18.75" customHeight="1" spans="1:6">
      <c r="A7" s="141">
        <v>1</v>
      </c>
      <c r="B7" s="141">
        <v>2</v>
      </c>
      <c r="C7" s="142">
        <v>3</v>
      </c>
      <c r="D7" s="141">
        <v>4</v>
      </c>
      <c r="E7" s="141">
        <v>5</v>
      </c>
      <c r="F7" s="141">
        <v>6</v>
      </c>
    </row>
    <row r="8" ht="18.75" customHeight="1" spans="1:6">
      <c r="A8" s="48">
        <v>517373.37</v>
      </c>
      <c r="B8" s="48"/>
      <c r="C8" s="48">
        <v>515373.37</v>
      </c>
      <c r="D8" s="48"/>
      <c r="E8" s="134">
        <v>515373.37</v>
      </c>
      <c r="F8" s="48">
        <v>2000</v>
      </c>
    </row>
  </sheetData>
  <mergeCells count="6">
    <mergeCell ref="A3:F3"/>
    <mergeCell ref="A4:D4"/>
    <mergeCell ref="C5:E5"/>
    <mergeCell ref="A5:A6"/>
    <mergeCell ref="B5:B6"/>
    <mergeCell ref="F5:F6"/>
  </mergeCells>
  <printOptions horizontalCentered="1"/>
  <pageMargins left="0.196527777777778" right="0.196527777777778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7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9.13888888888889" defaultRowHeight="14.25" customHeight="1"/>
  <cols>
    <col min="1" max="1" width="14.5555555555556" customWidth="1"/>
    <col min="2" max="3" width="23.8518518518519" customWidth="1"/>
    <col min="4" max="4" width="14.6018518518519" customWidth="1"/>
    <col min="5" max="5" width="18.4537037037037" customWidth="1"/>
    <col min="6" max="6" width="9.22222222222222" customWidth="1"/>
    <col min="7" max="7" width="18.8796296296296" customWidth="1"/>
    <col min="8" max="10" width="15.3148148148148" customWidth="1"/>
    <col min="11" max="11" width="11.4444444444444" customWidth="1"/>
    <col min="12" max="13" width="15.3148148148148" customWidth="1"/>
    <col min="14" max="15" width="14.7407407407407" customWidth="1"/>
    <col min="16" max="16" width="9" customWidth="1"/>
    <col min="17" max="17" width="11.4444444444444" customWidth="1"/>
    <col min="18" max="23" width="15.02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29"/>
      <c r="W2" s="60" t="s">
        <v>113</v>
      </c>
    </row>
    <row r="3" ht="27.75" customHeight="1" spans="1:23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9"/>
      <c r="W4" s="110" t="s">
        <v>106</v>
      </c>
    </row>
    <row r="5" ht="16" customHeight="1" spans="1:23">
      <c r="A5" s="9" t="s">
        <v>115</v>
      </c>
      <c r="B5" s="9" t="s">
        <v>116</v>
      </c>
      <c r="C5" s="9" t="s">
        <v>117</v>
      </c>
      <c r="D5" s="10" t="s">
        <v>118</v>
      </c>
      <c r="E5" s="10" t="s">
        <v>119</v>
      </c>
      <c r="F5" s="10" t="s">
        <v>120</v>
      </c>
      <c r="G5" s="10" t="s">
        <v>121</v>
      </c>
      <c r="H5" s="65" t="s">
        <v>122</v>
      </c>
      <c r="I5" s="65"/>
      <c r="J5" s="65"/>
      <c r="K5" s="65"/>
      <c r="L5" s="126"/>
      <c r="M5" s="126"/>
      <c r="N5" s="126"/>
      <c r="O5" s="126"/>
      <c r="P5" s="126"/>
      <c r="Q5" s="51"/>
      <c r="R5" s="65"/>
      <c r="S5" s="65"/>
      <c r="T5" s="65"/>
      <c r="U5" s="65"/>
      <c r="V5" s="65"/>
      <c r="W5" s="65"/>
    </row>
    <row r="6" ht="17" customHeight="1" spans="1:23">
      <c r="A6" s="14"/>
      <c r="B6" s="14"/>
      <c r="C6" s="14"/>
      <c r="D6" s="15"/>
      <c r="E6" s="15"/>
      <c r="F6" s="15"/>
      <c r="G6" s="15"/>
      <c r="H6" s="65" t="s">
        <v>31</v>
      </c>
      <c r="I6" s="51" t="s">
        <v>34</v>
      </c>
      <c r="J6" s="51"/>
      <c r="K6" s="51"/>
      <c r="L6" s="126"/>
      <c r="M6" s="126"/>
      <c r="N6" s="126" t="s">
        <v>123</v>
      </c>
      <c r="O6" s="126"/>
      <c r="P6" s="126"/>
      <c r="Q6" s="51" t="s">
        <v>37</v>
      </c>
      <c r="R6" s="65" t="s">
        <v>52</v>
      </c>
      <c r="S6" s="51"/>
      <c r="T6" s="51"/>
      <c r="U6" s="51"/>
      <c r="V6" s="51"/>
      <c r="W6" s="51"/>
    </row>
    <row r="7" ht="15" customHeight="1" spans="1:23">
      <c r="A7" s="17"/>
      <c r="B7" s="17"/>
      <c r="C7" s="17"/>
      <c r="D7" s="18"/>
      <c r="E7" s="18"/>
      <c r="F7" s="18"/>
      <c r="G7" s="18"/>
      <c r="H7" s="65"/>
      <c r="I7" s="51" t="s">
        <v>124</v>
      </c>
      <c r="J7" s="51" t="s">
        <v>125</v>
      </c>
      <c r="K7" s="51" t="s">
        <v>126</v>
      </c>
      <c r="L7" s="138" t="s">
        <v>127</v>
      </c>
      <c r="M7" s="138" t="s">
        <v>128</v>
      </c>
      <c r="N7" s="138" t="s">
        <v>34</v>
      </c>
      <c r="O7" s="138" t="s">
        <v>35</v>
      </c>
      <c r="P7" s="138" t="s">
        <v>36</v>
      </c>
      <c r="Q7" s="51"/>
      <c r="R7" s="51" t="s">
        <v>33</v>
      </c>
      <c r="S7" s="51" t="s">
        <v>44</v>
      </c>
      <c r="T7" s="51" t="s">
        <v>129</v>
      </c>
      <c r="U7" s="51" t="s">
        <v>40</v>
      </c>
      <c r="V7" s="51" t="s">
        <v>41</v>
      </c>
      <c r="W7" s="51" t="s">
        <v>42</v>
      </c>
    </row>
    <row r="8" ht="16" customHeight="1" spans="1:23">
      <c r="A8" s="17"/>
      <c r="B8" s="17"/>
      <c r="C8" s="17"/>
      <c r="D8" s="18"/>
      <c r="E8" s="18"/>
      <c r="F8" s="18"/>
      <c r="G8" s="18"/>
      <c r="H8" s="65"/>
      <c r="I8" s="51"/>
      <c r="J8" s="51"/>
      <c r="K8" s="51"/>
      <c r="L8" s="138"/>
      <c r="M8" s="138"/>
      <c r="N8" s="138"/>
      <c r="O8" s="138"/>
      <c r="P8" s="138"/>
      <c r="Q8" s="51"/>
      <c r="R8" s="51"/>
      <c r="S8" s="51"/>
      <c r="T8" s="51"/>
      <c r="U8" s="51"/>
      <c r="V8" s="51"/>
      <c r="W8" s="51"/>
    </row>
    <row r="9" ht="1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18.75" customHeight="1" spans="1:23">
      <c r="A10" s="131" t="s">
        <v>46</v>
      </c>
      <c r="B10" s="132"/>
      <c r="C10" s="133"/>
      <c r="D10" s="133"/>
      <c r="E10" s="133"/>
      <c r="F10" s="132"/>
      <c r="G10" s="133"/>
      <c r="H10" s="134">
        <v>13507077.86</v>
      </c>
      <c r="I10" s="48">
        <v>10578493.86</v>
      </c>
      <c r="J10" s="48">
        <v>4442545.24</v>
      </c>
      <c r="K10" s="48"/>
      <c r="L10" s="48">
        <v>6135948.62</v>
      </c>
      <c r="M10" s="48"/>
      <c r="N10" s="48"/>
      <c r="O10" s="48"/>
      <c r="P10" s="48"/>
      <c r="Q10" s="48"/>
      <c r="R10" s="48">
        <v>2928584</v>
      </c>
      <c r="S10" s="48">
        <v>2923484</v>
      </c>
      <c r="T10" s="48"/>
      <c r="U10" s="48"/>
      <c r="V10" s="48"/>
      <c r="W10" s="48">
        <v>5100</v>
      </c>
    </row>
    <row r="11" ht="31.4" customHeight="1" spans="1:23">
      <c r="A11" s="135" t="str">
        <f t="shared" ref="A11:A46" si="0">""&amp;"玉溪市急救中心"</f>
        <v>玉溪市急救中心</v>
      </c>
      <c r="B11" s="136" t="s">
        <v>130</v>
      </c>
      <c r="C11" s="133" t="s">
        <v>131</v>
      </c>
      <c r="D11" s="133" t="s">
        <v>70</v>
      </c>
      <c r="E11" s="133" t="s">
        <v>132</v>
      </c>
      <c r="F11" s="133" t="s">
        <v>133</v>
      </c>
      <c r="G11" s="133" t="s">
        <v>134</v>
      </c>
      <c r="H11" s="134">
        <v>2001828</v>
      </c>
      <c r="I11" s="48">
        <v>2001828</v>
      </c>
      <c r="J11" s="48">
        <v>875799.75</v>
      </c>
      <c r="K11" s="48"/>
      <c r="L11" s="48">
        <v>1126028.25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ht="18.75" customHeight="1" spans="1:23">
      <c r="A12" s="133" t="str">
        <f t="shared" si="0"/>
        <v>玉溪市急救中心</v>
      </c>
      <c r="B12" s="133" t="s">
        <v>130</v>
      </c>
      <c r="C12" s="133" t="s">
        <v>131</v>
      </c>
      <c r="D12" s="133" t="s">
        <v>70</v>
      </c>
      <c r="E12" s="133" t="s">
        <v>132</v>
      </c>
      <c r="F12" s="133" t="s">
        <v>135</v>
      </c>
      <c r="G12" s="133" t="s">
        <v>136</v>
      </c>
      <c r="H12" s="134">
        <v>182712</v>
      </c>
      <c r="I12" s="48">
        <v>182712</v>
      </c>
      <c r="J12" s="48">
        <v>79936.5</v>
      </c>
      <c r="K12" s="133"/>
      <c r="L12" s="48">
        <v>102775.5</v>
      </c>
      <c r="M12" s="133"/>
      <c r="N12" s="48"/>
      <c r="O12" s="48"/>
      <c r="P12" s="133"/>
      <c r="Q12" s="48"/>
      <c r="R12" s="48"/>
      <c r="S12" s="48"/>
      <c r="T12" s="48"/>
      <c r="U12" s="48"/>
      <c r="V12" s="48"/>
      <c r="W12" s="48"/>
    </row>
    <row r="13" customHeight="1" spans="1:23">
      <c r="A13" s="133" t="str">
        <f t="shared" si="0"/>
        <v>玉溪市急救中心</v>
      </c>
      <c r="B13" s="133" t="s">
        <v>130</v>
      </c>
      <c r="C13" s="133" t="s">
        <v>131</v>
      </c>
      <c r="D13" s="133" t="s">
        <v>70</v>
      </c>
      <c r="E13" s="133" t="s">
        <v>132</v>
      </c>
      <c r="F13" s="133" t="s">
        <v>137</v>
      </c>
      <c r="G13" s="133" t="s">
        <v>138</v>
      </c>
      <c r="H13" s="134">
        <v>590520</v>
      </c>
      <c r="I13" s="48">
        <v>590520</v>
      </c>
      <c r="J13" s="48">
        <v>258352.5</v>
      </c>
      <c r="K13" s="133"/>
      <c r="L13" s="48">
        <v>332167.5</v>
      </c>
      <c r="M13" s="133"/>
      <c r="N13" s="48"/>
      <c r="O13" s="48"/>
      <c r="P13" s="133"/>
      <c r="Q13" s="48"/>
      <c r="R13" s="48"/>
      <c r="S13" s="48"/>
      <c r="T13" s="48"/>
      <c r="U13" s="48"/>
      <c r="V13" s="48"/>
      <c r="W13" s="48"/>
    </row>
    <row r="14" customHeight="1" spans="1:23">
      <c r="A14" s="133" t="str">
        <f t="shared" si="0"/>
        <v>玉溪市急救中心</v>
      </c>
      <c r="B14" s="133" t="s">
        <v>130</v>
      </c>
      <c r="C14" s="133" t="s">
        <v>131</v>
      </c>
      <c r="D14" s="133" t="s">
        <v>81</v>
      </c>
      <c r="E14" s="133" t="s">
        <v>139</v>
      </c>
      <c r="F14" s="133" t="s">
        <v>135</v>
      </c>
      <c r="G14" s="133" t="s">
        <v>136</v>
      </c>
      <c r="H14" s="134">
        <v>83496</v>
      </c>
      <c r="I14" s="48">
        <v>83496</v>
      </c>
      <c r="J14" s="48"/>
      <c r="K14" s="133"/>
      <c r="L14" s="48">
        <v>83496</v>
      </c>
      <c r="M14" s="133"/>
      <c r="N14" s="48"/>
      <c r="O14" s="48"/>
      <c r="P14" s="133"/>
      <c r="Q14" s="48"/>
      <c r="R14" s="48"/>
      <c r="S14" s="48"/>
      <c r="T14" s="48"/>
      <c r="U14" s="48"/>
      <c r="V14" s="48"/>
      <c r="W14" s="48"/>
    </row>
    <row r="15" ht="26" customHeight="1" spans="1:23">
      <c r="A15" s="133" t="str">
        <f t="shared" si="0"/>
        <v>玉溪市急救中心</v>
      </c>
      <c r="B15" s="133" t="s">
        <v>140</v>
      </c>
      <c r="C15" s="133" t="s">
        <v>141</v>
      </c>
      <c r="D15" s="133" t="s">
        <v>63</v>
      </c>
      <c r="E15" s="133" t="s">
        <v>142</v>
      </c>
      <c r="F15" s="133" t="s">
        <v>143</v>
      </c>
      <c r="G15" s="133" t="s">
        <v>144</v>
      </c>
      <c r="H15" s="134">
        <v>635957.76</v>
      </c>
      <c r="I15" s="48">
        <v>635957.76</v>
      </c>
      <c r="J15" s="48">
        <v>158989.44</v>
      </c>
      <c r="K15" s="133"/>
      <c r="L15" s="48">
        <v>476968.32</v>
      </c>
      <c r="M15" s="133"/>
      <c r="N15" s="48"/>
      <c r="O15" s="48"/>
      <c r="P15" s="133"/>
      <c r="Q15" s="48"/>
      <c r="R15" s="48"/>
      <c r="S15" s="48"/>
      <c r="T15" s="48"/>
      <c r="U15" s="48"/>
      <c r="V15" s="48"/>
      <c r="W15" s="48"/>
    </row>
    <row r="16" customHeight="1" spans="1:23">
      <c r="A16" s="133" t="str">
        <f t="shared" si="0"/>
        <v>玉溪市急救中心</v>
      </c>
      <c r="B16" s="133" t="s">
        <v>140</v>
      </c>
      <c r="C16" s="133" t="s">
        <v>141</v>
      </c>
      <c r="D16" s="133" t="s">
        <v>70</v>
      </c>
      <c r="E16" s="133" t="s">
        <v>132</v>
      </c>
      <c r="F16" s="133" t="s">
        <v>145</v>
      </c>
      <c r="G16" s="133" t="s">
        <v>146</v>
      </c>
      <c r="H16" s="134">
        <v>28990.89</v>
      </c>
      <c r="I16" s="48">
        <v>28990.89</v>
      </c>
      <c r="J16" s="48">
        <v>7247.72</v>
      </c>
      <c r="K16" s="133"/>
      <c r="L16" s="48">
        <v>21743.17</v>
      </c>
      <c r="M16" s="133"/>
      <c r="N16" s="48"/>
      <c r="O16" s="48"/>
      <c r="P16" s="133"/>
      <c r="Q16" s="48"/>
      <c r="R16" s="48"/>
      <c r="S16" s="48"/>
      <c r="T16" s="48"/>
      <c r="U16" s="48"/>
      <c r="V16" s="48"/>
      <c r="W16" s="48"/>
    </row>
    <row r="17" customHeight="1" spans="1:23">
      <c r="A17" s="133" t="str">
        <f t="shared" si="0"/>
        <v>玉溪市急救中心</v>
      </c>
      <c r="B17" s="133" t="s">
        <v>140</v>
      </c>
      <c r="C17" s="133" t="s">
        <v>141</v>
      </c>
      <c r="D17" s="133" t="s">
        <v>73</v>
      </c>
      <c r="E17" s="133" t="s">
        <v>147</v>
      </c>
      <c r="F17" s="133" t="s">
        <v>148</v>
      </c>
      <c r="G17" s="133" t="s">
        <v>149</v>
      </c>
      <c r="H17" s="134">
        <v>329903.09</v>
      </c>
      <c r="I17" s="48">
        <v>329903.09</v>
      </c>
      <c r="J17" s="48">
        <v>82475.77</v>
      </c>
      <c r="K17" s="133"/>
      <c r="L17" s="48">
        <v>247427.32</v>
      </c>
      <c r="M17" s="133"/>
      <c r="N17" s="48"/>
      <c r="O17" s="48"/>
      <c r="P17" s="133"/>
      <c r="Q17" s="48"/>
      <c r="R17" s="48"/>
      <c r="S17" s="48"/>
      <c r="T17" s="48"/>
      <c r="U17" s="48"/>
      <c r="V17" s="48"/>
      <c r="W17" s="48"/>
    </row>
    <row r="18" customHeight="1" spans="1:23">
      <c r="A18" s="133" t="str">
        <f t="shared" si="0"/>
        <v>玉溪市急救中心</v>
      </c>
      <c r="B18" s="133" t="s">
        <v>140</v>
      </c>
      <c r="C18" s="133" t="s">
        <v>141</v>
      </c>
      <c r="D18" s="133" t="s">
        <v>74</v>
      </c>
      <c r="E18" s="133" t="s">
        <v>150</v>
      </c>
      <c r="F18" s="133" t="s">
        <v>151</v>
      </c>
      <c r="G18" s="133" t="s">
        <v>152</v>
      </c>
      <c r="H18" s="134">
        <v>216736.8</v>
      </c>
      <c r="I18" s="48">
        <v>216736.8</v>
      </c>
      <c r="J18" s="48">
        <v>54184.2</v>
      </c>
      <c r="K18" s="133"/>
      <c r="L18" s="48">
        <v>162552.6</v>
      </c>
      <c r="M18" s="133"/>
      <c r="N18" s="48"/>
      <c r="O18" s="48"/>
      <c r="P18" s="133"/>
      <c r="Q18" s="48"/>
      <c r="R18" s="48"/>
      <c r="S18" s="48"/>
      <c r="T18" s="48"/>
      <c r="U18" s="48"/>
      <c r="V18" s="48"/>
      <c r="W18" s="48"/>
    </row>
    <row r="19" ht="24" customHeight="1" spans="1:23">
      <c r="A19" s="133" t="str">
        <f t="shared" si="0"/>
        <v>玉溪市急救中心</v>
      </c>
      <c r="B19" s="133" t="s">
        <v>140</v>
      </c>
      <c r="C19" s="133" t="s">
        <v>141</v>
      </c>
      <c r="D19" s="133" t="s">
        <v>75</v>
      </c>
      <c r="E19" s="133" t="s">
        <v>153</v>
      </c>
      <c r="F19" s="133" t="s">
        <v>145</v>
      </c>
      <c r="G19" s="133" t="s">
        <v>146</v>
      </c>
      <c r="H19" s="134">
        <v>33152.42</v>
      </c>
      <c r="I19" s="48">
        <v>33152.42</v>
      </c>
      <c r="J19" s="48">
        <v>20930.11</v>
      </c>
      <c r="K19" s="133"/>
      <c r="L19" s="48">
        <v>12222.31</v>
      </c>
      <c r="M19" s="133"/>
      <c r="N19" s="48"/>
      <c r="O19" s="48"/>
      <c r="P19" s="133"/>
      <c r="Q19" s="48"/>
      <c r="R19" s="48"/>
      <c r="S19" s="48"/>
      <c r="T19" s="48"/>
      <c r="U19" s="48"/>
      <c r="V19" s="48"/>
      <c r="W19" s="48"/>
    </row>
    <row r="20" customHeight="1" spans="1:23">
      <c r="A20" s="133" t="str">
        <f t="shared" si="0"/>
        <v>玉溪市急救中心</v>
      </c>
      <c r="B20" s="133" t="s">
        <v>154</v>
      </c>
      <c r="C20" s="133" t="s">
        <v>155</v>
      </c>
      <c r="D20" s="133" t="s">
        <v>80</v>
      </c>
      <c r="E20" s="133" t="s">
        <v>155</v>
      </c>
      <c r="F20" s="133" t="s">
        <v>156</v>
      </c>
      <c r="G20" s="133" t="s">
        <v>155</v>
      </c>
      <c r="H20" s="134">
        <v>711708</v>
      </c>
      <c r="I20" s="48">
        <v>711708</v>
      </c>
      <c r="J20" s="48">
        <v>177927</v>
      </c>
      <c r="K20" s="133"/>
      <c r="L20" s="48">
        <v>533781</v>
      </c>
      <c r="M20" s="133"/>
      <c r="N20" s="48"/>
      <c r="O20" s="48"/>
      <c r="P20" s="133"/>
      <c r="Q20" s="48"/>
      <c r="R20" s="48"/>
      <c r="S20" s="48"/>
      <c r="T20" s="48"/>
      <c r="U20" s="48"/>
      <c r="V20" s="48"/>
      <c r="W20" s="48"/>
    </row>
    <row r="21" customHeight="1" spans="1:23">
      <c r="A21" s="133" t="str">
        <f t="shared" si="0"/>
        <v>玉溪市急救中心</v>
      </c>
      <c r="B21" s="133" t="s">
        <v>157</v>
      </c>
      <c r="C21" s="133" t="s">
        <v>158</v>
      </c>
      <c r="D21" s="133" t="s">
        <v>62</v>
      </c>
      <c r="E21" s="133" t="s">
        <v>159</v>
      </c>
      <c r="F21" s="133" t="s">
        <v>160</v>
      </c>
      <c r="G21" s="133" t="s">
        <v>161</v>
      </c>
      <c r="H21" s="134">
        <v>132000</v>
      </c>
      <c r="I21" s="48">
        <v>132000</v>
      </c>
      <c r="J21" s="48">
        <v>132000</v>
      </c>
      <c r="K21" s="133"/>
      <c r="L21" s="48"/>
      <c r="M21" s="133"/>
      <c r="N21" s="48"/>
      <c r="O21" s="48"/>
      <c r="P21" s="133"/>
      <c r="Q21" s="48"/>
      <c r="R21" s="48"/>
      <c r="S21" s="48"/>
      <c r="T21" s="48"/>
      <c r="U21" s="48"/>
      <c r="V21" s="48"/>
      <c r="W21" s="48"/>
    </row>
    <row r="22" customHeight="1" spans="1:23">
      <c r="A22" s="133" t="str">
        <f t="shared" si="0"/>
        <v>玉溪市急救中心</v>
      </c>
      <c r="B22" s="133" t="s">
        <v>162</v>
      </c>
      <c r="C22" s="133" t="s">
        <v>163</v>
      </c>
      <c r="D22" s="133" t="s">
        <v>68</v>
      </c>
      <c r="E22" s="133" t="s">
        <v>164</v>
      </c>
      <c r="F22" s="133" t="s">
        <v>165</v>
      </c>
      <c r="G22" s="133" t="s">
        <v>166</v>
      </c>
      <c r="H22" s="134">
        <v>78600</v>
      </c>
      <c r="I22" s="48">
        <v>78600</v>
      </c>
      <c r="J22" s="48"/>
      <c r="K22" s="133"/>
      <c r="L22" s="48">
        <v>78600</v>
      </c>
      <c r="M22" s="133"/>
      <c r="N22" s="48"/>
      <c r="O22" s="48"/>
      <c r="P22" s="133"/>
      <c r="Q22" s="48"/>
      <c r="R22" s="48"/>
      <c r="S22" s="48"/>
      <c r="T22" s="48"/>
      <c r="U22" s="48"/>
      <c r="V22" s="48"/>
      <c r="W22" s="48"/>
    </row>
    <row r="23" customHeight="1" spans="1:23">
      <c r="A23" s="133" t="str">
        <f t="shared" si="0"/>
        <v>玉溪市急救中心</v>
      </c>
      <c r="B23" s="133" t="s">
        <v>162</v>
      </c>
      <c r="C23" s="133" t="s">
        <v>163</v>
      </c>
      <c r="D23" s="133" t="s">
        <v>70</v>
      </c>
      <c r="E23" s="133" t="s">
        <v>132</v>
      </c>
      <c r="F23" s="133" t="s">
        <v>165</v>
      </c>
      <c r="G23" s="133" t="s">
        <v>166</v>
      </c>
      <c r="H23" s="134">
        <v>235800</v>
      </c>
      <c r="I23" s="48">
        <v>235800</v>
      </c>
      <c r="J23" s="48"/>
      <c r="K23" s="133"/>
      <c r="L23" s="48">
        <v>235800</v>
      </c>
      <c r="M23" s="133"/>
      <c r="N23" s="48"/>
      <c r="O23" s="48"/>
      <c r="P23" s="133"/>
      <c r="Q23" s="48"/>
      <c r="R23" s="48"/>
      <c r="S23" s="48"/>
      <c r="T23" s="48"/>
      <c r="U23" s="48"/>
      <c r="V23" s="48"/>
      <c r="W23" s="48"/>
    </row>
    <row r="24" customHeight="1" spans="1:23">
      <c r="A24" s="133" t="str">
        <f t="shared" si="0"/>
        <v>玉溪市急救中心</v>
      </c>
      <c r="B24" s="133" t="s">
        <v>167</v>
      </c>
      <c r="C24" s="133" t="s">
        <v>168</v>
      </c>
      <c r="D24" s="133" t="s">
        <v>70</v>
      </c>
      <c r="E24" s="133" t="s">
        <v>132</v>
      </c>
      <c r="F24" s="133" t="s">
        <v>169</v>
      </c>
      <c r="G24" s="133" t="s">
        <v>168</v>
      </c>
      <c r="H24" s="134">
        <v>84806.64</v>
      </c>
      <c r="I24" s="48">
        <v>84806.64</v>
      </c>
      <c r="J24" s="48"/>
      <c r="K24" s="133"/>
      <c r="L24" s="48">
        <v>84806.64</v>
      </c>
      <c r="M24" s="133"/>
      <c r="N24" s="48"/>
      <c r="O24" s="48"/>
      <c r="P24" s="133"/>
      <c r="Q24" s="48"/>
      <c r="R24" s="48"/>
      <c r="S24" s="48"/>
      <c r="T24" s="48"/>
      <c r="U24" s="48"/>
      <c r="V24" s="48"/>
      <c r="W24" s="48"/>
    </row>
    <row r="25" customHeight="1" spans="1:23">
      <c r="A25" s="133" t="str">
        <f t="shared" si="0"/>
        <v>玉溪市急救中心</v>
      </c>
      <c r="B25" s="133" t="s">
        <v>170</v>
      </c>
      <c r="C25" s="133" t="s">
        <v>171</v>
      </c>
      <c r="D25" s="133" t="s">
        <v>62</v>
      </c>
      <c r="E25" s="133" t="s">
        <v>159</v>
      </c>
      <c r="F25" s="133" t="s">
        <v>172</v>
      </c>
      <c r="G25" s="133" t="s">
        <v>173</v>
      </c>
      <c r="H25" s="134">
        <v>3000</v>
      </c>
      <c r="I25" s="48">
        <v>3000</v>
      </c>
      <c r="J25" s="48">
        <v>3000</v>
      </c>
      <c r="K25" s="133"/>
      <c r="L25" s="48"/>
      <c r="M25" s="133"/>
      <c r="N25" s="48"/>
      <c r="O25" s="48"/>
      <c r="P25" s="133"/>
      <c r="Q25" s="48"/>
      <c r="R25" s="48"/>
      <c r="S25" s="48"/>
      <c r="T25" s="48"/>
      <c r="U25" s="48"/>
      <c r="V25" s="48"/>
      <c r="W25" s="48"/>
    </row>
    <row r="26" customHeight="1" spans="1:23">
      <c r="A26" s="133" t="str">
        <f t="shared" si="0"/>
        <v>玉溪市急救中心</v>
      </c>
      <c r="B26" s="133" t="s">
        <v>170</v>
      </c>
      <c r="C26" s="133" t="s">
        <v>171</v>
      </c>
      <c r="D26" s="133" t="s">
        <v>70</v>
      </c>
      <c r="E26" s="133" t="s">
        <v>132</v>
      </c>
      <c r="F26" s="133" t="s">
        <v>174</v>
      </c>
      <c r="G26" s="133" t="s">
        <v>175</v>
      </c>
      <c r="H26" s="134">
        <v>63691</v>
      </c>
      <c r="I26" s="48">
        <v>63691</v>
      </c>
      <c r="J26" s="48">
        <v>10000</v>
      </c>
      <c r="K26" s="133"/>
      <c r="L26" s="48">
        <v>53691</v>
      </c>
      <c r="M26" s="133"/>
      <c r="N26" s="48"/>
      <c r="O26" s="48"/>
      <c r="P26" s="133"/>
      <c r="Q26" s="48"/>
      <c r="R26" s="48"/>
      <c r="S26" s="48"/>
      <c r="T26" s="48"/>
      <c r="U26" s="48"/>
      <c r="V26" s="48"/>
      <c r="W26" s="48"/>
    </row>
    <row r="27" customHeight="1" spans="1:23">
      <c r="A27" s="133" t="str">
        <f t="shared" si="0"/>
        <v>玉溪市急救中心</v>
      </c>
      <c r="B27" s="133" t="s">
        <v>170</v>
      </c>
      <c r="C27" s="133" t="s">
        <v>171</v>
      </c>
      <c r="D27" s="133" t="s">
        <v>70</v>
      </c>
      <c r="E27" s="133" t="s">
        <v>132</v>
      </c>
      <c r="F27" s="133" t="s">
        <v>176</v>
      </c>
      <c r="G27" s="133" t="s">
        <v>177</v>
      </c>
      <c r="H27" s="134">
        <v>10100</v>
      </c>
      <c r="I27" s="48">
        <v>10100</v>
      </c>
      <c r="J27" s="48">
        <v>2525</v>
      </c>
      <c r="K27" s="133"/>
      <c r="L27" s="48">
        <v>7575</v>
      </c>
      <c r="M27" s="133"/>
      <c r="N27" s="48"/>
      <c r="O27" s="48"/>
      <c r="P27" s="133"/>
      <c r="Q27" s="48"/>
      <c r="R27" s="48"/>
      <c r="S27" s="48"/>
      <c r="T27" s="48"/>
      <c r="U27" s="48"/>
      <c r="V27" s="48"/>
      <c r="W27" s="48"/>
    </row>
    <row r="28" customHeight="1" spans="1:23">
      <c r="A28" s="133" t="str">
        <f t="shared" si="0"/>
        <v>玉溪市急救中心</v>
      </c>
      <c r="B28" s="133" t="s">
        <v>170</v>
      </c>
      <c r="C28" s="133" t="s">
        <v>171</v>
      </c>
      <c r="D28" s="133" t="s">
        <v>70</v>
      </c>
      <c r="E28" s="133" t="s">
        <v>132</v>
      </c>
      <c r="F28" s="133" t="s">
        <v>178</v>
      </c>
      <c r="G28" s="133" t="s">
        <v>179</v>
      </c>
      <c r="H28" s="134">
        <v>35000</v>
      </c>
      <c r="I28" s="48">
        <v>35000</v>
      </c>
      <c r="J28" s="48">
        <v>8750</v>
      </c>
      <c r="K28" s="133"/>
      <c r="L28" s="48">
        <v>26250</v>
      </c>
      <c r="M28" s="133"/>
      <c r="N28" s="48"/>
      <c r="O28" s="48"/>
      <c r="P28" s="133"/>
      <c r="Q28" s="48"/>
      <c r="R28" s="48"/>
      <c r="S28" s="48"/>
      <c r="T28" s="48"/>
      <c r="U28" s="48"/>
      <c r="V28" s="48"/>
      <c r="W28" s="48"/>
    </row>
    <row r="29" customHeight="1" spans="1:23">
      <c r="A29" s="133" t="str">
        <f t="shared" si="0"/>
        <v>玉溪市急救中心</v>
      </c>
      <c r="B29" s="133" t="s">
        <v>170</v>
      </c>
      <c r="C29" s="133" t="s">
        <v>171</v>
      </c>
      <c r="D29" s="133" t="s">
        <v>70</v>
      </c>
      <c r="E29" s="133" t="s">
        <v>132</v>
      </c>
      <c r="F29" s="133" t="s">
        <v>180</v>
      </c>
      <c r="G29" s="133" t="s">
        <v>181</v>
      </c>
      <c r="H29" s="134">
        <v>56309</v>
      </c>
      <c r="I29" s="48">
        <v>56309</v>
      </c>
      <c r="J29" s="48">
        <v>14077.25</v>
      </c>
      <c r="K29" s="133"/>
      <c r="L29" s="48">
        <v>42231.75</v>
      </c>
      <c r="M29" s="133"/>
      <c r="N29" s="48"/>
      <c r="O29" s="48"/>
      <c r="P29" s="133"/>
      <c r="Q29" s="48"/>
      <c r="R29" s="48"/>
      <c r="S29" s="48"/>
      <c r="T29" s="48"/>
      <c r="U29" s="48"/>
      <c r="V29" s="48"/>
      <c r="W29" s="48"/>
    </row>
    <row r="30" customHeight="1" spans="1:23">
      <c r="A30" s="133" t="str">
        <f t="shared" si="0"/>
        <v>玉溪市急救中心</v>
      </c>
      <c r="B30" s="133" t="s">
        <v>170</v>
      </c>
      <c r="C30" s="133" t="s">
        <v>171</v>
      </c>
      <c r="D30" s="133" t="s">
        <v>70</v>
      </c>
      <c r="E30" s="133" t="s">
        <v>132</v>
      </c>
      <c r="F30" s="133" t="s">
        <v>182</v>
      </c>
      <c r="G30" s="133" t="s">
        <v>183</v>
      </c>
      <c r="H30" s="134">
        <v>90000</v>
      </c>
      <c r="I30" s="48">
        <v>90000</v>
      </c>
      <c r="J30" s="48">
        <v>22500</v>
      </c>
      <c r="K30" s="133"/>
      <c r="L30" s="48">
        <v>67500</v>
      </c>
      <c r="M30" s="133"/>
      <c r="N30" s="48"/>
      <c r="O30" s="48"/>
      <c r="P30" s="133"/>
      <c r="Q30" s="48"/>
      <c r="R30" s="48"/>
      <c r="S30" s="48"/>
      <c r="T30" s="48"/>
      <c r="U30" s="48"/>
      <c r="V30" s="48"/>
      <c r="W30" s="48"/>
    </row>
    <row r="31" customHeight="1" spans="1:23">
      <c r="A31" s="133" t="str">
        <f t="shared" si="0"/>
        <v>玉溪市急救中心</v>
      </c>
      <c r="B31" s="133" t="s">
        <v>170</v>
      </c>
      <c r="C31" s="133" t="s">
        <v>171</v>
      </c>
      <c r="D31" s="133" t="s">
        <v>70</v>
      </c>
      <c r="E31" s="133" t="s">
        <v>132</v>
      </c>
      <c r="F31" s="133" t="s">
        <v>184</v>
      </c>
      <c r="G31" s="133" t="s">
        <v>185</v>
      </c>
      <c r="H31" s="134">
        <v>10000</v>
      </c>
      <c r="I31" s="48">
        <v>10000</v>
      </c>
      <c r="J31" s="48">
        <v>2500</v>
      </c>
      <c r="K31" s="133"/>
      <c r="L31" s="48">
        <v>7500</v>
      </c>
      <c r="M31" s="133"/>
      <c r="N31" s="48"/>
      <c r="O31" s="48"/>
      <c r="P31" s="133"/>
      <c r="Q31" s="48"/>
      <c r="R31" s="48"/>
      <c r="S31" s="48"/>
      <c r="T31" s="48"/>
      <c r="U31" s="48"/>
      <c r="V31" s="48"/>
      <c r="W31" s="48"/>
    </row>
    <row r="32" customHeight="1" spans="1:23">
      <c r="A32" s="133" t="str">
        <f t="shared" si="0"/>
        <v>玉溪市急救中心</v>
      </c>
      <c r="B32" s="133" t="s">
        <v>170</v>
      </c>
      <c r="C32" s="133" t="s">
        <v>171</v>
      </c>
      <c r="D32" s="133" t="s">
        <v>70</v>
      </c>
      <c r="E32" s="133" t="s">
        <v>132</v>
      </c>
      <c r="F32" s="133" t="s">
        <v>186</v>
      </c>
      <c r="G32" s="133" t="s">
        <v>187</v>
      </c>
      <c r="H32" s="134">
        <v>15000</v>
      </c>
      <c r="I32" s="48">
        <v>15000</v>
      </c>
      <c r="J32" s="48">
        <v>3750</v>
      </c>
      <c r="K32" s="133"/>
      <c r="L32" s="48">
        <v>11250</v>
      </c>
      <c r="M32" s="133"/>
      <c r="N32" s="48"/>
      <c r="O32" s="48"/>
      <c r="P32" s="133"/>
      <c r="Q32" s="48"/>
      <c r="R32" s="48"/>
      <c r="S32" s="48"/>
      <c r="T32" s="48"/>
      <c r="U32" s="48"/>
      <c r="V32" s="48"/>
      <c r="W32" s="48"/>
    </row>
    <row r="33" customHeight="1" spans="1:23">
      <c r="A33" s="133" t="str">
        <f t="shared" si="0"/>
        <v>玉溪市急救中心</v>
      </c>
      <c r="B33" s="133" t="s">
        <v>170</v>
      </c>
      <c r="C33" s="133" t="s">
        <v>171</v>
      </c>
      <c r="D33" s="133" t="s">
        <v>70</v>
      </c>
      <c r="E33" s="133" t="s">
        <v>132</v>
      </c>
      <c r="F33" s="133" t="s">
        <v>188</v>
      </c>
      <c r="G33" s="133" t="s">
        <v>189</v>
      </c>
      <c r="H33" s="134">
        <v>44000</v>
      </c>
      <c r="I33" s="48">
        <v>44000</v>
      </c>
      <c r="J33" s="48">
        <v>11000</v>
      </c>
      <c r="K33" s="133"/>
      <c r="L33" s="48">
        <v>33000</v>
      </c>
      <c r="M33" s="133"/>
      <c r="N33" s="48"/>
      <c r="O33" s="48"/>
      <c r="P33" s="133"/>
      <c r="Q33" s="48"/>
      <c r="R33" s="48"/>
      <c r="S33" s="48"/>
      <c r="T33" s="48"/>
      <c r="U33" s="48"/>
      <c r="V33" s="48"/>
      <c r="W33" s="48"/>
    </row>
    <row r="34" customHeight="1" spans="1:23">
      <c r="A34" s="133" t="str">
        <f t="shared" si="0"/>
        <v>玉溪市急救中心</v>
      </c>
      <c r="B34" s="133" t="s">
        <v>170</v>
      </c>
      <c r="C34" s="133" t="s">
        <v>171</v>
      </c>
      <c r="D34" s="133" t="s">
        <v>70</v>
      </c>
      <c r="E34" s="133" t="s">
        <v>132</v>
      </c>
      <c r="F34" s="133" t="s">
        <v>172</v>
      </c>
      <c r="G34" s="133" t="s">
        <v>173</v>
      </c>
      <c r="H34" s="134">
        <v>147601</v>
      </c>
      <c r="I34" s="48">
        <v>147601</v>
      </c>
      <c r="J34" s="48">
        <v>36900.25</v>
      </c>
      <c r="K34" s="133"/>
      <c r="L34" s="48">
        <v>110700.75</v>
      </c>
      <c r="M34" s="133"/>
      <c r="N34" s="48"/>
      <c r="O34" s="48"/>
      <c r="P34" s="133"/>
      <c r="Q34" s="48"/>
      <c r="R34" s="48"/>
      <c r="S34" s="48"/>
      <c r="T34" s="48"/>
      <c r="U34" s="48"/>
      <c r="V34" s="48"/>
      <c r="W34" s="48"/>
    </row>
    <row r="35" customHeight="1" spans="1:23">
      <c r="A35" s="133" t="str">
        <f t="shared" si="0"/>
        <v>玉溪市急救中心</v>
      </c>
      <c r="B35" s="133" t="s">
        <v>170</v>
      </c>
      <c r="C35" s="133" t="s">
        <v>171</v>
      </c>
      <c r="D35" s="133" t="s">
        <v>70</v>
      </c>
      <c r="E35" s="133" t="s">
        <v>132</v>
      </c>
      <c r="F35" s="133" t="s">
        <v>190</v>
      </c>
      <c r="G35" s="133" t="s">
        <v>191</v>
      </c>
      <c r="H35" s="134">
        <v>7299</v>
      </c>
      <c r="I35" s="48">
        <v>7299</v>
      </c>
      <c r="J35" s="48">
        <v>699.75</v>
      </c>
      <c r="K35" s="133"/>
      <c r="L35" s="48">
        <v>6599.25</v>
      </c>
      <c r="M35" s="133"/>
      <c r="N35" s="48"/>
      <c r="O35" s="48"/>
      <c r="P35" s="133"/>
      <c r="Q35" s="48"/>
      <c r="R35" s="48"/>
      <c r="S35" s="48"/>
      <c r="T35" s="48"/>
      <c r="U35" s="48"/>
      <c r="V35" s="48"/>
      <c r="W35" s="48"/>
    </row>
    <row r="36" customHeight="1" spans="1:23">
      <c r="A36" s="133" t="str">
        <f t="shared" si="0"/>
        <v>玉溪市急救中心</v>
      </c>
      <c r="B36" s="133" t="s">
        <v>192</v>
      </c>
      <c r="C36" s="133" t="s">
        <v>193</v>
      </c>
      <c r="D36" s="133" t="s">
        <v>70</v>
      </c>
      <c r="E36" s="133" t="s">
        <v>132</v>
      </c>
      <c r="F36" s="133" t="s">
        <v>137</v>
      </c>
      <c r="G36" s="133" t="s">
        <v>138</v>
      </c>
      <c r="H36" s="134">
        <v>2000000</v>
      </c>
      <c r="I36" s="48"/>
      <c r="J36" s="48"/>
      <c r="K36" s="133"/>
      <c r="L36" s="48"/>
      <c r="M36" s="133"/>
      <c r="N36" s="48"/>
      <c r="O36" s="48"/>
      <c r="P36" s="133"/>
      <c r="Q36" s="48"/>
      <c r="R36" s="48">
        <v>2000000</v>
      </c>
      <c r="S36" s="48">
        <v>2000000</v>
      </c>
      <c r="T36" s="48"/>
      <c r="U36" s="48"/>
      <c r="V36" s="48"/>
      <c r="W36" s="48"/>
    </row>
    <row r="37" customHeight="1" spans="1:23">
      <c r="A37" s="133" t="str">
        <f t="shared" si="0"/>
        <v>玉溪市急救中心</v>
      </c>
      <c r="B37" s="133" t="s">
        <v>194</v>
      </c>
      <c r="C37" s="133" t="s">
        <v>195</v>
      </c>
      <c r="D37" s="133" t="s">
        <v>70</v>
      </c>
      <c r="E37" s="133" t="s">
        <v>132</v>
      </c>
      <c r="F37" s="133" t="s">
        <v>145</v>
      </c>
      <c r="G37" s="133" t="s">
        <v>146</v>
      </c>
      <c r="H37" s="134">
        <v>27000</v>
      </c>
      <c r="I37" s="48">
        <v>27000</v>
      </c>
      <c r="J37" s="48"/>
      <c r="K37" s="133"/>
      <c r="L37" s="48">
        <v>27000</v>
      </c>
      <c r="M37" s="133"/>
      <c r="N37" s="48"/>
      <c r="O37" s="48"/>
      <c r="P37" s="133"/>
      <c r="Q37" s="48"/>
      <c r="R37" s="48"/>
      <c r="S37" s="48"/>
      <c r="T37" s="48"/>
      <c r="U37" s="48"/>
      <c r="V37" s="48"/>
      <c r="W37" s="48"/>
    </row>
    <row r="38" ht="25" customHeight="1" spans="1:23">
      <c r="A38" s="133" t="str">
        <f t="shared" si="0"/>
        <v>玉溪市急救中心</v>
      </c>
      <c r="B38" s="133" t="s">
        <v>196</v>
      </c>
      <c r="C38" s="133" t="s">
        <v>197</v>
      </c>
      <c r="D38" s="133" t="s">
        <v>70</v>
      </c>
      <c r="E38" s="133" t="s">
        <v>132</v>
      </c>
      <c r="F38" s="133" t="s">
        <v>165</v>
      </c>
      <c r="G38" s="133" t="s">
        <v>166</v>
      </c>
      <c r="H38" s="134">
        <v>200973.37</v>
      </c>
      <c r="I38" s="48">
        <v>200973.37</v>
      </c>
      <c r="J38" s="48"/>
      <c r="K38" s="133"/>
      <c r="L38" s="48">
        <v>200973.37</v>
      </c>
      <c r="M38" s="133"/>
      <c r="N38" s="48"/>
      <c r="O38" s="48"/>
      <c r="P38" s="133"/>
      <c r="Q38" s="48"/>
      <c r="R38" s="48"/>
      <c r="S38" s="48"/>
      <c r="T38" s="48"/>
      <c r="U38" s="48"/>
      <c r="V38" s="48"/>
      <c r="W38" s="48"/>
    </row>
    <row r="39" customHeight="1" spans="1:23">
      <c r="A39" s="133" t="str">
        <f t="shared" si="0"/>
        <v>玉溪市急救中心</v>
      </c>
      <c r="B39" s="133" t="s">
        <v>198</v>
      </c>
      <c r="C39" s="133" t="s">
        <v>199</v>
      </c>
      <c r="D39" s="133" t="s">
        <v>70</v>
      </c>
      <c r="E39" s="133" t="s">
        <v>132</v>
      </c>
      <c r="F39" s="133" t="s">
        <v>200</v>
      </c>
      <c r="G39" s="133" t="s">
        <v>110</v>
      </c>
      <c r="H39" s="134">
        <v>2000</v>
      </c>
      <c r="I39" s="48">
        <v>2000</v>
      </c>
      <c r="J39" s="48"/>
      <c r="K39" s="133"/>
      <c r="L39" s="48">
        <v>2000</v>
      </c>
      <c r="M39" s="133"/>
      <c r="N39" s="48"/>
      <c r="O39" s="48"/>
      <c r="P39" s="133"/>
      <c r="Q39" s="48"/>
      <c r="R39" s="48"/>
      <c r="S39" s="48"/>
      <c r="T39" s="48"/>
      <c r="U39" s="48"/>
      <c r="V39" s="48"/>
      <c r="W39" s="48"/>
    </row>
    <row r="40" customHeight="1" spans="1:23">
      <c r="A40" s="133" t="str">
        <f t="shared" si="0"/>
        <v>玉溪市急救中心</v>
      </c>
      <c r="B40" s="133" t="s">
        <v>201</v>
      </c>
      <c r="C40" s="133" t="s">
        <v>202</v>
      </c>
      <c r="D40" s="133" t="s">
        <v>70</v>
      </c>
      <c r="E40" s="133" t="s">
        <v>132</v>
      </c>
      <c r="F40" s="133" t="s">
        <v>172</v>
      </c>
      <c r="G40" s="133" t="s">
        <v>173</v>
      </c>
      <c r="H40" s="134">
        <v>5100</v>
      </c>
      <c r="I40" s="48"/>
      <c r="J40" s="48"/>
      <c r="K40" s="133"/>
      <c r="L40" s="48"/>
      <c r="M40" s="133"/>
      <c r="N40" s="48"/>
      <c r="O40" s="48"/>
      <c r="P40" s="133"/>
      <c r="Q40" s="48"/>
      <c r="R40" s="48">
        <v>5100</v>
      </c>
      <c r="S40" s="48"/>
      <c r="T40" s="48"/>
      <c r="U40" s="48"/>
      <c r="V40" s="48"/>
      <c r="W40" s="48">
        <v>5100</v>
      </c>
    </row>
    <row r="41" ht="24" customHeight="1" spans="1:23">
      <c r="A41" s="133" t="str">
        <f t="shared" si="0"/>
        <v>玉溪市急救中心</v>
      </c>
      <c r="B41" s="133" t="s">
        <v>203</v>
      </c>
      <c r="C41" s="133" t="s">
        <v>204</v>
      </c>
      <c r="D41" s="133" t="s">
        <v>70</v>
      </c>
      <c r="E41" s="133" t="s">
        <v>132</v>
      </c>
      <c r="F41" s="133" t="s">
        <v>137</v>
      </c>
      <c r="G41" s="133" t="s">
        <v>138</v>
      </c>
      <c r="H41" s="134">
        <v>2305600</v>
      </c>
      <c r="I41" s="48">
        <v>2305600</v>
      </c>
      <c r="J41" s="48">
        <v>2305600</v>
      </c>
      <c r="K41" s="133"/>
      <c r="L41" s="48"/>
      <c r="M41" s="133"/>
      <c r="N41" s="48"/>
      <c r="O41" s="48"/>
      <c r="P41" s="133"/>
      <c r="Q41" s="48"/>
      <c r="R41" s="48"/>
      <c r="S41" s="48"/>
      <c r="T41" s="48"/>
      <c r="U41" s="48"/>
      <c r="V41" s="48"/>
      <c r="W41" s="48"/>
    </row>
    <row r="42" ht="25" customHeight="1" spans="1:23">
      <c r="A42" s="133" t="str">
        <f t="shared" si="0"/>
        <v>玉溪市急救中心</v>
      </c>
      <c r="B42" s="133" t="s">
        <v>205</v>
      </c>
      <c r="C42" s="133" t="s">
        <v>206</v>
      </c>
      <c r="D42" s="133" t="s">
        <v>70</v>
      </c>
      <c r="E42" s="133" t="s">
        <v>132</v>
      </c>
      <c r="F42" s="133" t="s">
        <v>137</v>
      </c>
      <c r="G42" s="133" t="s">
        <v>138</v>
      </c>
      <c r="H42" s="134">
        <v>1100000</v>
      </c>
      <c r="I42" s="48">
        <v>1100000</v>
      </c>
      <c r="J42" s="48"/>
      <c r="K42" s="133"/>
      <c r="L42" s="48">
        <v>1100000</v>
      </c>
      <c r="M42" s="133"/>
      <c r="N42" s="48"/>
      <c r="O42" s="48"/>
      <c r="P42" s="133"/>
      <c r="Q42" s="48"/>
      <c r="R42" s="48"/>
      <c r="S42" s="48"/>
      <c r="T42" s="48"/>
      <c r="U42" s="48"/>
      <c r="V42" s="48"/>
      <c r="W42" s="48"/>
    </row>
    <row r="43" customHeight="1" spans="1:23">
      <c r="A43" s="133" t="str">
        <f t="shared" si="0"/>
        <v>玉溪市急救中心</v>
      </c>
      <c r="B43" s="133" t="s">
        <v>207</v>
      </c>
      <c r="C43" s="133" t="s">
        <v>208</v>
      </c>
      <c r="D43" s="133" t="s">
        <v>70</v>
      </c>
      <c r="E43" s="133" t="s">
        <v>132</v>
      </c>
      <c r="F43" s="133" t="s">
        <v>209</v>
      </c>
      <c r="G43" s="133" t="s">
        <v>210</v>
      </c>
      <c r="H43" s="134">
        <v>1617084</v>
      </c>
      <c r="I43" s="48">
        <v>693600</v>
      </c>
      <c r="J43" s="48">
        <v>173400</v>
      </c>
      <c r="K43" s="133"/>
      <c r="L43" s="48">
        <v>520200</v>
      </c>
      <c r="M43" s="133"/>
      <c r="N43" s="48"/>
      <c r="O43" s="48"/>
      <c r="P43" s="133"/>
      <c r="Q43" s="48"/>
      <c r="R43" s="48">
        <v>923484</v>
      </c>
      <c r="S43" s="48">
        <v>923484</v>
      </c>
      <c r="T43" s="48"/>
      <c r="U43" s="48"/>
      <c r="V43" s="48"/>
      <c r="W43" s="48"/>
    </row>
    <row r="44" customHeight="1" spans="1:23">
      <c r="A44" s="133" t="str">
        <f t="shared" si="0"/>
        <v>玉溪市急救中心</v>
      </c>
      <c r="B44" s="133" t="s">
        <v>211</v>
      </c>
      <c r="C44" s="133" t="s">
        <v>212</v>
      </c>
      <c r="D44" s="133" t="s">
        <v>70</v>
      </c>
      <c r="E44" s="133" t="s">
        <v>132</v>
      </c>
      <c r="F44" s="133" t="s">
        <v>213</v>
      </c>
      <c r="G44" s="133" t="s">
        <v>214</v>
      </c>
      <c r="H44" s="134">
        <v>217000</v>
      </c>
      <c r="I44" s="48">
        <v>217000</v>
      </c>
      <c r="J44" s="48"/>
      <c r="K44" s="133"/>
      <c r="L44" s="48">
        <v>217000</v>
      </c>
      <c r="M44" s="133"/>
      <c r="N44" s="48"/>
      <c r="O44" s="48"/>
      <c r="P44" s="133"/>
      <c r="Q44" s="48"/>
      <c r="R44" s="48"/>
      <c r="S44" s="48"/>
      <c r="T44" s="48"/>
      <c r="U44" s="48"/>
      <c r="V44" s="48"/>
      <c r="W44" s="48"/>
    </row>
    <row r="45" customHeight="1" spans="1:23">
      <c r="A45" s="133" t="str">
        <f t="shared" si="0"/>
        <v>玉溪市急救中心</v>
      </c>
      <c r="B45" s="133" t="s">
        <v>211</v>
      </c>
      <c r="C45" s="133" t="s">
        <v>212</v>
      </c>
      <c r="D45" s="133" t="s">
        <v>70</v>
      </c>
      <c r="E45" s="133" t="s">
        <v>132</v>
      </c>
      <c r="F45" s="133" t="s">
        <v>215</v>
      </c>
      <c r="G45" s="133" t="s">
        <v>216</v>
      </c>
      <c r="H45" s="134">
        <v>17272.6</v>
      </c>
      <c r="I45" s="48">
        <v>17272.6</v>
      </c>
      <c r="J45" s="48"/>
      <c r="K45" s="133"/>
      <c r="L45" s="48">
        <v>17272.6</v>
      </c>
      <c r="M45" s="133"/>
      <c r="N45" s="48"/>
      <c r="O45" s="48"/>
      <c r="P45" s="133"/>
      <c r="Q45" s="48"/>
      <c r="R45" s="48"/>
      <c r="S45" s="48"/>
      <c r="T45" s="48"/>
      <c r="U45" s="48"/>
      <c r="V45" s="48"/>
      <c r="W45" s="48"/>
    </row>
    <row r="46" customHeight="1" spans="1:23">
      <c r="A46" s="133" t="str">
        <f t="shared" si="0"/>
        <v>玉溪市急救中心</v>
      </c>
      <c r="B46" s="133" t="s">
        <v>217</v>
      </c>
      <c r="C46" s="133" t="s">
        <v>218</v>
      </c>
      <c r="D46" s="133" t="s">
        <v>70</v>
      </c>
      <c r="E46" s="133" t="s">
        <v>132</v>
      </c>
      <c r="F46" s="133" t="s">
        <v>219</v>
      </c>
      <c r="G46" s="133" t="s">
        <v>218</v>
      </c>
      <c r="H46" s="134">
        <v>186836.29</v>
      </c>
      <c r="I46" s="48">
        <v>186836.29</v>
      </c>
      <c r="J46" s="48"/>
      <c r="K46" s="133"/>
      <c r="L46" s="48">
        <v>186836.29</v>
      </c>
      <c r="M46" s="133"/>
      <c r="N46" s="48"/>
      <c r="O46" s="48"/>
      <c r="P46" s="133"/>
      <c r="Q46" s="48"/>
      <c r="R46" s="48"/>
      <c r="S46" s="48"/>
      <c r="T46" s="48"/>
      <c r="U46" s="48"/>
      <c r="V46" s="48"/>
      <c r="W46" s="48"/>
    </row>
    <row r="47" customHeight="1" spans="1:23">
      <c r="A47" s="137" t="s">
        <v>31</v>
      </c>
      <c r="B47" s="137"/>
      <c r="C47" s="137"/>
      <c r="D47" s="137"/>
      <c r="E47" s="137"/>
      <c r="F47" s="137"/>
      <c r="G47" s="137"/>
      <c r="H47" s="48">
        <v>13507077.86</v>
      </c>
      <c r="I47" s="48">
        <v>10578493.86</v>
      </c>
      <c r="J47" s="48">
        <v>4442545.24</v>
      </c>
      <c r="K47" s="48"/>
      <c r="L47" s="48">
        <v>6135948.62</v>
      </c>
      <c r="M47" s="48"/>
      <c r="N47" s="48"/>
      <c r="O47" s="48"/>
      <c r="P47" s="48"/>
      <c r="Q47" s="48"/>
      <c r="R47" s="48">
        <v>2928584</v>
      </c>
      <c r="S47" s="48">
        <v>2923484</v>
      </c>
      <c r="T47" s="48"/>
      <c r="U47" s="48"/>
      <c r="V47" s="48"/>
      <c r="W47" s="48">
        <v>5100</v>
      </c>
    </row>
  </sheetData>
  <mergeCells count="30">
    <mergeCell ref="A3:W3"/>
    <mergeCell ref="A4:G4"/>
    <mergeCell ref="H5:W5"/>
    <mergeCell ref="I6:M6"/>
    <mergeCell ref="N6:P6"/>
    <mergeCell ref="R6:W6"/>
    <mergeCell ref="A47:G4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156944444444444" right="0.118055555555556" top="0.275" bottom="0.236111111111111" header="0.196527777777778" footer="0.118055555555556"/>
  <pageSetup paperSize="9" scale="4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2"/>
  <sheetViews>
    <sheetView showZeros="0" workbookViewId="0">
      <pane ySplit="1" topLeftCell="A2" activePane="bottomLeft" state="frozen"/>
      <selection/>
      <selection pane="bottomLeft" activeCell="G47" sqref="G47"/>
    </sheetView>
  </sheetViews>
  <sheetFormatPr defaultColWidth="9.13888888888889" defaultRowHeight="14.25" customHeight="1"/>
  <cols>
    <col min="1" max="1" width="10.4444444444444" customWidth="1"/>
    <col min="2" max="2" width="21.0277777777778" customWidth="1"/>
    <col min="3" max="3" width="35.5555555555556" customWidth="1"/>
    <col min="4" max="4" width="14.3333333333333" customWidth="1"/>
    <col min="5" max="5" width="15.6018518518519" customWidth="1"/>
    <col min="6" max="6" width="17.7777777777778" customWidth="1"/>
    <col min="7" max="7" width="10.2222222222222" customWidth="1"/>
    <col min="8" max="8" width="19.7407407407407" customWidth="1"/>
    <col min="9" max="14" width="14.1759259259259" customWidth="1"/>
    <col min="15" max="15" width="9.11111111111111" customWidth="1"/>
    <col min="16" max="16" width="10" customWidth="1"/>
    <col min="17" max="17" width="9.88888888888889" customWidth="1"/>
    <col min="18" max="19" width="15.1759259259259" customWidth="1"/>
    <col min="20" max="20" width="12.3333333333333" customWidth="1"/>
    <col min="21" max="21" width="10.1111111111111" customWidth="1"/>
    <col min="22" max="22" width="9.55555555555556" customWidth="1"/>
    <col min="23" max="23" width="12.222222222222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29"/>
      <c r="W2" s="60" t="s">
        <v>220</v>
      </c>
    </row>
    <row r="3" ht="27.75" customHeight="1" spans="1:23">
      <c r="A3" s="28" t="s">
        <v>221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">
        <v>2</v>
      </c>
      <c r="B4" s="118"/>
      <c r="C4" s="118"/>
      <c r="D4" s="118"/>
      <c r="E4" s="118"/>
      <c r="F4" s="118"/>
      <c r="G4" s="118"/>
      <c r="H4" s="118"/>
      <c r="I4" s="118"/>
      <c r="J4" s="7"/>
      <c r="K4" s="7"/>
      <c r="L4" s="7"/>
      <c r="M4" s="7"/>
      <c r="N4" s="7"/>
      <c r="O4" s="7"/>
      <c r="P4" s="7"/>
      <c r="Q4" s="7"/>
      <c r="U4" s="129"/>
      <c r="W4" s="110" t="s">
        <v>106</v>
      </c>
    </row>
    <row r="5" ht="21.75" customHeight="1" spans="1:23">
      <c r="A5" s="9" t="s">
        <v>222</v>
      </c>
      <c r="B5" s="9" t="s">
        <v>116</v>
      </c>
      <c r="C5" s="9" t="s">
        <v>117</v>
      </c>
      <c r="D5" s="9" t="s">
        <v>223</v>
      </c>
      <c r="E5" s="10" t="s">
        <v>118</v>
      </c>
      <c r="F5" s="10" t="s">
        <v>119</v>
      </c>
      <c r="G5" s="10" t="s">
        <v>120</v>
      </c>
      <c r="H5" s="10" t="s">
        <v>121</v>
      </c>
      <c r="I5" s="65" t="s">
        <v>31</v>
      </c>
      <c r="J5" s="65" t="s">
        <v>224</v>
      </c>
      <c r="K5" s="65"/>
      <c r="L5" s="65"/>
      <c r="M5" s="65"/>
      <c r="N5" s="126" t="s">
        <v>123</v>
      </c>
      <c r="O5" s="126"/>
      <c r="P5" s="126"/>
      <c r="Q5" s="10" t="s">
        <v>37</v>
      </c>
      <c r="R5" s="11" t="s">
        <v>52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5"/>
      <c r="J6" s="51" t="s">
        <v>34</v>
      </c>
      <c r="K6" s="51"/>
      <c r="L6" s="51" t="s">
        <v>35</v>
      </c>
      <c r="M6" s="51" t="s">
        <v>36</v>
      </c>
      <c r="N6" s="127" t="s">
        <v>34</v>
      </c>
      <c r="O6" s="127" t="s">
        <v>35</v>
      </c>
      <c r="P6" s="127" t="s">
        <v>36</v>
      </c>
      <c r="Q6" s="15"/>
      <c r="R6" s="10" t="s">
        <v>33</v>
      </c>
      <c r="S6" s="10" t="s">
        <v>44</v>
      </c>
      <c r="T6" s="10" t="s">
        <v>129</v>
      </c>
      <c r="U6" s="10" t="s">
        <v>40</v>
      </c>
      <c r="V6" s="10" t="s">
        <v>41</v>
      </c>
      <c r="W6" s="10" t="s">
        <v>42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5"/>
      <c r="J7" s="51" t="s">
        <v>33</v>
      </c>
      <c r="K7" s="51" t="s">
        <v>225</v>
      </c>
      <c r="L7" s="51"/>
      <c r="M7" s="51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19"/>
      <c r="B9" s="120"/>
      <c r="C9" s="119" t="s">
        <v>226</v>
      </c>
      <c r="D9" s="119"/>
      <c r="E9" s="119"/>
      <c r="F9" s="119"/>
      <c r="G9" s="119"/>
      <c r="H9" s="119"/>
      <c r="I9" s="128">
        <v>121173.41</v>
      </c>
      <c r="J9" s="128"/>
      <c r="K9" s="128"/>
      <c r="L9" s="128"/>
      <c r="M9" s="128"/>
      <c r="N9" s="128">
        <v>121173.41</v>
      </c>
      <c r="O9" s="128"/>
      <c r="P9" s="128"/>
      <c r="Q9" s="128"/>
      <c r="R9" s="128"/>
      <c r="S9" s="128"/>
      <c r="T9" s="128"/>
      <c r="U9" s="128"/>
      <c r="V9" s="128"/>
      <c r="W9" s="128"/>
    </row>
    <row r="10" ht="32.9" customHeight="1" spans="1:23">
      <c r="A10" s="121" t="s">
        <v>227</v>
      </c>
      <c r="B10" s="122" t="s">
        <v>228</v>
      </c>
      <c r="C10" s="121" t="s">
        <v>226</v>
      </c>
      <c r="D10" s="121" t="s">
        <v>46</v>
      </c>
      <c r="E10" s="121" t="s">
        <v>77</v>
      </c>
      <c r="F10" s="121" t="s">
        <v>229</v>
      </c>
      <c r="G10" s="121" t="s">
        <v>176</v>
      </c>
      <c r="H10" s="121" t="s">
        <v>177</v>
      </c>
      <c r="I10" s="101">
        <v>32300</v>
      </c>
      <c r="J10" s="101"/>
      <c r="K10" s="101"/>
      <c r="L10" s="101"/>
      <c r="M10" s="101"/>
      <c r="N10" s="101">
        <v>32300</v>
      </c>
      <c r="O10" s="101"/>
      <c r="P10" s="101"/>
      <c r="Q10" s="101"/>
      <c r="R10" s="101"/>
      <c r="S10" s="101"/>
      <c r="T10" s="101"/>
      <c r="U10" s="101"/>
      <c r="V10" s="101"/>
      <c r="W10" s="101"/>
    </row>
    <row r="11" ht="18.75" customHeight="1" spans="1:23">
      <c r="A11" s="121" t="s">
        <v>227</v>
      </c>
      <c r="B11" s="122" t="s">
        <v>228</v>
      </c>
      <c r="C11" s="121" t="s">
        <v>226</v>
      </c>
      <c r="D11" s="121" t="s">
        <v>46</v>
      </c>
      <c r="E11" s="121" t="s">
        <v>77</v>
      </c>
      <c r="F11" s="121" t="s">
        <v>229</v>
      </c>
      <c r="G11" s="121" t="s">
        <v>182</v>
      </c>
      <c r="H11" s="121" t="s">
        <v>183</v>
      </c>
      <c r="I11" s="101">
        <v>33958</v>
      </c>
      <c r="J11" s="101"/>
      <c r="K11" s="101"/>
      <c r="L11" s="101"/>
      <c r="M11" s="101"/>
      <c r="N11" s="101">
        <v>33958</v>
      </c>
      <c r="O11" s="101"/>
      <c r="P11" s="101"/>
      <c r="Q11" s="101"/>
      <c r="R11" s="101"/>
      <c r="S11" s="101"/>
      <c r="T11" s="101"/>
      <c r="U11" s="101"/>
      <c r="V11" s="101"/>
      <c r="W11" s="101"/>
    </row>
    <row r="12" customHeight="1" spans="1:23">
      <c r="A12" s="121" t="s">
        <v>227</v>
      </c>
      <c r="B12" s="122" t="s">
        <v>228</v>
      </c>
      <c r="C12" s="121" t="s">
        <v>226</v>
      </c>
      <c r="D12" s="121" t="s">
        <v>46</v>
      </c>
      <c r="E12" s="121" t="s">
        <v>77</v>
      </c>
      <c r="F12" s="121" t="s">
        <v>229</v>
      </c>
      <c r="G12" s="121" t="s">
        <v>230</v>
      </c>
      <c r="H12" s="121" t="s">
        <v>231</v>
      </c>
      <c r="I12" s="101">
        <v>52415.41</v>
      </c>
      <c r="J12" s="101"/>
      <c r="K12" s="101"/>
      <c r="L12" s="101"/>
      <c r="M12" s="101"/>
      <c r="N12" s="101">
        <v>52415.41</v>
      </c>
      <c r="O12" s="101"/>
      <c r="P12" s="101"/>
      <c r="Q12" s="101"/>
      <c r="R12" s="101"/>
      <c r="S12" s="101"/>
      <c r="T12" s="101"/>
      <c r="U12" s="101"/>
      <c r="V12" s="101"/>
      <c r="W12" s="101"/>
    </row>
    <row r="13" customHeight="1" spans="1:23">
      <c r="A13" s="121" t="s">
        <v>227</v>
      </c>
      <c r="B13" s="122" t="s">
        <v>228</v>
      </c>
      <c r="C13" s="121" t="s">
        <v>226</v>
      </c>
      <c r="D13" s="121" t="s">
        <v>46</v>
      </c>
      <c r="E13" s="121" t="s">
        <v>77</v>
      </c>
      <c r="F13" s="121" t="s">
        <v>229</v>
      </c>
      <c r="G13" s="121" t="s">
        <v>190</v>
      </c>
      <c r="H13" s="121" t="s">
        <v>191</v>
      </c>
      <c r="I13" s="101">
        <v>2500</v>
      </c>
      <c r="J13" s="101"/>
      <c r="K13" s="101"/>
      <c r="L13" s="101"/>
      <c r="M13" s="101"/>
      <c r="N13" s="101">
        <v>2500</v>
      </c>
      <c r="O13" s="101"/>
      <c r="P13" s="101"/>
      <c r="Q13" s="101"/>
      <c r="R13" s="101"/>
      <c r="S13" s="101"/>
      <c r="T13" s="101"/>
      <c r="U13" s="101"/>
      <c r="V13" s="101"/>
      <c r="W13" s="101"/>
    </row>
    <row r="14" customHeight="1" spans="1:23">
      <c r="A14" s="121"/>
      <c r="B14" s="121"/>
      <c r="C14" s="121" t="s">
        <v>232</v>
      </c>
      <c r="D14" s="121"/>
      <c r="E14" s="121"/>
      <c r="F14" s="121"/>
      <c r="G14" s="121"/>
      <c r="H14" s="121"/>
      <c r="I14" s="101">
        <v>1813300</v>
      </c>
      <c r="J14" s="101"/>
      <c r="K14" s="101"/>
      <c r="L14" s="101"/>
      <c r="M14" s="101"/>
      <c r="N14" s="101"/>
      <c r="O14" s="101"/>
      <c r="P14" s="101"/>
      <c r="Q14" s="101"/>
      <c r="R14" s="101">
        <v>1813300</v>
      </c>
      <c r="S14" s="101">
        <v>1813300</v>
      </c>
      <c r="T14" s="101"/>
      <c r="U14" s="101"/>
      <c r="V14" s="101"/>
      <c r="W14" s="101"/>
    </row>
    <row r="15" customHeight="1" spans="1:23">
      <c r="A15" s="121" t="s">
        <v>227</v>
      </c>
      <c r="B15" s="122" t="s">
        <v>233</v>
      </c>
      <c r="C15" s="121" t="s">
        <v>232</v>
      </c>
      <c r="D15" s="121" t="s">
        <v>46</v>
      </c>
      <c r="E15" s="121" t="s">
        <v>70</v>
      </c>
      <c r="F15" s="121" t="s">
        <v>132</v>
      </c>
      <c r="G15" s="121" t="s">
        <v>234</v>
      </c>
      <c r="H15" s="121" t="s">
        <v>235</v>
      </c>
      <c r="I15" s="101">
        <v>5000</v>
      </c>
      <c r="J15" s="101"/>
      <c r="K15" s="101"/>
      <c r="L15" s="101"/>
      <c r="M15" s="101"/>
      <c r="N15" s="101"/>
      <c r="O15" s="101"/>
      <c r="P15" s="101"/>
      <c r="Q15" s="101"/>
      <c r="R15" s="101">
        <v>5000</v>
      </c>
      <c r="S15" s="101">
        <v>5000</v>
      </c>
      <c r="T15" s="101"/>
      <c r="U15" s="101"/>
      <c r="V15" s="101"/>
      <c r="W15" s="101"/>
    </row>
    <row r="16" customHeight="1" spans="1:23">
      <c r="A16" s="121" t="s">
        <v>227</v>
      </c>
      <c r="B16" s="122" t="s">
        <v>233</v>
      </c>
      <c r="C16" s="121" t="s">
        <v>232</v>
      </c>
      <c r="D16" s="121" t="s">
        <v>46</v>
      </c>
      <c r="E16" s="121" t="s">
        <v>70</v>
      </c>
      <c r="F16" s="121" t="s">
        <v>132</v>
      </c>
      <c r="G16" s="121" t="s">
        <v>180</v>
      </c>
      <c r="H16" s="121" t="s">
        <v>181</v>
      </c>
      <c r="I16" s="101">
        <v>65000</v>
      </c>
      <c r="J16" s="101"/>
      <c r="K16" s="101"/>
      <c r="L16" s="101"/>
      <c r="M16" s="101"/>
      <c r="N16" s="101"/>
      <c r="O16" s="101"/>
      <c r="P16" s="101"/>
      <c r="Q16" s="101"/>
      <c r="R16" s="101">
        <v>65000</v>
      </c>
      <c r="S16" s="101">
        <v>65000</v>
      </c>
      <c r="T16" s="101"/>
      <c r="U16" s="101"/>
      <c r="V16" s="101"/>
      <c r="W16" s="101"/>
    </row>
    <row r="17" customHeight="1" spans="1:23">
      <c r="A17" s="121" t="s">
        <v>227</v>
      </c>
      <c r="B17" s="122" t="s">
        <v>233</v>
      </c>
      <c r="C17" s="121" t="s">
        <v>232</v>
      </c>
      <c r="D17" s="121" t="s">
        <v>46</v>
      </c>
      <c r="E17" s="121" t="s">
        <v>70</v>
      </c>
      <c r="F17" s="121" t="s">
        <v>132</v>
      </c>
      <c r="G17" s="121" t="s">
        <v>219</v>
      </c>
      <c r="H17" s="121" t="s">
        <v>218</v>
      </c>
      <c r="I17" s="101">
        <v>65000</v>
      </c>
      <c r="J17" s="101"/>
      <c r="K17" s="101"/>
      <c r="L17" s="101"/>
      <c r="M17" s="101"/>
      <c r="N17" s="101"/>
      <c r="O17" s="101"/>
      <c r="P17" s="101"/>
      <c r="Q17" s="101"/>
      <c r="R17" s="101">
        <v>65000</v>
      </c>
      <c r="S17" s="101">
        <v>65000</v>
      </c>
      <c r="T17" s="101"/>
      <c r="U17" s="101"/>
      <c r="V17" s="101"/>
      <c r="W17" s="101"/>
    </row>
    <row r="18" customHeight="1" spans="1:23">
      <c r="A18" s="121" t="s">
        <v>227</v>
      </c>
      <c r="B18" s="122" t="s">
        <v>233</v>
      </c>
      <c r="C18" s="121" t="s">
        <v>232</v>
      </c>
      <c r="D18" s="121" t="s">
        <v>46</v>
      </c>
      <c r="E18" s="121" t="s">
        <v>70</v>
      </c>
      <c r="F18" s="121" t="s">
        <v>132</v>
      </c>
      <c r="G18" s="121" t="s">
        <v>182</v>
      </c>
      <c r="H18" s="121" t="s">
        <v>183</v>
      </c>
      <c r="I18" s="101">
        <v>400000</v>
      </c>
      <c r="J18" s="101"/>
      <c r="K18" s="101"/>
      <c r="L18" s="101"/>
      <c r="M18" s="101"/>
      <c r="N18" s="101"/>
      <c r="O18" s="101"/>
      <c r="P18" s="101"/>
      <c r="Q18" s="101"/>
      <c r="R18" s="101">
        <v>400000</v>
      </c>
      <c r="S18" s="101">
        <v>400000</v>
      </c>
      <c r="T18" s="101"/>
      <c r="U18" s="101"/>
      <c r="V18" s="101"/>
      <c r="W18" s="101"/>
    </row>
    <row r="19" customHeight="1" spans="1:23">
      <c r="A19" s="121" t="s">
        <v>227</v>
      </c>
      <c r="B19" s="122" t="s">
        <v>233</v>
      </c>
      <c r="C19" s="121" t="s">
        <v>232</v>
      </c>
      <c r="D19" s="121" t="s">
        <v>46</v>
      </c>
      <c r="E19" s="121" t="s">
        <v>70</v>
      </c>
      <c r="F19" s="121" t="s">
        <v>132</v>
      </c>
      <c r="G19" s="121" t="s">
        <v>236</v>
      </c>
      <c r="H19" s="121" t="s">
        <v>237</v>
      </c>
      <c r="I19" s="101">
        <v>18300</v>
      </c>
      <c r="J19" s="101"/>
      <c r="K19" s="101"/>
      <c r="L19" s="101"/>
      <c r="M19" s="101"/>
      <c r="N19" s="101"/>
      <c r="O19" s="101"/>
      <c r="P19" s="101"/>
      <c r="Q19" s="101"/>
      <c r="R19" s="101">
        <v>18300</v>
      </c>
      <c r="S19" s="101">
        <v>18300</v>
      </c>
      <c r="T19" s="101"/>
      <c r="U19" s="101"/>
      <c r="V19" s="101"/>
      <c r="W19" s="101"/>
    </row>
    <row r="20" customHeight="1" spans="1:23">
      <c r="A20" s="121" t="s">
        <v>227</v>
      </c>
      <c r="B20" s="122" t="s">
        <v>233</v>
      </c>
      <c r="C20" s="121" t="s">
        <v>232</v>
      </c>
      <c r="D20" s="121" t="s">
        <v>46</v>
      </c>
      <c r="E20" s="121" t="s">
        <v>70</v>
      </c>
      <c r="F20" s="121" t="s">
        <v>132</v>
      </c>
      <c r="G20" s="121" t="s">
        <v>184</v>
      </c>
      <c r="H20" s="121" t="s">
        <v>185</v>
      </c>
      <c r="I20" s="101">
        <v>60000</v>
      </c>
      <c r="J20" s="101"/>
      <c r="K20" s="101"/>
      <c r="L20" s="101"/>
      <c r="M20" s="101"/>
      <c r="N20" s="101"/>
      <c r="O20" s="101"/>
      <c r="P20" s="101"/>
      <c r="Q20" s="101"/>
      <c r="R20" s="101">
        <v>60000</v>
      </c>
      <c r="S20" s="101">
        <v>60000</v>
      </c>
      <c r="T20" s="101"/>
      <c r="U20" s="101"/>
      <c r="V20" s="101"/>
      <c r="W20" s="101"/>
    </row>
    <row r="21" customHeight="1" spans="1:23">
      <c r="A21" s="121" t="s">
        <v>227</v>
      </c>
      <c r="B21" s="122" t="s">
        <v>233</v>
      </c>
      <c r="C21" s="121" t="s">
        <v>232</v>
      </c>
      <c r="D21" s="121" t="s">
        <v>46</v>
      </c>
      <c r="E21" s="121" t="s">
        <v>70</v>
      </c>
      <c r="F21" s="121" t="s">
        <v>132</v>
      </c>
      <c r="G21" s="121" t="s">
        <v>200</v>
      </c>
      <c r="H21" s="121" t="s">
        <v>110</v>
      </c>
      <c r="I21" s="101">
        <v>18000</v>
      </c>
      <c r="J21" s="101"/>
      <c r="K21" s="101"/>
      <c r="L21" s="101"/>
      <c r="M21" s="101"/>
      <c r="N21" s="101"/>
      <c r="O21" s="101"/>
      <c r="P21" s="101"/>
      <c r="Q21" s="101"/>
      <c r="R21" s="101">
        <v>18000</v>
      </c>
      <c r="S21" s="101">
        <v>18000</v>
      </c>
      <c r="T21" s="101"/>
      <c r="U21" s="101"/>
      <c r="V21" s="101"/>
      <c r="W21" s="101"/>
    </row>
    <row r="22" customHeight="1" spans="1:23">
      <c r="A22" s="121" t="s">
        <v>227</v>
      </c>
      <c r="B22" s="122" t="s">
        <v>233</v>
      </c>
      <c r="C22" s="121" t="s">
        <v>232</v>
      </c>
      <c r="D22" s="121" t="s">
        <v>46</v>
      </c>
      <c r="E22" s="121" t="s">
        <v>70</v>
      </c>
      <c r="F22" s="121" t="s">
        <v>132</v>
      </c>
      <c r="G22" s="121" t="s">
        <v>238</v>
      </c>
      <c r="H22" s="121" t="s">
        <v>239</v>
      </c>
      <c r="I22" s="101">
        <v>300000</v>
      </c>
      <c r="J22" s="101"/>
      <c r="K22" s="101"/>
      <c r="L22" s="101"/>
      <c r="M22" s="101"/>
      <c r="N22" s="101"/>
      <c r="O22" s="101"/>
      <c r="P22" s="101"/>
      <c r="Q22" s="101"/>
      <c r="R22" s="101">
        <v>300000</v>
      </c>
      <c r="S22" s="101">
        <v>300000</v>
      </c>
      <c r="T22" s="101"/>
      <c r="U22" s="101"/>
      <c r="V22" s="101"/>
      <c r="W22" s="101"/>
    </row>
    <row r="23" customHeight="1" spans="1:23">
      <c r="A23" s="121" t="s">
        <v>227</v>
      </c>
      <c r="B23" s="122" t="s">
        <v>233</v>
      </c>
      <c r="C23" s="121" t="s">
        <v>232</v>
      </c>
      <c r="D23" s="121" t="s">
        <v>46</v>
      </c>
      <c r="E23" s="121" t="s">
        <v>70</v>
      </c>
      <c r="F23" s="121" t="s">
        <v>132</v>
      </c>
      <c r="G23" s="121" t="s">
        <v>230</v>
      </c>
      <c r="H23" s="121" t="s">
        <v>231</v>
      </c>
      <c r="I23" s="101">
        <v>100000</v>
      </c>
      <c r="J23" s="101"/>
      <c r="K23" s="101"/>
      <c r="L23" s="101"/>
      <c r="M23" s="101"/>
      <c r="N23" s="101"/>
      <c r="O23" s="101"/>
      <c r="P23" s="101"/>
      <c r="Q23" s="101"/>
      <c r="R23" s="101">
        <v>100000</v>
      </c>
      <c r="S23" s="101">
        <v>100000</v>
      </c>
      <c r="T23" s="101"/>
      <c r="U23" s="101"/>
      <c r="V23" s="101"/>
      <c r="W23" s="101"/>
    </row>
    <row r="24" customHeight="1" spans="1:23">
      <c r="A24" s="121" t="s">
        <v>227</v>
      </c>
      <c r="B24" s="122" t="s">
        <v>233</v>
      </c>
      <c r="C24" s="121" t="s">
        <v>232</v>
      </c>
      <c r="D24" s="121" t="s">
        <v>46</v>
      </c>
      <c r="E24" s="121" t="s">
        <v>70</v>
      </c>
      <c r="F24" s="121" t="s">
        <v>132</v>
      </c>
      <c r="G24" s="121" t="s">
        <v>186</v>
      </c>
      <c r="H24" s="121" t="s">
        <v>187</v>
      </c>
      <c r="I24" s="101">
        <v>362000</v>
      </c>
      <c r="J24" s="101"/>
      <c r="K24" s="101"/>
      <c r="L24" s="101"/>
      <c r="M24" s="101"/>
      <c r="N24" s="101"/>
      <c r="O24" s="101"/>
      <c r="P24" s="101"/>
      <c r="Q24" s="101"/>
      <c r="R24" s="101">
        <v>362000</v>
      </c>
      <c r="S24" s="101">
        <v>362000</v>
      </c>
      <c r="T24" s="101"/>
      <c r="U24" s="101"/>
      <c r="V24" s="101"/>
      <c r="W24" s="101"/>
    </row>
    <row r="25" customHeight="1" spans="1:23">
      <c r="A25" s="121" t="s">
        <v>227</v>
      </c>
      <c r="B25" s="122" t="s">
        <v>233</v>
      </c>
      <c r="C25" s="121" t="s">
        <v>232</v>
      </c>
      <c r="D25" s="121" t="s">
        <v>46</v>
      </c>
      <c r="E25" s="121" t="s">
        <v>70</v>
      </c>
      <c r="F25" s="121" t="s">
        <v>132</v>
      </c>
      <c r="G25" s="121" t="s">
        <v>165</v>
      </c>
      <c r="H25" s="121" t="s">
        <v>166</v>
      </c>
      <c r="I25" s="101">
        <v>380000</v>
      </c>
      <c r="J25" s="101"/>
      <c r="K25" s="101"/>
      <c r="L25" s="101"/>
      <c r="M25" s="101"/>
      <c r="N25" s="101"/>
      <c r="O25" s="101"/>
      <c r="P25" s="101"/>
      <c r="Q25" s="101"/>
      <c r="R25" s="101">
        <v>380000</v>
      </c>
      <c r="S25" s="101">
        <v>380000</v>
      </c>
      <c r="T25" s="101"/>
      <c r="U25" s="101"/>
      <c r="V25" s="101"/>
      <c r="W25" s="101"/>
    </row>
    <row r="26" customHeight="1" spans="1:23">
      <c r="A26" s="121" t="s">
        <v>227</v>
      </c>
      <c r="B26" s="122" t="s">
        <v>233</v>
      </c>
      <c r="C26" s="121" t="s">
        <v>232</v>
      </c>
      <c r="D26" s="121" t="s">
        <v>46</v>
      </c>
      <c r="E26" s="121" t="s">
        <v>70</v>
      </c>
      <c r="F26" s="121" t="s">
        <v>132</v>
      </c>
      <c r="G26" s="121" t="s">
        <v>172</v>
      </c>
      <c r="H26" s="121" t="s">
        <v>173</v>
      </c>
      <c r="I26" s="101">
        <v>40000</v>
      </c>
      <c r="J26" s="101"/>
      <c r="K26" s="101"/>
      <c r="L26" s="101"/>
      <c r="M26" s="101"/>
      <c r="N26" s="101"/>
      <c r="O26" s="101"/>
      <c r="P26" s="101"/>
      <c r="Q26" s="101"/>
      <c r="R26" s="101">
        <v>40000</v>
      </c>
      <c r="S26" s="101">
        <v>40000</v>
      </c>
      <c r="T26" s="101"/>
      <c r="U26" s="101"/>
      <c r="V26" s="101"/>
      <c r="W26" s="101"/>
    </row>
    <row r="27" ht="28" customHeight="1" spans="1:23">
      <c r="A27" s="119"/>
      <c r="B27" s="119"/>
      <c r="C27" s="119" t="s">
        <v>240</v>
      </c>
      <c r="D27" s="119"/>
      <c r="E27" s="119"/>
      <c r="F27" s="119"/>
      <c r="G27" s="119"/>
      <c r="H27" s="119"/>
      <c r="I27" s="128">
        <v>8032212.6</v>
      </c>
      <c r="J27" s="128"/>
      <c r="K27" s="128"/>
      <c r="L27" s="128"/>
      <c r="M27" s="128"/>
      <c r="N27" s="128">
        <v>8032212.6</v>
      </c>
      <c r="O27" s="128"/>
      <c r="P27" s="128"/>
      <c r="Q27" s="128"/>
      <c r="R27" s="128"/>
      <c r="S27" s="128"/>
      <c r="T27" s="128"/>
      <c r="U27" s="128"/>
      <c r="V27" s="128"/>
      <c r="W27" s="128"/>
    </row>
    <row r="28" customHeight="1" spans="1:23">
      <c r="A28" s="121" t="s">
        <v>227</v>
      </c>
      <c r="B28" s="122" t="s">
        <v>241</v>
      </c>
      <c r="C28" s="121" t="s">
        <v>240</v>
      </c>
      <c r="D28" s="121" t="s">
        <v>46</v>
      </c>
      <c r="E28" s="121" t="s">
        <v>66</v>
      </c>
      <c r="F28" s="121" t="s">
        <v>242</v>
      </c>
      <c r="G28" s="121" t="s">
        <v>215</v>
      </c>
      <c r="H28" s="121" t="s">
        <v>216</v>
      </c>
      <c r="I28" s="101">
        <v>105100</v>
      </c>
      <c r="J28" s="101"/>
      <c r="K28" s="101"/>
      <c r="L28" s="101"/>
      <c r="M28" s="101"/>
      <c r="N28" s="101">
        <v>105100</v>
      </c>
      <c r="O28" s="101"/>
      <c r="P28" s="101"/>
      <c r="Q28" s="101"/>
      <c r="R28" s="101"/>
      <c r="S28" s="101"/>
      <c r="T28" s="101"/>
      <c r="U28" s="101"/>
      <c r="V28" s="101"/>
      <c r="W28" s="101"/>
    </row>
    <row r="29" customHeight="1" spans="1:23">
      <c r="A29" s="121" t="s">
        <v>227</v>
      </c>
      <c r="B29" s="122" t="s">
        <v>241</v>
      </c>
      <c r="C29" s="121" t="s">
        <v>240</v>
      </c>
      <c r="D29" s="121" t="s">
        <v>46</v>
      </c>
      <c r="E29" s="121" t="s">
        <v>66</v>
      </c>
      <c r="F29" s="121" t="s">
        <v>242</v>
      </c>
      <c r="G29" s="121" t="s">
        <v>184</v>
      </c>
      <c r="H29" s="121" t="s">
        <v>185</v>
      </c>
      <c r="I29" s="101">
        <v>90000</v>
      </c>
      <c r="J29" s="101"/>
      <c r="K29" s="101"/>
      <c r="L29" s="101"/>
      <c r="M29" s="101"/>
      <c r="N29" s="101">
        <v>90000</v>
      </c>
      <c r="O29" s="101"/>
      <c r="P29" s="101"/>
      <c r="Q29" s="101"/>
      <c r="R29" s="101"/>
      <c r="S29" s="101"/>
      <c r="T29" s="101"/>
      <c r="U29" s="101"/>
      <c r="V29" s="101"/>
      <c r="W29" s="101"/>
    </row>
    <row r="30" customHeight="1" spans="1:23">
      <c r="A30" s="121" t="s">
        <v>227</v>
      </c>
      <c r="B30" s="122" t="s">
        <v>241</v>
      </c>
      <c r="C30" s="121" t="s">
        <v>240</v>
      </c>
      <c r="D30" s="121" t="s">
        <v>46</v>
      </c>
      <c r="E30" s="121" t="s">
        <v>66</v>
      </c>
      <c r="F30" s="121" t="s">
        <v>242</v>
      </c>
      <c r="G30" s="121" t="s">
        <v>230</v>
      </c>
      <c r="H30" s="121" t="s">
        <v>231</v>
      </c>
      <c r="I30" s="101">
        <v>20000</v>
      </c>
      <c r="J30" s="101"/>
      <c r="K30" s="101"/>
      <c r="L30" s="101"/>
      <c r="M30" s="101"/>
      <c r="N30" s="101">
        <v>20000</v>
      </c>
      <c r="O30" s="101"/>
      <c r="P30" s="101"/>
      <c r="Q30" s="101"/>
      <c r="R30" s="101"/>
      <c r="S30" s="101"/>
      <c r="T30" s="101"/>
      <c r="U30" s="101"/>
      <c r="V30" s="101"/>
      <c r="W30" s="101"/>
    </row>
    <row r="31" customHeight="1" spans="1:23">
      <c r="A31" s="121" t="s">
        <v>227</v>
      </c>
      <c r="B31" s="122" t="s">
        <v>241</v>
      </c>
      <c r="C31" s="121" t="s">
        <v>240</v>
      </c>
      <c r="D31" s="121" t="s">
        <v>46</v>
      </c>
      <c r="E31" s="121" t="s">
        <v>66</v>
      </c>
      <c r="F31" s="121" t="s">
        <v>242</v>
      </c>
      <c r="G31" s="121" t="s">
        <v>186</v>
      </c>
      <c r="H31" s="121" t="s">
        <v>187</v>
      </c>
      <c r="I31" s="101">
        <v>39920</v>
      </c>
      <c r="J31" s="101"/>
      <c r="K31" s="101"/>
      <c r="L31" s="101"/>
      <c r="M31" s="101"/>
      <c r="N31" s="101">
        <v>39920</v>
      </c>
      <c r="O31" s="101"/>
      <c r="P31" s="101"/>
      <c r="Q31" s="101"/>
      <c r="R31" s="101"/>
      <c r="S31" s="101"/>
      <c r="T31" s="101"/>
      <c r="U31" s="101"/>
      <c r="V31" s="101"/>
      <c r="W31" s="101"/>
    </row>
    <row r="32" customHeight="1" spans="1:23">
      <c r="A32" s="121" t="s">
        <v>227</v>
      </c>
      <c r="B32" s="122" t="s">
        <v>241</v>
      </c>
      <c r="C32" s="121" t="s">
        <v>240</v>
      </c>
      <c r="D32" s="121" t="s">
        <v>46</v>
      </c>
      <c r="E32" s="121" t="s">
        <v>66</v>
      </c>
      <c r="F32" s="121" t="s">
        <v>242</v>
      </c>
      <c r="G32" s="121" t="s">
        <v>243</v>
      </c>
      <c r="H32" s="121" t="s">
        <v>244</v>
      </c>
      <c r="I32" s="101">
        <v>223740</v>
      </c>
      <c r="J32" s="101"/>
      <c r="K32" s="101"/>
      <c r="L32" s="101"/>
      <c r="M32" s="101"/>
      <c r="N32" s="101">
        <v>223740</v>
      </c>
      <c r="O32" s="101"/>
      <c r="P32" s="101"/>
      <c r="Q32" s="101"/>
      <c r="R32" s="101"/>
      <c r="S32" s="101"/>
      <c r="T32" s="101"/>
      <c r="U32" s="101"/>
      <c r="V32" s="101"/>
      <c r="W32" s="101"/>
    </row>
    <row r="33" ht="19" customHeight="1" spans="1:23">
      <c r="A33" s="121" t="s">
        <v>227</v>
      </c>
      <c r="B33" s="122" t="s">
        <v>241</v>
      </c>
      <c r="C33" s="121" t="s">
        <v>240</v>
      </c>
      <c r="D33" s="121" t="s">
        <v>46</v>
      </c>
      <c r="E33" s="121" t="s">
        <v>66</v>
      </c>
      <c r="F33" s="121" t="s">
        <v>242</v>
      </c>
      <c r="G33" s="121" t="s">
        <v>245</v>
      </c>
      <c r="H33" s="121" t="s">
        <v>246</v>
      </c>
      <c r="I33" s="101">
        <v>70980</v>
      </c>
      <c r="J33" s="101"/>
      <c r="K33" s="101"/>
      <c r="L33" s="101"/>
      <c r="M33" s="101"/>
      <c r="N33" s="101">
        <v>70980</v>
      </c>
      <c r="O33" s="101"/>
      <c r="P33" s="101"/>
      <c r="Q33" s="101"/>
      <c r="R33" s="101"/>
      <c r="S33" s="101"/>
      <c r="T33" s="101"/>
      <c r="U33" s="101"/>
      <c r="V33" s="101"/>
      <c r="W33" s="101"/>
    </row>
    <row r="34" customHeight="1" spans="1:23">
      <c r="A34" s="121" t="s">
        <v>227</v>
      </c>
      <c r="B34" s="122" t="s">
        <v>241</v>
      </c>
      <c r="C34" s="121" t="s">
        <v>240</v>
      </c>
      <c r="D34" s="121" t="s">
        <v>46</v>
      </c>
      <c r="E34" s="121" t="s">
        <v>68</v>
      </c>
      <c r="F34" s="121" t="s">
        <v>164</v>
      </c>
      <c r="G34" s="121" t="s">
        <v>213</v>
      </c>
      <c r="H34" s="121" t="s">
        <v>214</v>
      </c>
      <c r="I34" s="101">
        <v>282300</v>
      </c>
      <c r="J34" s="101"/>
      <c r="K34" s="101"/>
      <c r="L34" s="101"/>
      <c r="M34" s="101"/>
      <c r="N34" s="101">
        <v>282300</v>
      </c>
      <c r="O34" s="101"/>
      <c r="P34" s="101"/>
      <c r="Q34" s="101"/>
      <c r="R34" s="101"/>
      <c r="S34" s="101"/>
      <c r="T34" s="101"/>
      <c r="U34" s="101"/>
      <c r="V34" s="101"/>
      <c r="W34" s="101"/>
    </row>
    <row r="35" customHeight="1" spans="1:23">
      <c r="A35" s="121" t="s">
        <v>227</v>
      </c>
      <c r="B35" s="122" t="s">
        <v>241</v>
      </c>
      <c r="C35" s="121" t="s">
        <v>240</v>
      </c>
      <c r="D35" s="121" t="s">
        <v>46</v>
      </c>
      <c r="E35" s="121" t="s">
        <v>68</v>
      </c>
      <c r="F35" s="121" t="s">
        <v>164</v>
      </c>
      <c r="G35" s="121" t="s">
        <v>184</v>
      </c>
      <c r="H35" s="121" t="s">
        <v>185</v>
      </c>
      <c r="I35" s="101">
        <v>65500</v>
      </c>
      <c r="J35" s="101"/>
      <c r="K35" s="101"/>
      <c r="L35" s="101"/>
      <c r="M35" s="101"/>
      <c r="N35" s="101">
        <v>65500</v>
      </c>
      <c r="O35" s="101"/>
      <c r="P35" s="101"/>
      <c r="Q35" s="101"/>
      <c r="R35" s="101"/>
      <c r="S35" s="101"/>
      <c r="T35" s="101"/>
      <c r="U35" s="101"/>
      <c r="V35" s="101"/>
      <c r="W35" s="101"/>
    </row>
    <row r="36" customHeight="1" spans="1:23">
      <c r="A36" s="121" t="s">
        <v>227</v>
      </c>
      <c r="B36" s="122" t="s">
        <v>241</v>
      </c>
      <c r="C36" s="121" t="s">
        <v>240</v>
      </c>
      <c r="D36" s="121" t="s">
        <v>46</v>
      </c>
      <c r="E36" s="121" t="s">
        <v>68</v>
      </c>
      <c r="F36" s="121" t="s">
        <v>164</v>
      </c>
      <c r="G36" s="121" t="s">
        <v>238</v>
      </c>
      <c r="H36" s="121" t="s">
        <v>239</v>
      </c>
      <c r="I36" s="101">
        <v>67700</v>
      </c>
      <c r="J36" s="101"/>
      <c r="K36" s="101"/>
      <c r="L36" s="101"/>
      <c r="M36" s="101"/>
      <c r="N36" s="101">
        <v>67700</v>
      </c>
      <c r="O36" s="101"/>
      <c r="P36" s="101"/>
      <c r="Q36" s="101"/>
      <c r="R36" s="101"/>
      <c r="S36" s="101"/>
      <c r="T36" s="101"/>
      <c r="U36" s="101"/>
      <c r="V36" s="101"/>
      <c r="W36" s="101"/>
    </row>
    <row r="37" customHeight="1" spans="1:23">
      <c r="A37" s="121" t="s">
        <v>227</v>
      </c>
      <c r="B37" s="122" t="s">
        <v>241</v>
      </c>
      <c r="C37" s="121" t="s">
        <v>240</v>
      </c>
      <c r="D37" s="121" t="s">
        <v>46</v>
      </c>
      <c r="E37" s="121" t="s">
        <v>68</v>
      </c>
      <c r="F37" s="121" t="s">
        <v>164</v>
      </c>
      <c r="G37" s="121" t="s">
        <v>186</v>
      </c>
      <c r="H37" s="121" t="s">
        <v>187</v>
      </c>
      <c r="I37" s="101">
        <v>1372120</v>
      </c>
      <c r="J37" s="101"/>
      <c r="K37" s="101"/>
      <c r="L37" s="101"/>
      <c r="M37" s="101"/>
      <c r="N37" s="101">
        <v>1372120</v>
      </c>
      <c r="O37" s="101"/>
      <c r="P37" s="101"/>
      <c r="Q37" s="101"/>
      <c r="R37" s="101"/>
      <c r="S37" s="101"/>
      <c r="T37" s="101"/>
      <c r="U37" s="101"/>
      <c r="V37" s="101"/>
      <c r="W37" s="101"/>
    </row>
    <row r="38" customHeight="1" spans="1:23">
      <c r="A38" s="121" t="s">
        <v>227</v>
      </c>
      <c r="B38" s="122" t="s">
        <v>241</v>
      </c>
      <c r="C38" s="121" t="s">
        <v>240</v>
      </c>
      <c r="D38" s="121" t="s">
        <v>46</v>
      </c>
      <c r="E38" s="121" t="s">
        <v>68</v>
      </c>
      <c r="F38" s="121" t="s">
        <v>164</v>
      </c>
      <c r="G38" s="121" t="s">
        <v>243</v>
      </c>
      <c r="H38" s="121" t="s">
        <v>244</v>
      </c>
      <c r="I38" s="101">
        <v>4337571.62</v>
      </c>
      <c r="J38" s="101"/>
      <c r="K38" s="101"/>
      <c r="L38" s="101"/>
      <c r="M38" s="101"/>
      <c r="N38" s="101">
        <v>4337571.62</v>
      </c>
      <c r="O38" s="101"/>
      <c r="P38" s="101"/>
      <c r="Q38" s="101"/>
      <c r="R38" s="101"/>
      <c r="S38" s="101"/>
      <c r="T38" s="101"/>
      <c r="U38" s="101"/>
      <c r="V38" s="101"/>
      <c r="W38" s="101"/>
    </row>
    <row r="39" customHeight="1" spans="1:23">
      <c r="A39" s="121" t="s">
        <v>227</v>
      </c>
      <c r="B39" s="122" t="s">
        <v>241</v>
      </c>
      <c r="C39" s="121" t="s">
        <v>240</v>
      </c>
      <c r="D39" s="121" t="s">
        <v>46</v>
      </c>
      <c r="E39" s="121" t="s">
        <v>68</v>
      </c>
      <c r="F39" s="121" t="s">
        <v>164</v>
      </c>
      <c r="G39" s="121" t="s">
        <v>245</v>
      </c>
      <c r="H39" s="121" t="s">
        <v>246</v>
      </c>
      <c r="I39" s="101">
        <v>1357280.98</v>
      </c>
      <c r="J39" s="101"/>
      <c r="K39" s="101"/>
      <c r="L39" s="101"/>
      <c r="M39" s="101"/>
      <c r="N39" s="101">
        <v>1357280.98</v>
      </c>
      <c r="O39" s="101"/>
      <c r="P39" s="101"/>
      <c r="Q39" s="101"/>
      <c r="R39" s="101"/>
      <c r="S39" s="101"/>
      <c r="T39" s="101"/>
      <c r="U39" s="101"/>
      <c r="V39" s="101"/>
      <c r="W39" s="101"/>
    </row>
    <row r="40" ht="28" customHeight="1" spans="1:23">
      <c r="A40" s="119"/>
      <c r="B40" s="119"/>
      <c r="C40" s="119" t="s">
        <v>247</v>
      </c>
      <c r="D40" s="119"/>
      <c r="E40" s="119"/>
      <c r="F40" s="119"/>
      <c r="G40" s="119"/>
      <c r="H40" s="119"/>
      <c r="I40" s="128">
        <v>759066</v>
      </c>
      <c r="J40" s="128"/>
      <c r="K40" s="128"/>
      <c r="L40" s="128"/>
      <c r="M40" s="128"/>
      <c r="N40" s="128">
        <v>759066</v>
      </c>
      <c r="O40" s="128"/>
      <c r="P40" s="128"/>
      <c r="Q40" s="128"/>
      <c r="R40" s="128"/>
      <c r="S40" s="128"/>
      <c r="T40" s="128"/>
      <c r="U40" s="128"/>
      <c r="V40" s="128"/>
      <c r="W40" s="128"/>
    </row>
    <row r="41" ht="25" customHeight="1" spans="1:23">
      <c r="A41" s="121" t="s">
        <v>227</v>
      </c>
      <c r="B41" s="122" t="s">
        <v>248</v>
      </c>
      <c r="C41" s="121" t="s">
        <v>247</v>
      </c>
      <c r="D41" s="121" t="s">
        <v>46</v>
      </c>
      <c r="E41" s="121" t="s">
        <v>77</v>
      </c>
      <c r="F41" s="121" t="s">
        <v>229</v>
      </c>
      <c r="G41" s="121" t="s">
        <v>184</v>
      </c>
      <c r="H41" s="121" t="s">
        <v>185</v>
      </c>
      <c r="I41" s="101">
        <v>759066</v>
      </c>
      <c r="J41" s="101"/>
      <c r="K41" s="101"/>
      <c r="L41" s="101"/>
      <c r="M41" s="101"/>
      <c r="N41" s="101">
        <v>759066</v>
      </c>
      <c r="O41" s="101"/>
      <c r="P41" s="101"/>
      <c r="Q41" s="101"/>
      <c r="R41" s="101"/>
      <c r="S41" s="101"/>
      <c r="T41" s="101"/>
      <c r="U41" s="101"/>
      <c r="V41" s="101"/>
      <c r="W41" s="101"/>
    </row>
    <row r="42" ht="25" customHeight="1" spans="1:23">
      <c r="A42" s="123" t="s">
        <v>249</v>
      </c>
      <c r="B42" s="124"/>
      <c r="C42" s="124"/>
      <c r="D42" s="124"/>
      <c r="E42" s="124"/>
      <c r="F42" s="124"/>
      <c r="G42" s="124"/>
      <c r="H42" s="125"/>
      <c r="I42" s="101">
        <v>10725752.01</v>
      </c>
      <c r="J42" s="101"/>
      <c r="K42" s="101"/>
      <c r="L42" s="101"/>
      <c r="M42" s="101"/>
      <c r="N42" s="101">
        <v>8912452.01</v>
      </c>
      <c r="O42" s="101"/>
      <c r="P42" s="101"/>
      <c r="Q42" s="101"/>
      <c r="R42" s="101">
        <v>1813300</v>
      </c>
      <c r="S42" s="101">
        <v>1813300</v>
      </c>
      <c r="T42" s="101"/>
      <c r="U42" s="101"/>
      <c r="V42" s="101"/>
      <c r="W42" s="101"/>
    </row>
  </sheetData>
  <mergeCells count="28">
    <mergeCell ref="A3:W3"/>
    <mergeCell ref="A4:I4"/>
    <mergeCell ref="J5:M5"/>
    <mergeCell ref="N5:P5"/>
    <mergeCell ref="R5:W5"/>
    <mergeCell ref="J6:K6"/>
    <mergeCell ref="A42:H4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118055555555556" right="0.196527777777778" top="0.393055555555556" bottom="0.275" header="0.196527777777778" footer="0.156944444444444"/>
  <pageSetup paperSize="9" scale="4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J8" sqref="J8"/>
    </sheetView>
  </sheetViews>
  <sheetFormatPr defaultColWidth="9.13888888888889" defaultRowHeight="12" customHeight="1"/>
  <cols>
    <col min="1" max="1" width="12.1111111111111" customWidth="1"/>
    <col min="2" max="2" width="29" customWidth="1"/>
    <col min="3" max="3" width="11.5555555555556" customWidth="1"/>
    <col min="4" max="4" width="15.77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9" t="s">
        <v>250</v>
      </c>
    </row>
    <row r="3" ht="28.5" customHeight="1" spans="1:10">
      <c r="A3" s="49" t="s">
        <v>251</v>
      </c>
      <c r="B3" s="28"/>
      <c r="C3" s="28"/>
      <c r="D3" s="28"/>
      <c r="E3" s="28"/>
      <c r="F3" s="50"/>
      <c r="G3" s="28"/>
      <c r="H3" s="50"/>
      <c r="I3" s="50"/>
      <c r="J3" s="28"/>
    </row>
    <row r="4" ht="15" customHeight="1" spans="1:10">
      <c r="A4" s="5" t="s">
        <v>2</v>
      </c>
      <c r="J4" s="110" t="s">
        <v>106</v>
      </c>
    </row>
    <row r="5" ht="14.25" customHeight="1" spans="1:10">
      <c r="A5" s="51" t="s">
        <v>252</v>
      </c>
      <c r="B5" s="51" t="s">
        <v>253</v>
      </c>
      <c r="C5" s="51" t="s">
        <v>254</v>
      </c>
      <c r="D5" s="51" t="s">
        <v>255</v>
      </c>
      <c r="E5" s="51" t="s">
        <v>256</v>
      </c>
      <c r="F5" s="52" t="s">
        <v>257</v>
      </c>
      <c r="G5" s="51" t="s">
        <v>258</v>
      </c>
      <c r="H5" s="52" t="s">
        <v>259</v>
      </c>
      <c r="I5" s="52" t="s">
        <v>260</v>
      </c>
      <c r="J5" s="51" t="s">
        <v>261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25" customHeight="1" spans="1:10">
      <c r="A7" s="113" t="s">
        <v>46</v>
      </c>
      <c r="B7" s="114"/>
      <c r="C7" s="114"/>
      <c r="D7" s="114"/>
      <c r="E7" s="115"/>
      <c r="F7" s="116"/>
      <c r="G7" s="115"/>
      <c r="H7" s="116"/>
      <c r="I7" s="116"/>
      <c r="J7" s="115"/>
    </row>
    <row r="8" ht="25" customHeight="1" spans="1:10">
      <c r="A8" s="113" t="s">
        <v>232</v>
      </c>
      <c r="B8" s="117" t="s">
        <v>262</v>
      </c>
      <c r="C8" s="117" t="s">
        <v>263</v>
      </c>
      <c r="D8" s="117" t="s">
        <v>264</v>
      </c>
      <c r="E8" s="113" t="s">
        <v>265</v>
      </c>
      <c r="F8" s="117" t="s">
        <v>266</v>
      </c>
      <c r="G8" s="113" t="s">
        <v>267</v>
      </c>
      <c r="H8" s="117" t="s">
        <v>268</v>
      </c>
      <c r="I8" s="117" t="s">
        <v>269</v>
      </c>
      <c r="J8" s="113" t="s">
        <v>265</v>
      </c>
    </row>
    <row r="9" ht="25" customHeight="1" spans="1:10">
      <c r="A9" s="113" t="s">
        <v>232</v>
      </c>
      <c r="B9" s="117" t="s">
        <v>262</v>
      </c>
      <c r="C9" s="117" t="s">
        <v>263</v>
      </c>
      <c r="D9" s="117" t="s">
        <v>264</v>
      </c>
      <c r="E9" s="113" t="s">
        <v>270</v>
      </c>
      <c r="F9" s="117" t="s">
        <v>266</v>
      </c>
      <c r="G9" s="113" t="s">
        <v>271</v>
      </c>
      <c r="H9" s="117" t="s">
        <v>268</v>
      </c>
      <c r="I9" s="117" t="s">
        <v>269</v>
      </c>
      <c r="J9" s="113" t="s">
        <v>270</v>
      </c>
    </row>
    <row r="10" ht="25" customHeight="1" spans="1:10">
      <c r="A10" s="113" t="s">
        <v>232</v>
      </c>
      <c r="B10" s="117" t="s">
        <v>262</v>
      </c>
      <c r="C10" s="117" t="s">
        <v>263</v>
      </c>
      <c r="D10" s="117" t="s">
        <v>272</v>
      </c>
      <c r="E10" s="113" t="s">
        <v>273</v>
      </c>
      <c r="F10" s="117" t="s">
        <v>274</v>
      </c>
      <c r="G10" s="113" t="s">
        <v>100</v>
      </c>
      <c r="H10" s="117" t="s">
        <v>275</v>
      </c>
      <c r="I10" s="117" t="s">
        <v>269</v>
      </c>
      <c r="J10" s="113" t="s">
        <v>273</v>
      </c>
    </row>
    <row r="11" ht="25" customHeight="1" spans="1:10">
      <c r="A11" s="113" t="s">
        <v>232</v>
      </c>
      <c r="B11" s="117" t="s">
        <v>262</v>
      </c>
      <c r="C11" s="117" t="s">
        <v>263</v>
      </c>
      <c r="D11" s="117" t="s">
        <v>272</v>
      </c>
      <c r="E11" s="113" t="s">
        <v>276</v>
      </c>
      <c r="F11" s="117" t="s">
        <v>277</v>
      </c>
      <c r="G11" s="113" t="s">
        <v>278</v>
      </c>
      <c r="H11" s="117" t="s">
        <v>279</v>
      </c>
      <c r="I11" s="117" t="s">
        <v>269</v>
      </c>
      <c r="J11" s="113" t="s">
        <v>276</v>
      </c>
    </row>
    <row r="12" ht="25" customHeight="1" spans="1:10">
      <c r="A12" s="113" t="s">
        <v>232</v>
      </c>
      <c r="B12" s="117" t="s">
        <v>262</v>
      </c>
      <c r="C12" s="117" t="s">
        <v>280</v>
      </c>
      <c r="D12" s="117" t="s">
        <v>281</v>
      </c>
      <c r="E12" s="113" t="s">
        <v>282</v>
      </c>
      <c r="F12" s="117" t="s">
        <v>266</v>
      </c>
      <c r="G12" s="113" t="s">
        <v>267</v>
      </c>
      <c r="H12" s="117" t="s">
        <v>283</v>
      </c>
      <c r="I12" s="117" t="s">
        <v>284</v>
      </c>
      <c r="J12" s="113" t="s">
        <v>282</v>
      </c>
    </row>
    <row r="13" ht="25" customHeight="1" spans="1:10">
      <c r="A13" s="113" t="s">
        <v>232</v>
      </c>
      <c r="B13" s="117" t="s">
        <v>262</v>
      </c>
      <c r="C13" s="117" t="s">
        <v>280</v>
      </c>
      <c r="D13" s="117" t="s">
        <v>281</v>
      </c>
      <c r="E13" s="113" t="s">
        <v>285</v>
      </c>
      <c r="F13" s="117" t="s">
        <v>266</v>
      </c>
      <c r="G13" s="113" t="s">
        <v>267</v>
      </c>
      <c r="H13" s="117" t="s">
        <v>283</v>
      </c>
      <c r="I13" s="117" t="s">
        <v>269</v>
      </c>
      <c r="J13" s="113" t="s">
        <v>285</v>
      </c>
    </row>
    <row r="14" ht="25" customHeight="1" spans="1:10">
      <c r="A14" s="113" t="s">
        <v>232</v>
      </c>
      <c r="B14" s="117" t="s">
        <v>262</v>
      </c>
      <c r="C14" s="117" t="s">
        <v>280</v>
      </c>
      <c r="D14" s="117" t="s">
        <v>281</v>
      </c>
      <c r="E14" s="113" t="s">
        <v>286</v>
      </c>
      <c r="F14" s="117" t="s">
        <v>266</v>
      </c>
      <c r="G14" s="113" t="s">
        <v>287</v>
      </c>
      <c r="H14" s="117" t="s">
        <v>283</v>
      </c>
      <c r="I14" s="117" t="s">
        <v>269</v>
      </c>
      <c r="J14" s="113" t="s">
        <v>286</v>
      </c>
    </row>
    <row r="15" ht="25" customHeight="1" spans="1:10">
      <c r="A15" s="113" t="s">
        <v>232</v>
      </c>
      <c r="B15" s="117" t="s">
        <v>262</v>
      </c>
      <c r="C15" s="117" t="s">
        <v>280</v>
      </c>
      <c r="D15" s="117" t="s">
        <v>288</v>
      </c>
      <c r="E15" s="113" t="s">
        <v>289</v>
      </c>
      <c r="F15" s="117" t="s">
        <v>290</v>
      </c>
      <c r="G15" s="113" t="s">
        <v>267</v>
      </c>
      <c r="H15" s="117" t="s">
        <v>283</v>
      </c>
      <c r="I15" s="117" t="s">
        <v>269</v>
      </c>
      <c r="J15" s="113" t="s">
        <v>289</v>
      </c>
    </row>
    <row r="16" ht="39" customHeight="1" spans="1:10">
      <c r="A16" s="113" t="s">
        <v>232</v>
      </c>
      <c r="B16" s="117" t="s">
        <v>262</v>
      </c>
      <c r="C16" s="117" t="s">
        <v>280</v>
      </c>
      <c r="D16" s="117" t="s">
        <v>288</v>
      </c>
      <c r="E16" s="113" t="s">
        <v>291</v>
      </c>
      <c r="F16" s="117" t="s">
        <v>266</v>
      </c>
      <c r="G16" s="113" t="s">
        <v>287</v>
      </c>
      <c r="H16" s="117" t="s">
        <v>283</v>
      </c>
      <c r="I16" s="117" t="s">
        <v>269</v>
      </c>
      <c r="J16" s="113" t="s">
        <v>291</v>
      </c>
    </row>
    <row r="17" ht="25" customHeight="1" spans="1:10">
      <c r="A17" s="113" t="s">
        <v>232</v>
      </c>
      <c r="B17" s="117" t="s">
        <v>262</v>
      </c>
      <c r="C17" s="117" t="s">
        <v>292</v>
      </c>
      <c r="D17" s="117" t="s">
        <v>293</v>
      </c>
      <c r="E17" s="113" t="s">
        <v>294</v>
      </c>
      <c r="F17" s="117" t="s">
        <v>266</v>
      </c>
      <c r="G17" s="113" t="s">
        <v>295</v>
      </c>
      <c r="H17" s="117" t="s">
        <v>283</v>
      </c>
      <c r="I17" s="117" t="s">
        <v>284</v>
      </c>
      <c r="J17" s="113" t="s">
        <v>294</v>
      </c>
    </row>
  </sheetData>
  <mergeCells count="4">
    <mergeCell ref="A3:J3"/>
    <mergeCell ref="A4:H4"/>
    <mergeCell ref="A8:A17"/>
    <mergeCell ref="B8:B17"/>
  </mergeCells>
  <printOptions horizontalCentered="1"/>
  <pageMargins left="0.156944444444444" right="0.156944444444444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</cp:lastModifiedBy>
  <dcterms:created xsi:type="dcterms:W3CDTF">2025-01-21T02:50:00Z</dcterms:created>
  <dcterms:modified xsi:type="dcterms:W3CDTF">2025-02-14T09:57:43Z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2052-12.1.0.19770</vt:lpwstr>
  </property>
</Properties>
</file>