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<sst xmlns="http://schemas.openxmlformats.org/spreadsheetml/2006/main" count="1070" uniqueCount="407">
  <si>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</si>
  <si>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</si>
  <si>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</si>
  <si>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</si>
  <si>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</si>
  <si>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</si>
  <si>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</si>
  <si>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</si>
  <si>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</si>
  <si>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</si>
  <si>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</si>
  <si>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</si>
  <si>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</si>
  <si>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</si>
  <si>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</si>
  <si>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</si>
  <si>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</si>
  <si>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</si>
  <si>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</si>
  <si>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</si>
  <si>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</si>
  <si>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</si>
  <si>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</si>
  <si>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</si>
  <si>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</si>
  <si>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</si>
  <si>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</si>
  <si>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</si>
  <si>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</si>
  <si>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</si>
  <si>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</si>
  <si>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</si>
  <si>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</si>
  <si>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</si>
  <si>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</si>
  <si>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</si>
  <si>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</si>
  <si>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</si>
  <si>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</si>
  <si>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</si>
  <si>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</si>
  <si>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</si>
  <si>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</si>
  <si>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</si>
  <si>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</si>
  <si>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</si>
  <si>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</si>
  <si>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</si>
  <si>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</si>
  <si>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</si>
  <si>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</si>
  <si>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</si>
  <si>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</si>
  <si>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</si>
  <si>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</si>
  <si>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</si>
  <si>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</si>
  <si>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</si>
  <si>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</si>
  <si>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</si>
  <si>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</si>
  <si>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</si>
  <si>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</si>
  <si>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131012</t>
  </si>
  <si>
    <t>玉溪市儿童医院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</si>
  <si>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</si>
  <si>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</si>
  <si>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</si>
  <si>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</si>
  <si>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</si>
  <si>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</si>
  <si>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</si>
  <si>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</si>
  <si>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</si>
  <si>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</si>
  <si>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</si>
  <si>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</si>
  <si>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</si>
  <si>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</si>
  <si>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20699</t>
  </si>
  <si>
    <t>2069999</t>
  </si>
  <si>
    <t>208</t>
  </si>
  <si>
    <t>20805</t>
  </si>
  <si>
    <t>2080502</t>
  </si>
  <si>
    <t>2080505</t>
  </si>
  <si>
    <t>210</t>
  </si>
  <si>
    <t>21001</t>
  </si>
  <si>
    <t>2100199</t>
  </si>
  <si>
    <t>21002</t>
  </si>
  <si>
    <t>2100207</t>
  </si>
  <si>
    <t>2100299</t>
  </si>
  <si>
    <t>21004</t>
  </si>
  <si>
    <t>2100408</t>
  </si>
  <si>
    <t>2100409</t>
  </si>
  <si>
    <t>21099</t>
  </si>
  <si>
    <t>2109999</t>
  </si>
  <si>
    <t>216</t>
  </si>
  <si>
    <t>21602</t>
  </si>
  <si>
    <t>2160250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</si>
  <si>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</si>
  <si>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</si>
  <si>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</si>
  <si>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</si>
  <si>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</si>
  <si>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</si>
  <si>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</si>
  <si>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</si>
  <si>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</si>
  <si>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</si>
  <si>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</si>
  <si>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</si>
  <si>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</si>
  <si>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</si>
  <si>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</si>
  <si>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</si>
  <si>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</si>
  <si>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</si>
  <si>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</si>
  <si>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</si>
  <si>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</si>
  <si>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</si>
  <si>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</si>
  <si>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</si>
  <si>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</si>
  <si>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</si>
  <si>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</si>
  <si>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</si>
  <si>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</si>
  <si>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</si>
  <si>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</si>
  <si>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</si>
  <si>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</si>
  <si>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</si>
  <si>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</si>
  <si>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</si>
  <si>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</si>
  <si>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</si>
  <si>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</si>
  <si>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</si>
  <si>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</si>
  <si>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</si>
  <si>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</si>
  <si>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</si>
  <si>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</si>
  <si>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530400221100000270693</t>
  </si>
  <si>
    <t>玉溪市儿童医院自有资金预算支出专项资金（工资类）</t>
  </si>
  <si>
    <t>儿童医院</t>
  </si>
  <si>
    <t>30101</t>
  </si>
  <si>
    <t>基本工资</t>
  </si>
  <si>
    <t>530400241100002073343</t>
  </si>
  <si>
    <t>编外临聘人员经费</t>
  </si>
  <si>
    <t>事业运行</t>
  </si>
  <si>
    <t>30199</t>
  </si>
  <si>
    <t>其他工资福利支出</t>
  </si>
  <si>
    <t>530400241100002359791</t>
  </si>
  <si>
    <t>编内人员养老保险经费</t>
  </si>
  <si>
    <t>机关事业单位基本养老保险缴费支出</t>
  </si>
  <si>
    <t>30108</t>
  </si>
  <si>
    <t>机关事业单位基本养老保险缴费</t>
  </si>
  <si>
    <t>530400241100002387762</t>
  </si>
  <si>
    <t>退休人员生活补助经费</t>
  </si>
  <si>
    <t>事业单位离退休</t>
  </si>
  <si>
    <t>30305</t>
  </si>
  <si>
    <t>生活补助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</si>
  <si>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</si>
  <si>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</si>
  <si>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</si>
  <si>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</si>
  <si>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</si>
  <si>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</si>
  <si>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</si>
  <si>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玉溪市儿童医院自有资金预算支出专项资金</t>
  </si>
  <si>
    <t>事业发展类</t>
  </si>
  <si>
    <t>530400221100000273071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</si>
  <si>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</si>
  <si>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</si>
  <si>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</si>
  <si>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</si>
  <si>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</si>
  <si>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</si>
  <si>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</si>
  <si>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</si>
  <si>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</si>
  <si>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</si>
  <si>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</si>
  <si>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</si>
  <si>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</si>
  <si>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</si>
  <si>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</si>
  <si>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</si>
  <si>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</si>
  <si>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</si>
  <si>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</si>
  <si>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</si>
  <si>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</si>
  <si>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</si>
  <si>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</si>
  <si>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</si>
  <si>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</si>
  <si>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</si>
  <si>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</si>
  <si>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</si>
  <si>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</si>
  <si>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</si>
  <si>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</si>
  <si>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</si>
  <si>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</si>
  <si>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30240</t>
  </si>
  <si>
    <t>税金及附加费用</t>
  </si>
  <si>
    <t>30299</t>
  </si>
  <si>
    <t>其他商品和服务支出</t>
  </si>
  <si>
    <t>31002</t>
  </si>
  <si>
    <t>办公设备购置</t>
  </si>
  <si>
    <t>31003</t>
  </si>
  <si>
    <t>专用设备购置</t>
  </si>
  <si>
    <t>31013</t>
  </si>
  <si>
    <t>39999</t>
  </si>
  <si>
    <t>医疗服务与保障能力提升（公立医院综合改革）中央财政补助资金</t>
  </si>
  <si>
    <t>530400221100000799935</t>
  </si>
  <si>
    <t>其他公立医院支出</t>
  </si>
  <si>
    <t>31022</t>
  </si>
  <si>
    <t>无形资产购置</t>
  </si>
  <si>
    <t>医疗服务与保障能力（卫生健康人才培养培训）中央财政补助资金</t>
  </si>
  <si>
    <t>530400221100000815083</t>
  </si>
  <si>
    <t>其他卫生健康支出</t>
  </si>
  <si>
    <t>30399</t>
  </si>
  <si>
    <t>其他对个人和家庭的补助</t>
  </si>
  <si>
    <t>2023年基本公共卫生服务项目中央结算补助资金</t>
  </si>
  <si>
    <t>专项业务类</t>
  </si>
  <si>
    <t>530400231100002051308</t>
  </si>
  <si>
    <t>基本公共卫生服务</t>
  </si>
  <si>
    <t>2023年公立医院改革与高质量发展示范项目补助资金</t>
  </si>
  <si>
    <t>530400231100002332415</t>
  </si>
  <si>
    <t>31007</t>
  </si>
  <si>
    <t>信息网络及软件购置更新</t>
  </si>
  <si>
    <t>重大传染病防控中央补助资金</t>
  </si>
  <si>
    <t>530400241100002822933</t>
  </si>
  <si>
    <t>重大公共卫生服务</t>
  </si>
  <si>
    <t>30309</t>
  </si>
  <si>
    <t>奖励金</t>
  </si>
  <si>
    <t>医疗服务与保障能力提升（公立医院综合改革）中央预算补助（第二批）资金</t>
  </si>
  <si>
    <t>530400241100002986334</t>
  </si>
  <si>
    <t>其他卫生健康管理事务支出</t>
  </si>
  <si>
    <t>2024年疾控机构医疗服务与保障能力提升（医疗卫生机构能力建设、卫生健康人才培养）补助（第二批）资金</t>
  </si>
  <si>
    <t>530400241100002986523</t>
  </si>
  <si>
    <t>医疗服务与保障能力提升（卫生健康人才培养）结算资金</t>
  </si>
  <si>
    <t>530400241100003200342</t>
  </si>
  <si>
    <t>2024年基本公共卫生服务项目中央补助结算资金</t>
  </si>
  <si>
    <t>530400241100003259903</t>
  </si>
  <si>
    <t>2024年卫生健康事业发展省对下补助资金</t>
  </si>
  <si>
    <t>530400241100003262817</t>
  </si>
  <si>
    <t>2024年重大公共卫生服务补助资金</t>
  </si>
  <si>
    <t>530400241100003282513</t>
  </si>
  <si>
    <t>2024年医疗服务与保障能力提升（公立医院综合改革）结算补助资金</t>
  </si>
  <si>
    <t>530400241100003285406</t>
  </si>
  <si>
    <t>玉溪市儿童医院“白强”卫生行业专家工作站项目经费</t>
  </si>
  <si>
    <t>530400251100003851117</t>
  </si>
  <si>
    <t>其他科学技术支出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</si>
  <si>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</si>
  <si>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</si>
  <si>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</si>
  <si>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</si>
  <si>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</si>
  <si>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</si>
  <si>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</si>
  <si>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</si>
  <si>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</si>
  <si>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</si>
  <si>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</si>
  <si>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</si>
  <si>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</si>
  <si>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玉溪市儿童医院“白强”卫生行业专家工作站项目计划于2023年至2026年三年内，支付建站经费10万元，共计10万元。为专家及其团队在医院开展新技术、新项目、科研教学、进修学习等提供资金支持。</t>
  </si>
  <si>
    <t>产出指标</t>
  </si>
  <si>
    <t>数量指标</t>
  </si>
  <si>
    <t>邀请专家进行线上培训次数</t>
  </si>
  <si>
    <t>&gt;=</t>
  </si>
  <si>
    <t>1.00</t>
  </si>
  <si>
    <t>次/年</t>
  </si>
  <si>
    <t>定量指标</t>
  </si>
  <si>
    <t>反应专家进行线上培训次数情况</t>
  </si>
  <si>
    <t>专家及其团队到访医院指导工作</t>
  </si>
  <si>
    <t>反应专家及其团队到访医院指导工作次数情况</t>
  </si>
  <si>
    <t>质量指标</t>
  </si>
  <si>
    <t>学员培训出勤率</t>
  </si>
  <si>
    <t>=</t>
  </si>
  <si>
    <t>100</t>
  </si>
  <si>
    <t>%</t>
  </si>
  <si>
    <t>反应参加培训的学员出勤率是否达到100%</t>
  </si>
  <si>
    <t>时效指标</t>
  </si>
  <si>
    <t>资金执行完成时限</t>
  </si>
  <si>
    <t>&lt;=</t>
  </si>
  <si>
    <t>年</t>
  </si>
  <si>
    <t>反应资金执行时间情况</t>
  </si>
  <si>
    <t>效益指标</t>
  </si>
  <si>
    <t>社会效益</t>
  </si>
  <si>
    <t>对医院专业学科能力建设提升</t>
  </si>
  <si>
    <t>提高</t>
  </si>
  <si>
    <t>定性指标</t>
  </si>
  <si>
    <t>反应建设专家工作站后，医院专业学科能力建设的提升情况。</t>
  </si>
  <si>
    <t>满意度指标</t>
  </si>
  <si>
    <t>服务对象满意度</t>
  </si>
  <si>
    <t>培训学员满意度</t>
  </si>
  <si>
    <t>90</t>
  </si>
  <si>
    <t>反应参加培训学员的满意程度</t>
  </si>
  <si>
    <t>合理确定医院运营费用，确保医院健康有序运转，提升医疗服务质量水平，保障医院可持续发展。</t>
  </si>
  <si>
    <t>预算编制工作职工知悉率</t>
  </si>
  <si>
    <t>职工知悉率100%</t>
  </si>
  <si>
    <t>预算编制准确率</t>
  </si>
  <si>
    <t>85</t>
  </si>
  <si>
    <t>预算编制准确率达到85%以上</t>
  </si>
  <si>
    <t>项目时间</t>
  </si>
  <si>
    <t>项目时间为2022年全年</t>
  </si>
  <si>
    <t>提升医疗服务质量</t>
  </si>
  <si>
    <t>有效提升</t>
  </si>
  <si>
    <t>医院医疗服务质量得到提升</t>
  </si>
  <si>
    <t>患者满意度</t>
  </si>
  <si>
    <t>患者满意度达到85%以上</t>
  </si>
  <si>
    <t>预算06表</t>
  </si>
  <si>
    <t>2025年部门政府性基金预算支出预算表</t>
  </si>
  <si>
    <t>单位:元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</si>
  <si>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</si>
  <si>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</si>
  <si>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</si>
  <si>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</si>
  <si>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</si>
  <si>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</si>
  <si>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</si>
  <si>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</si>
  <si>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</si>
  <si>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</si>
  <si>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</si>
  <si>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</si>
  <si>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</si>
  <si>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台式计算机</t>
  </si>
  <si>
    <t>元</t>
  </si>
  <si>
    <t>气道过敏反应测试系统采购</t>
  </si>
  <si>
    <t>安保服务费</t>
  </si>
  <si>
    <t>公务用车保险费</t>
  </si>
  <si>
    <t>保洁工程外包服务</t>
  </si>
  <si>
    <t>办公打印纸、复印纸采购服务采购</t>
  </si>
  <si>
    <t>公务用车维修费</t>
  </si>
  <si>
    <t>LED显示屏采购</t>
  </si>
  <si>
    <t>彩色喷墨打印机</t>
  </si>
  <si>
    <t>彩色激光打印机</t>
  </si>
  <si>
    <t>公务用车采购</t>
  </si>
  <si>
    <t>公务用车燃油费</t>
  </si>
  <si>
    <t>空调主机采购</t>
  </si>
  <si>
    <t>绿植养护租赁</t>
  </si>
  <si>
    <t>A4黑白打印机</t>
  </si>
  <si>
    <t>印刷用品采购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</si>
  <si>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</si>
  <si>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</si>
  <si>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</si>
  <si>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</si>
  <si>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</si>
  <si>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</si>
  <si>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</si>
  <si>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</si>
  <si>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</si>
  <si>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</si>
  <si>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</si>
  <si>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</si>
  <si>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</si>
  <si>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</si>
  <si>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</si>
  <si>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</si>
  <si>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</si>
  <si>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</si>
  <si>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</si>
  <si>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</si>
  <si>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</si>
  <si>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</si>
  <si>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</si>
  <si>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</si>
  <si>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</si>
  <si>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</si>
  <si>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</si>
  <si>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</si>
  <si>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</si>
  <si>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</si>
  <si>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</si>
  <si>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A02061804 空调机</t>
  </si>
  <si>
    <t>空调主机</t>
  </si>
  <si>
    <t>台</t>
  </si>
  <si>
    <t>A02021103 LED显示屏</t>
  </si>
  <si>
    <t>LED显示屏</t>
  </si>
  <si>
    <t>块</t>
  </si>
  <si>
    <t>A02370400 安全、检查、监视、报警设备</t>
  </si>
  <si>
    <t>安检系统</t>
  </si>
  <si>
    <t>套</t>
  </si>
  <si>
    <t>A02010105 台式计算机</t>
  </si>
  <si>
    <t>A02021004 A4彩色打印机</t>
  </si>
  <si>
    <t>A4彩色喷墨打印机</t>
  </si>
  <si>
    <t>A02021003 A4黑白打印机</t>
  </si>
  <si>
    <t>A4彩色激光打印机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</si>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</sst>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yyyy/mm/dd"/>
    <numFmt numFmtId="179" formatCode="#,##0;\-#,##0;;@"/>
    <numFmt numFmtId="180" formatCode="hh:mm:ss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77" fontId="11" fillId="0" borderId="7">
      <alignment horizontal="right"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8" fontId="11" fillId="0" borderId="7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8" applyNumberFormat="0" applyAlignment="0" applyProtection="0">
      <alignment vertical="center"/>
    </xf>
    <xf numFmtId="0" fontId="35" fillId="11" borderId="14" applyNumberFormat="0" applyAlignment="0" applyProtection="0">
      <alignment vertical="center"/>
    </xf>
    <xf numFmtId="0" fontId="36" fillId="12" borderId="1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0" fontId="11" fillId="0" borderId="7">
      <alignment horizontal="right"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80" fontId="11" fillId="0" borderId="7">
      <alignment horizontal="right" vertical="center"/>
    </xf>
    <xf numFmtId="179" fontId="11" fillId="0" borderId="7">
      <alignment horizontal="right" vertical="center"/>
    </xf>
  </cellStyleXfs>
  <cellXfs count="165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3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3" applyNumberFormat="1" applyFont="1" applyBorder="1" applyAlignment="1">
      <alignment horizontal="right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79" fontId="11" fillId="0" borderId="7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49" fontId="7" fillId="0" borderId="7" xfId="53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79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6" fontId="7" fillId="0" borderId="7" xfId="54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1" fillId="0" borderId="7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>
      <alignment horizontal="left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176" fontId="11" fillId="0" borderId="7" xfId="53" applyNumberFormat="1" applyFont="1" applyBorder="1" applyAlignment="1">
      <alignment horizontal="right" vertical="center" wrapText="1"/>
    </xf>
    <xf numFmtId="179" fontId="11" fillId="0" borderId="7" xfId="56" applyNumberFormat="1" applyFont="1" applyBorder="1" applyAlignment="1">
      <alignment horizontal="center" vertical="center" wrapText="1"/>
    </xf>
    <xf numFmtId="49" fontId="20" fillId="0" borderId="7" xfId="53" applyNumberFormat="1" applyFont="1" applyBorder="1" applyAlignment="1">
      <alignment horizontal="right" vertical="center" wrapText="1"/>
    </xf>
    <xf numFmtId="49" fontId="11" fillId="0" borderId="10" xfId="53" applyNumberFormat="1" applyFont="1" applyBorder="1" applyAlignment="1">
      <alignment horizontal="right" vertical="center" wrapText="1"/>
    </xf>
    <xf numFmtId="49" fontId="11" fillId="0" borderId="7" xfId="53" applyNumberFormat="1" applyFont="1" applyBorder="1" applyAlignment="1">
      <alignment horizontal="left" vertical="center" wrapText="1" indent="2"/>
    </xf>
    <xf numFmtId="49" fontId="11" fillId="0" borderId="7" xfId="53" applyNumberFormat="1" applyFont="1" applyBorder="1" applyAlignment="1">
      <alignment horizontal="left" vertical="center" wrapText="1" indent="4"/>
    </xf>
    <xf numFmtId="49" fontId="21" fillId="0" borderId="7" xfId="0" applyNumberFormat="1" applyFont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21" fillId="0" borderId="7" xfId="53" applyNumberFormat="1" applyFont="1" applyBorder="1">
      <alignment horizontal="left" vertical="center" wrapText="1"/>
    </xf>
    <xf numFmtId="176" fontId="11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left" vertical="center"/>
    </xf>
    <xf numFmtId="176" fontId="11" fillId="0" borderId="7" xfId="54" applyNumberFormat="1" applyFont="1" applyBorder="1">
      <alignment horizontal="right" vertical="center"/>
    </xf>
    <xf numFmtId="176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tabSelected="1" workbookViewId="0">
      <selection activeCell="C25" sqref="C25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6" t="s">
        <v>0</v>
      </c>
      <c r="B1" s="157"/>
      <c r="C1" s="157"/>
      <c r="D1" s="157"/>
    </row>
    <row r="2" ht="28.5" customHeight="1" spans="1:4">
      <c r="A2" s="158" t="s">
        <v>1</v>
      </c>
      <c r="B2" s="158"/>
      <c r="C2" s="158"/>
      <c r="D2" s="158"/>
    </row>
    <row r="3" ht="18.75" customHeight="1" spans="1:4">
      <c r="A3" s="148" t="str">
        <f>"单位名称："&amp;"玉溪市儿童医院"</f>
        <v>单位名称：玉溪市儿童医院</v>
      </c>
      <c r="B3" s="148"/>
      <c r="C3" s="148"/>
      <c r="D3" s="146" t="s">
        <v>2</v>
      </c>
    </row>
    <row r="4" ht="18.75" customHeight="1" spans="1:4">
      <c r="A4" s="149" t="s">
        <v>3</v>
      </c>
      <c r="B4" s="149"/>
      <c r="C4" s="149" t="s">
        <v>4</v>
      </c>
      <c r="D4" s="149"/>
    </row>
    <row r="5" ht="18.75" customHeight="1" spans="1:4">
      <c r="A5" s="149" t="s">
        <v>5</v>
      </c>
      <c r="B5" s="149" t="s">
        <v>6</v>
      </c>
      <c r="C5" s="149" t="s">
        <v>7</v>
      </c>
      <c r="D5" s="149" t="s">
        <v>6</v>
      </c>
    </row>
    <row r="6" ht="18.75" customHeight="1" spans="1:4">
      <c r="A6" s="148" t="s">
        <v>8</v>
      </c>
      <c r="B6" s="162">
        <v>1600000</v>
      </c>
      <c r="C6" s="163" t="str">
        <f>"一"&amp;"、"&amp;"科学技术支出"</f>
        <v>一、科学技术支出</v>
      </c>
      <c r="D6" s="162">
        <v>100000</v>
      </c>
    </row>
    <row r="7" ht="18.75" customHeight="1" spans="1:4">
      <c r="A7" s="148" t="s">
        <v>9</v>
      </c>
      <c r="B7" s="162"/>
      <c r="C7" s="163" t="str">
        <f>"二"&amp;"、"&amp;"社会保障和就业支出"</f>
        <v>二、社会保障和就业支出</v>
      </c>
      <c r="D7" s="162">
        <v>1500000</v>
      </c>
    </row>
    <row r="8" ht="18.75" customHeight="1" spans="1:4">
      <c r="A8" s="148" t="s">
        <v>10</v>
      </c>
      <c r="B8" s="162"/>
      <c r="C8" s="163" t="str">
        <f>"三"&amp;"、"&amp;"卫生健康支出"</f>
        <v>三、卫生健康支出</v>
      </c>
      <c r="D8" s="162">
        <v>126403999.78</v>
      </c>
    </row>
    <row r="9" ht="18.75" customHeight="1" spans="1:4">
      <c r="A9" s="148" t="s">
        <v>11</v>
      </c>
      <c r="B9" s="162"/>
      <c r="C9" s="163" t="str">
        <f>"四"&amp;"、"&amp;"商业服务业等支出"</f>
        <v>四、商业服务业等支出</v>
      </c>
      <c r="D9" s="162">
        <v>23442024</v>
      </c>
    </row>
    <row r="10" ht="18.75" customHeight="1" spans="1:4">
      <c r="A10" s="148" t="s">
        <v>12</v>
      </c>
      <c r="B10" s="162">
        <v>138602448.07</v>
      </c>
      <c r="C10" s="148"/>
      <c r="D10" s="148"/>
    </row>
    <row r="11" ht="18.75" customHeight="1" spans="1:4">
      <c r="A11" s="148" t="s">
        <v>13</v>
      </c>
      <c r="B11" s="162">
        <v>138602448.07</v>
      </c>
      <c r="C11" s="148"/>
      <c r="D11" s="148"/>
    </row>
    <row r="12" ht="18.75" customHeight="1" spans="1:4">
      <c r="A12" s="148" t="s">
        <v>14</v>
      </c>
      <c r="B12" s="162"/>
      <c r="C12" s="148"/>
      <c r="D12" s="148"/>
    </row>
    <row r="13" ht="18.75" customHeight="1" spans="1:4">
      <c r="A13" s="148" t="s">
        <v>15</v>
      </c>
      <c r="B13" s="162"/>
      <c r="C13" s="148"/>
      <c r="D13" s="148"/>
    </row>
    <row r="14" ht="18.75" customHeight="1" spans="1:4">
      <c r="A14" s="148" t="s">
        <v>16</v>
      </c>
      <c r="B14" s="162"/>
      <c r="C14" s="148"/>
      <c r="D14" s="148"/>
    </row>
    <row r="15" ht="18.75" customHeight="1" spans="1:4">
      <c r="A15" s="148" t="s">
        <v>17</v>
      </c>
      <c r="B15" s="162"/>
      <c r="C15" s="148"/>
      <c r="D15" s="148"/>
    </row>
    <row r="16" ht="18.75" customHeight="1" spans="1:4">
      <c r="A16" s="164" t="s">
        <v>18</v>
      </c>
      <c r="B16" s="162">
        <v>140202448.07</v>
      </c>
      <c r="C16" s="164" t="s">
        <v>19</v>
      </c>
      <c r="D16" s="162">
        <v>151446023.78</v>
      </c>
    </row>
    <row r="17" ht="18.75" customHeight="1" spans="1:4">
      <c r="A17" s="159" t="s">
        <v>20</v>
      </c>
      <c r="B17" s="148"/>
      <c r="C17" s="159" t="s">
        <v>21</v>
      </c>
      <c r="D17" s="148"/>
    </row>
    <row r="18" ht="18.75" customHeight="1" spans="1:4">
      <c r="A18" s="59" t="s">
        <v>22</v>
      </c>
      <c r="B18" s="162">
        <v>11243575.71</v>
      </c>
      <c r="C18" s="59" t="s">
        <v>22</v>
      </c>
      <c r="D18" s="162"/>
    </row>
    <row r="19" ht="18.75" customHeight="1" spans="1:4">
      <c r="A19" s="59" t="s">
        <v>23</v>
      </c>
      <c r="B19" s="162"/>
      <c r="C19" s="59" t="s">
        <v>23</v>
      </c>
      <c r="D19" s="162"/>
    </row>
    <row r="20" ht="18.75" customHeight="1" spans="1:4">
      <c r="A20" s="164" t="s">
        <v>24</v>
      </c>
      <c r="B20" s="162">
        <v>151446023.78</v>
      </c>
      <c r="C20" s="164" t="s">
        <v>25</v>
      </c>
      <c r="D20" s="162">
        <v>151446023.78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tabSelected="1" workbookViewId="0">
      <selection activeCell="C25" sqref="C25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53" t="s">
        <v>26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ht="28.5" customHeight="1" spans="1:19">
      <c r="A2" s="147" t="s">
        <v>27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ht="20.25" customHeight="1" spans="1:19">
      <c r="A3" s="148" t="str">
        <f>"单位名称："&amp;"玉溪市儿童医院"</f>
        <v>单位名称：玉溪市儿童医院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54"/>
      <c r="M3" s="154"/>
      <c r="N3" s="154"/>
      <c r="O3" s="154"/>
      <c r="P3" s="154"/>
      <c r="Q3" s="154"/>
      <c r="R3" s="154"/>
      <c r="S3" s="154" t="s">
        <v>2</v>
      </c>
    </row>
    <row r="4" ht="27" customHeight="1" spans="1:19">
      <c r="A4" s="149" t="s">
        <v>28</v>
      </c>
      <c r="B4" s="149" t="s">
        <v>29</v>
      </c>
      <c r="C4" s="149" t="s">
        <v>30</v>
      </c>
      <c r="D4" s="149" t="s">
        <v>31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 t="s">
        <v>20</v>
      </c>
      <c r="P4" s="149"/>
      <c r="Q4" s="149"/>
      <c r="R4" s="149"/>
      <c r="S4" s="149"/>
    </row>
    <row r="5" ht="27" customHeight="1" spans="1:19">
      <c r="A5" s="149"/>
      <c r="B5" s="149"/>
      <c r="C5" s="149"/>
      <c r="D5" s="149" t="s">
        <v>32</v>
      </c>
      <c r="E5" s="149" t="s">
        <v>33</v>
      </c>
      <c r="F5" s="149" t="s">
        <v>34</v>
      </c>
      <c r="G5" s="149" t="s">
        <v>35</v>
      </c>
      <c r="H5" s="149" t="s">
        <v>36</v>
      </c>
      <c r="I5" s="149" t="s">
        <v>37</v>
      </c>
      <c r="J5" s="149"/>
      <c r="K5" s="149"/>
      <c r="L5" s="149"/>
      <c r="M5" s="149"/>
      <c r="N5" s="149"/>
      <c r="O5" s="149" t="s">
        <v>32</v>
      </c>
      <c r="P5" s="149" t="s">
        <v>33</v>
      </c>
      <c r="Q5" s="149" t="s">
        <v>34</v>
      </c>
      <c r="R5" s="149" t="s">
        <v>35</v>
      </c>
      <c r="S5" s="149" t="s">
        <v>38</v>
      </c>
    </row>
    <row r="6" ht="27" customHeight="1" spans="1:19">
      <c r="A6" s="149"/>
      <c r="B6" s="149"/>
      <c r="C6" s="149"/>
      <c r="D6" s="149"/>
      <c r="E6" s="149"/>
      <c r="F6" s="149"/>
      <c r="G6" s="149"/>
      <c r="H6" s="149"/>
      <c r="I6" s="149" t="s">
        <v>32</v>
      </c>
      <c r="J6" s="149" t="s">
        <v>39</v>
      </c>
      <c r="K6" s="149" t="s">
        <v>40</v>
      </c>
      <c r="L6" s="149" t="s">
        <v>41</v>
      </c>
      <c r="M6" s="149" t="s">
        <v>42</v>
      </c>
      <c r="N6" s="149" t="s">
        <v>43</v>
      </c>
      <c r="O6" s="149"/>
      <c r="P6" s="149"/>
      <c r="Q6" s="149"/>
      <c r="R6" s="149"/>
      <c r="S6" s="149"/>
    </row>
    <row r="7" ht="20.25" customHeight="1" spans="1:19">
      <c r="A7" s="152" t="s">
        <v>44</v>
      </c>
      <c r="B7" s="152" t="s">
        <v>45</v>
      </c>
      <c r="C7" s="152" t="s">
        <v>46</v>
      </c>
      <c r="D7" s="152" t="s">
        <v>47</v>
      </c>
      <c r="E7" s="152" t="s">
        <v>48</v>
      </c>
      <c r="F7" s="152" t="s">
        <v>49</v>
      </c>
      <c r="G7" s="152" t="s">
        <v>50</v>
      </c>
      <c r="H7" s="152" t="s">
        <v>51</v>
      </c>
      <c r="I7" s="152" t="s">
        <v>52</v>
      </c>
      <c r="J7" s="152" t="s">
        <v>53</v>
      </c>
      <c r="K7" s="152" t="s">
        <v>54</v>
      </c>
      <c r="L7" s="152" t="s">
        <v>55</v>
      </c>
      <c r="M7" s="152" t="s">
        <v>56</v>
      </c>
      <c r="N7" s="152" t="s">
        <v>57</v>
      </c>
      <c r="O7" s="152" t="s">
        <v>58</v>
      </c>
      <c r="P7" s="152" t="s">
        <v>59</v>
      </c>
      <c r="Q7" s="152" t="s">
        <v>60</v>
      </c>
      <c r="R7" s="152" t="s">
        <v>61</v>
      </c>
      <c r="S7" s="152" t="s">
        <v>62</v>
      </c>
    </row>
    <row r="8" ht="20.25" customHeight="1" spans="1:19">
      <c r="A8" s="148" t="s">
        <v>63</v>
      </c>
      <c r="B8" s="148" t="s">
        <v>64</v>
      </c>
      <c r="C8" s="151">
        <v>151446023.78</v>
      </c>
      <c r="D8" s="151">
        <v>140202448.07</v>
      </c>
      <c r="E8" s="62">
        <v>1600000</v>
      </c>
      <c r="F8" s="62"/>
      <c r="G8" s="62"/>
      <c r="H8" s="62"/>
      <c r="I8" s="62">
        <v>138602448.07</v>
      </c>
      <c r="J8" s="62">
        <v>138602448.07</v>
      </c>
      <c r="K8" s="62"/>
      <c r="L8" s="62"/>
      <c r="M8" s="62"/>
      <c r="N8" s="62"/>
      <c r="O8" s="151">
        <v>11243575.71</v>
      </c>
      <c r="P8" s="151">
        <v>11243575.71</v>
      </c>
      <c r="Q8" s="151"/>
      <c r="R8" s="151"/>
      <c r="S8" s="151"/>
    </row>
    <row r="9" ht="20.25" customHeight="1" spans="1:19">
      <c r="A9" s="150" t="s">
        <v>30</v>
      </c>
      <c r="B9" s="148"/>
      <c r="C9" s="151">
        <v>151446023.78</v>
      </c>
      <c r="D9" s="151">
        <v>140202448.07</v>
      </c>
      <c r="E9" s="151">
        <v>1600000</v>
      </c>
      <c r="F9" s="151"/>
      <c r="G9" s="151"/>
      <c r="H9" s="151"/>
      <c r="I9" s="151">
        <v>138602448.07</v>
      </c>
      <c r="J9" s="151">
        <v>138602448.07</v>
      </c>
      <c r="K9" s="151"/>
      <c r="L9" s="151"/>
      <c r="M9" s="151"/>
      <c r="N9" s="151"/>
      <c r="O9" s="151">
        <v>11243575.71</v>
      </c>
      <c r="P9" s="151">
        <v>11243575.71</v>
      </c>
      <c r="Q9" s="151"/>
      <c r="R9" s="151"/>
      <c r="S9" s="151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tabSelected="1" topLeftCell="B1" workbookViewId="0">
      <selection activeCell="C25" sqref="C25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53" t="s">
        <v>65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ht="28.5" customHeight="1" spans="1:15">
      <c r="A2" s="147" t="s">
        <v>66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ht="20.25" customHeight="1" spans="1:15">
      <c r="A3" s="148" t="str">
        <f>"单位名称："&amp;"玉溪市儿童医院"</f>
        <v>单位名称：玉溪市儿童医院</v>
      </c>
      <c r="B3" s="148"/>
      <c r="C3" s="148"/>
      <c r="D3" s="148"/>
      <c r="E3" s="148"/>
      <c r="F3" s="148"/>
      <c r="G3" s="148"/>
      <c r="H3" s="148"/>
      <c r="I3" s="148"/>
      <c r="J3" s="154"/>
      <c r="K3" s="154"/>
      <c r="L3" s="154"/>
      <c r="M3" s="154"/>
      <c r="N3" s="154"/>
      <c r="O3" s="154" t="s">
        <v>2</v>
      </c>
    </row>
    <row r="4" ht="27" customHeight="1" spans="1:15">
      <c r="A4" s="149" t="s">
        <v>67</v>
      </c>
      <c r="B4" s="149" t="s">
        <v>68</v>
      </c>
      <c r="C4" s="149" t="s">
        <v>30</v>
      </c>
      <c r="D4" s="149" t="s">
        <v>33</v>
      </c>
      <c r="E4" s="149"/>
      <c r="F4" s="149"/>
      <c r="G4" s="149" t="s">
        <v>34</v>
      </c>
      <c r="H4" s="149" t="s">
        <v>35</v>
      </c>
      <c r="I4" s="149" t="s">
        <v>69</v>
      </c>
      <c r="J4" s="149" t="s">
        <v>70</v>
      </c>
      <c r="K4" s="149"/>
      <c r="L4" s="149"/>
      <c r="M4" s="149"/>
      <c r="N4" s="149"/>
      <c r="O4" s="149"/>
    </row>
    <row r="5" ht="27" customHeight="1" spans="1:15">
      <c r="A5" s="149"/>
      <c r="B5" s="149"/>
      <c r="C5" s="149"/>
      <c r="D5" s="149" t="s">
        <v>32</v>
      </c>
      <c r="E5" s="149" t="s">
        <v>71</v>
      </c>
      <c r="F5" s="149" t="s">
        <v>72</v>
      </c>
      <c r="G5" s="149"/>
      <c r="H5" s="149"/>
      <c r="I5" s="149"/>
      <c r="J5" s="149" t="s">
        <v>32</v>
      </c>
      <c r="K5" s="149" t="s">
        <v>73</v>
      </c>
      <c r="L5" s="149" t="s">
        <v>74</v>
      </c>
      <c r="M5" s="149" t="s">
        <v>75</v>
      </c>
      <c r="N5" s="149" t="s">
        <v>76</v>
      </c>
      <c r="O5" s="149" t="s">
        <v>77</v>
      </c>
    </row>
    <row r="6" ht="20.25" customHeight="1" spans="1:15">
      <c r="A6" s="152" t="s">
        <v>44</v>
      </c>
      <c r="B6" s="152" t="s">
        <v>45</v>
      </c>
      <c r="C6" s="152" t="s">
        <v>46</v>
      </c>
      <c r="D6" s="152" t="s">
        <v>47</v>
      </c>
      <c r="E6" s="152" t="s">
        <v>48</v>
      </c>
      <c r="F6" s="152" t="s">
        <v>49</v>
      </c>
      <c r="G6" s="152" t="s">
        <v>50</v>
      </c>
      <c r="H6" s="152" t="s">
        <v>51</v>
      </c>
      <c r="I6" s="152" t="s">
        <v>52</v>
      </c>
      <c r="J6" s="152" t="s">
        <v>53</v>
      </c>
      <c r="K6" s="152" t="s">
        <v>54</v>
      </c>
      <c r="L6" s="152" t="s">
        <v>55</v>
      </c>
      <c r="M6" s="152" t="s">
        <v>56</v>
      </c>
      <c r="N6" s="152" t="s">
        <v>57</v>
      </c>
      <c r="O6" s="152" t="s">
        <v>58</v>
      </c>
    </row>
    <row r="7" ht="20.25" customHeight="1" spans="1:15">
      <c r="A7" s="148" t="s">
        <v>78</v>
      </c>
      <c r="B7" s="148" t="str">
        <f>"        "&amp;"科学技术支出"</f>
        <v>        科学技术支出</v>
      </c>
      <c r="C7" s="62">
        <v>100000</v>
      </c>
      <c r="D7" s="62">
        <v>100000</v>
      </c>
      <c r="E7" s="62"/>
      <c r="F7" s="62">
        <v>100000</v>
      </c>
      <c r="G7" s="62"/>
      <c r="H7" s="62"/>
      <c r="I7" s="62"/>
      <c r="J7" s="62"/>
      <c r="K7" s="62"/>
      <c r="L7" s="62"/>
      <c r="M7" s="62"/>
      <c r="N7" s="62"/>
      <c r="O7" s="62"/>
    </row>
    <row r="8" ht="20.25" customHeight="1" spans="1:15">
      <c r="A8" s="155" t="s">
        <v>79</v>
      </c>
      <c r="B8" s="155" t="str">
        <f>"        "&amp;"其他科学技术支出"</f>
        <v>        其他科学技术支出</v>
      </c>
      <c r="C8" s="62">
        <v>100000</v>
      </c>
      <c r="D8" s="62">
        <v>100000</v>
      </c>
      <c r="E8" s="62"/>
      <c r="F8" s="62">
        <v>100000</v>
      </c>
      <c r="G8" s="62"/>
      <c r="H8" s="62"/>
      <c r="I8" s="62"/>
      <c r="J8" s="62"/>
      <c r="K8" s="62"/>
      <c r="L8" s="62"/>
      <c r="M8" s="62"/>
      <c r="N8" s="62"/>
      <c r="O8" s="62"/>
    </row>
    <row r="9" ht="20.25" customHeight="1" spans="1:15">
      <c r="A9" s="156" t="s">
        <v>80</v>
      </c>
      <c r="B9" s="156" t="str">
        <f>"        "&amp;"其他科学技术支出"</f>
        <v>        其他科学技术支出</v>
      </c>
      <c r="C9" s="62">
        <v>100000</v>
      </c>
      <c r="D9" s="62">
        <v>100000</v>
      </c>
      <c r="E9" s="62"/>
      <c r="F9" s="62">
        <v>100000</v>
      </c>
      <c r="G9" s="62"/>
      <c r="H9" s="62"/>
      <c r="I9" s="62"/>
      <c r="J9" s="62"/>
      <c r="K9" s="62"/>
      <c r="L9" s="62"/>
      <c r="M9" s="62"/>
      <c r="N9" s="62"/>
      <c r="O9" s="62"/>
    </row>
    <row r="10" ht="20.25" customHeight="1" spans="1:15">
      <c r="A10" s="148" t="s">
        <v>81</v>
      </c>
      <c r="B10" s="148" t="str">
        <f>"        "&amp;"社会保障和就业支出"</f>
        <v>        社会保障和就业支出</v>
      </c>
      <c r="C10" s="62">
        <v>1500000</v>
      </c>
      <c r="D10" s="62">
        <v>1500000</v>
      </c>
      <c r="E10" s="62">
        <v>1500000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ht="20.25" customHeight="1" spans="1:15">
      <c r="A11" s="155" t="s">
        <v>82</v>
      </c>
      <c r="B11" s="155" t="str">
        <f>"        "&amp;"行政事业单位养老支出"</f>
        <v>        行政事业单位养老支出</v>
      </c>
      <c r="C11" s="62">
        <v>1500000</v>
      </c>
      <c r="D11" s="62">
        <v>1500000</v>
      </c>
      <c r="E11" s="62">
        <v>1500000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ht="20.25" customHeight="1" spans="1:15">
      <c r="A12" s="156" t="s">
        <v>83</v>
      </c>
      <c r="B12" s="156" t="str">
        <f>"        "&amp;"事业单位离退休"</f>
        <v>        事业单位离退休</v>
      </c>
      <c r="C12" s="62">
        <v>237600</v>
      </c>
      <c r="D12" s="62">
        <v>237600</v>
      </c>
      <c r="E12" s="62">
        <v>237600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ht="20.25" customHeight="1" spans="1:15">
      <c r="A13" s="156" t="s">
        <v>84</v>
      </c>
      <c r="B13" s="156" t="str">
        <f>"        "&amp;"机关事业单位基本养老保险缴费支出"</f>
        <v>        机关事业单位基本养老保险缴费支出</v>
      </c>
      <c r="C13" s="62">
        <v>1262400</v>
      </c>
      <c r="D13" s="62">
        <v>1262400</v>
      </c>
      <c r="E13" s="62">
        <v>1262400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ht="20.25" customHeight="1" spans="1:15">
      <c r="A14" s="148" t="s">
        <v>85</v>
      </c>
      <c r="B14" s="148" t="str">
        <f>"        "&amp;"卫生健康支出"</f>
        <v>        卫生健康支出</v>
      </c>
      <c r="C14" s="62">
        <v>126403999.78</v>
      </c>
      <c r="D14" s="62">
        <v>11243575.71</v>
      </c>
      <c r="E14" s="62"/>
      <c r="F14" s="62">
        <v>11243575.71</v>
      </c>
      <c r="G14" s="62"/>
      <c r="H14" s="62"/>
      <c r="I14" s="62"/>
      <c r="J14" s="62">
        <v>115160424.07</v>
      </c>
      <c r="K14" s="62">
        <v>115160424.07</v>
      </c>
      <c r="L14" s="62"/>
      <c r="M14" s="62"/>
      <c r="N14" s="62"/>
      <c r="O14" s="62"/>
    </row>
    <row r="15" ht="20.25" customHeight="1" spans="1:15">
      <c r="A15" s="155" t="s">
        <v>86</v>
      </c>
      <c r="B15" s="155" t="str">
        <f>"        "&amp;"卫生健康管理事务"</f>
        <v>        卫生健康管理事务</v>
      </c>
      <c r="C15" s="62">
        <v>3385472.67</v>
      </c>
      <c r="D15" s="62">
        <v>3385472.67</v>
      </c>
      <c r="E15" s="62"/>
      <c r="F15" s="62">
        <v>3385472.67</v>
      </c>
      <c r="G15" s="62"/>
      <c r="H15" s="62"/>
      <c r="I15" s="62"/>
      <c r="J15" s="62"/>
      <c r="K15" s="62"/>
      <c r="L15" s="62"/>
      <c r="M15" s="62"/>
      <c r="N15" s="62"/>
      <c r="O15" s="62"/>
    </row>
    <row r="16" ht="20.25" customHeight="1" spans="1:15">
      <c r="A16" s="156" t="s">
        <v>87</v>
      </c>
      <c r="B16" s="156" t="str">
        <f>"        "&amp;"其他卫生健康管理事务支出"</f>
        <v>        其他卫生健康管理事务支出</v>
      </c>
      <c r="C16" s="62">
        <v>3385472.67</v>
      </c>
      <c r="D16" s="62">
        <v>3385472.67</v>
      </c>
      <c r="E16" s="62"/>
      <c r="F16" s="62">
        <v>3385472.67</v>
      </c>
      <c r="G16" s="62"/>
      <c r="H16" s="62"/>
      <c r="I16" s="62"/>
      <c r="J16" s="62"/>
      <c r="K16" s="62"/>
      <c r="L16" s="62"/>
      <c r="M16" s="62"/>
      <c r="N16" s="62"/>
      <c r="O16" s="62"/>
    </row>
    <row r="17" ht="20.25" customHeight="1" spans="1:15">
      <c r="A17" s="155" t="s">
        <v>88</v>
      </c>
      <c r="B17" s="155" t="str">
        <f>"        "&amp;"公立医院"</f>
        <v>        公立医院</v>
      </c>
      <c r="C17" s="62">
        <v>122424989.11</v>
      </c>
      <c r="D17" s="62">
        <v>7264565.04</v>
      </c>
      <c r="E17" s="62"/>
      <c r="F17" s="62">
        <v>7264565.04</v>
      </c>
      <c r="G17" s="62"/>
      <c r="H17" s="62"/>
      <c r="I17" s="62"/>
      <c r="J17" s="62">
        <v>115160424.07</v>
      </c>
      <c r="K17" s="62">
        <v>115160424.07</v>
      </c>
      <c r="L17" s="62"/>
      <c r="M17" s="62"/>
      <c r="N17" s="62"/>
      <c r="O17" s="62"/>
    </row>
    <row r="18" ht="20.25" customHeight="1" spans="1:15">
      <c r="A18" s="156" t="s">
        <v>89</v>
      </c>
      <c r="B18" s="156" t="str">
        <f>"        "&amp;"儿童医院"</f>
        <v>        儿童医院</v>
      </c>
      <c r="C18" s="62">
        <v>117280424.07</v>
      </c>
      <c r="D18" s="62">
        <v>2120000</v>
      </c>
      <c r="E18" s="62"/>
      <c r="F18" s="62">
        <v>2120000</v>
      </c>
      <c r="G18" s="62"/>
      <c r="H18" s="62"/>
      <c r="I18" s="62"/>
      <c r="J18" s="62">
        <v>115160424.07</v>
      </c>
      <c r="K18" s="62">
        <v>115160424.07</v>
      </c>
      <c r="L18" s="62"/>
      <c r="M18" s="62"/>
      <c r="N18" s="62"/>
      <c r="O18" s="62"/>
    </row>
    <row r="19" ht="20.25" customHeight="1" spans="1:15">
      <c r="A19" s="156" t="s">
        <v>90</v>
      </c>
      <c r="B19" s="156" t="str">
        <f>"        "&amp;"其他公立医院支出"</f>
        <v>        其他公立医院支出</v>
      </c>
      <c r="C19" s="62">
        <v>5144565.04</v>
      </c>
      <c r="D19" s="62">
        <v>5144565.04</v>
      </c>
      <c r="E19" s="62"/>
      <c r="F19" s="62">
        <v>5144565.04</v>
      </c>
      <c r="G19" s="62"/>
      <c r="H19" s="62"/>
      <c r="I19" s="62"/>
      <c r="J19" s="62"/>
      <c r="K19" s="62"/>
      <c r="L19" s="62"/>
      <c r="M19" s="62"/>
      <c r="N19" s="62"/>
      <c r="O19" s="62"/>
    </row>
    <row r="20" ht="20.25" customHeight="1" spans="1:15">
      <c r="A20" s="155" t="s">
        <v>91</v>
      </c>
      <c r="B20" s="155" t="str">
        <f>"        "&amp;"公共卫生"</f>
        <v>        公共卫生</v>
      </c>
      <c r="C20" s="62">
        <v>489938</v>
      </c>
      <c r="D20" s="62">
        <v>489938</v>
      </c>
      <c r="E20" s="62"/>
      <c r="F20" s="62">
        <v>489938</v>
      </c>
      <c r="G20" s="62"/>
      <c r="H20" s="62"/>
      <c r="I20" s="62"/>
      <c r="J20" s="62"/>
      <c r="K20" s="62"/>
      <c r="L20" s="62"/>
      <c r="M20" s="62"/>
      <c r="N20" s="62"/>
      <c r="O20" s="62"/>
    </row>
    <row r="21" ht="20.25" customHeight="1" spans="1:15">
      <c r="A21" s="156" t="s">
        <v>92</v>
      </c>
      <c r="B21" s="156" t="str">
        <f>"        "&amp;"基本公共卫生服务"</f>
        <v>        基本公共卫生服务</v>
      </c>
      <c r="C21" s="62">
        <v>268000</v>
      </c>
      <c r="D21" s="62">
        <v>268000</v>
      </c>
      <c r="E21" s="62"/>
      <c r="F21" s="62">
        <v>268000</v>
      </c>
      <c r="G21" s="62"/>
      <c r="H21" s="62"/>
      <c r="I21" s="62"/>
      <c r="J21" s="62"/>
      <c r="K21" s="62"/>
      <c r="L21" s="62"/>
      <c r="M21" s="62"/>
      <c r="N21" s="62"/>
      <c r="O21" s="62"/>
    </row>
    <row r="22" ht="20.25" customHeight="1" spans="1:15">
      <c r="A22" s="156" t="s">
        <v>93</v>
      </c>
      <c r="B22" s="156" t="str">
        <f>"        "&amp;"重大公共卫生服务"</f>
        <v>        重大公共卫生服务</v>
      </c>
      <c r="C22" s="62">
        <v>221938</v>
      </c>
      <c r="D22" s="62">
        <v>221938</v>
      </c>
      <c r="E22" s="62"/>
      <c r="F22" s="62">
        <v>221938</v>
      </c>
      <c r="G22" s="62"/>
      <c r="H22" s="62"/>
      <c r="I22" s="62"/>
      <c r="J22" s="62"/>
      <c r="K22" s="62"/>
      <c r="L22" s="62"/>
      <c r="M22" s="62"/>
      <c r="N22" s="62"/>
      <c r="O22" s="62"/>
    </row>
    <row r="23" ht="20.25" customHeight="1" spans="1:15">
      <c r="A23" s="155" t="s">
        <v>94</v>
      </c>
      <c r="B23" s="155" t="str">
        <f>"        "&amp;"其他卫生健康支出"</f>
        <v>        其他卫生健康支出</v>
      </c>
      <c r="C23" s="62">
        <v>103600</v>
      </c>
      <c r="D23" s="62">
        <v>103600</v>
      </c>
      <c r="E23" s="62"/>
      <c r="F23" s="62">
        <v>103600</v>
      </c>
      <c r="G23" s="62"/>
      <c r="H23" s="62"/>
      <c r="I23" s="62"/>
      <c r="J23" s="62"/>
      <c r="K23" s="62"/>
      <c r="L23" s="62"/>
      <c r="M23" s="62"/>
      <c r="N23" s="62"/>
      <c r="O23" s="62"/>
    </row>
    <row r="24" ht="20.25" customHeight="1" spans="1:15">
      <c r="A24" s="156" t="s">
        <v>95</v>
      </c>
      <c r="B24" s="156" t="str">
        <f>"        "&amp;"其他卫生健康支出"</f>
        <v>        其他卫生健康支出</v>
      </c>
      <c r="C24" s="62">
        <v>103600</v>
      </c>
      <c r="D24" s="62">
        <v>103600</v>
      </c>
      <c r="E24" s="62"/>
      <c r="F24" s="62">
        <v>103600</v>
      </c>
      <c r="G24" s="62"/>
      <c r="H24" s="62"/>
      <c r="I24" s="62"/>
      <c r="J24" s="62"/>
      <c r="K24" s="62"/>
      <c r="L24" s="62"/>
      <c r="M24" s="62"/>
      <c r="N24" s="62"/>
      <c r="O24" s="62"/>
    </row>
    <row r="25" ht="20.25" customHeight="1" spans="1:15">
      <c r="A25" s="148" t="s">
        <v>96</v>
      </c>
      <c r="B25" s="148" t="str">
        <f>"        "&amp;"商业服务业等支出"</f>
        <v>        商业服务业等支出</v>
      </c>
      <c r="C25" s="62">
        <v>23442024</v>
      </c>
      <c r="D25" s="62"/>
      <c r="E25" s="62"/>
      <c r="F25" s="62"/>
      <c r="G25" s="62"/>
      <c r="H25" s="62"/>
      <c r="I25" s="62"/>
      <c r="J25" s="62">
        <v>23442024</v>
      </c>
      <c r="K25" s="62">
        <v>23442024</v>
      </c>
      <c r="L25" s="62"/>
      <c r="M25" s="62"/>
      <c r="N25" s="62"/>
      <c r="O25" s="62"/>
    </row>
    <row r="26" ht="20.25" customHeight="1" spans="1:15">
      <c r="A26" s="155" t="s">
        <v>97</v>
      </c>
      <c r="B26" s="155" t="str">
        <f>"        "&amp;"商业流通事务"</f>
        <v>        商业流通事务</v>
      </c>
      <c r="C26" s="62">
        <v>23442024</v>
      </c>
      <c r="D26" s="62"/>
      <c r="E26" s="62"/>
      <c r="F26" s="62"/>
      <c r="G26" s="62"/>
      <c r="H26" s="62"/>
      <c r="I26" s="62"/>
      <c r="J26" s="62">
        <v>23442024</v>
      </c>
      <c r="K26" s="62">
        <v>23442024</v>
      </c>
      <c r="L26" s="62"/>
      <c r="M26" s="62"/>
      <c r="N26" s="62"/>
      <c r="O26" s="62"/>
    </row>
    <row r="27" ht="20.25" customHeight="1" spans="1:15">
      <c r="A27" s="156" t="s">
        <v>98</v>
      </c>
      <c r="B27" s="156" t="str">
        <f>"        "&amp;"事业运行"</f>
        <v>        事业运行</v>
      </c>
      <c r="C27" s="62">
        <v>23442024</v>
      </c>
      <c r="D27" s="62"/>
      <c r="E27" s="62"/>
      <c r="F27" s="62"/>
      <c r="G27" s="62"/>
      <c r="H27" s="62"/>
      <c r="I27" s="62"/>
      <c r="J27" s="62">
        <v>23442024</v>
      </c>
      <c r="K27" s="62">
        <v>23442024</v>
      </c>
      <c r="L27" s="62"/>
      <c r="M27" s="62"/>
      <c r="N27" s="62"/>
      <c r="O27" s="62"/>
    </row>
    <row r="28" ht="20.25" customHeight="1" spans="1:15">
      <c r="A28" s="150" t="s">
        <v>30</v>
      </c>
      <c r="B28" s="148"/>
      <c r="C28" s="151">
        <v>151446023.78</v>
      </c>
      <c r="D28" s="151">
        <v>12843575.71</v>
      </c>
      <c r="E28" s="151">
        <v>1500000</v>
      </c>
      <c r="F28" s="151">
        <v>11343575.71</v>
      </c>
      <c r="G28" s="151"/>
      <c r="H28" s="151"/>
      <c r="I28" s="151"/>
      <c r="J28" s="151">
        <v>138602448.07</v>
      </c>
      <c r="K28" s="151">
        <v>138602448.07</v>
      </c>
      <c r="L28" s="151"/>
      <c r="M28" s="151"/>
      <c r="N28" s="151"/>
      <c r="O28" s="151"/>
    </row>
  </sheetData>
  <mergeCells count="12">
    <mergeCell ref="A1:O1"/>
    <mergeCell ref="A2:O2"/>
    <mergeCell ref="A3:N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tabSelected="1" workbookViewId="0">
      <selection activeCell="C25" sqref="C25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6" t="s">
        <v>99</v>
      </c>
      <c r="B1" s="157"/>
      <c r="C1" s="157"/>
      <c r="D1" s="157"/>
    </row>
    <row r="2" ht="28.5" customHeight="1" spans="1:4">
      <c r="A2" s="158" t="s">
        <v>100</v>
      </c>
      <c r="B2" s="158"/>
      <c r="C2" s="158"/>
      <c r="D2" s="158"/>
    </row>
    <row r="3" ht="18.75" customHeight="1" spans="1:4">
      <c r="A3" s="148" t="str">
        <f>"单位名称："&amp;"玉溪市儿童医院"</f>
        <v>单位名称：玉溪市儿童医院</v>
      </c>
      <c r="B3" s="148"/>
      <c r="C3" s="148"/>
      <c r="D3" s="146" t="s">
        <v>2</v>
      </c>
    </row>
    <row r="4" ht="18.75" customHeight="1" spans="1:4">
      <c r="A4" s="57" t="s">
        <v>3</v>
      </c>
      <c r="B4" s="57"/>
      <c r="C4" s="57" t="s">
        <v>4</v>
      </c>
      <c r="D4" s="57"/>
    </row>
    <row r="5" ht="18.75" customHeight="1" spans="1:4">
      <c r="A5" s="57" t="s">
        <v>5</v>
      </c>
      <c r="B5" s="57" t="s">
        <v>6</v>
      </c>
      <c r="C5" s="57" t="s">
        <v>101</v>
      </c>
      <c r="D5" s="57" t="s">
        <v>6</v>
      </c>
    </row>
    <row r="6" ht="18.75" customHeight="1" spans="1:4">
      <c r="A6" s="159" t="s">
        <v>102</v>
      </c>
      <c r="B6" s="160"/>
      <c r="C6" s="161" t="s">
        <v>103</v>
      </c>
      <c r="D6" s="160"/>
    </row>
    <row r="7" ht="18.75" customHeight="1" spans="1:4">
      <c r="A7" s="148" t="s">
        <v>104</v>
      </c>
      <c r="B7" s="162">
        <v>1600000</v>
      </c>
      <c r="C7" s="163" t="str">
        <f>"（一）"&amp;"科学技术支出"</f>
        <v>（一）科学技术支出</v>
      </c>
      <c r="D7" s="162">
        <v>100000</v>
      </c>
    </row>
    <row r="8" ht="18.75" customHeight="1" spans="1:4">
      <c r="A8" s="148" t="s">
        <v>105</v>
      </c>
      <c r="B8" s="162"/>
      <c r="C8" s="163" t="str">
        <f>"（二）"&amp;"社会保障和就业支出"</f>
        <v>（二）社会保障和就业支出</v>
      </c>
      <c r="D8" s="162">
        <v>1500000</v>
      </c>
    </row>
    <row r="9" ht="18.75" customHeight="1" spans="1:4">
      <c r="A9" s="148" t="s">
        <v>106</v>
      </c>
      <c r="B9" s="162"/>
      <c r="C9" s="163" t="str">
        <f>"（三）"&amp;"卫生健康支出"</f>
        <v>（三）卫生健康支出</v>
      </c>
      <c r="D9" s="162">
        <v>11243575.71</v>
      </c>
    </row>
    <row r="10" ht="18.75" customHeight="1" spans="1:4">
      <c r="A10" s="148" t="s">
        <v>107</v>
      </c>
      <c r="B10" s="162"/>
      <c r="C10" s="163" t="str">
        <f>"（四）"&amp;"商业服务业等支出"</f>
        <v>（四）商业服务业等支出</v>
      </c>
      <c r="D10" s="162"/>
    </row>
    <row r="11" ht="18.75" customHeight="1" spans="1:4">
      <c r="A11" s="59" t="s">
        <v>104</v>
      </c>
      <c r="B11" s="162">
        <v>11243575.71</v>
      </c>
      <c r="C11" s="148"/>
      <c r="D11" s="148"/>
    </row>
    <row r="12" ht="18.75" customHeight="1" spans="1:4">
      <c r="A12" s="59" t="s">
        <v>105</v>
      </c>
      <c r="B12" s="162"/>
      <c r="C12" s="148"/>
      <c r="D12" s="148"/>
    </row>
    <row r="13" ht="18.75" customHeight="1" spans="1:4">
      <c r="A13" s="59" t="s">
        <v>106</v>
      </c>
      <c r="B13" s="162"/>
      <c r="C13" s="148"/>
      <c r="D13" s="148"/>
    </row>
    <row r="14" ht="18.75" customHeight="1" spans="1:4">
      <c r="A14" s="148"/>
      <c r="B14" s="148"/>
      <c r="C14" s="148" t="s">
        <v>108</v>
      </c>
      <c r="D14" s="148"/>
    </row>
    <row r="15" ht="18.75" customHeight="1" spans="1:4">
      <c r="A15" s="164" t="s">
        <v>24</v>
      </c>
      <c r="B15" s="162">
        <v>12843575.71</v>
      </c>
      <c r="C15" s="164" t="s">
        <v>25</v>
      </c>
      <c r="D15" s="162">
        <v>12843575.71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tabSelected="1" workbookViewId="0">
      <selection activeCell="C25" sqref="C25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3" t="s">
        <v>109</v>
      </c>
      <c r="B1" s="153"/>
      <c r="C1" s="153"/>
      <c r="D1" s="153"/>
      <c r="E1" s="153"/>
      <c r="F1" s="153"/>
      <c r="G1" s="153"/>
    </row>
    <row r="2" ht="28.5" customHeight="1" spans="1:7">
      <c r="A2" s="147" t="s">
        <v>110</v>
      </c>
      <c r="B2" s="147"/>
      <c r="C2" s="147"/>
      <c r="D2" s="147"/>
      <c r="E2" s="147"/>
      <c r="F2" s="147"/>
      <c r="G2" s="147"/>
    </row>
    <row r="3" ht="20.25" customHeight="1" spans="1:7">
      <c r="A3" s="148" t="str">
        <f>"单位名称："&amp;"玉溪市儿童医院"</f>
        <v>单位名称：玉溪市儿童医院</v>
      </c>
      <c r="B3" s="148"/>
      <c r="C3" s="148"/>
      <c r="D3" s="148"/>
      <c r="E3" s="148"/>
      <c r="F3" s="148"/>
      <c r="G3" s="154" t="s">
        <v>2</v>
      </c>
    </row>
    <row r="4" ht="27" customHeight="1" spans="1:7">
      <c r="A4" s="149" t="s">
        <v>111</v>
      </c>
      <c r="B4" s="149"/>
      <c r="C4" s="149" t="s">
        <v>30</v>
      </c>
      <c r="D4" s="149" t="s">
        <v>33</v>
      </c>
      <c r="E4" s="149"/>
      <c r="F4" s="149"/>
      <c r="G4" s="149" t="s">
        <v>72</v>
      </c>
    </row>
    <row r="5" ht="27" customHeight="1" spans="1:7">
      <c r="A5" s="149" t="s">
        <v>67</v>
      </c>
      <c r="B5" s="149" t="s">
        <v>68</v>
      </c>
      <c r="C5" s="149"/>
      <c r="D5" s="149" t="s">
        <v>32</v>
      </c>
      <c r="E5" s="149" t="s">
        <v>112</v>
      </c>
      <c r="F5" s="149" t="s">
        <v>113</v>
      </c>
      <c r="G5" s="149"/>
    </row>
    <row r="6" ht="20.25" customHeight="1" spans="1:7">
      <c r="A6" s="152" t="s">
        <v>44</v>
      </c>
      <c r="B6" s="152" t="s">
        <v>45</v>
      </c>
      <c r="C6" s="152" t="s">
        <v>46</v>
      </c>
      <c r="D6" s="152" t="s">
        <v>47</v>
      </c>
      <c r="E6" s="152" t="s">
        <v>48</v>
      </c>
      <c r="F6" s="152" t="s">
        <v>49</v>
      </c>
      <c r="G6" s="152">
        <v>7</v>
      </c>
    </row>
    <row r="7" ht="20.25" customHeight="1" spans="1:7">
      <c r="A7" s="148" t="s">
        <v>78</v>
      </c>
      <c r="B7" s="148" t="str">
        <f>"        "&amp;"科学技术支出"</f>
        <v>        科学技术支出</v>
      </c>
      <c r="C7" s="62">
        <v>100000</v>
      </c>
      <c r="D7" s="151"/>
      <c r="E7" s="62"/>
      <c r="F7" s="62"/>
      <c r="G7" s="62">
        <v>100000</v>
      </c>
    </row>
    <row r="8" ht="20.25" customHeight="1" spans="1:7">
      <c r="A8" s="155" t="s">
        <v>79</v>
      </c>
      <c r="B8" s="155" t="str">
        <f>"        "&amp;"其他科学技术支出"</f>
        <v>        其他科学技术支出</v>
      </c>
      <c r="C8" s="62">
        <v>100000</v>
      </c>
      <c r="D8" s="151"/>
      <c r="E8" s="62"/>
      <c r="F8" s="62"/>
      <c r="G8" s="62">
        <v>100000</v>
      </c>
    </row>
    <row r="9" ht="20.25" customHeight="1" spans="1:7">
      <c r="A9" s="156" t="s">
        <v>80</v>
      </c>
      <c r="B9" s="156" t="str">
        <f>"        "&amp;"其他科学技术支出"</f>
        <v>        其他科学技术支出</v>
      </c>
      <c r="C9" s="62">
        <v>100000</v>
      </c>
      <c r="D9" s="151"/>
      <c r="E9" s="62"/>
      <c r="F9" s="62"/>
      <c r="G9" s="62">
        <v>100000</v>
      </c>
    </row>
    <row r="10" ht="20.25" customHeight="1" spans="1:7">
      <c r="A10" s="148" t="s">
        <v>81</v>
      </c>
      <c r="B10" s="148" t="str">
        <f>"        "&amp;"社会保障和就业支出"</f>
        <v>        社会保障和就业支出</v>
      </c>
      <c r="C10" s="62">
        <v>1500000</v>
      </c>
      <c r="D10" s="151">
        <v>1500000</v>
      </c>
      <c r="E10" s="62">
        <v>1500000</v>
      </c>
      <c r="F10" s="62"/>
      <c r="G10" s="62"/>
    </row>
    <row r="11" ht="20.25" customHeight="1" spans="1:7">
      <c r="A11" s="155" t="s">
        <v>82</v>
      </c>
      <c r="B11" s="155" t="str">
        <f>"        "&amp;"行政事业单位养老支出"</f>
        <v>        行政事业单位养老支出</v>
      </c>
      <c r="C11" s="62">
        <v>1500000</v>
      </c>
      <c r="D11" s="151">
        <v>1500000</v>
      </c>
      <c r="E11" s="62">
        <v>1500000</v>
      </c>
      <c r="F11" s="62"/>
      <c r="G11" s="62"/>
    </row>
    <row r="12" ht="20.25" customHeight="1" spans="1:7">
      <c r="A12" s="156" t="s">
        <v>83</v>
      </c>
      <c r="B12" s="156" t="str">
        <f>"        "&amp;"事业单位离退休"</f>
        <v>        事业单位离退休</v>
      </c>
      <c r="C12" s="62">
        <v>237600</v>
      </c>
      <c r="D12" s="151">
        <v>237600</v>
      </c>
      <c r="E12" s="62">
        <v>237600</v>
      </c>
      <c r="F12" s="62"/>
      <c r="G12" s="62"/>
    </row>
    <row r="13" ht="20.25" customHeight="1" spans="1:7">
      <c r="A13" s="156" t="s">
        <v>84</v>
      </c>
      <c r="B13" s="156" t="str">
        <f>"        "&amp;"机关事业单位基本养老保险缴费支出"</f>
        <v>        机关事业单位基本养老保险缴费支出</v>
      </c>
      <c r="C13" s="62">
        <v>1262400</v>
      </c>
      <c r="D13" s="151">
        <v>1262400</v>
      </c>
      <c r="E13" s="62">
        <v>1262400</v>
      </c>
      <c r="F13" s="62"/>
      <c r="G13" s="62"/>
    </row>
    <row r="14" ht="20.25" customHeight="1" spans="1:7">
      <c r="A14" s="148" t="s">
        <v>85</v>
      </c>
      <c r="B14" s="148" t="str">
        <f>"        "&amp;"卫生健康支出"</f>
        <v>        卫生健康支出</v>
      </c>
      <c r="C14" s="62">
        <v>11243575.71</v>
      </c>
      <c r="D14" s="151"/>
      <c r="E14" s="62"/>
      <c r="F14" s="62"/>
      <c r="G14" s="62">
        <v>11243575.71</v>
      </c>
    </row>
    <row r="15" ht="20.25" customHeight="1" spans="1:7">
      <c r="A15" s="155" t="s">
        <v>86</v>
      </c>
      <c r="B15" s="155" t="str">
        <f>"        "&amp;"卫生健康管理事务"</f>
        <v>        卫生健康管理事务</v>
      </c>
      <c r="C15" s="62">
        <v>3385472.67</v>
      </c>
      <c r="D15" s="151"/>
      <c r="E15" s="62"/>
      <c r="F15" s="62"/>
      <c r="G15" s="62">
        <v>3385472.67</v>
      </c>
    </row>
    <row r="16" ht="20.25" customHeight="1" spans="1:7">
      <c r="A16" s="156" t="s">
        <v>87</v>
      </c>
      <c r="B16" s="156" t="str">
        <f>"        "&amp;"其他卫生健康管理事务支出"</f>
        <v>        其他卫生健康管理事务支出</v>
      </c>
      <c r="C16" s="62">
        <v>3385472.67</v>
      </c>
      <c r="D16" s="151"/>
      <c r="E16" s="62"/>
      <c r="F16" s="62"/>
      <c r="G16" s="62">
        <v>3385472.67</v>
      </c>
    </row>
    <row r="17" ht="20.25" customHeight="1" spans="1:7">
      <c r="A17" s="155" t="s">
        <v>88</v>
      </c>
      <c r="B17" s="155" t="str">
        <f>"        "&amp;"公立医院"</f>
        <v>        公立医院</v>
      </c>
      <c r="C17" s="62">
        <v>7264565.04</v>
      </c>
      <c r="D17" s="151"/>
      <c r="E17" s="62"/>
      <c r="F17" s="62"/>
      <c r="G17" s="62">
        <v>7264565.04</v>
      </c>
    </row>
    <row r="18" ht="20.25" customHeight="1" spans="1:7">
      <c r="A18" s="156" t="s">
        <v>89</v>
      </c>
      <c r="B18" s="156" t="str">
        <f>"        "&amp;"儿童医院"</f>
        <v>        儿童医院</v>
      </c>
      <c r="C18" s="62">
        <v>2120000</v>
      </c>
      <c r="D18" s="151"/>
      <c r="E18" s="62"/>
      <c r="F18" s="62"/>
      <c r="G18" s="62">
        <v>2120000</v>
      </c>
    </row>
    <row r="19" ht="20.25" customHeight="1" spans="1:7">
      <c r="A19" s="156" t="s">
        <v>90</v>
      </c>
      <c r="B19" s="156" t="str">
        <f>"        "&amp;"其他公立医院支出"</f>
        <v>        其他公立医院支出</v>
      </c>
      <c r="C19" s="62">
        <v>5144565.04</v>
      </c>
      <c r="D19" s="151"/>
      <c r="E19" s="62"/>
      <c r="F19" s="62"/>
      <c r="G19" s="62">
        <v>5144565.04</v>
      </c>
    </row>
    <row r="20" ht="20.25" customHeight="1" spans="1:7">
      <c r="A20" s="155" t="s">
        <v>91</v>
      </c>
      <c r="B20" s="155" t="str">
        <f>"        "&amp;"公共卫生"</f>
        <v>        公共卫生</v>
      </c>
      <c r="C20" s="62">
        <v>489938</v>
      </c>
      <c r="D20" s="151"/>
      <c r="E20" s="62"/>
      <c r="F20" s="62"/>
      <c r="G20" s="62">
        <v>489938</v>
      </c>
    </row>
    <row r="21" ht="20.25" customHeight="1" spans="1:7">
      <c r="A21" s="156" t="s">
        <v>92</v>
      </c>
      <c r="B21" s="156" t="str">
        <f>"        "&amp;"基本公共卫生服务"</f>
        <v>        基本公共卫生服务</v>
      </c>
      <c r="C21" s="62">
        <v>268000</v>
      </c>
      <c r="D21" s="151"/>
      <c r="E21" s="62"/>
      <c r="F21" s="62"/>
      <c r="G21" s="62">
        <v>268000</v>
      </c>
    </row>
    <row r="22" ht="20.25" customHeight="1" spans="1:7">
      <c r="A22" s="156" t="s">
        <v>93</v>
      </c>
      <c r="B22" s="156" t="str">
        <f>"        "&amp;"重大公共卫生服务"</f>
        <v>        重大公共卫生服务</v>
      </c>
      <c r="C22" s="62">
        <v>221938</v>
      </c>
      <c r="D22" s="151"/>
      <c r="E22" s="62"/>
      <c r="F22" s="62"/>
      <c r="G22" s="62">
        <v>221938</v>
      </c>
    </row>
    <row r="23" ht="20.25" customHeight="1" spans="1:7">
      <c r="A23" s="155" t="s">
        <v>94</v>
      </c>
      <c r="B23" s="155" t="str">
        <f>"        "&amp;"其他卫生健康支出"</f>
        <v>        其他卫生健康支出</v>
      </c>
      <c r="C23" s="62">
        <v>103600</v>
      </c>
      <c r="D23" s="151"/>
      <c r="E23" s="62"/>
      <c r="F23" s="62"/>
      <c r="G23" s="62">
        <v>103600</v>
      </c>
    </row>
    <row r="24" ht="20.25" customHeight="1" spans="1:7">
      <c r="A24" s="156" t="s">
        <v>95</v>
      </c>
      <c r="B24" s="156" t="str">
        <f>"        "&amp;"其他卫生健康支出"</f>
        <v>        其他卫生健康支出</v>
      </c>
      <c r="C24" s="62">
        <v>103600</v>
      </c>
      <c r="D24" s="151"/>
      <c r="E24" s="62"/>
      <c r="F24" s="62"/>
      <c r="G24" s="62">
        <v>103600</v>
      </c>
    </row>
    <row r="25" ht="20.25" customHeight="1" spans="1:7">
      <c r="A25" s="150" t="s">
        <v>30</v>
      </c>
      <c r="B25" s="148"/>
      <c r="C25" s="151">
        <v>12843575.71</v>
      </c>
      <c r="D25" s="151">
        <v>1500000</v>
      </c>
      <c r="E25" s="151">
        <v>1500000</v>
      </c>
      <c r="F25" s="151"/>
      <c r="G25" s="151">
        <v>11343575.71</v>
      </c>
    </row>
  </sheetData>
  <mergeCells count="8">
    <mergeCell ref="A1:G1"/>
    <mergeCell ref="A2:G2"/>
    <mergeCell ref="A3:F3"/>
    <mergeCell ref="A4:B4"/>
    <mergeCell ref="D4:F4"/>
    <mergeCell ref="A25:B25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abSelected="1" workbookViewId="0">
      <selection activeCell="C25" sqref="C25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46" t="s">
        <v>114</v>
      </c>
      <c r="B1" s="146"/>
      <c r="C1" s="146"/>
      <c r="D1" s="146"/>
      <c r="E1" s="146"/>
      <c r="F1" s="146"/>
    </row>
    <row r="2" ht="28.5" customHeight="1" spans="1:6">
      <c r="A2" s="147" t="s">
        <v>115</v>
      </c>
      <c r="B2" s="147"/>
      <c r="C2" s="147"/>
      <c r="D2" s="147"/>
      <c r="E2" s="147"/>
      <c r="F2" s="147"/>
    </row>
    <row r="3" ht="20.25" customHeight="1" spans="1:6">
      <c r="A3" s="148" t="str">
        <f>"单位名称："&amp;"玉溪市儿童医院"</f>
        <v>单位名称：玉溪市儿童医院</v>
      </c>
      <c r="B3" s="148"/>
      <c r="C3" s="148"/>
      <c r="D3" s="148"/>
      <c r="E3" s="148"/>
      <c r="F3" s="146" t="s">
        <v>2</v>
      </c>
    </row>
    <row r="4" ht="20.25" customHeight="1" spans="1:6">
      <c r="A4" s="149" t="s">
        <v>116</v>
      </c>
      <c r="B4" s="149" t="s">
        <v>117</v>
      </c>
      <c r="C4" s="149" t="s">
        <v>118</v>
      </c>
      <c r="D4" s="149"/>
      <c r="E4" s="149"/>
      <c r="F4" s="149"/>
    </row>
    <row r="5" ht="35.25" customHeight="1" spans="1:6">
      <c r="A5" s="149"/>
      <c r="B5" s="149"/>
      <c r="C5" s="149" t="s">
        <v>32</v>
      </c>
      <c r="D5" s="149" t="s">
        <v>119</v>
      </c>
      <c r="E5" s="149" t="s">
        <v>120</v>
      </c>
      <c r="F5" s="149" t="s">
        <v>121</v>
      </c>
    </row>
    <row r="6" ht="20.25" customHeight="1" spans="1:6">
      <c r="A6" s="152" t="s">
        <v>44</v>
      </c>
      <c r="B6" s="152">
        <v>2</v>
      </c>
      <c r="C6" s="152">
        <v>3</v>
      </c>
      <c r="D6" s="152">
        <v>4</v>
      </c>
      <c r="E6" s="152">
        <v>5</v>
      </c>
      <c r="F6" s="152">
        <v>6</v>
      </c>
    </row>
    <row r="7" ht="20.25" customHeight="1" spans="1:6">
      <c r="A7" s="62"/>
      <c r="B7" s="62"/>
      <c r="C7" s="62"/>
      <c r="D7" s="62"/>
      <c r="E7" s="151"/>
      <c r="F7" s="62"/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tabSelected="1" workbookViewId="0">
      <selection activeCell="C25" sqref="C25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46" t="s">
        <v>122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ht="28.5" customHeight="1" spans="1:23">
      <c r="A2" s="147" t="s">
        <v>123</v>
      </c>
      <c r="B2" s="147"/>
      <c r="C2" s="147" t="s">
        <v>124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</row>
    <row r="3" ht="19.5" customHeight="1" spans="1:23">
      <c r="A3" s="148" t="str">
        <f>"单位名称："&amp;"玉溪市儿童医院"</f>
        <v>单位名称：玉溪市儿童医院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6"/>
      <c r="S3" s="146"/>
      <c r="T3" s="146"/>
      <c r="U3" s="146"/>
      <c r="V3" s="146"/>
      <c r="W3" s="146" t="s">
        <v>2</v>
      </c>
    </row>
    <row r="4" ht="19.5" customHeight="1" spans="1:23">
      <c r="A4" s="149" t="s">
        <v>125</v>
      </c>
      <c r="B4" s="149" t="s">
        <v>126</v>
      </c>
      <c r="C4" s="149" t="s">
        <v>127</v>
      </c>
      <c r="D4" s="149" t="s">
        <v>128</v>
      </c>
      <c r="E4" s="149" t="s">
        <v>129</v>
      </c>
      <c r="F4" s="149" t="s">
        <v>130</v>
      </c>
      <c r="G4" s="149" t="s">
        <v>131</v>
      </c>
      <c r="H4" s="149" t="s">
        <v>132</v>
      </c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</row>
    <row r="5" ht="19.5" customHeight="1" spans="1:23">
      <c r="A5" s="149"/>
      <c r="B5" s="149"/>
      <c r="C5" s="149"/>
      <c r="D5" s="149"/>
      <c r="E5" s="149"/>
      <c r="F5" s="149"/>
      <c r="G5" s="149"/>
      <c r="H5" s="149" t="s">
        <v>30</v>
      </c>
      <c r="I5" s="149" t="s">
        <v>33</v>
      </c>
      <c r="J5" s="149"/>
      <c r="K5" s="149"/>
      <c r="L5" s="149"/>
      <c r="M5" s="149"/>
      <c r="N5" s="149" t="s">
        <v>133</v>
      </c>
      <c r="O5" s="149"/>
      <c r="P5" s="149"/>
      <c r="Q5" s="149" t="s">
        <v>36</v>
      </c>
      <c r="R5" s="149" t="s">
        <v>70</v>
      </c>
      <c r="S5" s="149"/>
      <c r="T5" s="149"/>
      <c r="U5" s="149"/>
      <c r="V5" s="149"/>
      <c r="W5" s="149"/>
    </row>
    <row r="6" ht="41.25" customHeight="1" spans="1:23">
      <c r="A6" s="149"/>
      <c r="B6" s="149"/>
      <c r="C6" s="149"/>
      <c r="D6" s="149"/>
      <c r="E6" s="149"/>
      <c r="F6" s="149"/>
      <c r="G6" s="149"/>
      <c r="H6" s="149"/>
      <c r="I6" s="149" t="s">
        <v>134</v>
      </c>
      <c r="J6" s="149" t="s">
        <v>135</v>
      </c>
      <c r="K6" s="149" t="s">
        <v>136</v>
      </c>
      <c r="L6" s="149" t="s">
        <v>137</v>
      </c>
      <c r="M6" s="149" t="s">
        <v>138</v>
      </c>
      <c r="N6" s="149" t="s">
        <v>33</v>
      </c>
      <c r="O6" s="149" t="s">
        <v>34</v>
      </c>
      <c r="P6" s="149" t="s">
        <v>35</v>
      </c>
      <c r="Q6" s="149"/>
      <c r="R6" s="149" t="s">
        <v>32</v>
      </c>
      <c r="S6" s="149" t="s">
        <v>39</v>
      </c>
      <c r="T6" s="149" t="s">
        <v>139</v>
      </c>
      <c r="U6" s="149" t="s">
        <v>41</v>
      </c>
      <c r="V6" s="149" t="s">
        <v>42</v>
      </c>
      <c r="W6" s="149" t="s">
        <v>43</v>
      </c>
    </row>
    <row r="7" ht="20.25" customHeight="1" spans="1:23">
      <c r="A7" s="150" t="s">
        <v>44</v>
      </c>
      <c r="B7" s="150" t="s">
        <v>45</v>
      </c>
      <c r="C7" s="150" t="s">
        <v>46</v>
      </c>
      <c r="D7" s="150" t="s">
        <v>47</v>
      </c>
      <c r="E7" s="150" t="s">
        <v>48</v>
      </c>
      <c r="F7" s="150" t="s">
        <v>49</v>
      </c>
      <c r="G7" s="150" t="s">
        <v>50</v>
      </c>
      <c r="H7" s="150" t="s">
        <v>51</v>
      </c>
      <c r="I7" s="150" t="s">
        <v>52</v>
      </c>
      <c r="J7" s="150" t="s">
        <v>53</v>
      </c>
      <c r="K7" s="150" t="s">
        <v>54</v>
      </c>
      <c r="L7" s="150" t="s">
        <v>55</v>
      </c>
      <c r="M7" s="150" t="s">
        <v>56</v>
      </c>
      <c r="N7" s="150" t="s">
        <v>57</v>
      </c>
      <c r="O7" s="150" t="s">
        <v>58</v>
      </c>
      <c r="P7" s="150" t="s">
        <v>59</v>
      </c>
      <c r="Q7" s="150" t="s">
        <v>60</v>
      </c>
      <c r="R7" s="150" t="s">
        <v>61</v>
      </c>
      <c r="S7" s="150" t="s">
        <v>62</v>
      </c>
      <c r="T7" s="150" t="s">
        <v>140</v>
      </c>
      <c r="U7" s="150" t="s">
        <v>141</v>
      </c>
      <c r="V7" s="150" t="s">
        <v>142</v>
      </c>
      <c r="W7" s="150" t="s">
        <v>143</v>
      </c>
    </row>
    <row r="8" ht="20.25" customHeight="1" spans="1:23">
      <c r="A8" t="s">
        <v>64</v>
      </c>
      <c r="C8" s="148"/>
      <c r="D8" s="148"/>
      <c r="E8" s="148"/>
      <c r="G8" s="148"/>
      <c r="H8" s="151">
        <v>66829689.52</v>
      </c>
      <c r="I8" s="62">
        <v>1500000</v>
      </c>
      <c r="J8" s="62"/>
      <c r="K8" s="62"/>
      <c r="L8" s="62">
        <v>1500000</v>
      </c>
      <c r="M8" s="62"/>
      <c r="N8" s="62"/>
      <c r="O8" s="62"/>
      <c r="P8" s="62"/>
      <c r="Q8" s="62"/>
      <c r="R8" s="62">
        <v>65329689.52</v>
      </c>
      <c r="S8" s="62">
        <v>65329689.52</v>
      </c>
      <c r="T8" s="62"/>
      <c r="U8" s="62"/>
      <c r="V8" s="62"/>
      <c r="W8" s="62"/>
    </row>
    <row r="9" ht="20.25" customHeight="1" spans="1:23">
      <c r="A9" t="str">
        <f>"       "&amp;"玉溪市儿童医院"</f>
        <v>       玉溪市儿童医院</v>
      </c>
      <c r="B9" s="148" t="s">
        <v>144</v>
      </c>
      <c r="C9" s="148" t="s">
        <v>145</v>
      </c>
      <c r="D9" s="148" t="s">
        <v>89</v>
      </c>
      <c r="E9" s="148" t="s">
        <v>146</v>
      </c>
      <c r="F9" s="148" t="s">
        <v>147</v>
      </c>
      <c r="G9" s="148" t="s">
        <v>148</v>
      </c>
      <c r="H9" s="151">
        <v>41887665.52</v>
      </c>
      <c r="I9" s="62"/>
      <c r="J9" s="62"/>
      <c r="K9" s="62"/>
      <c r="L9" s="62"/>
      <c r="M9" s="62"/>
      <c r="N9" s="62"/>
      <c r="O9" s="62"/>
      <c r="P9" s="62"/>
      <c r="Q9" s="62"/>
      <c r="R9" s="62">
        <v>41887665.52</v>
      </c>
      <c r="S9" s="62">
        <v>41887665.52</v>
      </c>
      <c r="T9" s="62"/>
      <c r="U9" s="62"/>
      <c r="V9" s="62"/>
      <c r="W9" s="62"/>
    </row>
    <row r="10" ht="20.25" customHeight="1" spans="1:23">
      <c r="A10" s="148" t="str">
        <f>"       "&amp;"玉溪市儿童医院"</f>
        <v>       玉溪市儿童医院</v>
      </c>
      <c r="B10" s="148" t="s">
        <v>149</v>
      </c>
      <c r="C10" s="148" t="s">
        <v>150</v>
      </c>
      <c r="D10" s="148" t="s">
        <v>98</v>
      </c>
      <c r="E10" s="148" t="s">
        <v>151</v>
      </c>
      <c r="F10" s="148" t="s">
        <v>152</v>
      </c>
      <c r="G10" s="148" t="s">
        <v>153</v>
      </c>
      <c r="H10" s="151">
        <v>23442024</v>
      </c>
      <c r="I10" s="62"/>
      <c r="J10" s="62"/>
      <c r="K10" s="148"/>
      <c r="L10" s="62"/>
      <c r="M10" s="148"/>
      <c r="N10" s="62"/>
      <c r="O10" s="62"/>
      <c r="P10" s="148"/>
      <c r="Q10" s="62"/>
      <c r="R10" s="62">
        <v>23442024</v>
      </c>
      <c r="S10" s="62">
        <v>23442024</v>
      </c>
      <c r="T10" s="62"/>
      <c r="U10" s="62"/>
      <c r="V10" s="62"/>
      <c r="W10" s="62"/>
    </row>
    <row r="11" ht="20.25" customHeight="1" spans="1:23">
      <c r="A11" s="148" t="str">
        <f>"       "&amp;"玉溪市儿童医院"</f>
        <v>       玉溪市儿童医院</v>
      </c>
      <c r="B11" s="148" t="s">
        <v>154</v>
      </c>
      <c r="C11" s="148" t="s">
        <v>155</v>
      </c>
      <c r="D11" s="148" t="s">
        <v>84</v>
      </c>
      <c r="E11" s="148" t="s">
        <v>156</v>
      </c>
      <c r="F11" s="148" t="s">
        <v>157</v>
      </c>
      <c r="G11" s="148" t="s">
        <v>158</v>
      </c>
      <c r="H11" s="151">
        <v>1262400</v>
      </c>
      <c r="I11" s="62">
        <v>1262400</v>
      </c>
      <c r="J11" s="62"/>
      <c r="K11" s="148"/>
      <c r="L11" s="62">
        <v>1262400</v>
      </c>
      <c r="M11" s="148"/>
      <c r="N11" s="62"/>
      <c r="O11" s="62"/>
      <c r="P11" s="148"/>
      <c r="Q11" s="62"/>
      <c r="R11" s="62"/>
      <c r="S11" s="62"/>
      <c r="T11" s="62"/>
      <c r="U11" s="62"/>
      <c r="V11" s="62"/>
      <c r="W11" s="62"/>
    </row>
    <row r="12" ht="20.25" customHeight="1" spans="1:23">
      <c r="A12" s="148" t="str">
        <f>"       "&amp;"玉溪市儿童医院"</f>
        <v>       玉溪市儿童医院</v>
      </c>
      <c r="B12" s="148" t="s">
        <v>159</v>
      </c>
      <c r="C12" s="148" t="s">
        <v>160</v>
      </c>
      <c r="D12" s="148" t="s">
        <v>83</v>
      </c>
      <c r="E12" s="148" t="s">
        <v>161</v>
      </c>
      <c r="F12" s="148" t="s">
        <v>162</v>
      </c>
      <c r="G12" s="148" t="s">
        <v>163</v>
      </c>
      <c r="H12" s="151">
        <v>237600</v>
      </c>
      <c r="I12" s="62">
        <v>237600</v>
      </c>
      <c r="J12" s="62"/>
      <c r="K12" s="148"/>
      <c r="L12" s="62">
        <v>237600</v>
      </c>
      <c r="M12" s="148"/>
      <c r="N12" s="62"/>
      <c r="O12" s="62"/>
      <c r="P12" s="148"/>
      <c r="Q12" s="62"/>
      <c r="R12" s="62"/>
      <c r="S12" s="62"/>
      <c r="T12" s="62"/>
      <c r="U12" s="62"/>
      <c r="V12" s="62"/>
      <c r="W12" s="62"/>
    </row>
    <row r="13" ht="20.25" customHeight="1" spans="1:23">
      <c r="A13" s="150" t="s">
        <v>30</v>
      </c>
      <c r="B13" s="150"/>
      <c r="C13" s="150"/>
      <c r="D13" s="150"/>
      <c r="E13" s="150"/>
      <c r="F13" s="150"/>
      <c r="G13" s="150"/>
      <c r="H13" s="62">
        <v>66829689.52</v>
      </c>
      <c r="I13" s="62">
        <v>1500000</v>
      </c>
      <c r="J13" s="62"/>
      <c r="K13" s="62"/>
      <c r="L13" s="62">
        <v>1500000</v>
      </c>
      <c r="M13" s="62"/>
      <c r="N13" s="62"/>
      <c r="O13" s="62"/>
      <c r="P13" s="62"/>
      <c r="Q13" s="62"/>
      <c r="R13" s="62">
        <v>65329689.52</v>
      </c>
      <c r="S13" s="62">
        <v>65329689.52</v>
      </c>
      <c r="T13" s="62"/>
      <c r="U13" s="62"/>
      <c r="V13" s="62"/>
      <c r="W13" s="62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13:G13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73"/>
  <sheetViews>
    <sheetView showZeros="0" tabSelected="1" topLeftCell="F1" workbookViewId="0">
      <selection activeCell="C25" sqref="C25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0"/>
      <c r="E1" s="140"/>
      <c r="F1" s="140"/>
      <c r="G1" s="140"/>
      <c r="H1" s="140"/>
      <c r="K1" s="130"/>
      <c r="N1" s="130"/>
      <c r="O1" s="130"/>
      <c r="P1" s="130"/>
      <c r="U1" s="145"/>
      <c r="W1" s="131" t="s">
        <v>164</v>
      </c>
    </row>
    <row r="2" ht="27.75" customHeight="1" spans="1:23">
      <c r="A2" s="31" t="s">
        <v>165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5" t="str">
        <f>"单位名称："&amp;"玉溪市儿童医院"</f>
        <v>单位名称：玉溪市儿童医院</v>
      </c>
      <c r="B3" s="141" t="str">
        <f>"单位名称："&amp;"玉溪市儿童医院"</f>
        <v>单位名称：玉溪市儿童医院</v>
      </c>
      <c r="C3" s="141"/>
      <c r="D3" s="141"/>
      <c r="E3" s="141"/>
      <c r="F3" s="141"/>
      <c r="G3" s="141"/>
      <c r="H3" s="141"/>
      <c r="I3" s="141"/>
      <c r="J3" s="7"/>
      <c r="K3" s="7"/>
      <c r="L3" s="7"/>
      <c r="M3" s="7"/>
      <c r="N3" s="7"/>
      <c r="O3" s="7"/>
      <c r="P3" s="7"/>
      <c r="Q3" s="7"/>
      <c r="U3" s="145"/>
      <c r="W3" s="134" t="s">
        <v>2</v>
      </c>
    </row>
    <row r="4" ht="21.75" customHeight="1" spans="1:23">
      <c r="A4" s="9" t="s">
        <v>166</v>
      </c>
      <c r="B4" s="9" t="s">
        <v>126</v>
      </c>
      <c r="C4" s="9" t="s">
        <v>127</v>
      </c>
      <c r="D4" s="9" t="s">
        <v>167</v>
      </c>
      <c r="E4" s="10" t="s">
        <v>128</v>
      </c>
      <c r="F4" s="10" t="s">
        <v>129</v>
      </c>
      <c r="G4" s="10" t="s">
        <v>130</v>
      </c>
      <c r="H4" s="10" t="s">
        <v>131</v>
      </c>
      <c r="I4" s="20" t="s">
        <v>30</v>
      </c>
      <c r="J4" s="20" t="s">
        <v>168</v>
      </c>
      <c r="K4" s="20"/>
      <c r="L4" s="20"/>
      <c r="M4" s="20"/>
      <c r="N4" s="20" t="s">
        <v>133</v>
      </c>
      <c r="O4" s="20"/>
      <c r="P4" s="20"/>
      <c r="Q4" s="10" t="s">
        <v>36</v>
      </c>
      <c r="R4" s="11" t="s">
        <v>169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4" t="s">
        <v>33</v>
      </c>
      <c r="K5" s="144"/>
      <c r="L5" s="144" t="s">
        <v>34</v>
      </c>
      <c r="M5" s="144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139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4" t="s">
        <v>32</v>
      </c>
      <c r="K6" s="144" t="s">
        <v>170</v>
      </c>
      <c r="L6" s="144"/>
      <c r="M6" s="144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2">
        <v>1</v>
      </c>
      <c r="B7" s="142">
        <v>2</v>
      </c>
      <c r="C7" s="142">
        <v>3</v>
      </c>
      <c r="D7" s="142">
        <v>4</v>
      </c>
      <c r="E7" s="142">
        <v>5</v>
      </c>
      <c r="F7" s="142">
        <v>6</v>
      </c>
      <c r="G7" s="142">
        <v>7</v>
      </c>
      <c r="H7" s="142">
        <v>8</v>
      </c>
      <c r="I7" s="142">
        <v>9</v>
      </c>
      <c r="J7" s="142">
        <v>10</v>
      </c>
      <c r="K7" s="142">
        <v>11</v>
      </c>
      <c r="L7" s="142">
        <v>12</v>
      </c>
      <c r="M7" s="142">
        <v>13</v>
      </c>
      <c r="N7" s="142">
        <v>14</v>
      </c>
      <c r="O7" s="142">
        <v>15</v>
      </c>
      <c r="P7" s="142">
        <v>16</v>
      </c>
      <c r="Q7" s="142">
        <v>17</v>
      </c>
      <c r="R7" s="142">
        <v>18</v>
      </c>
      <c r="S7" s="142">
        <v>19</v>
      </c>
      <c r="T7" s="142">
        <v>20</v>
      </c>
      <c r="U7" s="142">
        <v>21</v>
      </c>
      <c r="V7" s="142">
        <v>22</v>
      </c>
      <c r="W7" s="142">
        <v>23</v>
      </c>
    </row>
    <row r="8" ht="32.9" customHeight="1" spans="1:23">
      <c r="A8" s="67"/>
      <c r="B8" s="143"/>
      <c r="C8" s="67" t="s">
        <v>171</v>
      </c>
      <c r="D8" s="67"/>
      <c r="E8" s="67"/>
      <c r="F8" s="67"/>
      <c r="G8" s="67"/>
      <c r="H8" s="67"/>
      <c r="I8" s="44">
        <v>73272758.55</v>
      </c>
      <c r="J8" s="44"/>
      <c r="K8" s="44"/>
      <c r="L8" s="44"/>
      <c r="M8" s="44"/>
      <c r="N8" s="44"/>
      <c r="O8" s="44"/>
      <c r="P8" s="44"/>
      <c r="Q8" s="44"/>
      <c r="R8" s="44">
        <v>73272758.55</v>
      </c>
      <c r="S8" s="44">
        <v>73272758.55</v>
      </c>
      <c r="T8" s="44"/>
      <c r="U8" s="44"/>
      <c r="V8" s="44"/>
      <c r="W8" s="44"/>
    </row>
    <row r="9" ht="32.9" customHeight="1" spans="1:23">
      <c r="A9" s="67" t="s">
        <v>172</v>
      </c>
      <c r="B9" s="143" t="s">
        <v>173</v>
      </c>
      <c r="C9" s="67" t="s">
        <v>171</v>
      </c>
      <c r="D9" s="67" t="s">
        <v>64</v>
      </c>
      <c r="E9" s="67" t="s">
        <v>89</v>
      </c>
      <c r="F9" s="67" t="s">
        <v>146</v>
      </c>
      <c r="G9" s="67" t="s">
        <v>174</v>
      </c>
      <c r="H9" s="67" t="s">
        <v>175</v>
      </c>
      <c r="I9" s="44">
        <v>146820</v>
      </c>
      <c r="J9" s="44"/>
      <c r="K9" s="44"/>
      <c r="L9" s="44"/>
      <c r="M9" s="44"/>
      <c r="N9" s="44"/>
      <c r="O9" s="44"/>
      <c r="P9" s="44"/>
      <c r="Q9" s="44"/>
      <c r="R9" s="44">
        <v>146820</v>
      </c>
      <c r="S9" s="44">
        <v>146820</v>
      </c>
      <c r="T9" s="44"/>
      <c r="U9" s="44"/>
      <c r="V9" s="44"/>
      <c r="W9" s="44"/>
    </row>
    <row r="10" ht="32.9" customHeight="1" spans="1:23">
      <c r="A10" s="67" t="s">
        <v>172</v>
      </c>
      <c r="B10" s="143" t="s">
        <v>173</v>
      </c>
      <c r="C10" s="67" t="s">
        <v>171</v>
      </c>
      <c r="D10" s="67" t="s">
        <v>64</v>
      </c>
      <c r="E10" s="67" t="s">
        <v>89</v>
      </c>
      <c r="F10" s="67" t="s">
        <v>146</v>
      </c>
      <c r="G10" s="67" t="s">
        <v>176</v>
      </c>
      <c r="H10" s="67" t="s">
        <v>177</v>
      </c>
      <c r="I10" s="44">
        <v>253675</v>
      </c>
      <c r="J10" s="44"/>
      <c r="K10" s="44"/>
      <c r="L10" s="44"/>
      <c r="M10" s="44"/>
      <c r="N10" s="44"/>
      <c r="O10" s="44"/>
      <c r="P10" s="44"/>
      <c r="Q10" s="44"/>
      <c r="R10" s="44">
        <v>253675</v>
      </c>
      <c r="S10" s="44">
        <v>253675</v>
      </c>
      <c r="T10" s="44"/>
      <c r="U10" s="44"/>
      <c r="V10" s="44"/>
      <c r="W10" s="44"/>
    </row>
    <row r="11" ht="32.9" customHeight="1" spans="1:23">
      <c r="A11" s="67" t="s">
        <v>172</v>
      </c>
      <c r="B11" s="143" t="s">
        <v>173</v>
      </c>
      <c r="C11" s="67" t="s">
        <v>171</v>
      </c>
      <c r="D11" s="67" t="s">
        <v>64</v>
      </c>
      <c r="E11" s="67" t="s">
        <v>89</v>
      </c>
      <c r="F11" s="67" t="s">
        <v>146</v>
      </c>
      <c r="G11" s="67" t="s">
        <v>178</v>
      </c>
      <c r="H11" s="67" t="s">
        <v>179</v>
      </c>
      <c r="I11" s="44">
        <v>1570800</v>
      </c>
      <c r="J11" s="44"/>
      <c r="K11" s="44"/>
      <c r="L11" s="44"/>
      <c r="M11" s="44"/>
      <c r="N11" s="44"/>
      <c r="O11" s="44"/>
      <c r="P11" s="44"/>
      <c r="Q11" s="44"/>
      <c r="R11" s="44">
        <v>1570800</v>
      </c>
      <c r="S11" s="44">
        <v>1570800</v>
      </c>
      <c r="T11" s="44"/>
      <c r="U11" s="44"/>
      <c r="V11" s="44"/>
      <c r="W11" s="44"/>
    </row>
    <row r="12" ht="32.9" customHeight="1" spans="1:23">
      <c r="A12" s="67" t="s">
        <v>172</v>
      </c>
      <c r="B12" s="143" t="s">
        <v>173</v>
      </c>
      <c r="C12" s="67" t="s">
        <v>171</v>
      </c>
      <c r="D12" s="67" t="s">
        <v>64</v>
      </c>
      <c r="E12" s="67" t="s">
        <v>89</v>
      </c>
      <c r="F12" s="67" t="s">
        <v>146</v>
      </c>
      <c r="G12" s="67" t="s">
        <v>180</v>
      </c>
      <c r="H12" s="67" t="s">
        <v>181</v>
      </c>
      <c r="I12" s="44">
        <v>39000</v>
      </c>
      <c r="J12" s="44"/>
      <c r="K12" s="44"/>
      <c r="L12" s="44"/>
      <c r="M12" s="44"/>
      <c r="N12" s="44"/>
      <c r="O12" s="44"/>
      <c r="P12" s="44"/>
      <c r="Q12" s="44"/>
      <c r="R12" s="44">
        <v>39000</v>
      </c>
      <c r="S12" s="44">
        <v>39000</v>
      </c>
      <c r="T12" s="44"/>
      <c r="U12" s="44"/>
      <c r="V12" s="44"/>
      <c r="W12" s="44"/>
    </row>
    <row r="13" ht="32.9" customHeight="1" spans="1:23">
      <c r="A13" s="67" t="s">
        <v>172</v>
      </c>
      <c r="B13" s="143" t="s">
        <v>173</v>
      </c>
      <c r="C13" s="67" t="s">
        <v>171</v>
      </c>
      <c r="D13" s="67" t="s">
        <v>64</v>
      </c>
      <c r="E13" s="67" t="s">
        <v>89</v>
      </c>
      <c r="F13" s="67" t="s">
        <v>146</v>
      </c>
      <c r="G13" s="67" t="s">
        <v>182</v>
      </c>
      <c r="H13" s="67" t="s">
        <v>183</v>
      </c>
      <c r="I13" s="44">
        <v>3569691</v>
      </c>
      <c r="J13" s="44"/>
      <c r="K13" s="44"/>
      <c r="L13" s="44"/>
      <c r="M13" s="44"/>
      <c r="N13" s="44"/>
      <c r="O13" s="44"/>
      <c r="P13" s="44"/>
      <c r="Q13" s="44"/>
      <c r="R13" s="44">
        <v>3569691</v>
      </c>
      <c r="S13" s="44">
        <v>3569691</v>
      </c>
      <c r="T13" s="44"/>
      <c r="U13" s="44"/>
      <c r="V13" s="44"/>
      <c r="W13" s="44"/>
    </row>
    <row r="14" ht="32.9" customHeight="1" spans="1:23">
      <c r="A14" s="67" t="s">
        <v>172</v>
      </c>
      <c r="B14" s="143" t="s">
        <v>173</v>
      </c>
      <c r="C14" s="67" t="s">
        <v>171</v>
      </c>
      <c r="D14" s="67" t="s">
        <v>64</v>
      </c>
      <c r="E14" s="67" t="s">
        <v>89</v>
      </c>
      <c r="F14" s="67" t="s">
        <v>146</v>
      </c>
      <c r="G14" s="67" t="s">
        <v>184</v>
      </c>
      <c r="H14" s="67" t="s">
        <v>185</v>
      </c>
      <c r="I14" s="44">
        <v>61000</v>
      </c>
      <c r="J14" s="44"/>
      <c r="K14" s="44"/>
      <c r="L14" s="44"/>
      <c r="M14" s="44"/>
      <c r="N14" s="44"/>
      <c r="O14" s="44"/>
      <c r="P14" s="44"/>
      <c r="Q14" s="44"/>
      <c r="R14" s="44">
        <v>61000</v>
      </c>
      <c r="S14" s="44">
        <v>61000</v>
      </c>
      <c r="T14" s="44"/>
      <c r="U14" s="44"/>
      <c r="V14" s="44"/>
      <c r="W14" s="44"/>
    </row>
    <row r="15" ht="32.9" customHeight="1" spans="1:23">
      <c r="A15" s="67" t="s">
        <v>172</v>
      </c>
      <c r="B15" s="143" t="s">
        <v>173</v>
      </c>
      <c r="C15" s="67" t="s">
        <v>171</v>
      </c>
      <c r="D15" s="67" t="s">
        <v>64</v>
      </c>
      <c r="E15" s="67" t="s">
        <v>89</v>
      </c>
      <c r="F15" s="67" t="s">
        <v>146</v>
      </c>
      <c r="G15" s="67" t="s">
        <v>186</v>
      </c>
      <c r="H15" s="67" t="s">
        <v>187</v>
      </c>
      <c r="I15" s="44">
        <v>4919147</v>
      </c>
      <c r="J15" s="44"/>
      <c r="K15" s="44"/>
      <c r="L15" s="44"/>
      <c r="M15" s="44"/>
      <c r="N15" s="44"/>
      <c r="O15" s="44"/>
      <c r="P15" s="44"/>
      <c r="Q15" s="44"/>
      <c r="R15" s="44">
        <v>4919147</v>
      </c>
      <c r="S15" s="44">
        <v>4919147</v>
      </c>
      <c r="T15" s="44"/>
      <c r="U15" s="44"/>
      <c r="V15" s="44"/>
      <c r="W15" s="44"/>
    </row>
    <row r="16" ht="32.9" customHeight="1" spans="1:23">
      <c r="A16" s="67" t="s">
        <v>172</v>
      </c>
      <c r="B16" s="143" t="s">
        <v>173</v>
      </c>
      <c r="C16" s="67" t="s">
        <v>171</v>
      </c>
      <c r="D16" s="67" t="s">
        <v>64</v>
      </c>
      <c r="E16" s="67" t="s">
        <v>89</v>
      </c>
      <c r="F16" s="67" t="s">
        <v>146</v>
      </c>
      <c r="G16" s="67" t="s">
        <v>188</v>
      </c>
      <c r="H16" s="67" t="s">
        <v>189</v>
      </c>
      <c r="I16" s="44">
        <v>1286000</v>
      </c>
      <c r="J16" s="44"/>
      <c r="K16" s="44"/>
      <c r="L16" s="44"/>
      <c r="M16" s="44"/>
      <c r="N16" s="44"/>
      <c r="O16" s="44"/>
      <c r="P16" s="44"/>
      <c r="Q16" s="44"/>
      <c r="R16" s="44">
        <v>1286000</v>
      </c>
      <c r="S16" s="44">
        <v>1286000</v>
      </c>
      <c r="T16" s="44"/>
      <c r="U16" s="44"/>
      <c r="V16" s="44"/>
      <c r="W16" s="44"/>
    </row>
    <row r="17" ht="32.9" customHeight="1" spans="1:23">
      <c r="A17" s="67" t="s">
        <v>172</v>
      </c>
      <c r="B17" s="143" t="s">
        <v>173</v>
      </c>
      <c r="C17" s="67" t="s">
        <v>171</v>
      </c>
      <c r="D17" s="67" t="s">
        <v>64</v>
      </c>
      <c r="E17" s="67" t="s">
        <v>89</v>
      </c>
      <c r="F17" s="67" t="s">
        <v>146</v>
      </c>
      <c r="G17" s="67" t="s">
        <v>190</v>
      </c>
      <c r="H17" s="67" t="s">
        <v>191</v>
      </c>
      <c r="I17" s="44">
        <v>30000</v>
      </c>
      <c r="J17" s="44"/>
      <c r="K17" s="44"/>
      <c r="L17" s="44"/>
      <c r="M17" s="44"/>
      <c r="N17" s="44"/>
      <c r="O17" s="44"/>
      <c r="P17" s="44"/>
      <c r="Q17" s="44"/>
      <c r="R17" s="44">
        <v>30000</v>
      </c>
      <c r="S17" s="44">
        <v>30000</v>
      </c>
      <c r="T17" s="44"/>
      <c r="U17" s="44"/>
      <c r="V17" s="44"/>
      <c r="W17" s="44"/>
    </row>
    <row r="18" ht="32.9" customHeight="1" spans="1:23">
      <c r="A18" s="67" t="s">
        <v>172</v>
      </c>
      <c r="B18" s="143" t="s">
        <v>173</v>
      </c>
      <c r="C18" s="67" t="s">
        <v>171</v>
      </c>
      <c r="D18" s="67" t="s">
        <v>64</v>
      </c>
      <c r="E18" s="67" t="s">
        <v>89</v>
      </c>
      <c r="F18" s="67" t="s">
        <v>146</v>
      </c>
      <c r="G18" s="67" t="s">
        <v>192</v>
      </c>
      <c r="H18" s="67" t="s">
        <v>193</v>
      </c>
      <c r="I18" s="44">
        <v>1110600</v>
      </c>
      <c r="J18" s="44"/>
      <c r="K18" s="44"/>
      <c r="L18" s="44"/>
      <c r="M18" s="44"/>
      <c r="N18" s="44"/>
      <c r="O18" s="44"/>
      <c r="P18" s="44"/>
      <c r="Q18" s="44"/>
      <c r="R18" s="44">
        <v>1110600</v>
      </c>
      <c r="S18" s="44">
        <v>1110600</v>
      </c>
      <c r="T18" s="44"/>
      <c r="U18" s="44"/>
      <c r="V18" s="44"/>
      <c r="W18" s="44"/>
    </row>
    <row r="19" ht="32.9" customHeight="1" spans="1:23">
      <c r="A19" s="67" t="s">
        <v>172</v>
      </c>
      <c r="B19" s="143" t="s">
        <v>173</v>
      </c>
      <c r="C19" s="67" t="s">
        <v>171</v>
      </c>
      <c r="D19" s="67" t="s">
        <v>64</v>
      </c>
      <c r="E19" s="67" t="s">
        <v>89</v>
      </c>
      <c r="F19" s="67" t="s">
        <v>146</v>
      </c>
      <c r="G19" s="67" t="s">
        <v>194</v>
      </c>
      <c r="H19" s="67" t="s">
        <v>121</v>
      </c>
      <c r="I19" s="44">
        <v>20000</v>
      </c>
      <c r="J19" s="44"/>
      <c r="K19" s="44"/>
      <c r="L19" s="44"/>
      <c r="M19" s="44"/>
      <c r="N19" s="44"/>
      <c r="O19" s="44"/>
      <c r="P19" s="44"/>
      <c r="Q19" s="44"/>
      <c r="R19" s="44">
        <v>20000</v>
      </c>
      <c r="S19" s="44">
        <v>20000</v>
      </c>
      <c r="T19" s="44"/>
      <c r="U19" s="44"/>
      <c r="V19" s="44"/>
      <c r="W19" s="44"/>
    </row>
    <row r="20" ht="32.9" customHeight="1" spans="1:23">
      <c r="A20" s="67" t="s">
        <v>172</v>
      </c>
      <c r="B20" s="143" t="s">
        <v>173</v>
      </c>
      <c r="C20" s="67" t="s">
        <v>171</v>
      </c>
      <c r="D20" s="67" t="s">
        <v>64</v>
      </c>
      <c r="E20" s="67" t="s">
        <v>89</v>
      </c>
      <c r="F20" s="67" t="s">
        <v>146</v>
      </c>
      <c r="G20" s="67" t="s">
        <v>195</v>
      </c>
      <c r="H20" s="67" t="s">
        <v>196</v>
      </c>
      <c r="I20" s="44">
        <v>51240100</v>
      </c>
      <c r="J20" s="44"/>
      <c r="K20" s="44"/>
      <c r="L20" s="44"/>
      <c r="M20" s="44"/>
      <c r="N20" s="44"/>
      <c r="O20" s="44"/>
      <c r="P20" s="44"/>
      <c r="Q20" s="44"/>
      <c r="R20" s="44">
        <v>51240100</v>
      </c>
      <c r="S20" s="44">
        <v>51240100</v>
      </c>
      <c r="T20" s="44"/>
      <c r="U20" s="44"/>
      <c r="V20" s="44"/>
      <c r="W20" s="44"/>
    </row>
    <row r="21" ht="32.9" customHeight="1" spans="1:23">
      <c r="A21" s="67" t="s">
        <v>172</v>
      </c>
      <c r="B21" s="143" t="s">
        <v>173</v>
      </c>
      <c r="C21" s="67" t="s">
        <v>171</v>
      </c>
      <c r="D21" s="67" t="s">
        <v>64</v>
      </c>
      <c r="E21" s="67" t="s">
        <v>89</v>
      </c>
      <c r="F21" s="67" t="s">
        <v>146</v>
      </c>
      <c r="G21" s="67" t="s">
        <v>197</v>
      </c>
      <c r="H21" s="67" t="s">
        <v>198</v>
      </c>
      <c r="I21" s="44">
        <v>508000</v>
      </c>
      <c r="J21" s="44"/>
      <c r="K21" s="44"/>
      <c r="L21" s="44"/>
      <c r="M21" s="44"/>
      <c r="N21" s="44"/>
      <c r="O21" s="44"/>
      <c r="P21" s="44"/>
      <c r="Q21" s="44"/>
      <c r="R21" s="44">
        <v>508000</v>
      </c>
      <c r="S21" s="44">
        <v>508000</v>
      </c>
      <c r="T21" s="44"/>
      <c r="U21" s="44"/>
      <c r="V21" s="44"/>
      <c r="W21" s="44"/>
    </row>
    <row r="22" ht="32.9" customHeight="1" spans="1:23">
      <c r="A22" s="67" t="s">
        <v>172</v>
      </c>
      <c r="B22" s="143" t="s">
        <v>173</v>
      </c>
      <c r="C22" s="67" t="s">
        <v>171</v>
      </c>
      <c r="D22" s="67" t="s">
        <v>64</v>
      </c>
      <c r="E22" s="67" t="s">
        <v>89</v>
      </c>
      <c r="F22" s="67" t="s">
        <v>146</v>
      </c>
      <c r="G22" s="67" t="s">
        <v>199</v>
      </c>
      <c r="H22" s="67" t="s">
        <v>200</v>
      </c>
      <c r="I22" s="44">
        <v>2394089.22</v>
      </c>
      <c r="J22" s="44"/>
      <c r="K22" s="44"/>
      <c r="L22" s="44"/>
      <c r="M22" s="44"/>
      <c r="N22" s="44"/>
      <c r="O22" s="44"/>
      <c r="P22" s="44"/>
      <c r="Q22" s="44"/>
      <c r="R22" s="44">
        <v>2394089.22</v>
      </c>
      <c r="S22" s="44">
        <v>2394089.22</v>
      </c>
      <c r="T22" s="44"/>
      <c r="U22" s="44"/>
      <c r="V22" s="44"/>
      <c r="W22" s="44"/>
    </row>
    <row r="23" ht="32.9" customHeight="1" spans="1:23">
      <c r="A23" s="67" t="s">
        <v>172</v>
      </c>
      <c r="B23" s="143" t="s">
        <v>173</v>
      </c>
      <c r="C23" s="67" t="s">
        <v>171</v>
      </c>
      <c r="D23" s="67" t="s">
        <v>64</v>
      </c>
      <c r="E23" s="67" t="s">
        <v>89</v>
      </c>
      <c r="F23" s="67" t="s">
        <v>146</v>
      </c>
      <c r="G23" s="67" t="s">
        <v>201</v>
      </c>
      <c r="H23" s="67" t="s">
        <v>202</v>
      </c>
      <c r="I23" s="44">
        <v>1050000</v>
      </c>
      <c r="J23" s="44"/>
      <c r="K23" s="44"/>
      <c r="L23" s="44"/>
      <c r="M23" s="44"/>
      <c r="N23" s="44"/>
      <c r="O23" s="44"/>
      <c r="P23" s="44"/>
      <c r="Q23" s="44"/>
      <c r="R23" s="44">
        <v>1050000</v>
      </c>
      <c r="S23" s="44">
        <v>1050000</v>
      </c>
      <c r="T23" s="44"/>
      <c r="U23" s="44"/>
      <c r="V23" s="44"/>
      <c r="W23" s="44"/>
    </row>
    <row r="24" ht="32.9" customHeight="1" spans="1:23">
      <c r="A24" s="67" t="s">
        <v>172</v>
      </c>
      <c r="B24" s="143" t="s">
        <v>173</v>
      </c>
      <c r="C24" s="67" t="s">
        <v>171</v>
      </c>
      <c r="D24" s="67" t="s">
        <v>64</v>
      </c>
      <c r="E24" s="67" t="s">
        <v>89</v>
      </c>
      <c r="F24" s="67" t="s">
        <v>146</v>
      </c>
      <c r="G24" s="67" t="s">
        <v>203</v>
      </c>
      <c r="H24" s="67" t="s">
        <v>204</v>
      </c>
      <c r="I24" s="44">
        <v>370500</v>
      </c>
      <c r="J24" s="44"/>
      <c r="K24" s="44"/>
      <c r="L24" s="44"/>
      <c r="M24" s="44"/>
      <c r="N24" s="44"/>
      <c r="O24" s="44"/>
      <c r="P24" s="44"/>
      <c r="Q24" s="44"/>
      <c r="R24" s="44">
        <v>370500</v>
      </c>
      <c r="S24" s="44">
        <v>370500</v>
      </c>
      <c r="T24" s="44"/>
      <c r="U24" s="44"/>
      <c r="V24" s="44"/>
      <c r="W24" s="44"/>
    </row>
    <row r="25" ht="32.9" customHeight="1" spans="1:23">
      <c r="A25" s="67" t="s">
        <v>172</v>
      </c>
      <c r="B25" s="143" t="s">
        <v>173</v>
      </c>
      <c r="C25" s="67" t="s">
        <v>171</v>
      </c>
      <c r="D25" s="67" t="s">
        <v>64</v>
      </c>
      <c r="E25" s="67" t="s">
        <v>89</v>
      </c>
      <c r="F25" s="67" t="s">
        <v>146</v>
      </c>
      <c r="G25" s="67" t="s">
        <v>205</v>
      </c>
      <c r="H25" s="67" t="s">
        <v>206</v>
      </c>
      <c r="I25" s="44">
        <v>108700</v>
      </c>
      <c r="J25" s="44"/>
      <c r="K25" s="44"/>
      <c r="L25" s="44"/>
      <c r="M25" s="44"/>
      <c r="N25" s="44"/>
      <c r="O25" s="44"/>
      <c r="P25" s="44"/>
      <c r="Q25" s="44"/>
      <c r="R25" s="44">
        <v>108700</v>
      </c>
      <c r="S25" s="44">
        <v>108700</v>
      </c>
      <c r="T25" s="44"/>
      <c r="U25" s="44"/>
      <c r="V25" s="44"/>
      <c r="W25" s="44"/>
    </row>
    <row r="26" ht="32.9" customHeight="1" spans="1:23">
      <c r="A26" s="67" t="s">
        <v>172</v>
      </c>
      <c r="B26" s="143" t="s">
        <v>173</v>
      </c>
      <c r="C26" s="67" t="s">
        <v>171</v>
      </c>
      <c r="D26" s="67" t="s">
        <v>64</v>
      </c>
      <c r="E26" s="67" t="s">
        <v>89</v>
      </c>
      <c r="F26" s="67" t="s">
        <v>146</v>
      </c>
      <c r="G26" s="67" t="s">
        <v>207</v>
      </c>
      <c r="H26" s="67" t="s">
        <v>208</v>
      </c>
      <c r="I26" s="44">
        <v>5000</v>
      </c>
      <c r="J26" s="44"/>
      <c r="K26" s="44"/>
      <c r="L26" s="44"/>
      <c r="M26" s="44"/>
      <c r="N26" s="44"/>
      <c r="O26" s="44"/>
      <c r="P26" s="44"/>
      <c r="Q26" s="44"/>
      <c r="R26" s="44">
        <v>5000</v>
      </c>
      <c r="S26" s="44">
        <v>5000</v>
      </c>
      <c r="T26" s="44"/>
      <c r="U26" s="44"/>
      <c r="V26" s="44"/>
      <c r="W26" s="44"/>
    </row>
    <row r="27" ht="32.9" customHeight="1" spans="1:23">
      <c r="A27" s="67" t="s">
        <v>172</v>
      </c>
      <c r="B27" s="143" t="s">
        <v>173</v>
      </c>
      <c r="C27" s="67" t="s">
        <v>171</v>
      </c>
      <c r="D27" s="67" t="s">
        <v>64</v>
      </c>
      <c r="E27" s="67" t="s">
        <v>89</v>
      </c>
      <c r="F27" s="67" t="s">
        <v>146</v>
      </c>
      <c r="G27" s="67" t="s">
        <v>209</v>
      </c>
      <c r="H27" s="67" t="s">
        <v>210</v>
      </c>
      <c r="I27" s="44">
        <v>1710936.33</v>
      </c>
      <c r="J27" s="44"/>
      <c r="K27" s="44"/>
      <c r="L27" s="44"/>
      <c r="M27" s="44"/>
      <c r="N27" s="44"/>
      <c r="O27" s="44"/>
      <c r="P27" s="44"/>
      <c r="Q27" s="44"/>
      <c r="R27" s="44">
        <v>1710936.33</v>
      </c>
      <c r="S27" s="44">
        <v>1710936.33</v>
      </c>
      <c r="T27" s="44"/>
      <c r="U27" s="44"/>
      <c r="V27" s="44"/>
      <c r="W27" s="44"/>
    </row>
    <row r="28" ht="32.9" customHeight="1" spans="1:23">
      <c r="A28" s="67" t="s">
        <v>172</v>
      </c>
      <c r="B28" s="143" t="s">
        <v>173</v>
      </c>
      <c r="C28" s="67" t="s">
        <v>171</v>
      </c>
      <c r="D28" s="67" t="s">
        <v>64</v>
      </c>
      <c r="E28" s="67" t="s">
        <v>89</v>
      </c>
      <c r="F28" s="67" t="s">
        <v>146</v>
      </c>
      <c r="G28" s="67" t="s">
        <v>211</v>
      </c>
      <c r="H28" s="67" t="s">
        <v>212</v>
      </c>
      <c r="I28" s="44">
        <v>818700</v>
      </c>
      <c r="J28" s="44"/>
      <c r="K28" s="44"/>
      <c r="L28" s="44"/>
      <c r="M28" s="44"/>
      <c r="N28" s="44"/>
      <c r="O28" s="44"/>
      <c r="P28" s="44"/>
      <c r="Q28" s="44"/>
      <c r="R28" s="44">
        <v>818700</v>
      </c>
      <c r="S28" s="44">
        <v>818700</v>
      </c>
      <c r="T28" s="44"/>
      <c r="U28" s="44"/>
      <c r="V28" s="44"/>
      <c r="W28" s="44"/>
    </row>
    <row r="29" ht="32.9" customHeight="1" spans="1:23">
      <c r="A29" s="67" t="s">
        <v>172</v>
      </c>
      <c r="B29" s="143" t="s">
        <v>173</v>
      </c>
      <c r="C29" s="67" t="s">
        <v>171</v>
      </c>
      <c r="D29" s="67" t="s">
        <v>64</v>
      </c>
      <c r="E29" s="67" t="s">
        <v>89</v>
      </c>
      <c r="F29" s="67" t="s">
        <v>146</v>
      </c>
      <c r="G29" s="67" t="s">
        <v>213</v>
      </c>
      <c r="H29" s="67" t="s">
        <v>214</v>
      </c>
      <c r="I29" s="44">
        <v>1700000</v>
      </c>
      <c r="J29" s="44"/>
      <c r="K29" s="44"/>
      <c r="L29" s="44"/>
      <c r="M29" s="44"/>
      <c r="N29" s="44"/>
      <c r="O29" s="44"/>
      <c r="P29" s="44"/>
      <c r="Q29" s="44"/>
      <c r="R29" s="44">
        <v>1700000</v>
      </c>
      <c r="S29" s="44">
        <v>1700000</v>
      </c>
      <c r="T29" s="44"/>
      <c r="U29" s="44"/>
      <c r="V29" s="44"/>
      <c r="W29" s="44"/>
    </row>
    <row r="30" ht="32.9" customHeight="1" spans="1:23">
      <c r="A30" s="67" t="s">
        <v>172</v>
      </c>
      <c r="B30" s="143" t="s">
        <v>173</v>
      </c>
      <c r="C30" s="67" t="s">
        <v>171</v>
      </c>
      <c r="D30" s="67" t="s">
        <v>64</v>
      </c>
      <c r="E30" s="67" t="s">
        <v>89</v>
      </c>
      <c r="F30" s="67" t="s">
        <v>146</v>
      </c>
      <c r="G30" s="67" t="s">
        <v>215</v>
      </c>
      <c r="H30" s="67" t="s">
        <v>119</v>
      </c>
      <c r="I30" s="44">
        <v>300000</v>
      </c>
      <c r="J30" s="44"/>
      <c r="K30" s="44"/>
      <c r="L30" s="44"/>
      <c r="M30" s="44"/>
      <c r="N30" s="44"/>
      <c r="O30" s="44"/>
      <c r="P30" s="44"/>
      <c r="Q30" s="44"/>
      <c r="R30" s="44">
        <v>300000</v>
      </c>
      <c r="S30" s="44">
        <v>300000</v>
      </c>
      <c r="T30" s="44"/>
      <c r="U30" s="44"/>
      <c r="V30" s="44"/>
      <c r="W30" s="44"/>
    </row>
    <row r="31" ht="32.9" customHeight="1" spans="1:23">
      <c r="A31" s="67" t="s">
        <v>172</v>
      </c>
      <c r="B31" s="143" t="s">
        <v>173</v>
      </c>
      <c r="C31" s="67" t="s">
        <v>171</v>
      </c>
      <c r="D31" s="67" t="s">
        <v>64</v>
      </c>
      <c r="E31" s="67" t="s">
        <v>89</v>
      </c>
      <c r="F31" s="67" t="s">
        <v>146</v>
      </c>
      <c r="G31" s="67" t="s">
        <v>216</v>
      </c>
      <c r="H31" s="67" t="s">
        <v>77</v>
      </c>
      <c r="I31" s="44">
        <v>60000</v>
      </c>
      <c r="J31" s="44"/>
      <c r="K31" s="44"/>
      <c r="L31" s="44"/>
      <c r="M31" s="44"/>
      <c r="N31" s="44"/>
      <c r="O31" s="44"/>
      <c r="P31" s="44"/>
      <c r="Q31" s="44"/>
      <c r="R31" s="44">
        <v>60000</v>
      </c>
      <c r="S31" s="44">
        <v>60000</v>
      </c>
      <c r="T31" s="44"/>
      <c r="U31" s="44"/>
      <c r="V31" s="44"/>
      <c r="W31" s="44"/>
    </row>
    <row r="32" ht="32.9" customHeight="1" spans="1:23">
      <c r="A32" s="67"/>
      <c r="B32" s="67"/>
      <c r="C32" s="67" t="s">
        <v>217</v>
      </c>
      <c r="D32" s="67"/>
      <c r="E32" s="67"/>
      <c r="F32" s="67"/>
      <c r="G32" s="67"/>
      <c r="H32" s="67"/>
      <c r="I32" s="44">
        <v>297500</v>
      </c>
      <c r="J32" s="44"/>
      <c r="K32" s="44"/>
      <c r="L32" s="44"/>
      <c r="M32" s="44"/>
      <c r="N32" s="44">
        <v>297500</v>
      </c>
      <c r="O32" s="44"/>
      <c r="P32" s="44"/>
      <c r="Q32" s="44"/>
      <c r="R32" s="44"/>
      <c r="S32" s="44"/>
      <c r="T32" s="44"/>
      <c r="U32" s="44"/>
      <c r="V32" s="44"/>
      <c r="W32" s="44"/>
    </row>
    <row r="33" ht="32.9" customHeight="1" spans="1:23">
      <c r="A33" s="67" t="s">
        <v>172</v>
      </c>
      <c r="B33" s="143" t="s">
        <v>218</v>
      </c>
      <c r="C33" s="67" t="s">
        <v>217</v>
      </c>
      <c r="D33" s="67" t="s">
        <v>64</v>
      </c>
      <c r="E33" s="67" t="s">
        <v>90</v>
      </c>
      <c r="F33" s="67" t="s">
        <v>219</v>
      </c>
      <c r="G33" s="67" t="s">
        <v>220</v>
      </c>
      <c r="H33" s="67" t="s">
        <v>221</v>
      </c>
      <c r="I33" s="44">
        <v>297500</v>
      </c>
      <c r="J33" s="44"/>
      <c r="K33" s="44"/>
      <c r="L33" s="44"/>
      <c r="M33" s="44"/>
      <c r="N33" s="44">
        <v>297500</v>
      </c>
      <c r="O33" s="44"/>
      <c r="P33" s="44"/>
      <c r="Q33" s="44"/>
      <c r="R33" s="44"/>
      <c r="S33" s="44"/>
      <c r="T33" s="44"/>
      <c r="U33" s="44"/>
      <c r="V33" s="44"/>
      <c r="W33" s="44"/>
    </row>
    <row r="34" ht="32.9" customHeight="1" spans="1:23">
      <c r="A34" s="67"/>
      <c r="B34" s="67"/>
      <c r="C34" s="67" t="s">
        <v>222</v>
      </c>
      <c r="D34" s="67"/>
      <c r="E34" s="67"/>
      <c r="F34" s="67"/>
      <c r="G34" s="67"/>
      <c r="H34" s="67"/>
      <c r="I34" s="44">
        <v>6600</v>
      </c>
      <c r="J34" s="44"/>
      <c r="K34" s="44"/>
      <c r="L34" s="44"/>
      <c r="M34" s="44"/>
      <c r="N34" s="44">
        <v>6600</v>
      </c>
      <c r="O34" s="44"/>
      <c r="P34" s="44"/>
      <c r="Q34" s="44"/>
      <c r="R34" s="44"/>
      <c r="S34" s="44"/>
      <c r="T34" s="44"/>
      <c r="U34" s="44"/>
      <c r="V34" s="44"/>
      <c r="W34" s="44"/>
    </row>
    <row r="35" ht="32.9" customHeight="1" spans="1:23">
      <c r="A35" s="67" t="s">
        <v>172</v>
      </c>
      <c r="B35" s="143" t="s">
        <v>223</v>
      </c>
      <c r="C35" s="67" t="s">
        <v>222</v>
      </c>
      <c r="D35" s="67" t="s">
        <v>64</v>
      </c>
      <c r="E35" s="67" t="s">
        <v>95</v>
      </c>
      <c r="F35" s="67" t="s">
        <v>224</v>
      </c>
      <c r="G35" s="67" t="s">
        <v>225</v>
      </c>
      <c r="H35" s="67" t="s">
        <v>226</v>
      </c>
      <c r="I35" s="44">
        <v>6600</v>
      </c>
      <c r="J35" s="44"/>
      <c r="K35" s="44"/>
      <c r="L35" s="44"/>
      <c r="M35" s="44"/>
      <c r="N35" s="44">
        <v>6600</v>
      </c>
      <c r="O35" s="44"/>
      <c r="P35" s="44"/>
      <c r="Q35" s="44"/>
      <c r="R35" s="44"/>
      <c r="S35" s="44"/>
      <c r="T35" s="44"/>
      <c r="U35" s="44"/>
      <c r="V35" s="44"/>
      <c r="W35" s="44"/>
    </row>
    <row r="36" ht="32.9" customHeight="1" spans="1:23">
      <c r="A36" s="67"/>
      <c r="B36" s="67"/>
      <c r="C36" s="67" t="s">
        <v>227</v>
      </c>
      <c r="D36" s="67"/>
      <c r="E36" s="67"/>
      <c r="F36" s="67"/>
      <c r="G36" s="67"/>
      <c r="H36" s="67"/>
      <c r="I36" s="44">
        <v>10000</v>
      </c>
      <c r="J36" s="44"/>
      <c r="K36" s="44"/>
      <c r="L36" s="44"/>
      <c r="M36" s="44"/>
      <c r="N36" s="44">
        <v>10000</v>
      </c>
      <c r="O36" s="44"/>
      <c r="P36" s="44"/>
      <c r="Q36" s="44"/>
      <c r="R36" s="44"/>
      <c r="S36" s="44"/>
      <c r="T36" s="44"/>
      <c r="U36" s="44"/>
      <c r="V36" s="44"/>
      <c r="W36" s="44"/>
    </row>
    <row r="37" ht="32.9" customHeight="1" spans="1:23">
      <c r="A37" s="67" t="s">
        <v>228</v>
      </c>
      <c r="B37" s="143" t="s">
        <v>229</v>
      </c>
      <c r="C37" s="67" t="s">
        <v>227</v>
      </c>
      <c r="D37" s="67" t="s">
        <v>64</v>
      </c>
      <c r="E37" s="67" t="s">
        <v>92</v>
      </c>
      <c r="F37" s="67" t="s">
        <v>230</v>
      </c>
      <c r="G37" s="67" t="s">
        <v>213</v>
      </c>
      <c r="H37" s="67" t="s">
        <v>214</v>
      </c>
      <c r="I37" s="44">
        <v>10000</v>
      </c>
      <c r="J37" s="44"/>
      <c r="K37" s="44"/>
      <c r="L37" s="44"/>
      <c r="M37" s="44"/>
      <c r="N37" s="44">
        <v>10000</v>
      </c>
      <c r="O37" s="44"/>
      <c r="P37" s="44"/>
      <c r="Q37" s="44"/>
      <c r="R37" s="44"/>
      <c r="S37" s="44"/>
      <c r="T37" s="44"/>
      <c r="U37" s="44"/>
      <c r="V37" s="44"/>
      <c r="W37" s="44"/>
    </row>
    <row r="38" ht="32.9" customHeight="1" spans="1:23">
      <c r="A38" s="67"/>
      <c r="B38" s="67"/>
      <c r="C38" s="67" t="s">
        <v>231</v>
      </c>
      <c r="D38" s="67"/>
      <c r="E38" s="67"/>
      <c r="F38" s="67"/>
      <c r="G38" s="67"/>
      <c r="H38" s="67"/>
      <c r="I38" s="44">
        <v>4847065.04</v>
      </c>
      <c r="J38" s="44"/>
      <c r="K38" s="44"/>
      <c r="L38" s="44"/>
      <c r="M38" s="44"/>
      <c r="N38" s="44">
        <v>4847065.04</v>
      </c>
      <c r="O38" s="44"/>
      <c r="P38" s="44"/>
      <c r="Q38" s="44"/>
      <c r="R38" s="44"/>
      <c r="S38" s="44"/>
      <c r="T38" s="44"/>
      <c r="U38" s="44"/>
      <c r="V38" s="44"/>
      <c r="W38" s="44"/>
    </row>
    <row r="39" ht="32.9" customHeight="1" spans="1:23">
      <c r="A39" s="67" t="s">
        <v>228</v>
      </c>
      <c r="B39" s="143" t="s">
        <v>232</v>
      </c>
      <c r="C39" s="67" t="s">
        <v>231</v>
      </c>
      <c r="D39" s="67" t="s">
        <v>64</v>
      </c>
      <c r="E39" s="67" t="s">
        <v>90</v>
      </c>
      <c r="F39" s="67" t="s">
        <v>219</v>
      </c>
      <c r="G39" s="67" t="s">
        <v>192</v>
      </c>
      <c r="H39" s="67" t="s">
        <v>193</v>
      </c>
      <c r="I39" s="44">
        <v>27771.3</v>
      </c>
      <c r="J39" s="44"/>
      <c r="K39" s="44"/>
      <c r="L39" s="44"/>
      <c r="M39" s="44"/>
      <c r="N39" s="44">
        <v>27771.3</v>
      </c>
      <c r="O39" s="44"/>
      <c r="P39" s="44"/>
      <c r="Q39" s="44"/>
      <c r="R39" s="44"/>
      <c r="S39" s="44"/>
      <c r="T39" s="44"/>
      <c r="U39" s="44"/>
      <c r="V39" s="44"/>
      <c r="W39" s="44"/>
    </row>
    <row r="40" ht="32.9" customHeight="1" spans="1:23">
      <c r="A40" s="67" t="s">
        <v>228</v>
      </c>
      <c r="B40" s="143" t="s">
        <v>232</v>
      </c>
      <c r="C40" s="67" t="s">
        <v>231</v>
      </c>
      <c r="D40" s="67" t="s">
        <v>64</v>
      </c>
      <c r="E40" s="67" t="s">
        <v>90</v>
      </c>
      <c r="F40" s="67" t="s">
        <v>219</v>
      </c>
      <c r="G40" s="67" t="s">
        <v>197</v>
      </c>
      <c r="H40" s="67" t="s">
        <v>198</v>
      </c>
      <c r="I40" s="44">
        <v>1495.74</v>
      </c>
      <c r="J40" s="44"/>
      <c r="K40" s="44"/>
      <c r="L40" s="44"/>
      <c r="M40" s="44"/>
      <c r="N40" s="44">
        <v>1495.74</v>
      </c>
      <c r="O40" s="44"/>
      <c r="P40" s="44"/>
      <c r="Q40" s="44"/>
      <c r="R40" s="44"/>
      <c r="S40" s="44"/>
      <c r="T40" s="44"/>
      <c r="U40" s="44"/>
      <c r="V40" s="44"/>
      <c r="W40" s="44"/>
    </row>
    <row r="41" ht="32.9" customHeight="1" spans="1:23">
      <c r="A41" s="67" t="s">
        <v>228</v>
      </c>
      <c r="B41" s="143" t="s">
        <v>232</v>
      </c>
      <c r="C41" s="67" t="s">
        <v>231</v>
      </c>
      <c r="D41" s="67" t="s">
        <v>64</v>
      </c>
      <c r="E41" s="67" t="s">
        <v>90</v>
      </c>
      <c r="F41" s="67" t="s">
        <v>219</v>
      </c>
      <c r="G41" s="67" t="s">
        <v>209</v>
      </c>
      <c r="H41" s="67" t="s">
        <v>210</v>
      </c>
      <c r="I41" s="44">
        <v>2298</v>
      </c>
      <c r="J41" s="44"/>
      <c r="K41" s="44"/>
      <c r="L41" s="44"/>
      <c r="M41" s="44"/>
      <c r="N41" s="44">
        <v>2298</v>
      </c>
      <c r="O41" s="44"/>
      <c r="P41" s="44"/>
      <c r="Q41" s="44"/>
      <c r="R41" s="44"/>
      <c r="S41" s="44"/>
      <c r="T41" s="44"/>
      <c r="U41" s="44"/>
      <c r="V41" s="44"/>
      <c r="W41" s="44"/>
    </row>
    <row r="42" ht="32.9" customHeight="1" spans="1:23">
      <c r="A42" s="67" t="s">
        <v>228</v>
      </c>
      <c r="B42" s="143" t="s">
        <v>232</v>
      </c>
      <c r="C42" s="67" t="s">
        <v>231</v>
      </c>
      <c r="D42" s="67" t="s">
        <v>64</v>
      </c>
      <c r="E42" s="67" t="s">
        <v>90</v>
      </c>
      <c r="F42" s="67" t="s">
        <v>219</v>
      </c>
      <c r="G42" s="67" t="s">
        <v>213</v>
      </c>
      <c r="H42" s="67" t="s">
        <v>214</v>
      </c>
      <c r="I42" s="44">
        <v>2831500</v>
      </c>
      <c r="J42" s="44"/>
      <c r="K42" s="44"/>
      <c r="L42" s="44"/>
      <c r="M42" s="44"/>
      <c r="N42" s="44">
        <v>2831500</v>
      </c>
      <c r="O42" s="44"/>
      <c r="P42" s="44"/>
      <c r="Q42" s="44"/>
      <c r="R42" s="44"/>
      <c r="S42" s="44"/>
      <c r="T42" s="44"/>
      <c r="U42" s="44"/>
      <c r="V42" s="44"/>
      <c r="W42" s="44"/>
    </row>
    <row r="43" ht="32.9" customHeight="1" spans="1:23">
      <c r="A43" s="67" t="s">
        <v>228</v>
      </c>
      <c r="B43" s="143" t="s">
        <v>232</v>
      </c>
      <c r="C43" s="67" t="s">
        <v>231</v>
      </c>
      <c r="D43" s="67" t="s">
        <v>64</v>
      </c>
      <c r="E43" s="67" t="s">
        <v>90</v>
      </c>
      <c r="F43" s="67" t="s">
        <v>219</v>
      </c>
      <c r="G43" s="67" t="s">
        <v>233</v>
      </c>
      <c r="H43" s="67" t="s">
        <v>234</v>
      </c>
      <c r="I43" s="44">
        <v>1984000</v>
      </c>
      <c r="J43" s="44"/>
      <c r="K43" s="44"/>
      <c r="L43" s="44"/>
      <c r="M43" s="44"/>
      <c r="N43" s="44">
        <v>1984000</v>
      </c>
      <c r="O43" s="44"/>
      <c r="P43" s="44"/>
      <c r="Q43" s="44"/>
      <c r="R43" s="44"/>
      <c r="S43" s="44"/>
      <c r="T43" s="44"/>
      <c r="U43" s="44"/>
      <c r="V43" s="44"/>
      <c r="W43" s="44"/>
    </row>
    <row r="44" ht="32.9" customHeight="1" spans="1:23">
      <c r="A44" s="67"/>
      <c r="B44" s="67"/>
      <c r="C44" s="67" t="s">
        <v>235</v>
      </c>
      <c r="D44" s="67"/>
      <c r="E44" s="67"/>
      <c r="F44" s="67"/>
      <c r="G44" s="67"/>
      <c r="H44" s="67"/>
      <c r="I44" s="44">
        <v>182338</v>
      </c>
      <c r="J44" s="44"/>
      <c r="K44" s="44"/>
      <c r="L44" s="44"/>
      <c r="M44" s="44"/>
      <c r="N44" s="44">
        <v>182338</v>
      </c>
      <c r="O44" s="44"/>
      <c r="P44" s="44"/>
      <c r="Q44" s="44"/>
      <c r="R44" s="44"/>
      <c r="S44" s="44"/>
      <c r="T44" s="44"/>
      <c r="U44" s="44"/>
      <c r="V44" s="44"/>
      <c r="W44" s="44"/>
    </row>
    <row r="45" ht="32.9" customHeight="1" spans="1:23">
      <c r="A45" s="67" t="s">
        <v>228</v>
      </c>
      <c r="B45" s="143" t="s">
        <v>236</v>
      </c>
      <c r="C45" s="67" t="s">
        <v>235</v>
      </c>
      <c r="D45" s="67" t="s">
        <v>64</v>
      </c>
      <c r="E45" s="67" t="s">
        <v>93</v>
      </c>
      <c r="F45" s="67" t="s">
        <v>237</v>
      </c>
      <c r="G45" s="67" t="s">
        <v>238</v>
      </c>
      <c r="H45" s="67" t="s">
        <v>239</v>
      </c>
      <c r="I45" s="44">
        <v>5800</v>
      </c>
      <c r="J45" s="44"/>
      <c r="K45" s="44"/>
      <c r="L45" s="44"/>
      <c r="M45" s="44"/>
      <c r="N45" s="44">
        <v>5800</v>
      </c>
      <c r="O45" s="44"/>
      <c r="P45" s="44"/>
      <c r="Q45" s="44"/>
      <c r="R45" s="44"/>
      <c r="S45" s="44"/>
      <c r="T45" s="44"/>
      <c r="U45" s="44"/>
      <c r="V45" s="44"/>
      <c r="W45" s="44"/>
    </row>
    <row r="46" ht="32.9" customHeight="1" spans="1:23">
      <c r="A46" s="67" t="s">
        <v>228</v>
      </c>
      <c r="B46" s="143" t="s">
        <v>236</v>
      </c>
      <c r="C46" s="67" t="s">
        <v>235</v>
      </c>
      <c r="D46" s="67" t="s">
        <v>64</v>
      </c>
      <c r="E46" s="67" t="s">
        <v>93</v>
      </c>
      <c r="F46" s="67" t="s">
        <v>237</v>
      </c>
      <c r="G46" s="67" t="s">
        <v>211</v>
      </c>
      <c r="H46" s="67" t="s">
        <v>212</v>
      </c>
      <c r="I46" s="44">
        <v>6338</v>
      </c>
      <c r="J46" s="44"/>
      <c r="K46" s="44"/>
      <c r="L46" s="44"/>
      <c r="M46" s="44"/>
      <c r="N46" s="44">
        <v>6338</v>
      </c>
      <c r="O46" s="44"/>
      <c r="P46" s="44"/>
      <c r="Q46" s="44"/>
      <c r="R46" s="44"/>
      <c r="S46" s="44"/>
      <c r="T46" s="44"/>
      <c r="U46" s="44"/>
      <c r="V46" s="44"/>
      <c r="W46" s="44"/>
    </row>
    <row r="47" ht="32.9" customHeight="1" spans="1:23">
      <c r="A47" s="67" t="s">
        <v>228</v>
      </c>
      <c r="B47" s="143" t="s">
        <v>236</v>
      </c>
      <c r="C47" s="67" t="s">
        <v>235</v>
      </c>
      <c r="D47" s="67" t="s">
        <v>64</v>
      </c>
      <c r="E47" s="67" t="s">
        <v>93</v>
      </c>
      <c r="F47" s="67" t="s">
        <v>237</v>
      </c>
      <c r="G47" s="67" t="s">
        <v>213</v>
      </c>
      <c r="H47" s="67" t="s">
        <v>214</v>
      </c>
      <c r="I47" s="44">
        <v>85000</v>
      </c>
      <c r="J47" s="44"/>
      <c r="K47" s="44"/>
      <c r="L47" s="44"/>
      <c r="M47" s="44"/>
      <c r="N47" s="44">
        <v>85000</v>
      </c>
      <c r="O47" s="44"/>
      <c r="P47" s="44"/>
      <c r="Q47" s="44"/>
      <c r="R47" s="44"/>
      <c r="S47" s="44"/>
      <c r="T47" s="44"/>
      <c r="U47" s="44"/>
      <c r="V47" s="44"/>
      <c r="W47" s="44"/>
    </row>
    <row r="48" ht="32.9" customHeight="1" spans="1:23">
      <c r="A48" s="67" t="s">
        <v>228</v>
      </c>
      <c r="B48" s="143" t="s">
        <v>236</v>
      </c>
      <c r="C48" s="67" t="s">
        <v>235</v>
      </c>
      <c r="D48" s="67" t="s">
        <v>64</v>
      </c>
      <c r="E48" s="67" t="s">
        <v>93</v>
      </c>
      <c r="F48" s="67" t="s">
        <v>237</v>
      </c>
      <c r="G48" s="67" t="s">
        <v>233</v>
      </c>
      <c r="H48" s="67" t="s">
        <v>234</v>
      </c>
      <c r="I48" s="44">
        <v>85200</v>
      </c>
      <c r="J48" s="44"/>
      <c r="K48" s="44"/>
      <c r="L48" s="44"/>
      <c r="M48" s="44"/>
      <c r="N48" s="44">
        <v>85200</v>
      </c>
      <c r="O48" s="44"/>
      <c r="P48" s="44"/>
      <c r="Q48" s="44"/>
      <c r="R48" s="44"/>
      <c r="S48" s="44"/>
      <c r="T48" s="44"/>
      <c r="U48" s="44"/>
      <c r="V48" s="44"/>
      <c r="W48" s="44"/>
    </row>
    <row r="49" ht="32.9" customHeight="1" spans="1:23">
      <c r="A49" s="67"/>
      <c r="B49" s="67"/>
      <c r="C49" s="67" t="s">
        <v>240</v>
      </c>
      <c r="D49" s="67"/>
      <c r="E49" s="67"/>
      <c r="F49" s="67"/>
      <c r="G49" s="67"/>
      <c r="H49" s="67"/>
      <c r="I49" s="44">
        <v>3385472.67</v>
      </c>
      <c r="J49" s="44"/>
      <c r="K49" s="44"/>
      <c r="L49" s="44"/>
      <c r="M49" s="44"/>
      <c r="N49" s="44">
        <v>3385472.67</v>
      </c>
      <c r="O49" s="44"/>
      <c r="P49" s="44"/>
      <c r="Q49" s="44"/>
      <c r="R49" s="44"/>
      <c r="S49" s="44"/>
      <c r="T49" s="44"/>
      <c r="U49" s="44"/>
      <c r="V49" s="44"/>
      <c r="W49" s="44"/>
    </row>
    <row r="50" ht="32.9" customHeight="1" spans="1:23">
      <c r="A50" s="67" t="s">
        <v>228</v>
      </c>
      <c r="B50" s="143" t="s">
        <v>241</v>
      </c>
      <c r="C50" s="67" t="s">
        <v>240</v>
      </c>
      <c r="D50" s="67" t="s">
        <v>64</v>
      </c>
      <c r="E50" s="67" t="s">
        <v>87</v>
      </c>
      <c r="F50" s="67" t="s">
        <v>242</v>
      </c>
      <c r="G50" s="67" t="s">
        <v>192</v>
      </c>
      <c r="H50" s="67" t="s">
        <v>193</v>
      </c>
      <c r="I50" s="44">
        <v>125781.5</v>
      </c>
      <c r="J50" s="44"/>
      <c r="K50" s="44"/>
      <c r="L50" s="44"/>
      <c r="M50" s="44"/>
      <c r="N50" s="44">
        <v>125781.5</v>
      </c>
      <c r="O50" s="44"/>
      <c r="P50" s="44"/>
      <c r="Q50" s="44"/>
      <c r="R50" s="44"/>
      <c r="S50" s="44"/>
      <c r="T50" s="44"/>
      <c r="U50" s="44"/>
      <c r="V50" s="44"/>
      <c r="W50" s="44"/>
    </row>
    <row r="51" ht="32.9" customHeight="1" spans="1:23">
      <c r="A51" s="67" t="s">
        <v>228</v>
      </c>
      <c r="B51" s="143" t="s">
        <v>241</v>
      </c>
      <c r="C51" s="67" t="s">
        <v>240</v>
      </c>
      <c r="D51" s="67" t="s">
        <v>64</v>
      </c>
      <c r="E51" s="67" t="s">
        <v>87</v>
      </c>
      <c r="F51" s="67" t="s">
        <v>242</v>
      </c>
      <c r="G51" s="67" t="s">
        <v>197</v>
      </c>
      <c r="H51" s="67" t="s">
        <v>198</v>
      </c>
      <c r="I51" s="44">
        <v>961841.67</v>
      </c>
      <c r="J51" s="44"/>
      <c r="K51" s="44"/>
      <c r="L51" s="44"/>
      <c r="M51" s="44"/>
      <c r="N51" s="44">
        <v>961841.67</v>
      </c>
      <c r="O51" s="44"/>
      <c r="P51" s="44"/>
      <c r="Q51" s="44"/>
      <c r="R51" s="44"/>
      <c r="S51" s="44"/>
      <c r="T51" s="44"/>
      <c r="U51" s="44"/>
      <c r="V51" s="44"/>
      <c r="W51" s="44"/>
    </row>
    <row r="52" ht="32.9" customHeight="1" spans="1:23">
      <c r="A52" s="67" t="s">
        <v>228</v>
      </c>
      <c r="B52" s="143" t="s">
        <v>241</v>
      </c>
      <c r="C52" s="67" t="s">
        <v>240</v>
      </c>
      <c r="D52" s="67" t="s">
        <v>64</v>
      </c>
      <c r="E52" s="67" t="s">
        <v>87</v>
      </c>
      <c r="F52" s="67" t="s">
        <v>242</v>
      </c>
      <c r="G52" s="67" t="s">
        <v>199</v>
      </c>
      <c r="H52" s="67" t="s">
        <v>200</v>
      </c>
      <c r="I52" s="44">
        <v>1008197.5</v>
      </c>
      <c r="J52" s="44"/>
      <c r="K52" s="44"/>
      <c r="L52" s="44"/>
      <c r="M52" s="44"/>
      <c r="N52" s="44">
        <v>1008197.5</v>
      </c>
      <c r="O52" s="44"/>
      <c r="P52" s="44"/>
      <c r="Q52" s="44"/>
      <c r="R52" s="44"/>
      <c r="S52" s="44"/>
      <c r="T52" s="44"/>
      <c r="U52" s="44"/>
      <c r="V52" s="44"/>
      <c r="W52" s="44"/>
    </row>
    <row r="53" ht="32.9" customHeight="1" spans="1:23">
      <c r="A53" s="67" t="s">
        <v>228</v>
      </c>
      <c r="B53" s="143" t="s">
        <v>241</v>
      </c>
      <c r="C53" s="67" t="s">
        <v>240</v>
      </c>
      <c r="D53" s="67" t="s">
        <v>64</v>
      </c>
      <c r="E53" s="67" t="s">
        <v>87</v>
      </c>
      <c r="F53" s="67" t="s">
        <v>242</v>
      </c>
      <c r="G53" s="67" t="s">
        <v>209</v>
      </c>
      <c r="H53" s="67" t="s">
        <v>210</v>
      </c>
      <c r="I53" s="44">
        <v>96552</v>
      </c>
      <c r="J53" s="44"/>
      <c r="K53" s="44"/>
      <c r="L53" s="44"/>
      <c r="M53" s="44"/>
      <c r="N53" s="44">
        <v>96552</v>
      </c>
      <c r="O53" s="44"/>
      <c r="P53" s="44"/>
      <c r="Q53" s="44"/>
      <c r="R53" s="44"/>
      <c r="S53" s="44"/>
      <c r="T53" s="44"/>
      <c r="U53" s="44"/>
      <c r="V53" s="44"/>
      <c r="W53" s="44"/>
    </row>
    <row r="54" ht="32.9" customHeight="1" spans="1:23">
      <c r="A54" s="67" t="s">
        <v>228</v>
      </c>
      <c r="B54" s="143" t="s">
        <v>241</v>
      </c>
      <c r="C54" s="67" t="s">
        <v>240</v>
      </c>
      <c r="D54" s="67" t="s">
        <v>64</v>
      </c>
      <c r="E54" s="67" t="s">
        <v>87</v>
      </c>
      <c r="F54" s="67" t="s">
        <v>242</v>
      </c>
      <c r="G54" s="67" t="s">
        <v>213</v>
      </c>
      <c r="H54" s="67" t="s">
        <v>214</v>
      </c>
      <c r="I54" s="44">
        <v>1193100</v>
      </c>
      <c r="J54" s="44"/>
      <c r="K54" s="44"/>
      <c r="L54" s="44"/>
      <c r="M54" s="44"/>
      <c r="N54" s="44">
        <v>1193100</v>
      </c>
      <c r="O54" s="44"/>
      <c r="P54" s="44"/>
      <c r="Q54" s="44"/>
      <c r="R54" s="44"/>
      <c r="S54" s="44"/>
      <c r="T54" s="44"/>
      <c r="U54" s="44"/>
      <c r="V54" s="44"/>
      <c r="W54" s="44"/>
    </row>
    <row r="55" ht="32.9" customHeight="1" spans="1:23">
      <c r="A55" s="67"/>
      <c r="B55" s="67"/>
      <c r="C55" s="67" t="s">
        <v>243</v>
      </c>
      <c r="D55" s="67"/>
      <c r="E55" s="67"/>
      <c r="F55" s="67"/>
      <c r="G55" s="67"/>
      <c r="H55" s="67"/>
      <c r="I55" s="44">
        <v>34000</v>
      </c>
      <c r="J55" s="44"/>
      <c r="K55" s="44"/>
      <c r="L55" s="44"/>
      <c r="M55" s="44"/>
      <c r="N55" s="44">
        <v>34000</v>
      </c>
      <c r="O55" s="44"/>
      <c r="P55" s="44"/>
      <c r="Q55" s="44"/>
      <c r="R55" s="44"/>
      <c r="S55" s="44"/>
      <c r="T55" s="44"/>
      <c r="U55" s="44"/>
      <c r="V55" s="44"/>
      <c r="W55" s="44"/>
    </row>
    <row r="56" ht="32.9" customHeight="1" spans="1:23">
      <c r="A56" s="67" t="s">
        <v>228</v>
      </c>
      <c r="B56" s="143" t="s">
        <v>244</v>
      </c>
      <c r="C56" s="67" t="s">
        <v>243</v>
      </c>
      <c r="D56" s="67" t="s">
        <v>64</v>
      </c>
      <c r="E56" s="67" t="s">
        <v>95</v>
      </c>
      <c r="F56" s="67" t="s">
        <v>224</v>
      </c>
      <c r="G56" s="67" t="s">
        <v>233</v>
      </c>
      <c r="H56" s="67" t="s">
        <v>234</v>
      </c>
      <c r="I56" s="44">
        <v>34000</v>
      </c>
      <c r="J56" s="44"/>
      <c r="K56" s="44"/>
      <c r="L56" s="44"/>
      <c r="M56" s="44"/>
      <c r="N56" s="44">
        <v>34000</v>
      </c>
      <c r="O56" s="44"/>
      <c r="P56" s="44"/>
      <c r="Q56" s="44"/>
      <c r="R56" s="44"/>
      <c r="S56" s="44"/>
      <c r="T56" s="44"/>
      <c r="U56" s="44"/>
      <c r="V56" s="44"/>
      <c r="W56" s="44"/>
    </row>
    <row r="57" ht="32.9" customHeight="1" spans="1:23">
      <c r="A57" s="67"/>
      <c r="B57" s="67"/>
      <c r="C57" s="67" t="s">
        <v>245</v>
      </c>
      <c r="D57" s="67"/>
      <c r="E57" s="67"/>
      <c r="F57" s="67"/>
      <c r="G57" s="67"/>
      <c r="H57" s="67"/>
      <c r="I57" s="44">
        <v>3000</v>
      </c>
      <c r="J57" s="44"/>
      <c r="K57" s="44"/>
      <c r="L57" s="44"/>
      <c r="M57" s="44"/>
      <c r="N57" s="44">
        <v>3000</v>
      </c>
      <c r="O57" s="44"/>
      <c r="P57" s="44"/>
      <c r="Q57" s="44"/>
      <c r="R57" s="44"/>
      <c r="S57" s="44"/>
      <c r="T57" s="44"/>
      <c r="U57" s="44"/>
      <c r="V57" s="44"/>
      <c r="W57" s="44"/>
    </row>
    <row r="58" ht="32.9" customHeight="1" spans="1:23">
      <c r="A58" s="67" t="s">
        <v>228</v>
      </c>
      <c r="B58" s="143" t="s">
        <v>246</v>
      </c>
      <c r="C58" s="67" t="s">
        <v>245</v>
      </c>
      <c r="D58" s="67" t="s">
        <v>64</v>
      </c>
      <c r="E58" s="67" t="s">
        <v>95</v>
      </c>
      <c r="F58" s="67" t="s">
        <v>224</v>
      </c>
      <c r="G58" s="67" t="s">
        <v>225</v>
      </c>
      <c r="H58" s="67" t="s">
        <v>226</v>
      </c>
      <c r="I58" s="44">
        <v>3000</v>
      </c>
      <c r="J58" s="44"/>
      <c r="K58" s="44"/>
      <c r="L58" s="44"/>
      <c r="M58" s="44"/>
      <c r="N58" s="44">
        <v>3000</v>
      </c>
      <c r="O58" s="44"/>
      <c r="P58" s="44"/>
      <c r="Q58" s="44"/>
      <c r="R58" s="44"/>
      <c r="S58" s="44"/>
      <c r="T58" s="44"/>
      <c r="U58" s="44"/>
      <c r="V58" s="44"/>
      <c r="W58" s="44"/>
    </row>
    <row r="59" ht="32.9" customHeight="1" spans="1:23">
      <c r="A59" s="67"/>
      <c r="B59" s="67"/>
      <c r="C59" s="67" t="s">
        <v>247</v>
      </c>
      <c r="D59" s="67"/>
      <c r="E59" s="67"/>
      <c r="F59" s="67"/>
      <c r="G59" s="67"/>
      <c r="H59" s="67"/>
      <c r="I59" s="44">
        <v>258000</v>
      </c>
      <c r="J59" s="44"/>
      <c r="K59" s="44"/>
      <c r="L59" s="44"/>
      <c r="M59" s="44"/>
      <c r="N59" s="44">
        <v>258000</v>
      </c>
      <c r="O59" s="44"/>
      <c r="P59" s="44"/>
      <c r="Q59" s="44"/>
      <c r="R59" s="44"/>
      <c r="S59" s="44"/>
      <c r="T59" s="44"/>
      <c r="U59" s="44"/>
      <c r="V59" s="44"/>
      <c r="W59" s="44"/>
    </row>
    <row r="60" ht="32.9" customHeight="1" spans="1:23">
      <c r="A60" s="67" t="s">
        <v>228</v>
      </c>
      <c r="B60" s="143" t="s">
        <v>248</v>
      </c>
      <c r="C60" s="67" t="s">
        <v>247</v>
      </c>
      <c r="D60" s="67" t="s">
        <v>64</v>
      </c>
      <c r="E60" s="67" t="s">
        <v>92</v>
      </c>
      <c r="F60" s="67" t="s">
        <v>230</v>
      </c>
      <c r="G60" s="67" t="s">
        <v>192</v>
      </c>
      <c r="H60" s="67" t="s">
        <v>193</v>
      </c>
      <c r="I60" s="44">
        <v>30000</v>
      </c>
      <c r="J60" s="44"/>
      <c r="K60" s="44"/>
      <c r="L60" s="44"/>
      <c r="M60" s="44"/>
      <c r="N60" s="44">
        <v>30000</v>
      </c>
      <c r="O60" s="44"/>
      <c r="P60" s="44"/>
      <c r="Q60" s="44"/>
      <c r="R60" s="44"/>
      <c r="S60" s="44"/>
      <c r="T60" s="44"/>
      <c r="U60" s="44"/>
      <c r="V60" s="44"/>
      <c r="W60" s="44"/>
    </row>
    <row r="61" ht="32.9" customHeight="1" spans="1:23">
      <c r="A61" s="67" t="s">
        <v>228</v>
      </c>
      <c r="B61" s="143" t="s">
        <v>248</v>
      </c>
      <c r="C61" s="67" t="s">
        <v>247</v>
      </c>
      <c r="D61" s="67" t="s">
        <v>64</v>
      </c>
      <c r="E61" s="67" t="s">
        <v>92</v>
      </c>
      <c r="F61" s="67" t="s">
        <v>230</v>
      </c>
      <c r="G61" s="67" t="s">
        <v>195</v>
      </c>
      <c r="H61" s="67" t="s">
        <v>196</v>
      </c>
      <c r="I61" s="44">
        <v>91000</v>
      </c>
      <c r="J61" s="44"/>
      <c r="K61" s="44"/>
      <c r="L61" s="44"/>
      <c r="M61" s="44"/>
      <c r="N61" s="44">
        <v>91000</v>
      </c>
      <c r="O61" s="44"/>
      <c r="P61" s="44"/>
      <c r="Q61" s="44"/>
      <c r="R61" s="44"/>
      <c r="S61" s="44"/>
      <c r="T61" s="44"/>
      <c r="U61" s="44"/>
      <c r="V61" s="44"/>
      <c r="W61" s="44"/>
    </row>
    <row r="62" ht="32.9" customHeight="1" spans="1:23">
      <c r="A62" s="67" t="s">
        <v>228</v>
      </c>
      <c r="B62" s="143" t="s">
        <v>248</v>
      </c>
      <c r="C62" s="67" t="s">
        <v>247</v>
      </c>
      <c r="D62" s="67" t="s">
        <v>64</v>
      </c>
      <c r="E62" s="67" t="s">
        <v>92</v>
      </c>
      <c r="F62" s="67" t="s">
        <v>230</v>
      </c>
      <c r="G62" s="67" t="s">
        <v>197</v>
      </c>
      <c r="H62" s="67" t="s">
        <v>198</v>
      </c>
      <c r="I62" s="44">
        <v>10000</v>
      </c>
      <c r="J62" s="44"/>
      <c r="K62" s="44"/>
      <c r="L62" s="44"/>
      <c r="M62" s="44"/>
      <c r="N62" s="44">
        <v>10000</v>
      </c>
      <c r="O62" s="44"/>
      <c r="P62" s="44"/>
      <c r="Q62" s="44"/>
      <c r="R62" s="44"/>
      <c r="S62" s="44"/>
      <c r="T62" s="44"/>
      <c r="U62" s="44"/>
      <c r="V62" s="44"/>
      <c r="W62" s="44"/>
    </row>
    <row r="63" ht="32.9" customHeight="1" spans="1:23">
      <c r="A63" s="67" t="s">
        <v>228</v>
      </c>
      <c r="B63" s="143" t="s">
        <v>248</v>
      </c>
      <c r="C63" s="67" t="s">
        <v>247</v>
      </c>
      <c r="D63" s="67" t="s">
        <v>64</v>
      </c>
      <c r="E63" s="67" t="s">
        <v>92</v>
      </c>
      <c r="F63" s="67" t="s">
        <v>230</v>
      </c>
      <c r="G63" s="67" t="s">
        <v>213</v>
      </c>
      <c r="H63" s="67" t="s">
        <v>214</v>
      </c>
      <c r="I63" s="44">
        <v>127000</v>
      </c>
      <c r="J63" s="44"/>
      <c r="K63" s="44"/>
      <c r="L63" s="44"/>
      <c r="M63" s="44"/>
      <c r="N63" s="44">
        <v>127000</v>
      </c>
      <c r="O63" s="44"/>
      <c r="P63" s="44"/>
      <c r="Q63" s="44"/>
      <c r="R63" s="44"/>
      <c r="S63" s="44"/>
      <c r="T63" s="44"/>
      <c r="U63" s="44"/>
      <c r="V63" s="44"/>
      <c r="W63" s="44"/>
    </row>
    <row r="64" ht="32.9" customHeight="1" spans="1:23">
      <c r="A64" s="67"/>
      <c r="B64" s="67"/>
      <c r="C64" s="67" t="s">
        <v>249</v>
      </c>
      <c r="D64" s="67"/>
      <c r="E64" s="67"/>
      <c r="F64" s="67"/>
      <c r="G64" s="67"/>
      <c r="H64" s="67"/>
      <c r="I64" s="44">
        <v>60000</v>
      </c>
      <c r="J64" s="44"/>
      <c r="K64" s="44"/>
      <c r="L64" s="44"/>
      <c r="M64" s="44"/>
      <c r="N64" s="44">
        <v>60000</v>
      </c>
      <c r="O64" s="44"/>
      <c r="P64" s="44"/>
      <c r="Q64" s="44"/>
      <c r="R64" s="44"/>
      <c r="S64" s="44"/>
      <c r="T64" s="44"/>
      <c r="U64" s="44"/>
      <c r="V64" s="44"/>
      <c r="W64" s="44"/>
    </row>
    <row r="65" ht="32.9" customHeight="1" spans="1:23">
      <c r="A65" s="67" t="s">
        <v>228</v>
      </c>
      <c r="B65" s="143" t="s">
        <v>250</v>
      </c>
      <c r="C65" s="67" t="s">
        <v>249</v>
      </c>
      <c r="D65" s="67" t="s">
        <v>64</v>
      </c>
      <c r="E65" s="67" t="s">
        <v>95</v>
      </c>
      <c r="F65" s="67" t="s">
        <v>224</v>
      </c>
      <c r="G65" s="67" t="s">
        <v>211</v>
      </c>
      <c r="H65" s="67" t="s">
        <v>212</v>
      </c>
      <c r="I65" s="44">
        <v>46000</v>
      </c>
      <c r="J65" s="44"/>
      <c r="K65" s="44"/>
      <c r="L65" s="44"/>
      <c r="M65" s="44"/>
      <c r="N65" s="44">
        <v>46000</v>
      </c>
      <c r="O65" s="44"/>
      <c r="P65" s="44"/>
      <c r="Q65" s="44"/>
      <c r="R65" s="44"/>
      <c r="S65" s="44"/>
      <c r="T65" s="44"/>
      <c r="U65" s="44"/>
      <c r="V65" s="44"/>
      <c r="W65" s="44"/>
    </row>
    <row r="66" ht="32.9" customHeight="1" spans="1:23">
      <c r="A66" s="67" t="s">
        <v>228</v>
      </c>
      <c r="B66" s="143" t="s">
        <v>250</v>
      </c>
      <c r="C66" s="67" t="s">
        <v>249</v>
      </c>
      <c r="D66" s="67" t="s">
        <v>64</v>
      </c>
      <c r="E66" s="67" t="s">
        <v>95</v>
      </c>
      <c r="F66" s="67" t="s">
        <v>224</v>
      </c>
      <c r="G66" s="67" t="s">
        <v>213</v>
      </c>
      <c r="H66" s="67" t="s">
        <v>214</v>
      </c>
      <c r="I66" s="44">
        <v>14000</v>
      </c>
      <c r="J66" s="44"/>
      <c r="K66" s="44"/>
      <c r="L66" s="44"/>
      <c r="M66" s="44"/>
      <c r="N66" s="44">
        <v>14000</v>
      </c>
      <c r="O66" s="44"/>
      <c r="P66" s="44"/>
      <c r="Q66" s="44"/>
      <c r="R66" s="44"/>
      <c r="S66" s="44"/>
      <c r="T66" s="44"/>
      <c r="U66" s="44"/>
      <c r="V66" s="44"/>
      <c r="W66" s="44"/>
    </row>
    <row r="67" ht="32.9" customHeight="1" spans="1:23">
      <c r="A67" s="67"/>
      <c r="B67" s="67"/>
      <c r="C67" s="67" t="s">
        <v>251</v>
      </c>
      <c r="D67" s="67"/>
      <c r="E67" s="67"/>
      <c r="F67" s="67"/>
      <c r="G67" s="67"/>
      <c r="H67" s="67"/>
      <c r="I67" s="44">
        <v>39600</v>
      </c>
      <c r="J67" s="44"/>
      <c r="K67" s="44"/>
      <c r="L67" s="44"/>
      <c r="M67" s="44"/>
      <c r="N67" s="44">
        <v>39600</v>
      </c>
      <c r="O67" s="44"/>
      <c r="P67" s="44"/>
      <c r="Q67" s="44"/>
      <c r="R67" s="44"/>
      <c r="S67" s="44"/>
      <c r="T67" s="44"/>
      <c r="U67" s="44"/>
      <c r="V67" s="44"/>
      <c r="W67" s="44"/>
    </row>
    <row r="68" ht="32.9" customHeight="1" spans="1:23">
      <c r="A68" s="67" t="s">
        <v>228</v>
      </c>
      <c r="B68" s="143" t="s">
        <v>252</v>
      </c>
      <c r="C68" s="67" t="s">
        <v>251</v>
      </c>
      <c r="D68" s="67" t="s">
        <v>64</v>
      </c>
      <c r="E68" s="67" t="s">
        <v>93</v>
      </c>
      <c r="F68" s="67" t="s">
        <v>237</v>
      </c>
      <c r="G68" s="67" t="s">
        <v>213</v>
      </c>
      <c r="H68" s="67" t="s">
        <v>214</v>
      </c>
      <c r="I68" s="44">
        <v>39600</v>
      </c>
      <c r="J68" s="44"/>
      <c r="K68" s="44"/>
      <c r="L68" s="44"/>
      <c r="M68" s="44"/>
      <c r="N68" s="44">
        <v>39600</v>
      </c>
      <c r="O68" s="44"/>
      <c r="P68" s="44"/>
      <c r="Q68" s="44"/>
      <c r="R68" s="44"/>
      <c r="S68" s="44"/>
      <c r="T68" s="44"/>
      <c r="U68" s="44"/>
      <c r="V68" s="44"/>
      <c r="W68" s="44"/>
    </row>
    <row r="69" ht="32.9" customHeight="1" spans="1:23">
      <c r="A69" s="67"/>
      <c r="B69" s="67"/>
      <c r="C69" s="67" t="s">
        <v>253</v>
      </c>
      <c r="D69" s="67"/>
      <c r="E69" s="67"/>
      <c r="F69" s="67"/>
      <c r="G69" s="67"/>
      <c r="H69" s="67"/>
      <c r="I69" s="44">
        <v>2120000</v>
      </c>
      <c r="J69" s="44"/>
      <c r="K69" s="44"/>
      <c r="L69" s="44"/>
      <c r="M69" s="44"/>
      <c r="N69" s="44">
        <v>2120000</v>
      </c>
      <c r="O69" s="44"/>
      <c r="P69" s="44"/>
      <c r="Q69" s="44"/>
      <c r="R69" s="44"/>
      <c r="S69" s="44"/>
      <c r="T69" s="44"/>
      <c r="U69" s="44"/>
      <c r="V69" s="44"/>
      <c r="W69" s="44"/>
    </row>
    <row r="70" ht="32.9" customHeight="1" spans="1:23">
      <c r="A70" s="67" t="s">
        <v>228</v>
      </c>
      <c r="B70" s="143" t="s">
        <v>254</v>
      </c>
      <c r="C70" s="67" t="s">
        <v>253</v>
      </c>
      <c r="D70" s="67" t="s">
        <v>64</v>
      </c>
      <c r="E70" s="67" t="s">
        <v>89</v>
      </c>
      <c r="F70" s="67" t="s">
        <v>146</v>
      </c>
      <c r="G70" s="67" t="s">
        <v>233</v>
      </c>
      <c r="H70" s="67" t="s">
        <v>234</v>
      </c>
      <c r="I70" s="44">
        <v>2120000</v>
      </c>
      <c r="J70" s="44"/>
      <c r="K70" s="44"/>
      <c r="L70" s="44"/>
      <c r="M70" s="44"/>
      <c r="N70" s="44">
        <v>2120000</v>
      </c>
      <c r="O70" s="44"/>
      <c r="P70" s="44"/>
      <c r="Q70" s="44"/>
      <c r="R70" s="44"/>
      <c r="S70" s="44"/>
      <c r="T70" s="44"/>
      <c r="U70" s="44"/>
      <c r="V70" s="44"/>
      <c r="W70" s="44"/>
    </row>
    <row r="71" ht="32.9" customHeight="1" spans="1:23">
      <c r="A71" s="67"/>
      <c r="B71" s="67"/>
      <c r="C71" s="67" t="s">
        <v>255</v>
      </c>
      <c r="D71" s="67"/>
      <c r="E71" s="67"/>
      <c r="F71" s="67"/>
      <c r="G71" s="67"/>
      <c r="H71" s="67"/>
      <c r="I71" s="44">
        <v>100000</v>
      </c>
      <c r="J71" s="44">
        <v>100000</v>
      </c>
      <c r="K71" s="44">
        <v>100000</v>
      </c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</row>
    <row r="72" ht="32.9" customHeight="1" spans="1:23">
      <c r="A72" s="67" t="s">
        <v>228</v>
      </c>
      <c r="B72" s="143" t="s">
        <v>256</v>
      </c>
      <c r="C72" s="67" t="s">
        <v>255</v>
      </c>
      <c r="D72" s="67" t="s">
        <v>64</v>
      </c>
      <c r="E72" s="67" t="s">
        <v>80</v>
      </c>
      <c r="F72" s="67" t="s">
        <v>257</v>
      </c>
      <c r="G72" s="67" t="s">
        <v>197</v>
      </c>
      <c r="H72" s="67" t="s">
        <v>198</v>
      </c>
      <c r="I72" s="44">
        <v>100000</v>
      </c>
      <c r="J72" s="44">
        <v>100000</v>
      </c>
      <c r="K72" s="44">
        <v>100000</v>
      </c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</row>
    <row r="73" ht="18.75" customHeight="1" spans="1:23">
      <c r="A73" s="45" t="s">
        <v>258</v>
      </c>
      <c r="B73" s="46"/>
      <c r="C73" s="46"/>
      <c r="D73" s="46"/>
      <c r="E73" s="46"/>
      <c r="F73" s="46"/>
      <c r="G73" s="46"/>
      <c r="H73" s="47"/>
      <c r="I73" s="44">
        <v>84616334.26</v>
      </c>
      <c r="J73" s="44">
        <v>100000</v>
      </c>
      <c r="K73" s="44">
        <v>100000</v>
      </c>
      <c r="L73" s="44"/>
      <c r="M73" s="44"/>
      <c r="N73" s="44">
        <v>11243575.71</v>
      </c>
      <c r="O73" s="44"/>
      <c r="P73" s="44"/>
      <c r="Q73" s="44"/>
      <c r="R73" s="44">
        <v>73272758.55</v>
      </c>
      <c r="S73" s="44">
        <v>73272758.55</v>
      </c>
      <c r="T73" s="44"/>
      <c r="U73" s="44"/>
      <c r="V73" s="44"/>
      <c r="W73" s="44"/>
    </row>
  </sheetData>
  <mergeCells count="28">
    <mergeCell ref="A2:W2"/>
    <mergeCell ref="A3:I3"/>
    <mergeCell ref="J4:M4"/>
    <mergeCell ref="N4:P4"/>
    <mergeCell ref="R4:W4"/>
    <mergeCell ref="J5:K5"/>
    <mergeCell ref="A73:H7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7"/>
  <sheetViews>
    <sheetView showZeros="0" tabSelected="1" workbookViewId="0">
      <selection activeCell="C25" sqref="C2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39" t="s">
        <v>259</v>
      </c>
    </row>
    <row r="2" ht="28.5" customHeight="1" spans="1:10">
      <c r="A2" s="138" t="s">
        <v>260</v>
      </c>
      <c r="B2" s="31"/>
      <c r="C2" s="31"/>
      <c r="D2" s="31"/>
      <c r="E2" s="31"/>
      <c r="F2" s="100"/>
      <c r="G2" s="31"/>
      <c r="H2" s="100"/>
      <c r="I2" s="100"/>
      <c r="J2" s="31"/>
    </row>
    <row r="3" ht="15" customHeight="1" spans="1:1">
      <c r="A3" s="5" t="str">
        <f>"单位名称："&amp;"玉溪市儿童医院"</f>
        <v>单位名称：玉溪市儿童医院</v>
      </c>
    </row>
    <row r="4" ht="14.25" customHeight="1" spans="1:10">
      <c r="A4" s="66" t="s">
        <v>261</v>
      </c>
      <c r="B4" s="66" t="s">
        <v>262</v>
      </c>
      <c r="C4" s="66" t="s">
        <v>263</v>
      </c>
      <c r="D4" s="66" t="s">
        <v>264</v>
      </c>
      <c r="E4" s="66" t="s">
        <v>265</v>
      </c>
      <c r="F4" s="53" t="s">
        <v>266</v>
      </c>
      <c r="G4" s="66" t="s">
        <v>267</v>
      </c>
      <c r="H4" s="53" t="s">
        <v>268</v>
      </c>
      <c r="I4" s="53" t="s">
        <v>269</v>
      </c>
      <c r="J4" s="66" t="s">
        <v>270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 t="s">
        <v>64</v>
      </c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 t="s">
        <v>255</v>
      </c>
      <c r="B7" s="67" t="s">
        <v>271</v>
      </c>
      <c r="C7" s="67" t="s">
        <v>272</v>
      </c>
      <c r="D7" s="67" t="s">
        <v>273</v>
      </c>
      <c r="E7" s="67" t="s">
        <v>274</v>
      </c>
      <c r="F7" s="67" t="s">
        <v>275</v>
      </c>
      <c r="G7" s="42" t="s">
        <v>276</v>
      </c>
      <c r="H7" s="67" t="s">
        <v>277</v>
      </c>
      <c r="I7" s="67" t="s">
        <v>278</v>
      </c>
      <c r="J7" s="67" t="s">
        <v>279</v>
      </c>
    </row>
    <row r="8" ht="33.75" customHeight="1" spans="1:10">
      <c r="A8" s="67" t="s">
        <v>255</v>
      </c>
      <c r="B8" s="67" t="s">
        <v>271</v>
      </c>
      <c r="C8" s="67" t="s">
        <v>272</v>
      </c>
      <c r="D8" s="67" t="s">
        <v>273</v>
      </c>
      <c r="E8" s="67" t="s">
        <v>280</v>
      </c>
      <c r="F8" s="67" t="s">
        <v>275</v>
      </c>
      <c r="G8" s="42" t="s">
        <v>45</v>
      </c>
      <c r="H8" s="67" t="s">
        <v>277</v>
      </c>
      <c r="I8" s="67" t="s">
        <v>278</v>
      </c>
      <c r="J8" s="67" t="s">
        <v>281</v>
      </c>
    </row>
    <row r="9" ht="33.75" customHeight="1" spans="1:10">
      <c r="A9" s="67" t="s">
        <v>255</v>
      </c>
      <c r="B9" s="67" t="s">
        <v>271</v>
      </c>
      <c r="C9" s="67" t="s">
        <v>272</v>
      </c>
      <c r="D9" s="67" t="s">
        <v>282</v>
      </c>
      <c r="E9" s="67" t="s">
        <v>283</v>
      </c>
      <c r="F9" s="67" t="s">
        <v>284</v>
      </c>
      <c r="G9" s="42" t="s">
        <v>285</v>
      </c>
      <c r="H9" s="67" t="s">
        <v>286</v>
      </c>
      <c r="I9" s="67" t="s">
        <v>278</v>
      </c>
      <c r="J9" s="67" t="s">
        <v>287</v>
      </c>
    </row>
    <row r="10" ht="33.75" customHeight="1" spans="1:10">
      <c r="A10" s="67" t="s">
        <v>255</v>
      </c>
      <c r="B10" s="67" t="s">
        <v>271</v>
      </c>
      <c r="C10" s="67" t="s">
        <v>272</v>
      </c>
      <c r="D10" s="67" t="s">
        <v>288</v>
      </c>
      <c r="E10" s="67" t="s">
        <v>289</v>
      </c>
      <c r="F10" s="67" t="s">
        <v>290</v>
      </c>
      <c r="G10" s="42" t="s">
        <v>46</v>
      </c>
      <c r="H10" s="67" t="s">
        <v>291</v>
      </c>
      <c r="I10" s="67" t="s">
        <v>278</v>
      </c>
      <c r="J10" s="67" t="s">
        <v>292</v>
      </c>
    </row>
    <row r="11" ht="33.75" customHeight="1" spans="1:10">
      <c r="A11" s="67" t="s">
        <v>255</v>
      </c>
      <c r="B11" s="67" t="s">
        <v>271</v>
      </c>
      <c r="C11" s="67" t="s">
        <v>293</v>
      </c>
      <c r="D11" s="67" t="s">
        <v>294</v>
      </c>
      <c r="E11" s="67" t="s">
        <v>295</v>
      </c>
      <c r="F11" s="67" t="s">
        <v>284</v>
      </c>
      <c r="G11" s="42" t="s">
        <v>296</v>
      </c>
      <c r="H11" s="67" t="s">
        <v>286</v>
      </c>
      <c r="I11" s="67" t="s">
        <v>297</v>
      </c>
      <c r="J11" s="67" t="s">
        <v>298</v>
      </c>
    </row>
    <row r="12" ht="33.75" customHeight="1" spans="1:10">
      <c r="A12" s="67" t="s">
        <v>255</v>
      </c>
      <c r="B12" s="67" t="s">
        <v>271</v>
      </c>
      <c r="C12" s="67" t="s">
        <v>299</v>
      </c>
      <c r="D12" s="67" t="s">
        <v>300</v>
      </c>
      <c r="E12" s="67" t="s">
        <v>301</v>
      </c>
      <c r="F12" s="67" t="s">
        <v>275</v>
      </c>
      <c r="G12" s="42" t="s">
        <v>302</v>
      </c>
      <c r="H12" s="67" t="s">
        <v>286</v>
      </c>
      <c r="I12" s="67" t="s">
        <v>278</v>
      </c>
      <c r="J12" s="67" t="s">
        <v>303</v>
      </c>
    </row>
    <row r="13" ht="33.75" customHeight="1" spans="1:10">
      <c r="A13" s="67" t="s">
        <v>171</v>
      </c>
      <c r="B13" s="67" t="s">
        <v>304</v>
      </c>
      <c r="C13" s="67" t="s">
        <v>272</v>
      </c>
      <c r="D13" s="67" t="s">
        <v>273</v>
      </c>
      <c r="E13" s="67" t="s">
        <v>305</v>
      </c>
      <c r="F13" s="67" t="s">
        <v>284</v>
      </c>
      <c r="G13" s="42" t="s">
        <v>285</v>
      </c>
      <c r="H13" s="67" t="s">
        <v>286</v>
      </c>
      <c r="I13" s="67" t="s">
        <v>278</v>
      </c>
      <c r="J13" s="67" t="s">
        <v>306</v>
      </c>
    </row>
    <row r="14" ht="33.75" customHeight="1" spans="1:10">
      <c r="A14" s="67" t="s">
        <v>171</v>
      </c>
      <c r="B14" s="67" t="s">
        <v>304</v>
      </c>
      <c r="C14" s="67" t="s">
        <v>272</v>
      </c>
      <c r="D14" s="67" t="s">
        <v>282</v>
      </c>
      <c r="E14" s="67" t="s">
        <v>307</v>
      </c>
      <c r="F14" s="67" t="s">
        <v>275</v>
      </c>
      <c r="G14" s="42" t="s">
        <v>308</v>
      </c>
      <c r="H14" s="67" t="s">
        <v>286</v>
      </c>
      <c r="I14" s="67" t="s">
        <v>278</v>
      </c>
      <c r="J14" s="67" t="s">
        <v>309</v>
      </c>
    </row>
    <row r="15" ht="33.75" customHeight="1" spans="1:10">
      <c r="A15" s="67" t="s">
        <v>171</v>
      </c>
      <c r="B15" s="67" t="s">
        <v>304</v>
      </c>
      <c r="C15" s="67" t="s">
        <v>272</v>
      </c>
      <c r="D15" s="67" t="s">
        <v>288</v>
      </c>
      <c r="E15" s="67" t="s">
        <v>310</v>
      </c>
      <c r="F15" s="67" t="s">
        <v>284</v>
      </c>
      <c r="G15" s="42" t="s">
        <v>44</v>
      </c>
      <c r="H15" s="67" t="s">
        <v>291</v>
      </c>
      <c r="I15" s="67" t="s">
        <v>278</v>
      </c>
      <c r="J15" s="67" t="s">
        <v>311</v>
      </c>
    </row>
    <row r="16" ht="33.75" customHeight="1" spans="1:10">
      <c r="A16" s="67" t="s">
        <v>171</v>
      </c>
      <c r="B16" s="67" t="s">
        <v>304</v>
      </c>
      <c r="C16" s="67" t="s">
        <v>293</v>
      </c>
      <c r="D16" s="67" t="s">
        <v>294</v>
      </c>
      <c r="E16" s="67" t="s">
        <v>312</v>
      </c>
      <c r="F16" s="67" t="s">
        <v>284</v>
      </c>
      <c r="G16" s="42" t="s">
        <v>313</v>
      </c>
      <c r="H16" s="67" t="s">
        <v>286</v>
      </c>
      <c r="I16" s="67" t="s">
        <v>297</v>
      </c>
      <c r="J16" s="67" t="s">
        <v>314</v>
      </c>
    </row>
    <row r="17" ht="33.75" customHeight="1" spans="1:10">
      <c r="A17" s="67" t="s">
        <v>171</v>
      </c>
      <c r="B17" s="67" t="s">
        <v>304</v>
      </c>
      <c r="C17" s="67" t="s">
        <v>299</v>
      </c>
      <c r="D17" s="67" t="s">
        <v>300</v>
      </c>
      <c r="E17" s="67" t="s">
        <v>315</v>
      </c>
      <c r="F17" s="67" t="s">
        <v>275</v>
      </c>
      <c r="G17" s="42" t="s">
        <v>308</v>
      </c>
      <c r="H17" s="67" t="s">
        <v>286</v>
      </c>
      <c r="I17" s="67" t="s">
        <v>278</v>
      </c>
      <c r="J17" s="67" t="s">
        <v>316</v>
      </c>
    </row>
  </sheetData>
  <mergeCells count="6">
    <mergeCell ref="A2:J2"/>
    <mergeCell ref="A3:H3"/>
    <mergeCell ref="A7:A12"/>
    <mergeCell ref="A13:A17"/>
    <mergeCell ref="B7:B12"/>
    <mergeCell ref="B13:B17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topLeftCell="B1" workbookViewId="0">
      <selection activeCell="C25" sqref="C25"/>
    </sheetView>
  </sheetViews>
  <sheetFormatPr defaultColWidth="9.14166666666667" defaultRowHeight="14.25" customHeight="1" outlineLevelRow="7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0"/>
      <c r="F1" s="131" t="s">
        <v>317</v>
      </c>
    </row>
    <row r="2" ht="28.5" customHeight="1" spans="1:6">
      <c r="A2" s="31" t="s">
        <v>318</v>
      </c>
      <c r="B2" s="31"/>
      <c r="C2" s="31"/>
      <c r="D2" s="31"/>
      <c r="E2" s="31"/>
      <c r="F2" s="31"/>
    </row>
    <row r="3" ht="15" customHeight="1" spans="1:6">
      <c r="A3" s="132" t="str">
        <f>"单位名称："&amp;"玉溪市儿童医院"</f>
        <v>单位名称：玉溪市儿童医院</v>
      </c>
      <c r="B3" s="133"/>
      <c r="C3" s="133"/>
      <c r="D3" s="73"/>
      <c r="E3" s="73"/>
      <c r="F3" s="134" t="s">
        <v>319</v>
      </c>
    </row>
    <row r="4" ht="18.75" customHeight="1" spans="1:6">
      <c r="A4" s="33" t="s">
        <v>125</v>
      </c>
      <c r="B4" s="33" t="s">
        <v>67</v>
      </c>
      <c r="C4" s="33" t="s">
        <v>68</v>
      </c>
      <c r="D4" s="34" t="s">
        <v>320</v>
      </c>
      <c r="E4" s="41"/>
      <c r="F4" s="41"/>
    </row>
    <row r="5" ht="30" customHeight="1" spans="1:6">
      <c r="A5" s="40"/>
      <c r="B5" s="40"/>
      <c r="C5" s="40"/>
      <c r="D5" s="34" t="s">
        <v>30</v>
      </c>
      <c r="E5" s="41" t="s">
        <v>71</v>
      </c>
      <c r="F5" s="41" t="s">
        <v>72</v>
      </c>
    </row>
    <row r="6" ht="16.5" customHeight="1" spans="1:6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</row>
    <row r="7" ht="20.25" customHeight="1" spans="1:6">
      <c r="A7" s="42"/>
      <c r="B7" s="42"/>
      <c r="C7" s="42"/>
      <c r="D7" s="24"/>
      <c r="E7" s="135"/>
      <c r="F7" s="135"/>
    </row>
    <row r="8" ht="17.25" customHeight="1" spans="1:6">
      <c r="A8" s="136" t="s">
        <v>258</v>
      </c>
      <c r="B8" s="137"/>
      <c r="C8" s="137" t="s">
        <v>258</v>
      </c>
      <c r="D8" s="135"/>
      <c r="E8" s="135"/>
      <c r="F8" s="135"/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5"/>
  <sheetViews>
    <sheetView showZeros="0" tabSelected="1" topLeftCell="D1" workbookViewId="0">
      <selection activeCell="A25" sqref="A25:E25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29" t="s">
        <v>321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8"/>
      <c r="P1" s="48"/>
      <c r="Q1" s="29"/>
    </row>
    <row r="2" ht="27.75" customHeight="1" spans="1:17">
      <c r="A2" s="71" t="s">
        <v>322</v>
      </c>
      <c r="B2" s="31"/>
      <c r="C2" s="31"/>
      <c r="D2" s="31"/>
      <c r="E2" s="31"/>
      <c r="F2" s="31"/>
      <c r="G2" s="31"/>
      <c r="H2" s="31"/>
      <c r="I2" s="31"/>
      <c r="J2" s="31"/>
      <c r="K2" s="100"/>
      <c r="L2" s="31"/>
      <c r="M2" s="31"/>
      <c r="N2" s="31"/>
      <c r="O2" s="100"/>
      <c r="P2" s="100"/>
      <c r="Q2" s="31"/>
    </row>
    <row r="3" ht="18.75" customHeight="1" spans="1:17">
      <c r="A3" s="109" t="str">
        <f>"单位名称："&amp;"玉溪市儿童医院"</f>
        <v>单位名称：玉溪市儿童医院</v>
      </c>
      <c r="B3" s="7"/>
      <c r="C3" s="7"/>
      <c r="D3" s="7"/>
      <c r="E3" s="7"/>
      <c r="F3" s="7"/>
      <c r="G3" s="7"/>
      <c r="H3" s="7"/>
      <c r="I3" s="7"/>
      <c r="J3" s="7"/>
      <c r="O3" s="77"/>
      <c r="P3" s="77"/>
      <c r="Q3" s="128" t="s">
        <v>2</v>
      </c>
    </row>
    <row r="4" ht="15.75" customHeight="1" spans="1:17">
      <c r="A4" s="33" t="s">
        <v>323</v>
      </c>
      <c r="B4" s="110" t="s">
        <v>324</v>
      </c>
      <c r="C4" s="110" t="s">
        <v>325</v>
      </c>
      <c r="D4" s="110" t="s">
        <v>326</v>
      </c>
      <c r="E4" s="110" t="s">
        <v>327</v>
      </c>
      <c r="F4" s="110" t="s">
        <v>328</v>
      </c>
      <c r="G4" s="111" t="s">
        <v>132</v>
      </c>
      <c r="H4" s="111"/>
      <c r="I4" s="111"/>
      <c r="J4" s="111"/>
      <c r="K4" s="120"/>
      <c r="L4" s="111"/>
      <c r="M4" s="111"/>
      <c r="N4" s="111"/>
      <c r="O4" s="121"/>
      <c r="P4" s="120"/>
      <c r="Q4" s="129"/>
    </row>
    <row r="5" ht="17.25" customHeight="1" spans="1:17">
      <c r="A5" s="36"/>
      <c r="B5" s="112"/>
      <c r="C5" s="112"/>
      <c r="D5" s="112"/>
      <c r="E5" s="112"/>
      <c r="F5" s="112"/>
      <c r="G5" s="112" t="s">
        <v>30</v>
      </c>
      <c r="H5" s="112" t="s">
        <v>33</v>
      </c>
      <c r="I5" s="112" t="s">
        <v>329</v>
      </c>
      <c r="J5" s="112" t="s">
        <v>330</v>
      </c>
      <c r="K5" s="122" t="s">
        <v>331</v>
      </c>
      <c r="L5" s="123" t="s">
        <v>332</v>
      </c>
      <c r="M5" s="123"/>
      <c r="N5" s="123"/>
      <c r="O5" s="124"/>
      <c r="P5" s="125"/>
      <c r="Q5" s="113"/>
    </row>
    <row r="6" ht="54" customHeight="1" spans="1:17">
      <c r="A6" s="39"/>
      <c r="B6" s="113"/>
      <c r="C6" s="113"/>
      <c r="D6" s="113"/>
      <c r="E6" s="113"/>
      <c r="F6" s="113"/>
      <c r="G6" s="113"/>
      <c r="H6" s="113" t="s">
        <v>32</v>
      </c>
      <c r="I6" s="113"/>
      <c r="J6" s="113"/>
      <c r="K6" s="126"/>
      <c r="L6" s="113" t="s">
        <v>32</v>
      </c>
      <c r="M6" s="113" t="s">
        <v>39</v>
      </c>
      <c r="N6" s="113" t="s">
        <v>139</v>
      </c>
      <c r="O6" s="127" t="s">
        <v>41</v>
      </c>
      <c r="P6" s="126" t="s">
        <v>42</v>
      </c>
      <c r="Q6" s="113" t="s">
        <v>43</v>
      </c>
    </row>
    <row r="7" ht="15" customHeight="1" spans="1:17">
      <c r="A7" s="40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ht="21" customHeight="1" spans="1:17">
      <c r="A8" s="93" t="s">
        <v>64</v>
      </c>
      <c r="B8" s="94"/>
      <c r="C8" s="94"/>
      <c r="D8" s="94"/>
      <c r="E8" s="116"/>
      <c r="F8" s="117"/>
      <c r="G8" s="44">
        <v>5106166</v>
      </c>
      <c r="H8" s="44"/>
      <c r="I8" s="44"/>
      <c r="J8" s="44"/>
      <c r="K8" s="44"/>
      <c r="L8" s="44">
        <v>5106166</v>
      </c>
      <c r="M8" s="44">
        <v>5106166</v>
      </c>
      <c r="N8" s="44"/>
      <c r="O8" s="44"/>
      <c r="P8" s="44"/>
      <c r="Q8" s="44"/>
    </row>
    <row r="9" ht="21" customHeight="1" spans="1:17">
      <c r="A9" s="93" t="str">
        <f t="shared" ref="A9:A24" si="0">"      "&amp;"玉溪市儿童医院自有资金预算支出专项资金"</f>
        <v>      玉溪市儿童医院自有资金预算支出专项资金</v>
      </c>
      <c r="B9" s="94" t="s">
        <v>333</v>
      </c>
      <c r="C9" s="94" t="str">
        <f>"A02010105"&amp;"  "&amp;"台式计算机"</f>
        <v>A02010105  台式计算机</v>
      </c>
      <c r="D9" s="118" t="s">
        <v>334</v>
      </c>
      <c r="E9" s="119">
        <v>20</v>
      </c>
      <c r="F9" s="24"/>
      <c r="G9" s="44">
        <v>92000</v>
      </c>
      <c r="H9" s="44"/>
      <c r="I9" s="44"/>
      <c r="J9" s="44"/>
      <c r="K9" s="44"/>
      <c r="L9" s="44">
        <v>92000</v>
      </c>
      <c r="M9" s="44">
        <v>92000</v>
      </c>
      <c r="N9" s="44"/>
      <c r="O9" s="44"/>
      <c r="P9" s="44"/>
      <c r="Q9" s="44"/>
    </row>
    <row r="10" ht="21" customHeight="1" spans="1:17">
      <c r="A10" s="93" t="str">
        <f t="shared" si="0"/>
        <v>      玉溪市儿童医院自有资金预算支出专项资金</v>
      </c>
      <c r="B10" s="94" t="s">
        <v>335</v>
      </c>
      <c r="C10" s="94" t="str">
        <f>"A02320300"&amp;"  "&amp;"医用电子生理参数检测仪器设备"</f>
        <v>A02320300  医用电子生理参数检测仪器设备</v>
      </c>
      <c r="D10" s="118" t="s">
        <v>334</v>
      </c>
      <c r="E10" s="119">
        <v>1</v>
      </c>
      <c r="F10" s="24"/>
      <c r="G10" s="44">
        <v>798100</v>
      </c>
      <c r="H10" s="44"/>
      <c r="I10" s="44"/>
      <c r="J10" s="44"/>
      <c r="K10" s="44"/>
      <c r="L10" s="44">
        <v>798100</v>
      </c>
      <c r="M10" s="44">
        <v>798100</v>
      </c>
      <c r="N10" s="44"/>
      <c r="O10" s="44"/>
      <c r="P10" s="44"/>
      <c r="Q10" s="44"/>
    </row>
    <row r="11" ht="21" customHeight="1" spans="1:17">
      <c r="A11" s="93" t="str">
        <f t="shared" si="0"/>
        <v>      玉溪市儿童医院自有资金预算支出专项资金</v>
      </c>
      <c r="B11" s="94" t="s">
        <v>336</v>
      </c>
      <c r="C11" s="94" t="str">
        <f>"C21040000"&amp;"  "&amp;"物业管理服务"</f>
        <v>C21040000  物业管理服务</v>
      </c>
      <c r="D11" s="118" t="s">
        <v>334</v>
      </c>
      <c r="E11" s="119">
        <v>1</v>
      </c>
      <c r="F11" s="24"/>
      <c r="G11" s="44">
        <v>790500</v>
      </c>
      <c r="H11" s="44"/>
      <c r="I11" s="44"/>
      <c r="J11" s="44"/>
      <c r="K11" s="44"/>
      <c r="L11" s="44">
        <v>790500</v>
      </c>
      <c r="M11" s="44">
        <v>790500</v>
      </c>
      <c r="N11" s="44"/>
      <c r="O11" s="44"/>
      <c r="P11" s="44"/>
      <c r="Q11" s="44"/>
    </row>
    <row r="12" ht="21" customHeight="1" spans="1:17">
      <c r="A12" s="93" t="str">
        <f t="shared" si="0"/>
        <v>      玉溪市儿童医院自有资金预算支出专项资金</v>
      </c>
      <c r="B12" s="94" t="s">
        <v>337</v>
      </c>
      <c r="C12" s="94" t="str">
        <f>"C1804010201"&amp;"  "&amp;"机动车保险服务"</f>
        <v>C1804010201  机动车保险服务</v>
      </c>
      <c r="D12" s="118" t="s">
        <v>334</v>
      </c>
      <c r="E12" s="119">
        <v>1</v>
      </c>
      <c r="F12" s="24"/>
      <c r="G12" s="44">
        <v>14000</v>
      </c>
      <c r="H12" s="44"/>
      <c r="I12" s="44"/>
      <c r="J12" s="44"/>
      <c r="K12" s="44"/>
      <c r="L12" s="44">
        <v>14000</v>
      </c>
      <c r="M12" s="44">
        <v>14000</v>
      </c>
      <c r="N12" s="44"/>
      <c r="O12" s="44"/>
      <c r="P12" s="44"/>
      <c r="Q12" s="44"/>
    </row>
    <row r="13" ht="21" customHeight="1" spans="1:17">
      <c r="A13" s="93" t="str">
        <f t="shared" si="0"/>
        <v>      玉溪市儿童医院自有资金预算支出专项资金</v>
      </c>
      <c r="B13" s="94" t="s">
        <v>338</v>
      </c>
      <c r="C13" s="94" t="str">
        <f>"C21040000"&amp;"  "&amp;"物业管理服务"</f>
        <v>C21040000  物业管理服务</v>
      </c>
      <c r="D13" s="118" t="s">
        <v>334</v>
      </c>
      <c r="E13" s="119">
        <v>1</v>
      </c>
      <c r="F13" s="24"/>
      <c r="G13" s="44">
        <v>2501966</v>
      </c>
      <c r="H13" s="44"/>
      <c r="I13" s="44"/>
      <c r="J13" s="44"/>
      <c r="K13" s="44"/>
      <c r="L13" s="44">
        <v>2501966</v>
      </c>
      <c r="M13" s="44">
        <v>2501966</v>
      </c>
      <c r="N13" s="44"/>
      <c r="O13" s="44"/>
      <c r="P13" s="44"/>
      <c r="Q13" s="44"/>
    </row>
    <row r="14" ht="21" customHeight="1" spans="1:17">
      <c r="A14" s="93" t="str">
        <f t="shared" si="0"/>
        <v>      玉溪市儿童医院自有资金预算支出专项资金</v>
      </c>
      <c r="B14" s="94" t="s">
        <v>339</v>
      </c>
      <c r="C14" s="94" t="str">
        <f>"A05040101"&amp;"  "&amp;"复印纸"</f>
        <v>A05040101  复印纸</v>
      </c>
      <c r="D14" s="118" t="s">
        <v>334</v>
      </c>
      <c r="E14" s="119">
        <v>1</v>
      </c>
      <c r="F14" s="24"/>
      <c r="G14" s="44">
        <v>115000</v>
      </c>
      <c r="H14" s="44"/>
      <c r="I14" s="44"/>
      <c r="J14" s="44"/>
      <c r="K14" s="44"/>
      <c r="L14" s="44">
        <v>115000</v>
      </c>
      <c r="M14" s="44">
        <v>115000</v>
      </c>
      <c r="N14" s="44"/>
      <c r="O14" s="44"/>
      <c r="P14" s="44"/>
      <c r="Q14" s="44"/>
    </row>
    <row r="15" ht="21" customHeight="1" spans="1:17">
      <c r="A15" s="93" t="str">
        <f t="shared" si="0"/>
        <v>      玉溪市儿童医院自有资金预算支出专项资金</v>
      </c>
      <c r="B15" s="94" t="s">
        <v>340</v>
      </c>
      <c r="C15" s="94" t="str">
        <f>"C23120301"&amp;"  "&amp;"车辆维修和保养服务"</f>
        <v>C23120301  车辆维修和保养服务</v>
      </c>
      <c r="D15" s="118" t="s">
        <v>334</v>
      </c>
      <c r="E15" s="119">
        <v>1</v>
      </c>
      <c r="F15" s="24"/>
      <c r="G15" s="44">
        <v>20000</v>
      </c>
      <c r="H15" s="44"/>
      <c r="I15" s="44"/>
      <c r="J15" s="44"/>
      <c r="K15" s="44"/>
      <c r="L15" s="44">
        <v>20000</v>
      </c>
      <c r="M15" s="44">
        <v>20000</v>
      </c>
      <c r="N15" s="44"/>
      <c r="O15" s="44"/>
      <c r="P15" s="44"/>
      <c r="Q15" s="44"/>
    </row>
    <row r="16" ht="21" customHeight="1" spans="1:17">
      <c r="A16" s="93" t="str">
        <f t="shared" si="0"/>
        <v>      玉溪市儿童医院自有资金预算支出专项资金</v>
      </c>
      <c r="B16" s="94" t="s">
        <v>341</v>
      </c>
      <c r="C16" s="94" t="str">
        <f>"A02021103"&amp;"  "&amp;"LED显示屏"</f>
        <v>A02021103  LED显示屏</v>
      </c>
      <c r="D16" s="118" t="s">
        <v>334</v>
      </c>
      <c r="E16" s="119">
        <v>1</v>
      </c>
      <c r="F16" s="24"/>
      <c r="G16" s="44">
        <v>160000</v>
      </c>
      <c r="H16" s="44"/>
      <c r="I16" s="44"/>
      <c r="J16" s="44"/>
      <c r="K16" s="44"/>
      <c r="L16" s="44">
        <v>160000</v>
      </c>
      <c r="M16" s="44">
        <v>160000</v>
      </c>
      <c r="N16" s="44"/>
      <c r="O16" s="44"/>
      <c r="P16" s="44"/>
      <c r="Q16" s="44"/>
    </row>
    <row r="17" ht="21" customHeight="1" spans="1:17">
      <c r="A17" s="93" t="str">
        <f t="shared" si="0"/>
        <v>      玉溪市儿童医院自有资金预算支出专项资金</v>
      </c>
      <c r="B17" s="94" t="s">
        <v>342</v>
      </c>
      <c r="C17" s="94" t="str">
        <f>"A02021004"&amp;"  "&amp;"A4彩色打印机"</f>
        <v>A02021004  A4彩色打印机</v>
      </c>
      <c r="D17" s="118" t="s">
        <v>334</v>
      </c>
      <c r="E17" s="119">
        <v>3</v>
      </c>
      <c r="F17" s="24"/>
      <c r="G17" s="44">
        <v>6600</v>
      </c>
      <c r="H17" s="44"/>
      <c r="I17" s="44"/>
      <c r="J17" s="44"/>
      <c r="K17" s="44"/>
      <c r="L17" s="44">
        <v>6600</v>
      </c>
      <c r="M17" s="44">
        <v>6600</v>
      </c>
      <c r="N17" s="44"/>
      <c r="O17" s="44"/>
      <c r="P17" s="44"/>
      <c r="Q17" s="44"/>
    </row>
    <row r="18" ht="21" customHeight="1" spans="1:17">
      <c r="A18" s="93" t="str">
        <f t="shared" si="0"/>
        <v>      玉溪市儿童医院自有资金预算支出专项资金</v>
      </c>
      <c r="B18" s="94" t="s">
        <v>343</v>
      </c>
      <c r="C18" s="94" t="str">
        <f>"A02021004"&amp;"  "&amp;"A4彩色打印机"</f>
        <v>A02021004  A4彩色打印机</v>
      </c>
      <c r="D18" s="118" t="s">
        <v>334</v>
      </c>
      <c r="E18" s="119">
        <v>3</v>
      </c>
      <c r="F18" s="24"/>
      <c r="G18" s="44">
        <v>12000</v>
      </c>
      <c r="H18" s="44"/>
      <c r="I18" s="44"/>
      <c r="J18" s="44"/>
      <c r="K18" s="44"/>
      <c r="L18" s="44">
        <v>12000</v>
      </c>
      <c r="M18" s="44">
        <v>12000</v>
      </c>
      <c r="N18" s="44"/>
      <c r="O18" s="44"/>
      <c r="P18" s="44"/>
      <c r="Q18" s="44"/>
    </row>
    <row r="19" ht="21" customHeight="1" spans="1:17">
      <c r="A19" s="93" t="str">
        <f t="shared" si="0"/>
        <v>      玉溪市儿童医院自有资金预算支出专项资金</v>
      </c>
      <c r="B19" s="94" t="s">
        <v>344</v>
      </c>
      <c r="C19" s="94" t="str">
        <f>"A02030500"&amp;"  "&amp;"乘用车"</f>
        <v>A02030500  乘用车</v>
      </c>
      <c r="D19" s="118" t="s">
        <v>334</v>
      </c>
      <c r="E19" s="119">
        <v>1</v>
      </c>
      <c r="F19" s="24"/>
      <c r="G19" s="44">
        <v>300000</v>
      </c>
      <c r="H19" s="44"/>
      <c r="I19" s="44"/>
      <c r="J19" s="44"/>
      <c r="K19" s="44"/>
      <c r="L19" s="44">
        <v>300000</v>
      </c>
      <c r="M19" s="44">
        <v>300000</v>
      </c>
      <c r="N19" s="44"/>
      <c r="O19" s="44"/>
      <c r="P19" s="44"/>
      <c r="Q19" s="44"/>
    </row>
    <row r="20" ht="21" customHeight="1" spans="1:17">
      <c r="A20" s="93" t="str">
        <f t="shared" si="0"/>
        <v>      玉溪市儿童医院自有资金预算支出专项资金</v>
      </c>
      <c r="B20" s="94" t="s">
        <v>345</v>
      </c>
      <c r="C20" s="94" t="str">
        <f>"C23120302"&amp;"  "&amp;"车辆加油、添加燃料服务"</f>
        <v>C23120302  车辆加油、添加燃料服务</v>
      </c>
      <c r="D20" s="118" t="s">
        <v>334</v>
      </c>
      <c r="E20" s="119">
        <v>1</v>
      </c>
      <c r="F20" s="24"/>
      <c r="G20" s="44">
        <v>50000</v>
      </c>
      <c r="H20" s="44"/>
      <c r="I20" s="44"/>
      <c r="J20" s="44"/>
      <c r="K20" s="44"/>
      <c r="L20" s="44">
        <v>50000</v>
      </c>
      <c r="M20" s="44">
        <v>50000</v>
      </c>
      <c r="N20" s="44"/>
      <c r="O20" s="44"/>
      <c r="P20" s="44"/>
      <c r="Q20" s="44"/>
    </row>
    <row r="21" ht="21" customHeight="1" spans="1:17">
      <c r="A21" s="93" t="str">
        <f t="shared" si="0"/>
        <v>      玉溪市儿童医院自有资金预算支出专项资金</v>
      </c>
      <c r="B21" s="94" t="s">
        <v>346</v>
      </c>
      <c r="C21" s="94" t="str">
        <f>"A02061804"&amp;"  "&amp;"空调机"</f>
        <v>A02061804  空调机</v>
      </c>
      <c r="D21" s="118" t="s">
        <v>334</v>
      </c>
      <c r="E21" s="119">
        <v>1</v>
      </c>
      <c r="F21" s="24"/>
      <c r="G21" s="44">
        <v>60000</v>
      </c>
      <c r="H21" s="44"/>
      <c r="I21" s="44"/>
      <c r="J21" s="44"/>
      <c r="K21" s="44"/>
      <c r="L21" s="44">
        <v>60000</v>
      </c>
      <c r="M21" s="44">
        <v>60000</v>
      </c>
      <c r="N21" s="44"/>
      <c r="O21" s="44"/>
      <c r="P21" s="44"/>
      <c r="Q21" s="44"/>
    </row>
    <row r="22" ht="21" customHeight="1" spans="1:17">
      <c r="A22" s="93" t="str">
        <f t="shared" si="0"/>
        <v>      玉溪市儿童医院自有资金预算支出专项资金</v>
      </c>
      <c r="B22" s="94" t="s">
        <v>347</v>
      </c>
      <c r="C22" s="94" t="str">
        <f>"C21040000"&amp;"  "&amp;"物业管理服务"</f>
        <v>C21040000  物业管理服务</v>
      </c>
      <c r="D22" s="118" t="s">
        <v>334</v>
      </c>
      <c r="E22" s="119">
        <v>1</v>
      </c>
      <c r="F22" s="24"/>
      <c r="G22" s="44">
        <v>65000</v>
      </c>
      <c r="H22" s="44"/>
      <c r="I22" s="44"/>
      <c r="J22" s="44"/>
      <c r="K22" s="44"/>
      <c r="L22" s="44">
        <v>65000</v>
      </c>
      <c r="M22" s="44">
        <v>65000</v>
      </c>
      <c r="N22" s="44"/>
      <c r="O22" s="44"/>
      <c r="P22" s="44"/>
      <c r="Q22" s="44"/>
    </row>
    <row r="23" ht="21" customHeight="1" spans="1:17">
      <c r="A23" s="93" t="str">
        <f t="shared" si="0"/>
        <v>      玉溪市儿童医院自有资金预算支出专项资金</v>
      </c>
      <c r="B23" s="94" t="s">
        <v>348</v>
      </c>
      <c r="C23" s="94" t="str">
        <f>"A02021003"&amp;"  "&amp;"A4黑白打印机"</f>
        <v>A02021003  A4黑白打印机</v>
      </c>
      <c r="D23" s="118" t="s">
        <v>334</v>
      </c>
      <c r="E23" s="119">
        <v>14</v>
      </c>
      <c r="F23" s="24"/>
      <c r="G23" s="44">
        <v>21000</v>
      </c>
      <c r="H23" s="44"/>
      <c r="I23" s="44"/>
      <c r="J23" s="44"/>
      <c r="K23" s="44"/>
      <c r="L23" s="44">
        <v>21000</v>
      </c>
      <c r="M23" s="44">
        <v>21000</v>
      </c>
      <c r="N23" s="44"/>
      <c r="O23" s="44"/>
      <c r="P23" s="44"/>
      <c r="Q23" s="44"/>
    </row>
    <row r="24" ht="21" customHeight="1" spans="1:17">
      <c r="A24" s="93" t="str">
        <f t="shared" si="0"/>
        <v>      玉溪市儿童医院自有资金预算支出专项资金</v>
      </c>
      <c r="B24" s="94" t="s">
        <v>349</v>
      </c>
      <c r="C24" s="94" t="str">
        <f>"C23090100"&amp;"  "&amp;"印刷服务"</f>
        <v>C23090100  印刷服务</v>
      </c>
      <c r="D24" s="118" t="s">
        <v>334</v>
      </c>
      <c r="E24" s="119">
        <v>1</v>
      </c>
      <c r="F24" s="24"/>
      <c r="G24" s="44">
        <v>100000</v>
      </c>
      <c r="H24" s="44"/>
      <c r="I24" s="44"/>
      <c r="J24" s="44"/>
      <c r="K24" s="44"/>
      <c r="L24" s="44">
        <v>100000</v>
      </c>
      <c r="M24" s="44">
        <v>100000</v>
      </c>
      <c r="N24" s="44"/>
      <c r="O24" s="44"/>
      <c r="P24" s="44"/>
      <c r="Q24" s="44"/>
    </row>
    <row r="25" ht="21" customHeight="1" spans="1:17">
      <c r="A25" s="95" t="s">
        <v>258</v>
      </c>
      <c r="B25" s="96"/>
      <c r="C25" s="96"/>
      <c r="D25" s="96"/>
      <c r="E25" s="116"/>
      <c r="F25" s="117"/>
      <c r="G25" s="44">
        <v>5106166</v>
      </c>
      <c r="H25" s="44"/>
      <c r="I25" s="44"/>
      <c r="J25" s="44"/>
      <c r="K25" s="44"/>
      <c r="L25" s="44">
        <v>5106166</v>
      </c>
      <c r="M25" s="44">
        <v>5106166</v>
      </c>
      <c r="N25" s="44"/>
      <c r="O25" s="44"/>
      <c r="P25" s="44"/>
      <c r="Q25" s="44"/>
    </row>
  </sheetData>
  <mergeCells count="17">
    <mergeCell ref="A1:Q1"/>
    <mergeCell ref="A2:Q2"/>
    <mergeCell ref="A3:E3"/>
    <mergeCell ref="G4:Q4"/>
    <mergeCell ref="L5:Q5"/>
    <mergeCell ref="A25:E2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tabSelected="1" topLeftCell="D1" workbookViewId="0">
      <selection activeCell="C25" sqref="C25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78" t="s">
        <v>350</v>
      </c>
      <c r="B1" s="78"/>
      <c r="C1" s="78"/>
      <c r="D1" s="78"/>
      <c r="E1" s="78"/>
      <c r="F1" s="78"/>
      <c r="G1" s="78"/>
      <c r="H1" s="79"/>
      <c r="I1" s="78"/>
      <c r="J1" s="78"/>
      <c r="K1" s="78"/>
      <c r="L1" s="98"/>
      <c r="M1" s="79"/>
      <c r="N1" s="99"/>
    </row>
    <row r="2" ht="27.75" customHeight="1" spans="1:14">
      <c r="A2" s="71" t="s">
        <v>351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80"/>
    </row>
    <row r="3" ht="18.75" customHeight="1" spans="1:14">
      <c r="A3" s="72" t="str">
        <f>"单位名称："&amp;"玉溪市儿童医院"</f>
        <v>单位名称：玉溪市儿童医院</v>
      </c>
      <c r="B3" s="73"/>
      <c r="C3" s="73"/>
      <c r="D3" s="73"/>
      <c r="E3" s="73"/>
      <c r="F3" s="73"/>
      <c r="G3" s="73"/>
      <c r="H3" s="82"/>
      <c r="I3" s="75"/>
      <c r="J3" s="75"/>
      <c r="K3" s="75"/>
      <c r="L3" s="77"/>
      <c r="M3" s="101"/>
      <c r="N3" s="102" t="s">
        <v>2</v>
      </c>
    </row>
    <row r="4" ht="15.75" customHeight="1" spans="1:14">
      <c r="A4" s="83" t="s">
        <v>323</v>
      </c>
      <c r="B4" s="84" t="s">
        <v>352</v>
      </c>
      <c r="C4" s="84" t="s">
        <v>353</v>
      </c>
      <c r="D4" s="85" t="s">
        <v>132</v>
      </c>
      <c r="E4" s="85"/>
      <c r="F4" s="85"/>
      <c r="G4" s="85"/>
      <c r="H4" s="86"/>
      <c r="I4" s="85"/>
      <c r="J4" s="85"/>
      <c r="K4" s="85"/>
      <c r="L4" s="103"/>
      <c r="M4" s="86"/>
      <c r="N4" s="104"/>
    </row>
    <row r="5" ht="17.25" customHeight="1" spans="1:14">
      <c r="A5" s="87"/>
      <c r="B5" s="88"/>
      <c r="C5" s="88"/>
      <c r="D5" s="88" t="s">
        <v>30</v>
      </c>
      <c r="E5" s="88" t="s">
        <v>33</v>
      </c>
      <c r="F5" s="88" t="s">
        <v>329</v>
      </c>
      <c r="G5" s="88" t="s">
        <v>330</v>
      </c>
      <c r="H5" s="89" t="s">
        <v>331</v>
      </c>
      <c r="I5" s="105" t="s">
        <v>332</v>
      </c>
      <c r="J5" s="105"/>
      <c r="K5" s="105"/>
      <c r="L5" s="106"/>
      <c r="M5" s="107"/>
      <c r="N5" s="91"/>
    </row>
    <row r="6" ht="54" customHeight="1" spans="1:14">
      <c r="A6" s="90"/>
      <c r="B6" s="91"/>
      <c r="C6" s="91"/>
      <c r="D6" s="91"/>
      <c r="E6" s="91"/>
      <c r="F6" s="91"/>
      <c r="G6" s="91"/>
      <c r="H6" s="92"/>
      <c r="I6" s="91" t="s">
        <v>32</v>
      </c>
      <c r="J6" s="91" t="s">
        <v>39</v>
      </c>
      <c r="K6" s="91" t="s">
        <v>139</v>
      </c>
      <c r="L6" s="108" t="s">
        <v>41</v>
      </c>
      <c r="M6" s="92" t="s">
        <v>42</v>
      </c>
      <c r="N6" s="91" t="s">
        <v>43</v>
      </c>
    </row>
    <row r="7" ht="15" customHeight="1" spans="1:14">
      <c r="A7" s="90">
        <v>1</v>
      </c>
      <c r="B7" s="91">
        <v>2</v>
      </c>
      <c r="C7" s="91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</row>
    <row r="8" ht="21" customHeight="1" spans="1:14">
      <c r="A8" s="93"/>
      <c r="B8" s="94"/>
      <c r="C8" s="9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1" customHeight="1" spans="1:14">
      <c r="A9" s="93"/>
      <c r="B9" s="94"/>
      <c r="C9" s="9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ht="21" customHeight="1" spans="1:14">
      <c r="A10" s="95" t="s">
        <v>258</v>
      </c>
      <c r="B10" s="96"/>
      <c r="C10" s="97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tabSelected="1" workbookViewId="0">
      <selection activeCell="C25" sqref="C25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29" t="s">
        <v>354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8"/>
    </row>
    <row r="2" ht="27.75" customHeight="1" spans="1:14">
      <c r="A2" s="71" t="s">
        <v>355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72" t="str">
        <f>"单位名称："&amp;"玉溪市儿童医院"</f>
        <v>单位名称：玉溪市儿童医院</v>
      </c>
      <c r="B3" s="73"/>
      <c r="C3" s="73"/>
      <c r="D3" s="74"/>
      <c r="E3" s="75"/>
      <c r="F3" s="75"/>
      <c r="G3" s="75"/>
      <c r="H3" s="75"/>
      <c r="I3" s="75"/>
      <c r="N3" s="77" t="s">
        <v>2</v>
      </c>
    </row>
    <row r="4" ht="19.5" customHeight="1" spans="1:14">
      <c r="A4" s="34" t="s">
        <v>356</v>
      </c>
      <c r="B4" s="50" t="s">
        <v>132</v>
      </c>
      <c r="C4" s="51"/>
      <c r="D4" s="51"/>
      <c r="E4" s="50" t="s">
        <v>357</v>
      </c>
      <c r="F4" s="51"/>
      <c r="G4" s="51"/>
      <c r="H4" s="51"/>
      <c r="I4" s="51"/>
      <c r="J4" s="51"/>
      <c r="K4" s="51"/>
      <c r="L4" s="51"/>
      <c r="M4" s="51"/>
      <c r="N4" s="51"/>
    </row>
    <row r="5" ht="40.5" customHeight="1" spans="1:14">
      <c r="A5" s="40"/>
      <c r="B5" s="37" t="s">
        <v>30</v>
      </c>
      <c r="C5" s="33" t="s">
        <v>33</v>
      </c>
      <c r="D5" s="76" t="s">
        <v>358</v>
      </c>
      <c r="E5" s="41" t="s">
        <v>359</v>
      </c>
      <c r="F5" s="41" t="s">
        <v>360</v>
      </c>
      <c r="G5" s="41" t="s">
        <v>361</v>
      </c>
      <c r="H5" s="41" t="s">
        <v>362</v>
      </c>
      <c r="I5" s="41" t="s">
        <v>363</v>
      </c>
      <c r="J5" s="41" t="s">
        <v>364</v>
      </c>
      <c r="K5" s="41" t="s">
        <v>365</v>
      </c>
      <c r="L5" s="41" t="s">
        <v>366</v>
      </c>
      <c r="M5" s="41" t="s">
        <v>367</v>
      </c>
      <c r="N5" s="41" t="s">
        <v>368</v>
      </c>
    </row>
    <row r="6" ht="19.5" customHeight="1" spans="1:14">
      <c r="A6" s="41">
        <v>1</v>
      </c>
      <c r="B6" s="41">
        <v>2</v>
      </c>
      <c r="C6" s="41">
        <v>3</v>
      </c>
      <c r="D6" s="50">
        <v>4</v>
      </c>
      <c r="E6" s="41">
        <v>5</v>
      </c>
      <c r="F6" s="41">
        <v>6</v>
      </c>
      <c r="G6" s="41">
        <v>7</v>
      </c>
      <c r="H6" s="50">
        <v>8</v>
      </c>
      <c r="I6" s="41">
        <v>9</v>
      </c>
      <c r="J6" s="41">
        <v>10</v>
      </c>
      <c r="K6" s="41">
        <v>11</v>
      </c>
      <c r="L6" s="50">
        <v>12</v>
      </c>
      <c r="M6" s="41">
        <v>13</v>
      </c>
      <c r="N6" s="41">
        <v>14</v>
      </c>
    </row>
    <row r="7" ht="20.25" customHeight="1" spans="1:14">
      <c r="A7" s="4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ht="20.25" customHeight="1" spans="1:14">
      <c r="A8" s="4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0.25" customHeight="1" spans="1:14">
      <c r="A9" s="69" t="s">
        <v>30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tabSelected="1" topLeftCell="A4" workbookViewId="0">
      <selection activeCell="C25" sqref="C25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9" t="s">
        <v>369</v>
      </c>
      <c r="B1" s="29"/>
      <c r="C1" s="29"/>
      <c r="D1" s="29"/>
      <c r="E1" s="29"/>
      <c r="F1" s="29"/>
      <c r="G1" s="29"/>
      <c r="H1" s="29"/>
      <c r="I1" s="29"/>
      <c r="J1" s="48"/>
    </row>
    <row r="2" ht="28.5" customHeight="1" spans="1:10">
      <c r="A2" s="63" t="s">
        <v>370</v>
      </c>
      <c r="B2" s="64"/>
      <c r="C2" s="64"/>
      <c r="D2" s="64"/>
      <c r="E2" s="64"/>
      <c r="F2" s="65"/>
      <c r="G2" s="64"/>
      <c r="H2" s="65"/>
      <c r="I2" s="65"/>
      <c r="J2" s="64"/>
    </row>
    <row r="3" ht="15" customHeight="1" spans="1:1">
      <c r="A3" s="5" t="str">
        <f>"单位名称："&amp;"玉溪市儿童医院"</f>
        <v>单位名称：玉溪市儿童医院</v>
      </c>
    </row>
    <row r="4" ht="14.25" customHeight="1" spans="1:10">
      <c r="A4" s="66" t="s">
        <v>261</v>
      </c>
      <c r="B4" s="66" t="s">
        <v>262</v>
      </c>
      <c r="C4" s="66" t="s">
        <v>263</v>
      </c>
      <c r="D4" s="66" t="s">
        <v>264</v>
      </c>
      <c r="E4" s="66" t="s">
        <v>265</v>
      </c>
      <c r="F4" s="53" t="s">
        <v>266</v>
      </c>
      <c r="G4" s="66" t="s">
        <v>267</v>
      </c>
      <c r="H4" s="53" t="s">
        <v>268</v>
      </c>
      <c r="I4" s="53" t="s">
        <v>269</v>
      </c>
      <c r="J4" s="66" t="s">
        <v>270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/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/>
      <c r="B7" s="67"/>
      <c r="C7" s="67"/>
      <c r="D7" s="67"/>
      <c r="E7" s="67"/>
      <c r="F7" s="67"/>
      <c r="G7" s="42"/>
      <c r="H7" s="67"/>
      <c r="I7" s="67"/>
      <c r="J7" s="67"/>
    </row>
  </sheetData>
  <mergeCells count="3">
    <mergeCell ref="A1:J1"/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4"/>
  <sheetViews>
    <sheetView showZeros="0" tabSelected="1" workbookViewId="0">
      <selection activeCell="C25" sqref="C25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4" t="s">
        <v>371</v>
      </c>
      <c r="B1" s="54"/>
      <c r="C1" s="54"/>
      <c r="D1" s="54"/>
      <c r="E1" s="54"/>
      <c r="F1" s="54"/>
      <c r="G1" s="54"/>
      <c r="H1" s="54" t="s">
        <v>371</v>
      </c>
    </row>
    <row r="2" ht="28.5" customHeight="1" spans="1:8">
      <c r="A2" s="55" t="s">
        <v>372</v>
      </c>
      <c r="B2" s="55"/>
      <c r="C2" s="55"/>
      <c r="D2" s="55"/>
      <c r="E2" s="55"/>
      <c r="F2" s="55"/>
      <c r="G2" s="55"/>
      <c r="H2" s="55"/>
    </row>
    <row r="3" ht="18.75" customHeight="1" spans="1:8">
      <c r="A3" s="56" t="str">
        <f>"单位名称："&amp;"玉溪市儿童医院"</f>
        <v>单位名称：玉溪市儿童医院</v>
      </c>
      <c r="B3" s="56"/>
      <c r="C3" s="56"/>
      <c r="D3" s="56"/>
      <c r="E3" s="56"/>
      <c r="F3" s="56"/>
      <c r="G3" s="56"/>
      <c r="H3" s="56"/>
    </row>
    <row r="4" ht="18.75" customHeight="1" spans="1:8">
      <c r="A4" s="57" t="s">
        <v>125</v>
      </c>
      <c r="B4" s="57" t="s">
        <v>373</v>
      </c>
      <c r="C4" s="57" t="s">
        <v>374</v>
      </c>
      <c r="D4" s="57" t="s">
        <v>375</v>
      </c>
      <c r="E4" s="57" t="s">
        <v>376</v>
      </c>
      <c r="F4" s="57" t="s">
        <v>377</v>
      </c>
      <c r="G4" s="57"/>
      <c r="H4" s="57"/>
    </row>
    <row r="5" ht="18.75" customHeight="1" spans="1:8">
      <c r="A5" s="57"/>
      <c r="B5" s="57"/>
      <c r="C5" s="57"/>
      <c r="D5" s="57"/>
      <c r="E5" s="57"/>
      <c r="F5" s="57" t="s">
        <v>327</v>
      </c>
      <c r="G5" s="57" t="s">
        <v>378</v>
      </c>
      <c r="H5" s="57" t="s">
        <v>379</v>
      </c>
    </row>
    <row r="6" ht="18.75" customHeight="1" spans="1:8">
      <c r="A6" s="58" t="s">
        <v>44</v>
      </c>
      <c r="B6" s="58" t="s">
        <v>45</v>
      </c>
      <c r="C6" s="58" t="s">
        <v>46</v>
      </c>
      <c r="D6" s="58" t="s">
        <v>47</v>
      </c>
      <c r="E6" s="58" t="s">
        <v>48</v>
      </c>
      <c r="F6" s="58" t="s">
        <v>49</v>
      </c>
      <c r="G6" s="58" t="s">
        <v>50</v>
      </c>
      <c r="H6" s="58" t="s">
        <v>51</v>
      </c>
    </row>
    <row r="7" ht="18" customHeight="1" spans="1:8">
      <c r="A7" s="59" t="s">
        <v>64</v>
      </c>
      <c r="B7" s="59" t="s">
        <v>380</v>
      </c>
      <c r="C7" s="59" t="s">
        <v>381</v>
      </c>
      <c r="D7" s="59" t="s">
        <v>382</v>
      </c>
      <c r="E7" s="60" t="s">
        <v>383</v>
      </c>
      <c r="F7" s="61">
        <v>1</v>
      </c>
      <c r="G7" s="62">
        <v>60000</v>
      </c>
      <c r="H7" s="62">
        <v>60000</v>
      </c>
    </row>
    <row r="8" ht="18" customHeight="1" spans="1:8">
      <c r="A8" s="59" t="s">
        <v>64</v>
      </c>
      <c r="B8" s="59" t="s">
        <v>380</v>
      </c>
      <c r="C8" s="59" t="s">
        <v>384</v>
      </c>
      <c r="D8" s="59" t="s">
        <v>385</v>
      </c>
      <c r="E8" s="60" t="s">
        <v>386</v>
      </c>
      <c r="F8" s="61">
        <v>1</v>
      </c>
      <c r="G8" s="62">
        <v>160000</v>
      </c>
      <c r="H8" s="62">
        <v>160000</v>
      </c>
    </row>
    <row r="9" ht="18" customHeight="1" spans="1:8">
      <c r="A9" s="59" t="s">
        <v>64</v>
      </c>
      <c r="B9" s="59" t="s">
        <v>380</v>
      </c>
      <c r="C9" s="59" t="s">
        <v>387</v>
      </c>
      <c r="D9" s="59" t="s">
        <v>388</v>
      </c>
      <c r="E9" s="60" t="s">
        <v>389</v>
      </c>
      <c r="F9" s="61">
        <v>1</v>
      </c>
      <c r="G9" s="62">
        <v>450000</v>
      </c>
      <c r="H9" s="62">
        <v>450000</v>
      </c>
    </row>
    <row r="10" ht="18" customHeight="1" spans="1:8">
      <c r="A10" s="59" t="s">
        <v>64</v>
      </c>
      <c r="B10" s="59" t="s">
        <v>380</v>
      </c>
      <c r="C10" s="59" t="s">
        <v>390</v>
      </c>
      <c r="D10" s="59" t="s">
        <v>333</v>
      </c>
      <c r="E10" s="60" t="s">
        <v>383</v>
      </c>
      <c r="F10" s="61">
        <v>26</v>
      </c>
      <c r="G10" s="62">
        <v>4500</v>
      </c>
      <c r="H10" s="62">
        <v>117000</v>
      </c>
    </row>
    <row r="11" ht="18" customHeight="1" spans="1:8">
      <c r="A11" s="59" t="s">
        <v>64</v>
      </c>
      <c r="B11" s="59" t="s">
        <v>380</v>
      </c>
      <c r="C11" s="59" t="s">
        <v>391</v>
      </c>
      <c r="D11" s="59" t="s">
        <v>392</v>
      </c>
      <c r="E11" s="60" t="s">
        <v>383</v>
      </c>
      <c r="F11" s="61">
        <v>3</v>
      </c>
      <c r="G11" s="62">
        <v>2200</v>
      </c>
      <c r="H11" s="62">
        <v>6600</v>
      </c>
    </row>
    <row r="12" ht="18" customHeight="1" spans="1:8">
      <c r="A12" s="59" t="s">
        <v>64</v>
      </c>
      <c r="B12" s="59" t="s">
        <v>380</v>
      </c>
      <c r="C12" s="59" t="s">
        <v>393</v>
      </c>
      <c r="D12" s="59" t="s">
        <v>348</v>
      </c>
      <c r="E12" s="60" t="s">
        <v>383</v>
      </c>
      <c r="F12" s="61">
        <v>17</v>
      </c>
      <c r="G12" s="62">
        <v>1500</v>
      </c>
      <c r="H12" s="62">
        <v>25500</v>
      </c>
    </row>
    <row r="13" ht="18" customHeight="1" spans="1:8">
      <c r="A13" s="59" t="s">
        <v>64</v>
      </c>
      <c r="B13" s="59" t="s">
        <v>380</v>
      </c>
      <c r="C13" s="59" t="s">
        <v>391</v>
      </c>
      <c r="D13" s="59" t="s">
        <v>394</v>
      </c>
      <c r="E13" s="60" t="s">
        <v>383</v>
      </c>
      <c r="F13" s="61">
        <v>5</v>
      </c>
      <c r="G13" s="62">
        <v>4000</v>
      </c>
      <c r="H13" s="62">
        <v>20000</v>
      </c>
    </row>
    <row r="14" ht="18" customHeight="1" spans="1:8">
      <c r="A14" s="60" t="s">
        <v>30</v>
      </c>
      <c r="B14" s="60"/>
      <c r="C14" s="60"/>
      <c r="D14" s="60"/>
      <c r="E14" s="60"/>
      <c r="F14" s="61">
        <v>54</v>
      </c>
      <c r="G14" s="62"/>
      <c r="H14" s="62">
        <v>839100</v>
      </c>
    </row>
  </sheetData>
  <mergeCells count="10">
    <mergeCell ref="A1:H1"/>
    <mergeCell ref="A2:H2"/>
    <mergeCell ref="A3:H3"/>
    <mergeCell ref="F4:H4"/>
    <mergeCell ref="A14:E1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tabSelected="1" workbookViewId="0">
      <selection activeCell="C25" sqref="C25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29" t="s">
        <v>395</v>
      </c>
      <c r="B1" s="29"/>
      <c r="C1" s="29"/>
      <c r="D1" s="30"/>
      <c r="E1" s="30"/>
      <c r="F1" s="30"/>
      <c r="G1" s="30"/>
      <c r="H1" s="29"/>
      <c r="I1" s="29"/>
      <c r="J1" s="29"/>
      <c r="K1" s="48"/>
    </row>
    <row r="2" ht="28.5" customHeight="1" spans="1:11">
      <c r="A2" s="31" t="s">
        <v>396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3.5" customHeight="1" spans="1:11">
      <c r="A3" s="5" t="str">
        <f>"单位名称："&amp;"玉溪市儿童医院"</f>
        <v>单位名称：玉溪市儿童医院</v>
      </c>
      <c r="B3" s="6"/>
      <c r="C3" s="6"/>
      <c r="D3" s="6"/>
      <c r="E3" s="6"/>
      <c r="F3" s="6"/>
      <c r="G3" s="6"/>
      <c r="H3" s="7"/>
      <c r="I3" s="7"/>
      <c r="J3" s="7"/>
      <c r="K3" s="49" t="s">
        <v>2</v>
      </c>
    </row>
    <row r="4" ht="21.75" customHeight="1" spans="1:11">
      <c r="A4" s="32" t="s">
        <v>166</v>
      </c>
      <c r="B4" s="32" t="s">
        <v>127</v>
      </c>
      <c r="C4" s="32" t="s">
        <v>167</v>
      </c>
      <c r="D4" s="33" t="s">
        <v>128</v>
      </c>
      <c r="E4" s="33" t="s">
        <v>129</v>
      </c>
      <c r="F4" s="33" t="s">
        <v>130</v>
      </c>
      <c r="G4" s="33" t="s">
        <v>131</v>
      </c>
      <c r="H4" s="34" t="s">
        <v>30</v>
      </c>
      <c r="I4" s="50" t="s">
        <v>397</v>
      </c>
      <c r="J4" s="51"/>
      <c r="K4" s="52"/>
    </row>
    <row r="5" ht="21.75" customHeight="1" spans="1:11">
      <c r="A5" s="35"/>
      <c r="B5" s="35"/>
      <c r="C5" s="35"/>
      <c r="D5" s="36"/>
      <c r="E5" s="36"/>
      <c r="F5" s="36"/>
      <c r="G5" s="36"/>
      <c r="H5" s="37"/>
      <c r="I5" s="33" t="s">
        <v>33</v>
      </c>
      <c r="J5" s="33" t="s">
        <v>34</v>
      </c>
      <c r="K5" s="33" t="s">
        <v>35</v>
      </c>
    </row>
    <row r="6" ht="40.5" customHeight="1" spans="1:11">
      <c r="A6" s="38"/>
      <c r="B6" s="38"/>
      <c r="C6" s="38"/>
      <c r="D6" s="39"/>
      <c r="E6" s="39"/>
      <c r="F6" s="39"/>
      <c r="G6" s="39"/>
      <c r="H6" s="40"/>
      <c r="I6" s="39" t="s">
        <v>32</v>
      </c>
      <c r="J6" s="39"/>
      <c r="K6" s="39"/>
    </row>
    <row r="7" ht="15" customHeight="1" spans="1:1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53">
        <v>10</v>
      </c>
      <c r="K7" s="53">
        <v>11</v>
      </c>
    </row>
    <row r="8" ht="30.65" customHeight="1" spans="1:11">
      <c r="A8" s="42"/>
      <c r="B8" s="43"/>
      <c r="C8" s="42"/>
      <c r="D8" s="42"/>
      <c r="E8" s="42"/>
      <c r="F8" s="42"/>
      <c r="G8" s="42"/>
      <c r="H8" s="44"/>
      <c r="I8" s="44"/>
      <c r="J8" s="44"/>
      <c r="K8" s="44"/>
    </row>
    <row r="9" ht="30.65" customHeight="1" spans="1:11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</row>
    <row r="10" ht="18.75" customHeight="1" spans="1:11">
      <c r="A10" s="45" t="s">
        <v>258</v>
      </c>
      <c r="B10" s="46"/>
      <c r="C10" s="46"/>
      <c r="D10" s="46"/>
      <c r="E10" s="46"/>
      <c r="F10" s="46"/>
      <c r="G10" s="47"/>
      <c r="H10" s="44"/>
      <c r="I10" s="44"/>
      <c r="J10" s="44"/>
      <c r="K10" s="44"/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selection activeCell="C25" sqref="C25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398</v>
      </c>
      <c r="B1" s="1"/>
      <c r="C1" s="1"/>
      <c r="D1" s="2"/>
      <c r="E1" s="1"/>
      <c r="F1" s="1"/>
      <c r="G1" s="3"/>
    </row>
    <row r="2" ht="27.75" customHeight="1" spans="1:7">
      <c r="A2" s="4" t="s">
        <v>399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"单位名称："&amp;"玉溪市儿童医院"</f>
        <v>单位名称：玉溪市儿童医院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167</v>
      </c>
      <c r="B4" s="9" t="s">
        <v>166</v>
      </c>
      <c r="C4" s="9" t="s">
        <v>127</v>
      </c>
      <c r="D4" s="10" t="s">
        <v>400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401</v>
      </c>
      <c r="F5" s="10" t="s">
        <v>402</v>
      </c>
      <c r="G5" s="10" t="s">
        <v>403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64</v>
      </c>
      <c r="B8" s="22"/>
      <c r="C8" s="22"/>
      <c r="D8" s="23"/>
      <c r="E8" s="24">
        <v>100000</v>
      </c>
      <c r="F8" s="24"/>
      <c r="G8" s="24"/>
    </row>
    <row r="9" ht="21" customHeight="1" spans="1:7">
      <c r="A9" s="21"/>
      <c r="B9" s="21" t="s">
        <v>404</v>
      </c>
      <c r="C9" s="21" t="s">
        <v>255</v>
      </c>
      <c r="D9" s="25" t="s">
        <v>405</v>
      </c>
      <c r="E9" s="24">
        <v>100000</v>
      </c>
      <c r="F9" s="24"/>
      <c r="G9" s="24"/>
    </row>
    <row r="10" ht="21" customHeight="1" spans="1:7">
      <c r="A10" s="26" t="s">
        <v>30</v>
      </c>
      <c r="B10" s="27" t="s">
        <v>406</v>
      </c>
      <c r="C10" s="27"/>
      <c r="D10" s="28"/>
      <c r="E10" s="24">
        <v>100000</v>
      </c>
      <c r="F10" s="24"/>
      <c r="G10" s="24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2025-02-21T03:50:59Z</dcterms:created>
  <dcterms:modified xsi:type="dcterms:W3CDTF">2025-02-21T03:51:20Z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ECDF0CF556F349B5A56770FE6D1AEDC2</vt:lpwstr>
  </property>
  <property fmtid="{D5CDD505-2E9C-101B-9397-08002B2CF9AE}" pid="3" name="KSOProductBuildVer">
    <vt:lpwstr>2052-11.8.2.12055</vt:lpwstr>
  </property>
</Properties>
</file>