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<sst xmlns="http://schemas.openxmlformats.org/spreadsheetml/2006/main" count="990" uniqueCount="400">
  <si>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</si>
  <si>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</si>
  <si>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</si>
  <si>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</si>
  <si>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</si>
  <si>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</si>
  <si>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</si>
  <si>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</si>
  <si>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</si>
  <si>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</si>
  <si>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</si>
  <si>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</si>
  <si>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</si>
  <si>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</si>
  <si>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</si>
  <si>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</si>
  <si>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</si>
  <si>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</si>
  <si>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</si>
  <si>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</si>
  <si>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</si>
  <si>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</si>
  <si>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</si>
  <si>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</si>
  <si>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</si>
  <si>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</si>
  <si>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</si>
  <si>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</si>
  <si>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</si>
  <si>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</si>
  <si>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</si>
  <si>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</si>
  <si>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</si>
  <si>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</si>
  <si>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</si>
  <si>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</si>
  <si>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</si>
  <si>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</si>
  <si>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</si>
  <si>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</si>
  <si>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</si>
  <si>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</si>
  <si>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</si>
  <si>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</si>
  <si>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</si>
  <si>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</si>
  <si>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</si>
  <si>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</si>
  <si>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</si>
  <si>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</si>
  <si>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</si>
  <si>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</si>
  <si>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</si>
  <si>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</si>
  <si>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</si>
  <si>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</si>
  <si>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</si>
  <si>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</si>
  <si>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</si>
  <si>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</si>
  <si>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</si>
  <si>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</si>
  <si>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</si>
  <si>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131013</t>
  </si>
  <si>
    <t>玉溪市中山医院（玉溪市人民医院抚仙湖院区）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</si>
  <si>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</si>
  <si>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</si>
  <si>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</si>
  <si>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</si>
  <si>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</si>
  <si>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</si>
  <si>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</si>
  <si>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</si>
  <si>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</si>
  <si>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</si>
  <si>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</si>
  <si>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</si>
  <si>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</si>
  <si>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</si>
  <si>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</si>
  <si>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</si>
  <si>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</si>
  <si>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</si>
  <si>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20808</t>
  </si>
  <si>
    <t>2080801</t>
  </si>
  <si>
    <t>210</t>
  </si>
  <si>
    <t>21001</t>
  </si>
  <si>
    <t>2100199</t>
  </si>
  <si>
    <t>21002</t>
  </si>
  <si>
    <t>2100201</t>
  </si>
  <si>
    <t>21011</t>
  </si>
  <si>
    <t>2101102</t>
  </si>
  <si>
    <t>2101103</t>
  </si>
  <si>
    <t>2101199</t>
  </si>
  <si>
    <t>221</t>
  </si>
  <si>
    <t>22102</t>
  </si>
  <si>
    <t>2210201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</si>
  <si>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</si>
  <si>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</si>
  <si>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</si>
  <si>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</si>
  <si>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</si>
  <si>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</si>
  <si>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</si>
  <si>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</si>
  <si>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</si>
  <si>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</si>
  <si>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</si>
  <si>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</si>
  <si>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</si>
  <si>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</si>
  <si>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</si>
  <si>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</si>
  <si>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</si>
  <si>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</si>
  <si>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</si>
  <si>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</si>
  <si>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</si>
  <si>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</si>
  <si>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</si>
  <si>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</si>
  <si>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</si>
  <si>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</si>
  <si>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</si>
  <si>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</si>
  <si>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</si>
  <si>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</si>
  <si>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</si>
  <si>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</si>
  <si>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</si>
  <si>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</si>
  <si>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</si>
  <si>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</si>
  <si>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</si>
  <si>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</si>
  <si>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</si>
  <si>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</si>
  <si>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</si>
  <si>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</si>
  <si>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</si>
  <si>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</si>
  <si>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</si>
  <si>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530400241100002082091</t>
  </si>
  <si>
    <t>玉溪市中山医院遗属补助经费</t>
  </si>
  <si>
    <t>死亡抚恤</t>
  </si>
  <si>
    <t>30305</t>
  </si>
  <si>
    <t>生活补助</t>
  </si>
  <si>
    <t>530400241100002103878</t>
  </si>
  <si>
    <t>玉溪市中山医院退休人员生活补助经费</t>
  </si>
  <si>
    <t>事业单位离退休</t>
  </si>
  <si>
    <t>30302</t>
  </si>
  <si>
    <t>退休费</t>
  </si>
  <si>
    <t>530400241100002104635</t>
  </si>
  <si>
    <t>玉溪市中山医院事业支出（基本工资）人员经费</t>
  </si>
  <si>
    <t>综合医院</t>
  </si>
  <si>
    <t>30101</t>
  </si>
  <si>
    <t>基本工资</t>
  </si>
  <si>
    <t>530400241100002108214</t>
  </si>
  <si>
    <t>玉溪市中山医院事业支出（社会保险）人员经费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</si>
  <si>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</si>
  <si>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</si>
  <si>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</si>
  <si>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</si>
  <si>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</si>
  <si>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</si>
  <si>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30199</t>
  </si>
  <si>
    <t>其他工资福利支出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</si>
  <si>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</si>
  <si>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</si>
  <si>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</si>
  <si>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</si>
  <si>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</si>
  <si>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</si>
  <si>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</si>
  <si>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</si>
  <si>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</si>
  <si>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530400241100002108340</t>
  </si>
  <si>
    <t>玉溪市中山医院事业支出（住房公积金）人员经费</t>
  </si>
  <si>
    <t>住房公积金</t>
  </si>
  <si>
    <t>30113</t>
  </si>
  <si>
    <t>530400241100002363855</t>
  </si>
  <si>
    <t>编外人员经费</t>
  </si>
  <si>
    <t>530400251100003579539</t>
  </si>
  <si>
    <t>玉溪市中山医院人员经费（社会保险）上划补助资金</t>
  </si>
  <si>
    <t>530400251100003579576</t>
  </si>
  <si>
    <t>玉溪市中山医院人员经费（住房公积金）上划补助资金</t>
  </si>
  <si>
    <t>530400251100003579628</t>
  </si>
  <si>
    <t>玉溪市中山医院人员经费上划补助资金</t>
  </si>
  <si>
    <t>530400251100003583601</t>
  </si>
  <si>
    <t>一次性抚恤金及丧葬经费</t>
  </si>
  <si>
    <t>30304</t>
  </si>
  <si>
    <t>抚恤金</t>
  </si>
  <si>
    <t>530400251100003587413</t>
  </si>
  <si>
    <t>玉溪市中山医院人员经费（残保金）经费</t>
  </si>
  <si>
    <t>530400251100003847242</t>
  </si>
  <si>
    <t>其他人员经费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</si>
  <si>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</si>
  <si>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</si>
  <si>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</si>
  <si>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</si>
  <si>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</si>
  <si>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</si>
  <si>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</si>
  <si>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玉溪市公立医院改革与高质量发展示范项目资金</t>
  </si>
  <si>
    <t>事业发展类</t>
  </si>
  <si>
    <t>530400231100002048942</t>
  </si>
  <si>
    <t>其他卫生健康管理事务支出</t>
  </si>
  <si>
    <t>31003</t>
  </si>
  <si>
    <t>专用设备购置</t>
  </si>
  <si>
    <t>玉溪市中山医院事业支出经费</t>
  </si>
  <si>
    <t>530400241100002073991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</si>
  <si>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</si>
  <si>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</si>
  <si>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</si>
  <si>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</si>
  <si>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</si>
  <si>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</si>
  <si>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</si>
  <si>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</si>
  <si>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</si>
  <si>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</si>
  <si>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</si>
  <si>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</si>
  <si>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</si>
  <si>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</si>
  <si>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</si>
  <si>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</si>
  <si>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</si>
  <si>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</si>
  <si>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</si>
  <si>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</si>
  <si>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</si>
  <si>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</si>
  <si>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</si>
  <si>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</si>
  <si>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</si>
  <si>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</si>
  <si>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</si>
  <si>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</si>
  <si>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</si>
  <si>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</si>
  <si>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</si>
  <si>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</si>
  <si>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</si>
  <si>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30240</t>
  </si>
  <si>
    <t>税金及附加费用</t>
  </si>
  <si>
    <t>30299</t>
  </si>
  <si>
    <t>其他商品和服务支出</t>
  </si>
  <si>
    <t>31002</t>
  </si>
  <si>
    <t>办公设备购置</t>
  </si>
  <si>
    <t>31022</t>
  </si>
  <si>
    <t>无形资产购置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</si>
  <si>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</si>
  <si>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</si>
  <si>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</si>
  <si>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</si>
  <si>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</si>
  <si>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</si>
  <si>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</si>
  <si>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</si>
  <si>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</si>
  <si>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</si>
  <si>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</si>
  <si>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</si>
  <si>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</si>
  <si>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保障医院正常运转，保证患者正常就医。</t>
  </si>
  <si>
    <t>产出指标</t>
  </si>
  <si>
    <t>数量指标</t>
  </si>
  <si>
    <t>提升重点专科数</t>
  </si>
  <si>
    <t>&gt;=</t>
  </si>
  <si>
    <t>个</t>
  </si>
  <si>
    <t>定量指标</t>
  </si>
  <si>
    <t>反映医院服务能力和技术水平提升情况</t>
  </si>
  <si>
    <t>效益指标</t>
  </si>
  <si>
    <t>经济效益</t>
  </si>
  <si>
    <t>2024年收入较2023年增长</t>
  </si>
  <si>
    <t>=</t>
  </si>
  <si>
    <t>有所提升</t>
  </si>
  <si>
    <t>%</t>
  </si>
  <si>
    <t>2025年收入较2024年增长比例</t>
  </si>
  <si>
    <t>社会效益</t>
  </si>
  <si>
    <t>提升县医院综合能力</t>
  </si>
  <si>
    <t>提高</t>
  </si>
  <si>
    <t>定性指标</t>
  </si>
  <si>
    <t>反映部门（单位）运转情况。</t>
  </si>
  <si>
    <t>部门运转</t>
  </si>
  <si>
    <t>正常运转</t>
  </si>
  <si>
    <t>是/否</t>
  </si>
  <si>
    <t>满意度指标</t>
  </si>
  <si>
    <t>服务对象满意度</t>
  </si>
  <si>
    <t>医务人员满意度</t>
  </si>
  <si>
    <t>85</t>
  </si>
  <si>
    <t>反映部门（单位）人员对工资福利发放的满意程度。</t>
  </si>
  <si>
    <t>患者满意度</t>
  </si>
  <si>
    <t>反映患者满意程度。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</si>
  <si>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</si>
  <si>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</si>
  <si>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</si>
  <si>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</si>
  <si>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</si>
  <si>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</si>
  <si>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</si>
  <si>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</si>
  <si>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</si>
  <si>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</si>
  <si>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</si>
  <si>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</si>
  <si>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</si>
  <si>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</si>
  <si>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</si>
  <si>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</si>
  <si>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</si>
  <si>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</si>
  <si>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</si>
  <si>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</si>
  <si>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</si>
  <si>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</si>
  <si>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</si>
  <si>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</si>
  <si>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</si>
  <si>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</si>
  <si>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</si>
  <si>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</si>
  <si>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</si>
  <si>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</si>
  <si>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</si>
  <si>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</si>
  <si>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</si>
  <si>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</si>
  <si>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</si>
  <si>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</si>
  <si>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</si>
  <si>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</si>
  <si>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</si>
  <si>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</si>
  <si>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</si>
  <si>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</si>
  <si>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</si>
  <si>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</si>
  <si>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</si>
  <si>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</si>
  <si>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</si>
  <si>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A02320700 医用内窥镜</t>
  </si>
  <si>
    <t>关节镜</t>
  </si>
  <si>
    <t>套</t>
  </si>
  <si>
    <t>A02021119 条码扫描器</t>
  </si>
  <si>
    <t>二维码扫描平台</t>
  </si>
  <si>
    <t>A02029900 其他办公设备</t>
  </si>
  <si>
    <t>国际会议中心LED显示屏</t>
  </si>
  <si>
    <t>台</t>
  </si>
  <si>
    <t>A02329900 其他医疗设备</t>
  </si>
  <si>
    <t>高级心肺复苏模型（带平板电脑反馈）</t>
  </si>
  <si>
    <t>宫腔镜模拟器</t>
  </si>
  <si>
    <t>高压造影注射器</t>
  </si>
  <si>
    <t>A02322700 病房护理及医院设备</t>
  </si>
  <si>
    <t>排痰机</t>
  </si>
  <si>
    <t>A02021001 A3黑白打印机</t>
  </si>
  <si>
    <t>打印机</t>
  </si>
  <si>
    <t>A02021004 A4彩色打印机</t>
  </si>
  <si>
    <t>彩色打印机</t>
  </si>
  <si>
    <t>四合一读卡器</t>
  </si>
  <si>
    <t>A02020100 复印机</t>
  </si>
  <si>
    <t>彩色打印复印一体机</t>
  </si>
  <si>
    <t>高级护理人模型</t>
  </si>
  <si>
    <t>A02320800 物理治疗、康复及体育治疗仪器设备</t>
  </si>
  <si>
    <t>电动康复病床</t>
  </si>
  <si>
    <t>其他硬件设备</t>
  </si>
  <si>
    <t>高级静脉穿刺手臂模型</t>
  </si>
  <si>
    <t>高级气道管理模型</t>
  </si>
  <si>
    <t>急救情景训练模拟器，带两台导师控制平板TMAPP02</t>
  </si>
  <si>
    <t>腹腔镜训练箱</t>
  </si>
  <si>
    <t>A02320300 医用电子生理参数检测仪器设备</t>
  </si>
  <si>
    <t>麻醉深度监测仪（BIS）</t>
  </si>
  <si>
    <t>站立架</t>
  </si>
  <si>
    <t>电动升降Bobath床（带靠背 PT训练床）</t>
  </si>
  <si>
    <t>床旁下肢主被动训练器</t>
  </si>
  <si>
    <t>手功能被动训练设备（外骨骼气动手）</t>
  </si>
  <si>
    <t>脊柱侧弯评估系统</t>
  </si>
  <si>
    <t>A02323300 口腔设备及器械</t>
  </si>
  <si>
    <t>牙科治疗椅</t>
  </si>
  <si>
    <t>APTable 数字化作业训练平台（智能磨砂板）</t>
  </si>
  <si>
    <t>床旁上肢主被动训练器</t>
  </si>
  <si>
    <t>A02322500 急救和生命支持设备</t>
  </si>
  <si>
    <t>洗胃机（儿童）</t>
  </si>
  <si>
    <t>SmartColor 多感觉反馈电子插板（木插板）</t>
  </si>
  <si>
    <t>A02021099 其他打印机</t>
  </si>
  <si>
    <t>标签打印机</t>
  </si>
  <si>
    <t>无形资产</t>
  </si>
  <si>
    <t>A08060303 应用软件</t>
  </si>
  <si>
    <t>漏项软件采购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</si>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</sst>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6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176" fontId="11" fillId="0" borderId="7" xfId="50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D16" sqref="D16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57"/>
      <c r="C1" s="157"/>
      <c r="D1" s="157"/>
    </row>
    <row r="2" ht="28.5" customHeight="1" spans="1:4">
      <c r="A2" s="158" t="s">
        <v>1</v>
      </c>
      <c r="B2" s="158"/>
      <c r="C2" s="158"/>
      <c r="D2" s="158"/>
    </row>
    <row r="3" ht="18.75" customHeight="1" spans="1:4">
      <c r="A3" s="148" t="str">
        <f>"单位名称："&amp;"玉溪市中山医院（玉溪市人民医院抚仙湖院区）"</f>
        <v>单位名称：玉溪市中山医院（玉溪市人民医院抚仙湖院区）</v>
      </c>
      <c r="B3" s="148"/>
      <c r="C3" s="148"/>
      <c r="D3" s="146" t="s">
        <v>2</v>
      </c>
    </row>
    <row r="4" ht="18.75" customHeight="1" spans="1:4">
      <c r="A4" s="149" t="s">
        <v>3</v>
      </c>
      <c r="B4" s="149"/>
      <c r="C4" s="149" t="s">
        <v>4</v>
      </c>
      <c r="D4" s="149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48" t="s">
        <v>8</v>
      </c>
      <c r="B6" s="162">
        <v>24670000</v>
      </c>
      <c r="C6" s="163" t="str">
        <f>"一"&amp;"、"&amp;"社会保障和就业支出"</f>
        <v>一、社会保障和就业支出</v>
      </c>
      <c r="D6" s="162">
        <v>11820127.8</v>
      </c>
    </row>
    <row r="7" ht="18.75" customHeight="1" spans="1:4">
      <c r="A7" s="148" t="s">
        <v>9</v>
      </c>
      <c r="B7" s="162"/>
      <c r="C7" s="163" t="str">
        <f>"二"&amp;"、"&amp;"卫生健康支出"</f>
        <v>二、卫生健康支出</v>
      </c>
      <c r="D7" s="162">
        <v>205969320.2</v>
      </c>
    </row>
    <row r="8" ht="18.75" customHeight="1" spans="1:4">
      <c r="A8" s="148" t="s">
        <v>10</v>
      </c>
      <c r="B8" s="162"/>
      <c r="C8" s="163" t="str">
        <f>"三"&amp;"、"&amp;"住房保障支出"</f>
        <v>三、住房保障支出</v>
      </c>
      <c r="D8" s="162">
        <v>10687794</v>
      </c>
    </row>
    <row r="9" ht="18.75" customHeight="1" spans="1:4">
      <c r="A9" s="148" t="s">
        <v>11</v>
      </c>
      <c r="B9" s="162"/>
      <c r="C9" s="148"/>
      <c r="D9" s="148"/>
    </row>
    <row r="10" ht="18.75" customHeight="1" spans="1:4">
      <c r="A10" s="148" t="s">
        <v>12</v>
      </c>
      <c r="B10" s="162">
        <v>203240842</v>
      </c>
      <c r="C10" s="148"/>
      <c r="D10" s="148"/>
    </row>
    <row r="11" ht="18.75" customHeight="1" spans="1:4">
      <c r="A11" s="148" t="s">
        <v>13</v>
      </c>
      <c r="B11" s="162">
        <v>203240842</v>
      </c>
      <c r="C11" s="148"/>
      <c r="D11" s="148"/>
    </row>
    <row r="12" ht="18.75" customHeight="1" spans="1:4">
      <c r="A12" s="148" t="s">
        <v>14</v>
      </c>
      <c r="B12" s="162"/>
      <c r="C12" s="148"/>
      <c r="D12" s="148"/>
    </row>
    <row r="13" ht="18.75" customHeight="1" spans="1:4">
      <c r="A13" s="148" t="s">
        <v>15</v>
      </c>
      <c r="B13" s="162"/>
      <c r="C13" s="148"/>
      <c r="D13" s="148"/>
    </row>
    <row r="14" ht="18.75" customHeight="1" spans="1:4">
      <c r="A14" s="148" t="s">
        <v>16</v>
      </c>
      <c r="B14" s="162"/>
      <c r="C14" s="148"/>
      <c r="D14" s="148"/>
    </row>
    <row r="15" ht="18.75" customHeight="1" spans="1:4">
      <c r="A15" s="148" t="s">
        <v>17</v>
      </c>
      <c r="B15" s="162"/>
      <c r="C15" s="148"/>
      <c r="D15" s="148"/>
    </row>
    <row r="16" ht="18.75" customHeight="1" spans="1:4">
      <c r="A16" s="164" t="s">
        <v>18</v>
      </c>
      <c r="B16" s="162">
        <v>227910842</v>
      </c>
      <c r="C16" s="164" t="s">
        <v>19</v>
      </c>
      <c r="D16" s="162">
        <v>228477242</v>
      </c>
    </row>
    <row r="17" ht="18.75" customHeight="1" spans="1:4">
      <c r="A17" s="159" t="s">
        <v>20</v>
      </c>
      <c r="B17" s="148"/>
      <c r="C17" s="159" t="s">
        <v>21</v>
      </c>
      <c r="D17" s="148"/>
    </row>
    <row r="18" ht="18.75" customHeight="1" spans="1:4">
      <c r="A18" s="59" t="s">
        <v>22</v>
      </c>
      <c r="B18" s="162">
        <v>566400</v>
      </c>
      <c r="C18" s="59" t="s">
        <v>22</v>
      </c>
      <c r="D18" s="162"/>
    </row>
    <row r="19" ht="18.75" customHeight="1" spans="1:4">
      <c r="A19" s="59" t="s">
        <v>23</v>
      </c>
      <c r="B19" s="162"/>
      <c r="C19" s="59" t="s">
        <v>23</v>
      </c>
      <c r="D19" s="162"/>
    </row>
    <row r="20" ht="18.75" customHeight="1" spans="1:4">
      <c r="A20" s="164" t="s">
        <v>24</v>
      </c>
      <c r="B20" s="162">
        <v>228477242</v>
      </c>
      <c r="C20" s="164" t="s">
        <v>25</v>
      </c>
      <c r="D20" s="162">
        <v>228477242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topLeftCell="B1" workbookViewId="0">
      <selection activeCell="O20" sqref="O20"/>
    </sheetView>
  </sheetViews>
  <sheetFormatPr defaultColWidth="8.85" defaultRowHeight="15" customHeight="1"/>
  <cols>
    <col min="1" max="1" width="11" customWidth="1"/>
    <col min="2" max="2" width="27.625" customWidth="1"/>
    <col min="3" max="3" width="13.875" customWidth="1"/>
    <col min="4" max="4" width="13.5" customWidth="1"/>
    <col min="5" max="5" width="13.375" customWidth="1"/>
    <col min="6" max="6" width="9.5" customWidth="1"/>
    <col min="7" max="8" width="10" customWidth="1"/>
    <col min="9" max="9" width="13.25" customWidth="1"/>
    <col min="10" max="10" width="12.5" customWidth="1"/>
    <col min="11" max="11" width="9.25" customWidth="1"/>
    <col min="12" max="12" width="8.5" customWidth="1"/>
    <col min="13" max="13" width="10.25" customWidth="1"/>
    <col min="14" max="14" width="6.375" customWidth="1"/>
    <col min="15" max="15" width="9.875" customWidth="1"/>
    <col min="16" max="16" width="10.75" customWidth="1"/>
    <col min="17" max="17" width="8.25" customWidth="1"/>
    <col min="18" max="18" width="8.875" customWidth="1"/>
    <col min="19" max="19" width="10.125" customWidth="1"/>
  </cols>
  <sheetData>
    <row r="1" customHeight="1" spans="1:19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ht="28.5" customHeight="1" spans="1:19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tr">
        <f>"单位名称："&amp;"玉溪市中山医院（玉溪市人民医院抚仙湖院区）"</f>
        <v>单位名称：玉溪市中山医院（玉溪市人民医院抚仙湖院区）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54"/>
      <c r="M3" s="154"/>
      <c r="N3" s="154"/>
      <c r="O3" s="154"/>
      <c r="P3" s="154"/>
      <c r="Q3" s="154"/>
      <c r="R3" s="154"/>
      <c r="S3" s="154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</row>
    <row r="8" ht="20.25" customHeight="1" spans="1:19">
      <c r="A8" s="148" t="s">
        <v>63</v>
      </c>
      <c r="B8" s="148" t="s">
        <v>64</v>
      </c>
      <c r="C8" s="151">
        <v>228477242</v>
      </c>
      <c r="D8" s="151">
        <v>227910842</v>
      </c>
      <c r="E8" s="62">
        <v>24670000</v>
      </c>
      <c r="F8" s="62"/>
      <c r="G8" s="62"/>
      <c r="H8" s="62"/>
      <c r="I8" s="62">
        <v>203240842</v>
      </c>
      <c r="J8" s="62">
        <v>203240842</v>
      </c>
      <c r="K8" s="62"/>
      <c r="L8" s="62"/>
      <c r="M8" s="62"/>
      <c r="N8" s="62"/>
      <c r="O8" s="151">
        <v>566400</v>
      </c>
      <c r="P8" s="151">
        <v>566400</v>
      </c>
      <c r="Q8" s="151"/>
      <c r="R8" s="151"/>
      <c r="S8" s="151"/>
    </row>
    <row r="9" ht="20.25" customHeight="1" spans="1:19">
      <c r="A9" s="150" t="s">
        <v>30</v>
      </c>
      <c r="B9" s="148"/>
      <c r="C9" s="151">
        <v>228477242</v>
      </c>
      <c r="D9" s="151">
        <v>227910842</v>
      </c>
      <c r="E9" s="151">
        <v>24670000</v>
      </c>
      <c r="F9" s="151"/>
      <c r="G9" s="151"/>
      <c r="H9" s="151"/>
      <c r="I9" s="151">
        <v>203240842</v>
      </c>
      <c r="J9" s="151">
        <v>203240842</v>
      </c>
      <c r="K9" s="151"/>
      <c r="L9" s="151"/>
      <c r="M9" s="151"/>
      <c r="N9" s="151"/>
      <c r="O9" s="151">
        <v>566400</v>
      </c>
      <c r="P9" s="151">
        <v>566400</v>
      </c>
      <c r="Q9" s="151"/>
      <c r="R9" s="151"/>
      <c r="S9" s="151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161111111111111" right="0" top="0.409027777777778" bottom="0.0152777777777778" header="0.5" footer="0.5"/>
  <pageSetup paperSize="1" scale="64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selection activeCell="F16" sqref="F16"/>
    </sheetView>
  </sheetViews>
  <sheetFormatPr defaultColWidth="8.85" defaultRowHeight="15" customHeight="1"/>
  <cols>
    <col min="1" max="1" width="15" customWidth="1"/>
    <col min="2" max="2" width="40.625" customWidth="1"/>
    <col min="3" max="3" width="13.125" customWidth="1"/>
    <col min="4" max="4" width="13.625" customWidth="1"/>
    <col min="5" max="5" width="12.375" customWidth="1"/>
    <col min="6" max="6" width="10.125" customWidth="1"/>
    <col min="7" max="7" width="13.125" customWidth="1"/>
    <col min="8" max="8" width="15.1333333333333" customWidth="1"/>
    <col min="9" max="9" width="15.875" customWidth="1"/>
    <col min="10" max="10" width="12.75" customWidth="1"/>
    <col min="11" max="11" width="12.875" customWidth="1"/>
    <col min="12" max="12" width="10" customWidth="1"/>
    <col min="13" max="13" width="11.25" customWidth="1"/>
    <col min="14" max="14" width="15.1333333333333" customWidth="1"/>
    <col min="15" max="15" width="10.25" customWidth="1"/>
  </cols>
  <sheetData>
    <row r="1" customHeight="1" spans="1:15">
      <c r="A1" s="153" t="s">
        <v>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28.5" customHeight="1" spans="1:1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tr">
        <f>"单位名称："&amp;"玉溪市中山医院（玉溪市人民医院抚仙湖院区）"</f>
        <v>单位名称：玉溪市中山医院（玉溪市人民医院抚仙湖院区）</v>
      </c>
      <c r="B3" s="148"/>
      <c r="C3" s="148"/>
      <c r="D3" s="148"/>
      <c r="E3" s="148"/>
      <c r="F3" s="148"/>
      <c r="G3" s="148"/>
      <c r="H3" s="148"/>
      <c r="I3" s="148"/>
      <c r="J3" s="154"/>
      <c r="K3" s="154"/>
      <c r="L3" s="154"/>
      <c r="M3" s="154"/>
      <c r="N3" s="154"/>
      <c r="O3" s="154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 t="s">
        <v>50</v>
      </c>
      <c r="H6" s="152" t="s">
        <v>51</v>
      </c>
      <c r="I6" s="152" t="s">
        <v>52</v>
      </c>
      <c r="J6" s="152" t="s">
        <v>53</v>
      </c>
      <c r="K6" s="152" t="s">
        <v>54</v>
      </c>
      <c r="L6" s="152" t="s">
        <v>55</v>
      </c>
      <c r="M6" s="152" t="s">
        <v>56</v>
      </c>
      <c r="N6" s="152" t="s">
        <v>57</v>
      </c>
      <c r="O6" s="152" t="s">
        <v>58</v>
      </c>
    </row>
    <row r="7" ht="20.25" customHeight="1" spans="1:15">
      <c r="A7" s="148" t="s">
        <v>78</v>
      </c>
      <c r="B7" s="148" t="str">
        <f>"        "&amp;"社会保障和就业支出"</f>
        <v>        社会保障和就业支出</v>
      </c>
      <c r="C7" s="62">
        <v>11820127.8</v>
      </c>
      <c r="D7" s="62">
        <v>7962753.6</v>
      </c>
      <c r="E7" s="62">
        <v>7962753.6</v>
      </c>
      <c r="F7" s="62"/>
      <c r="G7" s="62"/>
      <c r="H7" s="62"/>
      <c r="I7" s="62"/>
      <c r="J7" s="62">
        <v>3857374.2</v>
      </c>
      <c r="K7" s="62">
        <v>3857374.2</v>
      </c>
      <c r="L7" s="62"/>
      <c r="M7" s="62"/>
      <c r="N7" s="62"/>
      <c r="O7" s="62"/>
    </row>
    <row r="8" ht="20.25" customHeight="1" spans="1:15">
      <c r="A8" s="155" t="s">
        <v>79</v>
      </c>
      <c r="B8" s="155" t="str">
        <f>"        "&amp;"行政事业单位养老支出"</f>
        <v>        行政事业单位养老支出</v>
      </c>
      <c r="C8" s="62">
        <v>11620327.8</v>
      </c>
      <c r="D8" s="62">
        <v>7762953.6</v>
      </c>
      <c r="E8" s="62">
        <v>7762953.6</v>
      </c>
      <c r="F8" s="62"/>
      <c r="G8" s="62"/>
      <c r="H8" s="62"/>
      <c r="I8" s="62"/>
      <c r="J8" s="62">
        <v>3857374.2</v>
      </c>
      <c r="K8" s="62">
        <v>3857374.2</v>
      </c>
      <c r="L8" s="62"/>
      <c r="M8" s="62"/>
      <c r="N8" s="62"/>
      <c r="O8" s="62"/>
    </row>
    <row r="9" ht="20.25" customHeight="1" spans="1:15">
      <c r="A9" s="156" t="s">
        <v>80</v>
      </c>
      <c r="B9" s="156" t="str">
        <f>"        "&amp;"事业单位离退休"</f>
        <v>        事业单位离退休</v>
      </c>
      <c r="C9" s="62">
        <v>3960000</v>
      </c>
      <c r="D9" s="62">
        <v>3960000</v>
      </c>
      <c r="E9" s="62">
        <v>3960000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56" t="s">
        <v>81</v>
      </c>
      <c r="B10" s="156" t="str">
        <f>"        "&amp;"机关事业单位基本养老保险缴费支出"</f>
        <v>        机关事业单位基本养老保险缴费支出</v>
      </c>
      <c r="C10" s="62">
        <v>5106885.2</v>
      </c>
      <c r="D10" s="62">
        <v>2662067.52</v>
      </c>
      <c r="E10" s="62">
        <v>2662067.52</v>
      </c>
      <c r="F10" s="62"/>
      <c r="G10" s="62"/>
      <c r="H10" s="62"/>
      <c r="I10" s="62"/>
      <c r="J10" s="62">
        <v>2444817.68</v>
      </c>
      <c r="K10" s="62">
        <v>2444817.68</v>
      </c>
      <c r="L10" s="62"/>
      <c r="M10" s="62"/>
      <c r="N10" s="62"/>
      <c r="O10" s="62"/>
    </row>
    <row r="11" ht="20.25" customHeight="1" spans="1:15">
      <c r="A11" s="156" t="s">
        <v>82</v>
      </c>
      <c r="B11" s="156" t="str">
        <f>"        "&amp;"机关事业单位职业年金缴费支出"</f>
        <v>        机关事业单位职业年金缴费支出</v>
      </c>
      <c r="C11" s="62">
        <v>2553442.6</v>
      </c>
      <c r="D11" s="62">
        <v>1140886.08</v>
      </c>
      <c r="E11" s="62">
        <v>1140886.08</v>
      </c>
      <c r="F11" s="62"/>
      <c r="G11" s="62"/>
      <c r="H11" s="62"/>
      <c r="I11" s="62"/>
      <c r="J11" s="62">
        <v>1412556.52</v>
      </c>
      <c r="K11" s="62">
        <v>1412556.52</v>
      </c>
      <c r="L11" s="62"/>
      <c r="M11" s="62"/>
      <c r="N11" s="62"/>
      <c r="O11" s="62"/>
    </row>
    <row r="12" ht="20.25" customHeight="1" spans="1:15">
      <c r="A12" s="155" t="s">
        <v>83</v>
      </c>
      <c r="B12" s="155" t="str">
        <f>"        "&amp;"抚恤"</f>
        <v>        抚恤</v>
      </c>
      <c r="C12" s="62">
        <v>199800</v>
      </c>
      <c r="D12" s="62">
        <v>199800</v>
      </c>
      <c r="E12" s="62">
        <v>199800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6" t="s">
        <v>84</v>
      </c>
      <c r="B13" s="156" t="str">
        <f>"        "&amp;"死亡抚恤"</f>
        <v>        死亡抚恤</v>
      </c>
      <c r="C13" s="62">
        <v>199800</v>
      </c>
      <c r="D13" s="62">
        <v>199800</v>
      </c>
      <c r="E13" s="62">
        <v>199800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48" t="s">
        <v>85</v>
      </c>
      <c r="B14" s="148" t="str">
        <f>"        "&amp;"卫生健康支出"</f>
        <v>        卫生健康支出</v>
      </c>
      <c r="C14" s="62">
        <v>205969320.2</v>
      </c>
      <c r="D14" s="62">
        <v>11855086.4</v>
      </c>
      <c r="E14" s="62">
        <v>11288686.4</v>
      </c>
      <c r="F14" s="62">
        <v>566400</v>
      </c>
      <c r="G14" s="62"/>
      <c r="H14" s="62"/>
      <c r="I14" s="62"/>
      <c r="J14" s="62">
        <v>194114233.8</v>
      </c>
      <c r="K14" s="62">
        <v>194114233.8</v>
      </c>
      <c r="L14" s="62"/>
      <c r="M14" s="62"/>
      <c r="N14" s="62"/>
      <c r="O14" s="62"/>
    </row>
    <row r="15" ht="20.25" customHeight="1" spans="1:15">
      <c r="A15" s="155" t="s">
        <v>86</v>
      </c>
      <c r="B15" s="155" t="str">
        <f>"        "&amp;"卫生健康管理事务"</f>
        <v>        卫生健康管理事务</v>
      </c>
      <c r="C15" s="62">
        <v>566400</v>
      </c>
      <c r="D15" s="62">
        <v>566400</v>
      </c>
      <c r="E15" s="62"/>
      <c r="F15" s="62">
        <v>566400</v>
      </c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6" t="s">
        <v>87</v>
      </c>
      <c r="B16" s="156" t="str">
        <f>"        "&amp;"其他卫生健康管理事务支出"</f>
        <v>        其他卫生健康管理事务支出</v>
      </c>
      <c r="C16" s="62">
        <v>566400</v>
      </c>
      <c r="D16" s="62">
        <v>566400</v>
      </c>
      <c r="E16" s="62"/>
      <c r="F16" s="62">
        <v>566400</v>
      </c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5" t="s">
        <v>88</v>
      </c>
      <c r="B17" s="155" t="str">
        <f>"        "&amp;"公立医院"</f>
        <v>        公立医院</v>
      </c>
      <c r="C17" s="62">
        <v>200542648.1</v>
      </c>
      <c r="D17" s="62">
        <v>9001366.49</v>
      </c>
      <c r="E17" s="62">
        <v>9001366.49</v>
      </c>
      <c r="F17" s="62"/>
      <c r="G17" s="62"/>
      <c r="H17" s="62"/>
      <c r="I17" s="62"/>
      <c r="J17" s="62">
        <v>191541281.61</v>
      </c>
      <c r="K17" s="62">
        <v>191541281.61</v>
      </c>
      <c r="L17" s="62"/>
      <c r="M17" s="62"/>
      <c r="N17" s="62"/>
      <c r="O17" s="62"/>
    </row>
    <row r="18" ht="20.25" customHeight="1" spans="1:15">
      <c r="A18" s="156" t="s">
        <v>89</v>
      </c>
      <c r="B18" s="156" t="str">
        <f>"        "&amp;"综合医院"</f>
        <v>        综合医院</v>
      </c>
      <c r="C18" s="62">
        <v>200542648.1</v>
      </c>
      <c r="D18" s="62">
        <v>9001366.49</v>
      </c>
      <c r="E18" s="62">
        <v>9001366.49</v>
      </c>
      <c r="F18" s="62"/>
      <c r="G18" s="62"/>
      <c r="H18" s="62"/>
      <c r="I18" s="62"/>
      <c r="J18" s="62">
        <v>191541281.61</v>
      </c>
      <c r="K18" s="62">
        <v>191541281.61</v>
      </c>
      <c r="L18" s="62"/>
      <c r="M18" s="62"/>
      <c r="N18" s="62"/>
      <c r="O18" s="62"/>
    </row>
    <row r="19" ht="20.25" customHeight="1" spans="1:15">
      <c r="A19" s="155" t="s">
        <v>90</v>
      </c>
      <c r="B19" s="155" t="str">
        <f>"        "&amp;"行政事业单位医疗"</f>
        <v>        行政事业单位医疗</v>
      </c>
      <c r="C19" s="62">
        <v>4860272.1</v>
      </c>
      <c r="D19" s="62">
        <v>2287319.91</v>
      </c>
      <c r="E19" s="62">
        <v>2287319.91</v>
      </c>
      <c r="F19" s="62"/>
      <c r="G19" s="62"/>
      <c r="H19" s="62"/>
      <c r="I19" s="62"/>
      <c r="J19" s="62">
        <v>2572952.19</v>
      </c>
      <c r="K19" s="62">
        <v>2572952.19</v>
      </c>
      <c r="L19" s="62"/>
      <c r="M19" s="62"/>
      <c r="N19" s="62"/>
      <c r="O19" s="62"/>
    </row>
    <row r="20" ht="20.25" customHeight="1" spans="1:15">
      <c r="A20" s="156" t="s">
        <v>91</v>
      </c>
      <c r="B20" s="156" t="str">
        <f>"        "&amp;"事业单位医疗"</f>
        <v>        事业单位医疗</v>
      </c>
      <c r="C20" s="62">
        <v>2649195.8</v>
      </c>
      <c r="D20" s="62">
        <v>1380948.45</v>
      </c>
      <c r="E20" s="62">
        <v>1380948.45</v>
      </c>
      <c r="F20" s="62"/>
      <c r="G20" s="62"/>
      <c r="H20" s="62"/>
      <c r="I20" s="62"/>
      <c r="J20" s="62">
        <v>1268247.35</v>
      </c>
      <c r="K20" s="62">
        <v>1268247.35</v>
      </c>
      <c r="L20" s="62"/>
      <c r="M20" s="62"/>
      <c r="N20" s="62"/>
      <c r="O20" s="62"/>
    </row>
    <row r="21" ht="20.25" customHeight="1" spans="1:15">
      <c r="A21" s="156" t="s">
        <v>92</v>
      </c>
      <c r="B21" s="156" t="str">
        <f>"        "&amp;"公务员医疗补助"</f>
        <v>        公务员医疗补助</v>
      </c>
      <c r="C21" s="62">
        <v>2083404.25</v>
      </c>
      <c r="D21" s="62">
        <v>831896.1</v>
      </c>
      <c r="E21" s="62">
        <v>831896.1</v>
      </c>
      <c r="F21" s="62"/>
      <c r="G21" s="62"/>
      <c r="H21" s="62"/>
      <c r="I21" s="62"/>
      <c r="J21" s="62">
        <v>1251508.15</v>
      </c>
      <c r="K21" s="62">
        <v>1251508.15</v>
      </c>
      <c r="L21" s="62"/>
      <c r="M21" s="62"/>
      <c r="N21" s="62"/>
      <c r="O21" s="62"/>
    </row>
    <row r="22" ht="20.25" customHeight="1" spans="1:15">
      <c r="A22" s="156" t="s">
        <v>93</v>
      </c>
      <c r="B22" s="156" t="str">
        <f>"        "&amp;"其他行政事业单位医疗支出"</f>
        <v>        其他行政事业单位医疗支出</v>
      </c>
      <c r="C22" s="62">
        <v>127672.05</v>
      </c>
      <c r="D22" s="62">
        <v>74475.36</v>
      </c>
      <c r="E22" s="62">
        <v>74475.36</v>
      </c>
      <c r="F22" s="62"/>
      <c r="G22" s="62"/>
      <c r="H22" s="62"/>
      <c r="I22" s="62"/>
      <c r="J22" s="62">
        <v>53196.69</v>
      </c>
      <c r="K22" s="62">
        <v>53196.69</v>
      </c>
      <c r="L22" s="62"/>
      <c r="M22" s="62"/>
      <c r="N22" s="62"/>
      <c r="O22" s="62"/>
    </row>
    <row r="23" ht="20.25" customHeight="1" spans="1:15">
      <c r="A23" s="148" t="s">
        <v>94</v>
      </c>
      <c r="B23" s="148" t="str">
        <f>"        "&amp;"住房保障支出"</f>
        <v>        住房保障支出</v>
      </c>
      <c r="C23" s="62">
        <v>10687794</v>
      </c>
      <c r="D23" s="62">
        <v>5418560</v>
      </c>
      <c r="E23" s="62">
        <v>5418560</v>
      </c>
      <c r="F23" s="62"/>
      <c r="G23" s="62"/>
      <c r="H23" s="62"/>
      <c r="I23" s="62"/>
      <c r="J23" s="62">
        <v>5269234</v>
      </c>
      <c r="K23" s="62">
        <v>5269234</v>
      </c>
      <c r="L23" s="62"/>
      <c r="M23" s="62"/>
      <c r="N23" s="62"/>
      <c r="O23" s="62"/>
    </row>
    <row r="24" ht="20.25" customHeight="1" spans="1:15">
      <c r="A24" s="155" t="s">
        <v>95</v>
      </c>
      <c r="B24" s="155" t="str">
        <f>"        "&amp;"住房改革支出"</f>
        <v>        住房改革支出</v>
      </c>
      <c r="C24" s="62">
        <v>10687794</v>
      </c>
      <c r="D24" s="62">
        <v>5418560</v>
      </c>
      <c r="E24" s="62">
        <v>5418560</v>
      </c>
      <c r="F24" s="62"/>
      <c r="G24" s="62"/>
      <c r="H24" s="62"/>
      <c r="I24" s="62"/>
      <c r="J24" s="62">
        <v>5269234</v>
      </c>
      <c r="K24" s="62">
        <v>5269234</v>
      </c>
      <c r="L24" s="62"/>
      <c r="M24" s="62"/>
      <c r="N24" s="62"/>
      <c r="O24" s="62"/>
    </row>
    <row r="25" ht="20.25" customHeight="1" spans="1:15">
      <c r="A25" s="156" t="s">
        <v>96</v>
      </c>
      <c r="B25" s="156" t="str">
        <f>"        "&amp;"住房公积金"</f>
        <v>        住房公积金</v>
      </c>
      <c r="C25" s="62">
        <v>10687794</v>
      </c>
      <c r="D25" s="62">
        <v>5418560</v>
      </c>
      <c r="E25" s="62">
        <v>5418560</v>
      </c>
      <c r="F25" s="62"/>
      <c r="G25" s="62"/>
      <c r="H25" s="62"/>
      <c r="I25" s="62"/>
      <c r="J25" s="62">
        <v>5269234</v>
      </c>
      <c r="K25" s="62">
        <v>5269234</v>
      </c>
      <c r="L25" s="62"/>
      <c r="M25" s="62"/>
      <c r="N25" s="62"/>
      <c r="O25" s="62"/>
    </row>
    <row r="26" ht="20.25" customHeight="1" spans="1:15">
      <c r="A26" s="150" t="s">
        <v>30</v>
      </c>
      <c r="B26" s="148"/>
      <c r="C26" s="151">
        <v>228477242</v>
      </c>
      <c r="D26" s="151">
        <v>25236400</v>
      </c>
      <c r="E26" s="151">
        <v>24670000</v>
      </c>
      <c r="F26" s="151">
        <v>566400</v>
      </c>
      <c r="G26" s="151"/>
      <c r="H26" s="151"/>
      <c r="I26" s="151"/>
      <c r="J26" s="151">
        <v>203240842</v>
      </c>
      <c r="K26" s="151">
        <v>203240842</v>
      </c>
      <c r="L26" s="151"/>
      <c r="M26" s="151"/>
      <c r="N26" s="151"/>
      <c r="O26" s="151"/>
    </row>
  </sheetData>
  <mergeCells count="12">
    <mergeCell ref="A1:O1"/>
    <mergeCell ref="A2:O2"/>
    <mergeCell ref="A3:N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161111111111111" right="0" top="0.60625" bottom="0.2125" header="0.5" footer="0.5"/>
  <pageSetup paperSize="1" scale="62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97</v>
      </c>
      <c r="B1" s="157"/>
      <c r="C1" s="157"/>
      <c r="D1" s="157"/>
    </row>
    <row r="2" ht="28.5" customHeight="1" spans="1:4">
      <c r="A2" s="158" t="s">
        <v>98</v>
      </c>
      <c r="B2" s="158"/>
      <c r="C2" s="158"/>
      <c r="D2" s="158"/>
    </row>
    <row r="3" ht="18.75" customHeight="1" spans="1:4">
      <c r="A3" s="148" t="str">
        <f>"单位名称："&amp;"玉溪市中山医院（玉溪市人民医院抚仙湖院区）"</f>
        <v>单位名称：玉溪市中山医院（玉溪市人民医院抚仙湖院区）</v>
      </c>
      <c r="B3" s="148"/>
      <c r="C3" s="148"/>
      <c r="D3" s="146" t="s">
        <v>2</v>
      </c>
    </row>
    <row r="4" ht="18.75" customHeight="1" spans="1:4">
      <c r="A4" s="57" t="s">
        <v>3</v>
      </c>
      <c r="B4" s="57"/>
      <c r="C4" s="57" t="s">
        <v>4</v>
      </c>
      <c r="D4" s="57"/>
    </row>
    <row r="5" ht="18.75" customHeight="1" spans="1:4">
      <c r="A5" s="57" t="s">
        <v>5</v>
      </c>
      <c r="B5" s="57" t="s">
        <v>6</v>
      </c>
      <c r="C5" s="57" t="s">
        <v>99</v>
      </c>
      <c r="D5" s="57" t="s">
        <v>6</v>
      </c>
    </row>
    <row r="6" ht="18.75" customHeight="1" spans="1:4">
      <c r="A6" s="159" t="s">
        <v>100</v>
      </c>
      <c r="B6" s="160"/>
      <c r="C6" s="161" t="s">
        <v>101</v>
      </c>
      <c r="D6" s="160"/>
    </row>
    <row r="7" ht="18.75" customHeight="1" spans="1:4">
      <c r="A7" s="148" t="s">
        <v>102</v>
      </c>
      <c r="B7" s="162">
        <v>24670000</v>
      </c>
      <c r="C7" s="163" t="str">
        <f>"（一）"&amp;"社会保障和就业支出"</f>
        <v>（一）社会保障和就业支出</v>
      </c>
      <c r="D7" s="162">
        <v>7962753.6</v>
      </c>
    </row>
    <row r="8" ht="18.75" customHeight="1" spans="1:4">
      <c r="A8" s="148" t="s">
        <v>103</v>
      </c>
      <c r="B8" s="162"/>
      <c r="C8" s="163" t="str">
        <f>"（二）"&amp;"卫生健康支出"</f>
        <v>（二）卫生健康支出</v>
      </c>
      <c r="D8" s="162">
        <v>11855086.4</v>
      </c>
    </row>
    <row r="9" ht="18.75" customHeight="1" spans="1:4">
      <c r="A9" s="148" t="s">
        <v>104</v>
      </c>
      <c r="B9" s="162"/>
      <c r="C9" s="163" t="str">
        <f>"（三）"&amp;"住房保障支出"</f>
        <v>（三）住房保障支出</v>
      </c>
      <c r="D9" s="162">
        <v>5418560</v>
      </c>
    </row>
    <row r="10" ht="18.75" customHeight="1" spans="1:4">
      <c r="A10" s="148" t="s">
        <v>105</v>
      </c>
      <c r="B10" s="162"/>
      <c r="C10" s="148"/>
      <c r="D10" s="148"/>
    </row>
    <row r="11" ht="18.75" customHeight="1" spans="1:4">
      <c r="A11" s="59" t="s">
        <v>102</v>
      </c>
      <c r="B11" s="162">
        <v>566400</v>
      </c>
      <c r="C11" s="148"/>
      <c r="D11" s="148"/>
    </row>
    <row r="12" ht="18.75" customHeight="1" spans="1:4">
      <c r="A12" s="59" t="s">
        <v>103</v>
      </c>
      <c r="B12" s="162"/>
      <c r="C12" s="148"/>
      <c r="D12" s="148"/>
    </row>
    <row r="13" ht="18.75" customHeight="1" spans="1:4">
      <c r="A13" s="59" t="s">
        <v>104</v>
      </c>
      <c r="B13" s="162"/>
      <c r="C13" s="148"/>
      <c r="D13" s="148"/>
    </row>
    <row r="14" ht="18.75" customHeight="1" spans="1:4">
      <c r="A14" s="148"/>
      <c r="B14" s="148"/>
      <c r="C14" s="148" t="s">
        <v>106</v>
      </c>
      <c r="D14" s="148"/>
    </row>
    <row r="15" ht="18.75" customHeight="1" spans="1:4">
      <c r="A15" s="164" t="s">
        <v>24</v>
      </c>
      <c r="B15" s="162">
        <v>25236400</v>
      </c>
      <c r="C15" s="164" t="s">
        <v>25</v>
      </c>
      <c r="D15" s="162">
        <v>25236400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B25" sqref="B25"/>
    </sheetView>
  </sheetViews>
  <sheetFormatPr defaultColWidth="8.85" defaultRowHeight="15" customHeight="1" outlineLevelCol="6"/>
  <cols>
    <col min="1" max="1" width="17.8416666666667" customWidth="1"/>
    <col min="2" max="2" width="40.5" customWidth="1"/>
    <col min="3" max="3" width="13.375" customWidth="1"/>
    <col min="4" max="4" width="14.375" customWidth="1"/>
    <col min="5" max="5" width="15.5" customWidth="1"/>
    <col min="6" max="6" width="11.375" customWidth="1"/>
    <col min="7" max="7" width="11.125" customWidth="1"/>
  </cols>
  <sheetData>
    <row r="1" customHeight="1" spans="1:7">
      <c r="A1" s="153" t="s">
        <v>107</v>
      </c>
      <c r="B1" s="153"/>
      <c r="C1" s="153"/>
      <c r="D1" s="153"/>
      <c r="E1" s="153"/>
      <c r="F1" s="153"/>
      <c r="G1" s="153"/>
    </row>
    <row r="2" ht="28.5" customHeight="1" spans="1:7">
      <c r="A2" s="147" t="s">
        <v>108</v>
      </c>
      <c r="B2" s="147"/>
      <c r="C2" s="147"/>
      <c r="D2" s="147"/>
      <c r="E2" s="147"/>
      <c r="F2" s="147"/>
      <c r="G2" s="147"/>
    </row>
    <row r="3" ht="20.25" customHeight="1" spans="1:7">
      <c r="A3" s="148" t="str">
        <f>"单位名称："&amp;"玉溪市中山医院（玉溪市人民医院抚仙湖院区）"</f>
        <v>单位名称：玉溪市中山医院（玉溪市人民医院抚仙湖院区）</v>
      </c>
      <c r="B3" s="148"/>
      <c r="C3" s="148"/>
      <c r="D3" s="148"/>
      <c r="E3" s="148"/>
      <c r="F3" s="148"/>
      <c r="G3" s="154" t="s">
        <v>2</v>
      </c>
    </row>
    <row r="4" ht="27" customHeight="1" spans="1:7">
      <c r="A4" s="149" t="s">
        <v>109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49" t="s">
        <v>67</v>
      </c>
      <c r="B5" s="149" t="s">
        <v>68</v>
      </c>
      <c r="C5" s="149"/>
      <c r="D5" s="149" t="s">
        <v>32</v>
      </c>
      <c r="E5" s="149" t="s">
        <v>110</v>
      </c>
      <c r="F5" s="149" t="s">
        <v>111</v>
      </c>
      <c r="G5" s="149"/>
    </row>
    <row r="6" ht="20.25" customHeight="1" spans="1:7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>
        <v>7</v>
      </c>
    </row>
    <row r="7" ht="20.25" customHeight="1" spans="1:7">
      <c r="A7" s="148" t="s">
        <v>78</v>
      </c>
      <c r="B7" s="148" t="str">
        <f>"        "&amp;"社会保障和就业支出"</f>
        <v>        社会保障和就业支出</v>
      </c>
      <c r="C7" s="62">
        <v>7962753.6</v>
      </c>
      <c r="D7" s="151">
        <v>7962753.6</v>
      </c>
      <c r="E7" s="62">
        <v>7962753.6</v>
      </c>
      <c r="F7" s="62"/>
      <c r="G7" s="62"/>
    </row>
    <row r="8" ht="20.25" customHeight="1" spans="1:7">
      <c r="A8" s="155" t="s">
        <v>79</v>
      </c>
      <c r="B8" s="155" t="str">
        <f>"        "&amp;"行政事业单位养老支出"</f>
        <v>        行政事业单位养老支出</v>
      </c>
      <c r="C8" s="62">
        <v>7762953.6</v>
      </c>
      <c r="D8" s="151">
        <v>7762953.6</v>
      </c>
      <c r="E8" s="62">
        <v>7762953.6</v>
      </c>
      <c r="F8" s="62"/>
      <c r="G8" s="62"/>
    </row>
    <row r="9" ht="20.25" customHeight="1" spans="1:7">
      <c r="A9" s="156" t="s">
        <v>80</v>
      </c>
      <c r="B9" s="156" t="str">
        <f>"        "&amp;"事业单位离退休"</f>
        <v>        事业单位离退休</v>
      </c>
      <c r="C9" s="62">
        <v>3960000</v>
      </c>
      <c r="D9" s="151">
        <v>3960000</v>
      </c>
      <c r="E9" s="62">
        <v>3960000</v>
      </c>
      <c r="F9" s="62"/>
      <c r="G9" s="62"/>
    </row>
    <row r="10" ht="20.25" customHeight="1" spans="1:7">
      <c r="A10" s="156" t="s">
        <v>81</v>
      </c>
      <c r="B10" s="156" t="str">
        <f>"        "&amp;"机关事业单位基本养老保险缴费支出"</f>
        <v>        机关事业单位基本养老保险缴费支出</v>
      </c>
      <c r="C10" s="62">
        <v>2662067.52</v>
      </c>
      <c r="D10" s="151">
        <v>2662067.52</v>
      </c>
      <c r="E10" s="62">
        <v>2662067.52</v>
      </c>
      <c r="F10" s="62"/>
      <c r="G10" s="62"/>
    </row>
    <row r="11" ht="20.25" customHeight="1" spans="1:7">
      <c r="A11" s="156" t="s">
        <v>82</v>
      </c>
      <c r="B11" s="156" t="str">
        <f>"        "&amp;"机关事业单位职业年金缴费支出"</f>
        <v>        机关事业单位职业年金缴费支出</v>
      </c>
      <c r="C11" s="62">
        <v>1140886.08</v>
      </c>
      <c r="D11" s="151">
        <v>1140886.08</v>
      </c>
      <c r="E11" s="62">
        <v>1140886.08</v>
      </c>
      <c r="F11" s="62"/>
      <c r="G11" s="62"/>
    </row>
    <row r="12" ht="20.25" customHeight="1" spans="1:7">
      <c r="A12" s="155" t="s">
        <v>83</v>
      </c>
      <c r="B12" s="155" t="str">
        <f>"        "&amp;"抚恤"</f>
        <v>        抚恤</v>
      </c>
      <c r="C12" s="62">
        <v>199800</v>
      </c>
      <c r="D12" s="151">
        <v>199800</v>
      </c>
      <c r="E12" s="62">
        <v>199800</v>
      </c>
      <c r="F12" s="62"/>
      <c r="G12" s="62"/>
    </row>
    <row r="13" ht="20.25" customHeight="1" spans="1:7">
      <c r="A13" s="156" t="s">
        <v>84</v>
      </c>
      <c r="B13" s="156" t="str">
        <f>"        "&amp;"死亡抚恤"</f>
        <v>        死亡抚恤</v>
      </c>
      <c r="C13" s="62">
        <v>199800</v>
      </c>
      <c r="D13" s="151">
        <v>199800</v>
      </c>
      <c r="E13" s="62">
        <v>199800</v>
      </c>
      <c r="F13" s="62"/>
      <c r="G13" s="62"/>
    </row>
    <row r="14" ht="20.25" customHeight="1" spans="1:7">
      <c r="A14" s="148" t="s">
        <v>85</v>
      </c>
      <c r="B14" s="148" t="str">
        <f>"        "&amp;"卫生健康支出"</f>
        <v>        卫生健康支出</v>
      </c>
      <c r="C14" s="62">
        <v>11855086.4</v>
      </c>
      <c r="D14" s="151">
        <v>11288686.4</v>
      </c>
      <c r="E14" s="62">
        <v>11288686.4</v>
      </c>
      <c r="F14" s="62"/>
      <c r="G14" s="62">
        <v>566400</v>
      </c>
    </row>
    <row r="15" ht="20.25" customHeight="1" spans="1:7">
      <c r="A15" s="155" t="s">
        <v>86</v>
      </c>
      <c r="B15" s="155" t="str">
        <f>"        "&amp;"卫生健康管理事务"</f>
        <v>        卫生健康管理事务</v>
      </c>
      <c r="C15" s="62">
        <v>566400</v>
      </c>
      <c r="D15" s="151"/>
      <c r="E15" s="62"/>
      <c r="F15" s="62"/>
      <c r="G15" s="62">
        <v>566400</v>
      </c>
    </row>
    <row r="16" ht="20.25" customHeight="1" spans="1:7">
      <c r="A16" s="156" t="s">
        <v>87</v>
      </c>
      <c r="B16" s="156" t="str">
        <f>"        "&amp;"其他卫生健康管理事务支出"</f>
        <v>        其他卫生健康管理事务支出</v>
      </c>
      <c r="C16" s="62">
        <v>566400</v>
      </c>
      <c r="D16" s="151"/>
      <c r="E16" s="62"/>
      <c r="F16" s="62"/>
      <c r="G16" s="62">
        <v>566400</v>
      </c>
    </row>
    <row r="17" ht="20.25" customHeight="1" spans="1:7">
      <c r="A17" s="155" t="s">
        <v>88</v>
      </c>
      <c r="B17" s="155" t="str">
        <f>"        "&amp;"公立医院"</f>
        <v>        公立医院</v>
      </c>
      <c r="C17" s="62">
        <v>9001366.49</v>
      </c>
      <c r="D17" s="151">
        <v>9001366.49</v>
      </c>
      <c r="E17" s="62">
        <v>9001366.49</v>
      </c>
      <c r="F17" s="62"/>
      <c r="G17" s="62"/>
    </row>
    <row r="18" ht="20.25" customHeight="1" spans="1:7">
      <c r="A18" s="156" t="s">
        <v>89</v>
      </c>
      <c r="B18" s="156" t="str">
        <f>"        "&amp;"综合医院"</f>
        <v>        综合医院</v>
      </c>
      <c r="C18" s="62">
        <v>9001366.49</v>
      </c>
      <c r="D18" s="151">
        <v>9001366.49</v>
      </c>
      <c r="E18" s="62">
        <v>9001366.49</v>
      </c>
      <c r="F18" s="62"/>
      <c r="G18" s="62"/>
    </row>
    <row r="19" ht="20.25" customHeight="1" spans="1:7">
      <c r="A19" s="155" t="s">
        <v>90</v>
      </c>
      <c r="B19" s="155" t="str">
        <f>"        "&amp;"行政事业单位医疗"</f>
        <v>        行政事业单位医疗</v>
      </c>
      <c r="C19" s="62">
        <v>2287319.91</v>
      </c>
      <c r="D19" s="151">
        <v>2287319.91</v>
      </c>
      <c r="E19" s="62">
        <v>2287319.91</v>
      </c>
      <c r="F19" s="62"/>
      <c r="G19" s="62"/>
    </row>
    <row r="20" ht="20.25" customHeight="1" spans="1:7">
      <c r="A20" s="156" t="s">
        <v>91</v>
      </c>
      <c r="B20" s="156" t="str">
        <f>"        "&amp;"事业单位医疗"</f>
        <v>        事业单位医疗</v>
      </c>
      <c r="C20" s="62">
        <v>1380948.45</v>
      </c>
      <c r="D20" s="151">
        <v>1380948.45</v>
      </c>
      <c r="E20" s="62">
        <v>1380948.45</v>
      </c>
      <c r="F20" s="62"/>
      <c r="G20" s="62"/>
    </row>
    <row r="21" ht="20.25" customHeight="1" spans="1:7">
      <c r="A21" s="156" t="s">
        <v>92</v>
      </c>
      <c r="B21" s="156" t="str">
        <f>"        "&amp;"公务员医疗补助"</f>
        <v>        公务员医疗补助</v>
      </c>
      <c r="C21" s="62">
        <v>831896.1</v>
      </c>
      <c r="D21" s="151">
        <v>831896.1</v>
      </c>
      <c r="E21" s="62">
        <v>831896.1</v>
      </c>
      <c r="F21" s="62"/>
      <c r="G21" s="62"/>
    </row>
    <row r="22" ht="20.25" customHeight="1" spans="1:7">
      <c r="A22" s="156" t="s">
        <v>93</v>
      </c>
      <c r="B22" s="156" t="str">
        <f>"        "&amp;"其他行政事业单位医疗支出"</f>
        <v>        其他行政事业单位医疗支出</v>
      </c>
      <c r="C22" s="62">
        <v>74475.36</v>
      </c>
      <c r="D22" s="151">
        <v>74475.36</v>
      </c>
      <c r="E22" s="62">
        <v>74475.36</v>
      </c>
      <c r="F22" s="62"/>
      <c r="G22" s="62"/>
    </row>
    <row r="23" ht="20.25" customHeight="1" spans="1:7">
      <c r="A23" s="148" t="s">
        <v>94</v>
      </c>
      <c r="B23" s="148" t="str">
        <f>"        "&amp;"住房保障支出"</f>
        <v>        住房保障支出</v>
      </c>
      <c r="C23" s="62">
        <v>5418560</v>
      </c>
      <c r="D23" s="151">
        <v>5418560</v>
      </c>
      <c r="E23" s="62">
        <v>5418560</v>
      </c>
      <c r="F23" s="62"/>
      <c r="G23" s="62"/>
    </row>
    <row r="24" ht="20.25" customHeight="1" spans="1:7">
      <c r="A24" s="155" t="s">
        <v>95</v>
      </c>
      <c r="B24" s="155" t="str">
        <f>"        "&amp;"住房改革支出"</f>
        <v>        住房改革支出</v>
      </c>
      <c r="C24" s="62">
        <v>5418560</v>
      </c>
      <c r="D24" s="151">
        <v>5418560</v>
      </c>
      <c r="E24" s="62">
        <v>5418560</v>
      </c>
      <c r="F24" s="62"/>
      <c r="G24" s="62"/>
    </row>
    <row r="25" ht="20.25" customHeight="1" spans="1:7">
      <c r="A25" s="156" t="s">
        <v>96</v>
      </c>
      <c r="B25" s="156" t="str">
        <f>"        "&amp;"住房公积金"</f>
        <v>        住房公积金</v>
      </c>
      <c r="C25" s="62">
        <v>5418560</v>
      </c>
      <c r="D25" s="151">
        <v>5418560</v>
      </c>
      <c r="E25" s="62">
        <v>5418560</v>
      </c>
      <c r="F25" s="62"/>
      <c r="G25" s="62"/>
    </row>
    <row r="26" ht="20.25" customHeight="1" spans="1:7">
      <c r="A26" s="150" t="s">
        <v>30</v>
      </c>
      <c r="B26" s="148"/>
      <c r="C26" s="151">
        <v>25236400</v>
      </c>
      <c r="D26" s="151">
        <v>24670000</v>
      </c>
      <c r="E26" s="151">
        <v>24670000</v>
      </c>
      <c r="F26" s="151"/>
      <c r="G26" s="151">
        <v>566400</v>
      </c>
    </row>
  </sheetData>
  <mergeCells count="8">
    <mergeCell ref="A1:G1"/>
    <mergeCell ref="A2:G2"/>
    <mergeCell ref="A3:F3"/>
    <mergeCell ref="A4:B4"/>
    <mergeCell ref="D4:F4"/>
    <mergeCell ref="A26:B26"/>
    <mergeCell ref="C4:C5"/>
    <mergeCell ref="G4:G5"/>
  </mergeCells>
  <pageMargins left="0.554861111111111" right="0" top="0.409027777777778" bottom="0.2125" header="0.5" footer="0.5"/>
  <pageSetup paperSize="1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112</v>
      </c>
      <c r="B1" s="146"/>
      <c r="C1" s="146"/>
      <c r="D1" s="146"/>
      <c r="E1" s="146"/>
      <c r="F1" s="146"/>
    </row>
    <row r="2" ht="28.5" customHeight="1" spans="1:6">
      <c r="A2" s="147" t="s">
        <v>113</v>
      </c>
      <c r="B2" s="147"/>
      <c r="C2" s="147"/>
      <c r="D2" s="147"/>
      <c r="E2" s="147"/>
      <c r="F2" s="147"/>
    </row>
    <row r="3" ht="20.25" customHeight="1" spans="1:6">
      <c r="A3" s="148" t="str">
        <f>"单位名称："&amp;"玉溪市中山医院（玉溪市人民医院抚仙湖院区）"</f>
        <v>单位名称：玉溪市中山医院（玉溪市人民医院抚仙湖院区）</v>
      </c>
      <c r="B3" s="148"/>
      <c r="C3" s="148"/>
      <c r="D3" s="148"/>
      <c r="E3" s="148"/>
      <c r="F3" s="146" t="s">
        <v>2</v>
      </c>
    </row>
    <row r="4" ht="20.25" customHeight="1" spans="1:6">
      <c r="A4" s="149" t="s">
        <v>114</v>
      </c>
      <c r="B4" s="149" t="s">
        <v>115</v>
      </c>
      <c r="C4" s="149" t="s">
        <v>116</v>
      </c>
      <c r="D4" s="149"/>
      <c r="E4" s="149"/>
      <c r="F4" s="149"/>
    </row>
    <row r="5" ht="35.25" customHeight="1" spans="1:6">
      <c r="A5" s="149"/>
      <c r="B5" s="149"/>
      <c r="C5" s="149" t="s">
        <v>32</v>
      </c>
      <c r="D5" s="149" t="s">
        <v>117</v>
      </c>
      <c r="E5" s="149" t="s">
        <v>118</v>
      </c>
      <c r="F5" s="149" t="s">
        <v>119</v>
      </c>
    </row>
    <row r="6" ht="20.25" customHeight="1" spans="1:6">
      <c r="A6" s="152" t="s">
        <v>44</v>
      </c>
      <c r="B6" s="152">
        <v>2</v>
      </c>
      <c r="C6" s="152">
        <v>3</v>
      </c>
      <c r="D6" s="152">
        <v>4</v>
      </c>
      <c r="E6" s="152">
        <v>5</v>
      </c>
      <c r="F6" s="152">
        <v>6</v>
      </c>
    </row>
    <row r="7" ht="20.25" customHeight="1" spans="1:6">
      <c r="A7" s="62"/>
      <c r="B7" s="62"/>
      <c r="C7" s="62"/>
      <c r="D7" s="62"/>
      <c r="E7" s="151"/>
      <c r="F7" s="62"/>
    </row>
  </sheetData>
  <mergeCells count="6">
    <mergeCell ref="A1:F1"/>
    <mergeCell ref="A2:F2"/>
    <mergeCell ref="A3:E3"/>
    <mergeCell ref="C4:E4"/>
    <mergeCell ref="A4:A5"/>
    <mergeCell ref="B4:B5"/>
  </mergeCells>
  <pageMargins left="0.161111111111111" right="0" top="0.409027777777778" bottom="0.2125" header="0.5" footer="0.5"/>
  <pageSetup paperSize="1" scale="92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2"/>
  <sheetViews>
    <sheetView showZeros="0" topLeftCell="A3" workbookViewId="0">
      <selection activeCell="E24" sqref="E24"/>
    </sheetView>
  </sheetViews>
  <sheetFormatPr defaultColWidth="8.85" defaultRowHeight="15" customHeight="1"/>
  <cols>
    <col min="1" max="1" width="20.375" customWidth="1"/>
    <col min="2" max="2" width="17.5" customWidth="1"/>
    <col min="3" max="3" width="18.125" customWidth="1"/>
    <col min="4" max="4" width="11.1333333333333" customWidth="1"/>
    <col min="5" max="5" width="23.375" customWidth="1"/>
    <col min="6" max="6" width="11.1333333333333" customWidth="1"/>
    <col min="7" max="7" width="22.7" customWidth="1"/>
    <col min="8" max="8" width="12.625" customWidth="1"/>
    <col min="9" max="9" width="12.5" customWidth="1"/>
    <col min="10" max="10" width="8.375" customWidth="1"/>
    <col min="11" max="11" width="9.25" customWidth="1"/>
    <col min="12" max="12" width="12" customWidth="1"/>
    <col min="13" max="13" width="7.375" customWidth="1"/>
    <col min="14" max="14" width="7.625" customWidth="1"/>
    <col min="15" max="15" width="7.5" customWidth="1"/>
    <col min="16" max="16" width="8.75" customWidth="1"/>
    <col min="17" max="17" width="8" customWidth="1"/>
    <col min="18" max="18" width="12" customWidth="1"/>
    <col min="19" max="19" width="12.25" customWidth="1"/>
    <col min="20" max="20" width="8.875" customWidth="1"/>
    <col min="21" max="21" width="7" customWidth="1"/>
    <col min="22" max="22" width="9.25" customWidth="1"/>
    <col min="23" max="23" width="8" customWidth="1"/>
  </cols>
  <sheetData>
    <row r="1" customHeight="1" spans="1:23">
      <c r="A1" s="146" t="s">
        <v>120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28.5" customHeight="1" spans="1:23">
      <c r="A2" s="147" t="s">
        <v>121</v>
      </c>
      <c r="B2" s="147"/>
      <c r="C2" s="147" t="s">
        <v>122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19.5" customHeight="1" spans="1:23">
      <c r="A3" s="148" t="str">
        <f>"单位名称："&amp;"玉溪市中山医院（玉溪市人民医院抚仙湖院区）"</f>
        <v>单位名称：玉溪市中山医院（玉溪市人民医院抚仙湖院区）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2</v>
      </c>
    </row>
    <row r="4" ht="19.5" customHeight="1" spans="1:23">
      <c r="A4" s="149" t="s">
        <v>123</v>
      </c>
      <c r="B4" s="149" t="s">
        <v>124</v>
      </c>
      <c r="C4" s="149" t="s">
        <v>125</v>
      </c>
      <c r="D4" s="149" t="s">
        <v>126</v>
      </c>
      <c r="E4" s="149" t="s">
        <v>127</v>
      </c>
      <c r="F4" s="149" t="s">
        <v>128</v>
      </c>
      <c r="G4" s="149" t="s">
        <v>129</v>
      </c>
      <c r="H4" s="149" t="s">
        <v>130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131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132</v>
      </c>
      <c r="J6" s="149" t="s">
        <v>133</v>
      </c>
      <c r="K6" s="149" t="s">
        <v>134</v>
      </c>
      <c r="L6" s="149" t="s">
        <v>135</v>
      </c>
      <c r="M6" s="149" t="s">
        <v>136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137</v>
      </c>
      <c r="U6" s="149" t="s">
        <v>41</v>
      </c>
      <c r="V6" s="149" t="s">
        <v>42</v>
      </c>
      <c r="W6" s="149" t="s">
        <v>43</v>
      </c>
    </row>
    <row r="7" ht="20.25" customHeight="1" spans="1:23">
      <c r="A7" s="150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138</v>
      </c>
      <c r="U7" s="150" t="s">
        <v>139</v>
      </c>
      <c r="V7" s="150" t="s">
        <v>140</v>
      </c>
      <c r="W7" s="150" t="s">
        <v>141</v>
      </c>
    </row>
    <row r="8" ht="20.25" customHeight="1" spans="1:23">
      <c r="A8" t="s">
        <v>64</v>
      </c>
      <c r="C8" s="148"/>
      <c r="D8" s="148"/>
      <c r="E8" s="148"/>
      <c r="G8" s="148"/>
      <c r="H8" s="151">
        <v>114378295.15</v>
      </c>
      <c r="I8" s="62">
        <v>24670000</v>
      </c>
      <c r="J8" s="62"/>
      <c r="K8" s="62"/>
      <c r="L8" s="62">
        <v>24670000</v>
      </c>
      <c r="M8" s="62"/>
      <c r="N8" s="62"/>
      <c r="O8" s="62"/>
      <c r="P8" s="62"/>
      <c r="Q8" s="62"/>
      <c r="R8" s="62">
        <v>89708295.15</v>
      </c>
      <c r="S8" s="62">
        <v>89708295.15</v>
      </c>
      <c r="T8" s="62"/>
      <c r="U8" s="62"/>
      <c r="V8" s="62"/>
      <c r="W8" s="62"/>
    </row>
    <row r="9" ht="20.25" customHeight="1" spans="1:23">
      <c r="A9" s="148" t="str">
        <f>"       "&amp;"玉溪市中山医院（玉溪市人民医院抚仙湖院区）"</f>
        <v>       玉溪市中山医院（玉溪市人民医院抚仙湖院区）</v>
      </c>
      <c r="B9" s="148" t="s">
        <v>142</v>
      </c>
      <c r="C9" s="148" t="s">
        <v>143</v>
      </c>
      <c r="D9" s="148" t="s">
        <v>84</v>
      </c>
      <c r="E9" s="148" t="s">
        <v>144</v>
      </c>
      <c r="F9" s="148" t="s">
        <v>145</v>
      </c>
      <c r="G9" s="148" t="s">
        <v>146</v>
      </c>
      <c r="H9" s="151">
        <v>99800</v>
      </c>
      <c r="I9" s="62">
        <v>99800</v>
      </c>
      <c r="J9" s="62"/>
      <c r="K9" s="62"/>
      <c r="L9" s="62">
        <v>99800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48" t="str">
        <f>"       "&amp;"玉溪市中山医院（玉溪市人民医院抚仙湖院区）"</f>
        <v>       玉溪市中山医院（玉溪市人民医院抚仙湖院区）</v>
      </c>
      <c r="B10" s="148" t="s">
        <v>147</v>
      </c>
      <c r="C10" s="148" t="s">
        <v>148</v>
      </c>
      <c r="D10" s="148" t="s">
        <v>80</v>
      </c>
      <c r="E10" s="148" t="s">
        <v>149</v>
      </c>
      <c r="F10" s="148" t="s">
        <v>150</v>
      </c>
      <c r="G10" s="148" t="s">
        <v>151</v>
      </c>
      <c r="H10" s="151">
        <v>3960000</v>
      </c>
      <c r="I10" s="62">
        <v>3960000</v>
      </c>
      <c r="J10" s="62"/>
      <c r="K10" s="148"/>
      <c r="L10" s="62">
        <v>3960000</v>
      </c>
      <c r="M10" s="148"/>
      <c r="N10" s="62"/>
      <c r="O10" s="62"/>
      <c r="P10" s="148"/>
      <c r="Q10" s="62"/>
      <c r="R10" s="62"/>
      <c r="S10" s="62"/>
      <c r="T10" s="62"/>
      <c r="U10" s="62"/>
      <c r="V10" s="62"/>
      <c r="W10" s="62"/>
    </row>
    <row r="11" ht="20.25" customHeight="1" spans="1:23">
      <c r="A11" s="148" t="str">
        <f t="shared" ref="A9:A31" si="0">"       "&amp;"玉溪市中山医院（玉溪市人民医院抚仙湖院区）"</f>
        <v>       玉溪市中山医院（玉溪市人民医院抚仙湖院区）</v>
      </c>
      <c r="B11" s="148" t="s">
        <v>152</v>
      </c>
      <c r="C11" s="148" t="s">
        <v>153</v>
      </c>
      <c r="D11" s="148" t="s">
        <v>89</v>
      </c>
      <c r="E11" s="148" t="s">
        <v>154</v>
      </c>
      <c r="F11" s="148" t="s">
        <v>155</v>
      </c>
      <c r="G11" s="148" t="s">
        <v>156</v>
      </c>
      <c r="H11" s="151">
        <v>46383331.21</v>
      </c>
      <c r="I11" s="62"/>
      <c r="J11" s="62"/>
      <c r="K11" s="148"/>
      <c r="L11" s="62"/>
      <c r="M11" s="148"/>
      <c r="N11" s="62"/>
      <c r="O11" s="62"/>
      <c r="P11" s="148"/>
      <c r="Q11" s="62"/>
      <c r="R11" s="62">
        <v>46383331.21</v>
      </c>
      <c r="S11" s="62">
        <v>46383331.21</v>
      </c>
      <c r="T11" s="62"/>
      <c r="U11" s="62"/>
      <c r="V11" s="62"/>
      <c r="W11" s="62"/>
    </row>
    <row r="12" ht="20.25" customHeight="1" spans="1:23">
      <c r="A12" s="148" t="str">
        <f t="shared" si="0"/>
        <v>       玉溪市中山医院（玉溪市人民医院抚仙湖院区）</v>
      </c>
      <c r="B12" s="148" t="s">
        <v>157</v>
      </c>
      <c r="C12" s="148" t="s">
        <v>158</v>
      </c>
      <c r="D12" s="148" t="s">
        <v>81</v>
      </c>
      <c r="E12" s="148" t="s">
        <v>159</v>
      </c>
      <c r="F12" s="148" t="s">
        <v>160</v>
      </c>
      <c r="G12" s="148" t="s">
        <v>161</v>
      </c>
      <c r="H12" s="151">
        <v>2444817.68</v>
      </c>
      <c r="I12" s="62"/>
      <c r="J12" s="62"/>
      <c r="K12" s="148"/>
      <c r="L12" s="62"/>
      <c r="M12" s="148"/>
      <c r="N12" s="62"/>
      <c r="O12" s="62"/>
      <c r="P12" s="148"/>
      <c r="Q12" s="62"/>
      <c r="R12" s="62">
        <v>2444817.68</v>
      </c>
      <c r="S12" s="62">
        <v>2444817.68</v>
      </c>
      <c r="T12" s="62"/>
      <c r="U12" s="62"/>
      <c r="V12" s="62"/>
      <c r="W12" s="62"/>
    </row>
    <row r="13" ht="20.25" customHeight="1" spans="1:23">
      <c r="A13" s="148" t="str">
        <f t="shared" si="0"/>
        <v>       玉溪市中山医院（玉溪市人民医院抚仙湖院区）</v>
      </c>
      <c r="B13" s="148" t="s">
        <v>157</v>
      </c>
      <c r="C13" s="148" t="s">
        <v>158</v>
      </c>
      <c r="D13" s="148" t="s">
        <v>82</v>
      </c>
      <c r="E13" s="148" t="s">
        <v>162</v>
      </c>
      <c r="F13" s="148" t="s">
        <v>163</v>
      </c>
      <c r="G13" s="148" t="s">
        <v>164</v>
      </c>
      <c r="H13" s="151">
        <v>1412556.52</v>
      </c>
      <c r="I13" s="62"/>
      <c r="J13" s="62"/>
      <c r="K13" s="148"/>
      <c r="L13" s="62"/>
      <c r="M13" s="148"/>
      <c r="N13" s="62"/>
      <c r="O13" s="62"/>
      <c r="P13" s="148"/>
      <c r="Q13" s="62"/>
      <c r="R13" s="62">
        <v>1412556.52</v>
      </c>
      <c r="S13" s="62">
        <v>1412556.52</v>
      </c>
      <c r="T13" s="62"/>
      <c r="U13" s="62"/>
      <c r="V13" s="62"/>
      <c r="W13" s="62"/>
    </row>
    <row r="14" ht="20.25" customHeight="1" spans="1:23">
      <c r="A14" s="148" t="str">
        <f t="shared" si="0"/>
        <v>       玉溪市中山医院（玉溪市人民医院抚仙湖院区）</v>
      </c>
      <c r="B14" s="148" t="s">
        <v>157</v>
      </c>
      <c r="C14" s="148" t="s">
        <v>158</v>
      </c>
      <c r="D14" s="148" t="s">
        <v>89</v>
      </c>
      <c r="E14" s="148" t="s">
        <v>154</v>
      </c>
      <c r="F14" s="148" t="s">
        <v>165</v>
      </c>
      <c r="G14" s="148" t="s">
        <v>166</v>
      </c>
      <c r="H14" s="151">
        <v>106963.55</v>
      </c>
      <c r="I14" s="62"/>
      <c r="J14" s="62"/>
      <c r="K14" s="148"/>
      <c r="L14" s="62"/>
      <c r="M14" s="148"/>
      <c r="N14" s="62"/>
      <c r="O14" s="62"/>
      <c r="P14" s="148"/>
      <c r="Q14" s="62"/>
      <c r="R14" s="62">
        <v>106963.55</v>
      </c>
      <c r="S14" s="62">
        <v>106963.55</v>
      </c>
      <c r="T14" s="62"/>
      <c r="U14" s="62"/>
      <c r="V14" s="62"/>
      <c r="W14" s="62"/>
    </row>
    <row r="15" ht="20.25" customHeight="1" spans="1:23">
      <c r="A15" s="148" t="str">
        <f t="shared" si="0"/>
        <v>       玉溪市中山医院（玉溪市人民医院抚仙湖院区）</v>
      </c>
      <c r="B15" s="148" t="s">
        <v>157</v>
      </c>
      <c r="C15" s="148" t="s">
        <v>158</v>
      </c>
      <c r="D15" s="148" t="s">
        <v>91</v>
      </c>
      <c r="E15" s="148" t="s">
        <v>167</v>
      </c>
      <c r="F15" s="148" t="s">
        <v>168</v>
      </c>
      <c r="G15" s="148" t="s">
        <v>169</v>
      </c>
      <c r="H15" s="151">
        <v>1268247.35</v>
      </c>
      <c r="I15" s="62"/>
      <c r="J15" s="62"/>
      <c r="K15" s="148"/>
      <c r="L15" s="62"/>
      <c r="M15" s="148"/>
      <c r="N15" s="62"/>
      <c r="O15" s="62"/>
      <c r="P15" s="148"/>
      <c r="Q15" s="62"/>
      <c r="R15" s="62">
        <v>1268247.35</v>
      </c>
      <c r="S15" s="62">
        <v>1268247.35</v>
      </c>
      <c r="T15" s="62"/>
      <c r="U15" s="62"/>
      <c r="V15" s="62"/>
      <c r="W15" s="62"/>
    </row>
    <row r="16" ht="20.25" customHeight="1" spans="1:23">
      <c r="A16" s="148" t="str">
        <f t="shared" si="0"/>
        <v>       玉溪市中山医院（玉溪市人民医院抚仙湖院区）</v>
      </c>
      <c r="B16" s="148" t="s">
        <v>157</v>
      </c>
      <c r="C16" s="148" t="s">
        <v>158</v>
      </c>
      <c r="D16" s="148" t="s">
        <v>92</v>
      </c>
      <c r="E16" s="148" t="s">
        <v>170</v>
      </c>
      <c r="F16" s="148" t="s">
        <v>171</v>
      </c>
      <c r="G16" s="148" t="s">
        <v>172</v>
      </c>
      <c r="H16" s="151">
        <v>1251508.15</v>
      </c>
      <c r="I16" s="62"/>
      <c r="J16" s="62"/>
      <c r="K16" s="148"/>
      <c r="L16" s="62"/>
      <c r="M16" s="148"/>
      <c r="N16" s="62"/>
      <c r="O16" s="62"/>
      <c r="P16" s="148"/>
      <c r="Q16" s="62"/>
      <c r="R16" s="62">
        <v>1251508.15</v>
      </c>
      <c r="S16" s="62">
        <v>1251508.15</v>
      </c>
      <c r="T16" s="62"/>
      <c r="U16" s="62"/>
      <c r="V16" s="62"/>
      <c r="W16" s="62"/>
    </row>
    <row r="17" ht="20.25" customHeight="1" spans="1:23">
      <c r="A17" s="148" t="str">
        <f t="shared" si="0"/>
        <v>       玉溪市中山医院（玉溪市人民医院抚仙湖院区）</v>
      </c>
      <c r="B17" s="148" t="s">
        <v>157</v>
      </c>
      <c r="C17" s="148" t="s">
        <v>158</v>
      </c>
      <c r="D17" s="148" t="s">
        <v>93</v>
      </c>
      <c r="E17" s="148" t="s">
        <v>173</v>
      </c>
      <c r="F17" s="148" t="s">
        <v>174</v>
      </c>
      <c r="G17" s="148" t="s">
        <v>175</v>
      </c>
      <c r="H17" s="151">
        <v>53196.69</v>
      </c>
      <c r="I17" s="62"/>
      <c r="J17" s="62"/>
      <c r="K17" s="148"/>
      <c r="L17" s="62"/>
      <c r="M17" s="148"/>
      <c r="N17" s="62"/>
      <c r="O17" s="62"/>
      <c r="P17" s="148"/>
      <c r="Q17" s="62"/>
      <c r="R17" s="62">
        <v>53196.69</v>
      </c>
      <c r="S17" s="62">
        <v>53196.69</v>
      </c>
      <c r="T17" s="62"/>
      <c r="U17" s="62"/>
      <c r="V17" s="62"/>
      <c r="W17" s="62"/>
    </row>
    <row r="18" ht="20.25" customHeight="1" spans="1:23">
      <c r="A18" s="148" t="str">
        <f t="shared" si="0"/>
        <v>       玉溪市中山医院（玉溪市人民医院抚仙湖院区）</v>
      </c>
      <c r="B18" s="148" t="s">
        <v>176</v>
      </c>
      <c r="C18" s="148" t="s">
        <v>177</v>
      </c>
      <c r="D18" s="148" t="s">
        <v>96</v>
      </c>
      <c r="E18" s="148" t="s">
        <v>178</v>
      </c>
      <c r="F18" s="148" t="s">
        <v>179</v>
      </c>
      <c r="G18" s="148" t="s">
        <v>178</v>
      </c>
      <c r="H18" s="151">
        <v>5269234</v>
      </c>
      <c r="I18" s="62"/>
      <c r="J18" s="62"/>
      <c r="K18" s="148"/>
      <c r="L18" s="62"/>
      <c r="M18" s="148"/>
      <c r="N18" s="62"/>
      <c r="O18" s="62"/>
      <c r="P18" s="148"/>
      <c r="Q18" s="62"/>
      <c r="R18" s="62">
        <v>5269234</v>
      </c>
      <c r="S18" s="62">
        <v>5269234</v>
      </c>
      <c r="T18" s="62"/>
      <c r="U18" s="62"/>
      <c r="V18" s="62"/>
      <c r="W18" s="62"/>
    </row>
    <row r="19" ht="20.25" customHeight="1" spans="1:23">
      <c r="A19" s="148" t="str">
        <f t="shared" si="0"/>
        <v>       玉溪市中山医院（玉溪市人民医院抚仙湖院区）</v>
      </c>
      <c r="B19" s="148" t="s">
        <v>180</v>
      </c>
      <c r="C19" s="148" t="s">
        <v>181</v>
      </c>
      <c r="D19" s="148" t="s">
        <v>89</v>
      </c>
      <c r="E19" s="148" t="s">
        <v>154</v>
      </c>
      <c r="F19" s="148" t="s">
        <v>165</v>
      </c>
      <c r="G19" s="148" t="s">
        <v>166</v>
      </c>
      <c r="H19" s="151">
        <v>29653440</v>
      </c>
      <c r="I19" s="62"/>
      <c r="J19" s="62"/>
      <c r="K19" s="148"/>
      <c r="L19" s="62"/>
      <c r="M19" s="148"/>
      <c r="N19" s="62"/>
      <c r="O19" s="62"/>
      <c r="P19" s="148"/>
      <c r="Q19" s="62"/>
      <c r="R19" s="62">
        <v>29653440</v>
      </c>
      <c r="S19" s="62">
        <v>29653440</v>
      </c>
      <c r="T19" s="62"/>
      <c r="U19" s="62"/>
      <c r="V19" s="62"/>
      <c r="W19" s="62"/>
    </row>
    <row r="20" ht="20.25" customHeight="1" spans="1:23">
      <c r="A20" s="148" t="str">
        <f t="shared" si="0"/>
        <v>       玉溪市中山医院（玉溪市人民医院抚仙湖院区）</v>
      </c>
      <c r="B20" s="148" t="s">
        <v>182</v>
      </c>
      <c r="C20" s="148" t="s">
        <v>183</v>
      </c>
      <c r="D20" s="148" t="s">
        <v>81</v>
      </c>
      <c r="E20" s="148" t="s">
        <v>159</v>
      </c>
      <c r="F20" s="148" t="s">
        <v>160</v>
      </c>
      <c r="G20" s="148" t="s">
        <v>161</v>
      </c>
      <c r="H20" s="151">
        <v>2662067.52</v>
      </c>
      <c r="I20" s="62">
        <v>2662067.52</v>
      </c>
      <c r="J20" s="62"/>
      <c r="K20" s="148"/>
      <c r="L20" s="62">
        <v>2662067.52</v>
      </c>
      <c r="M20" s="148"/>
      <c r="N20" s="62"/>
      <c r="O20" s="62"/>
      <c r="P20" s="148"/>
      <c r="Q20" s="62"/>
      <c r="R20" s="62"/>
      <c r="S20" s="62"/>
      <c r="T20" s="62"/>
      <c r="U20" s="62"/>
      <c r="V20" s="62"/>
      <c r="W20" s="62"/>
    </row>
    <row r="21" ht="20.25" customHeight="1" spans="1:23">
      <c r="A21" s="148" t="str">
        <f t="shared" si="0"/>
        <v>       玉溪市中山医院（玉溪市人民医院抚仙湖院区）</v>
      </c>
      <c r="B21" s="148" t="s">
        <v>182</v>
      </c>
      <c r="C21" s="148" t="s">
        <v>183</v>
      </c>
      <c r="D21" s="148" t="s">
        <v>82</v>
      </c>
      <c r="E21" s="148" t="s">
        <v>162</v>
      </c>
      <c r="F21" s="148" t="s">
        <v>163</v>
      </c>
      <c r="G21" s="148" t="s">
        <v>164</v>
      </c>
      <c r="H21" s="151">
        <v>1140886.08</v>
      </c>
      <c r="I21" s="62">
        <v>1140886.08</v>
      </c>
      <c r="J21" s="62"/>
      <c r="K21" s="148"/>
      <c r="L21" s="62">
        <v>1140886.08</v>
      </c>
      <c r="M21" s="148"/>
      <c r="N21" s="62"/>
      <c r="O21" s="62"/>
      <c r="P21" s="148"/>
      <c r="Q21" s="62"/>
      <c r="R21" s="62"/>
      <c r="S21" s="62"/>
      <c r="T21" s="62"/>
      <c r="U21" s="62"/>
      <c r="V21" s="62"/>
      <c r="W21" s="62"/>
    </row>
    <row r="22" ht="20.25" customHeight="1" spans="1:23">
      <c r="A22" s="148" t="str">
        <f t="shared" si="0"/>
        <v>       玉溪市中山医院（玉溪市人民医院抚仙湖院区）</v>
      </c>
      <c r="B22" s="148" t="s">
        <v>182</v>
      </c>
      <c r="C22" s="148" t="s">
        <v>183</v>
      </c>
      <c r="D22" s="148" t="s">
        <v>89</v>
      </c>
      <c r="E22" s="148" t="s">
        <v>154</v>
      </c>
      <c r="F22" s="148" t="s">
        <v>174</v>
      </c>
      <c r="G22" s="148" t="s">
        <v>175</v>
      </c>
      <c r="H22" s="151">
        <v>116466.7</v>
      </c>
      <c r="I22" s="62">
        <v>116466.7</v>
      </c>
      <c r="J22" s="62"/>
      <c r="K22" s="148"/>
      <c r="L22" s="62">
        <v>116466.7</v>
      </c>
      <c r="M22" s="148"/>
      <c r="N22" s="62"/>
      <c r="O22" s="62"/>
      <c r="P22" s="148"/>
      <c r="Q22" s="62"/>
      <c r="R22" s="62"/>
      <c r="S22" s="62"/>
      <c r="T22" s="62"/>
      <c r="U22" s="62"/>
      <c r="V22" s="62"/>
      <c r="W22" s="62"/>
    </row>
    <row r="23" ht="20.25" customHeight="1" spans="1:23">
      <c r="A23" s="148" t="str">
        <f t="shared" si="0"/>
        <v>       玉溪市中山医院（玉溪市人民医院抚仙湖院区）</v>
      </c>
      <c r="B23" s="148" t="s">
        <v>182</v>
      </c>
      <c r="C23" s="148" t="s">
        <v>183</v>
      </c>
      <c r="D23" s="148" t="s">
        <v>91</v>
      </c>
      <c r="E23" s="148" t="s">
        <v>167</v>
      </c>
      <c r="F23" s="148" t="s">
        <v>168</v>
      </c>
      <c r="G23" s="148" t="s">
        <v>169</v>
      </c>
      <c r="H23" s="151">
        <v>1380948.45</v>
      </c>
      <c r="I23" s="62">
        <v>1380948.45</v>
      </c>
      <c r="J23" s="62"/>
      <c r="K23" s="148"/>
      <c r="L23" s="62">
        <v>1380948.45</v>
      </c>
      <c r="M23" s="148"/>
      <c r="N23" s="62"/>
      <c r="O23" s="62"/>
      <c r="P23" s="148"/>
      <c r="Q23" s="62"/>
      <c r="R23" s="62"/>
      <c r="S23" s="62"/>
      <c r="T23" s="62"/>
      <c r="U23" s="62"/>
      <c r="V23" s="62"/>
      <c r="W23" s="62"/>
    </row>
    <row r="24" ht="20.25" customHeight="1" spans="1:23">
      <c r="A24" s="148" t="str">
        <f t="shared" si="0"/>
        <v>       玉溪市中山医院（玉溪市人民医院抚仙湖院区）</v>
      </c>
      <c r="B24" s="148" t="s">
        <v>182</v>
      </c>
      <c r="C24" s="148" t="s">
        <v>183</v>
      </c>
      <c r="D24" s="148" t="s">
        <v>92</v>
      </c>
      <c r="E24" s="148" t="s">
        <v>170</v>
      </c>
      <c r="F24" s="148" t="s">
        <v>171</v>
      </c>
      <c r="G24" s="148" t="s">
        <v>172</v>
      </c>
      <c r="H24" s="151">
        <v>831896.1</v>
      </c>
      <c r="I24" s="62">
        <v>831896.1</v>
      </c>
      <c r="J24" s="62"/>
      <c r="K24" s="148"/>
      <c r="L24" s="62">
        <v>831896.1</v>
      </c>
      <c r="M24" s="148"/>
      <c r="N24" s="62"/>
      <c r="O24" s="62"/>
      <c r="P24" s="148"/>
      <c r="Q24" s="62"/>
      <c r="R24" s="62"/>
      <c r="S24" s="62"/>
      <c r="T24" s="62"/>
      <c r="U24" s="62"/>
      <c r="V24" s="62"/>
      <c r="W24" s="62"/>
    </row>
    <row r="25" ht="20.25" customHeight="1" spans="1:23">
      <c r="A25" s="148" t="str">
        <f t="shared" si="0"/>
        <v>       玉溪市中山医院（玉溪市人民医院抚仙湖院区）</v>
      </c>
      <c r="B25" s="148" t="s">
        <v>182</v>
      </c>
      <c r="C25" s="148" t="s">
        <v>183</v>
      </c>
      <c r="D25" s="148" t="s">
        <v>93</v>
      </c>
      <c r="E25" s="148" t="s">
        <v>173</v>
      </c>
      <c r="F25" s="148" t="s">
        <v>174</v>
      </c>
      <c r="G25" s="148" t="s">
        <v>175</v>
      </c>
      <c r="H25" s="151">
        <v>74475.36</v>
      </c>
      <c r="I25" s="62">
        <v>74475.36</v>
      </c>
      <c r="J25" s="62"/>
      <c r="K25" s="148"/>
      <c r="L25" s="62">
        <v>74475.36</v>
      </c>
      <c r="M25" s="148"/>
      <c r="N25" s="62"/>
      <c r="O25" s="62"/>
      <c r="P25" s="148"/>
      <c r="Q25" s="62"/>
      <c r="R25" s="62"/>
      <c r="S25" s="62"/>
      <c r="T25" s="62"/>
      <c r="U25" s="62"/>
      <c r="V25" s="62"/>
      <c r="W25" s="62"/>
    </row>
    <row r="26" ht="20.25" customHeight="1" spans="1:23">
      <c r="A26" s="148" t="str">
        <f t="shared" si="0"/>
        <v>       玉溪市中山医院（玉溪市人民医院抚仙湖院区）</v>
      </c>
      <c r="B26" s="148" t="s">
        <v>184</v>
      </c>
      <c r="C26" s="148" t="s">
        <v>185</v>
      </c>
      <c r="D26" s="148" t="s">
        <v>96</v>
      </c>
      <c r="E26" s="148" t="s">
        <v>178</v>
      </c>
      <c r="F26" s="148" t="s">
        <v>179</v>
      </c>
      <c r="G26" s="148" t="s">
        <v>178</v>
      </c>
      <c r="H26" s="151">
        <v>5418560</v>
      </c>
      <c r="I26" s="62">
        <v>5418560</v>
      </c>
      <c r="J26" s="62"/>
      <c r="K26" s="148"/>
      <c r="L26" s="62">
        <v>5418560</v>
      </c>
      <c r="M26" s="148"/>
      <c r="N26" s="62"/>
      <c r="O26" s="62"/>
      <c r="P26" s="148"/>
      <c r="Q26" s="62"/>
      <c r="R26" s="62"/>
      <c r="S26" s="62"/>
      <c r="T26" s="62"/>
      <c r="U26" s="62"/>
      <c r="V26" s="62"/>
      <c r="W26" s="62"/>
    </row>
    <row r="27" ht="20.25" customHeight="1" spans="1:23">
      <c r="A27" s="148" t="str">
        <f t="shared" si="0"/>
        <v>       玉溪市中山医院（玉溪市人民医院抚仙湖院区）</v>
      </c>
      <c r="B27" s="148" t="s">
        <v>186</v>
      </c>
      <c r="C27" s="148" t="s">
        <v>187</v>
      </c>
      <c r="D27" s="148" t="s">
        <v>89</v>
      </c>
      <c r="E27" s="148" t="s">
        <v>154</v>
      </c>
      <c r="F27" s="148" t="s">
        <v>155</v>
      </c>
      <c r="G27" s="148" t="s">
        <v>156</v>
      </c>
      <c r="H27" s="151">
        <v>8884899.79</v>
      </c>
      <c r="I27" s="62">
        <v>8884899.79</v>
      </c>
      <c r="J27" s="62"/>
      <c r="K27" s="148"/>
      <c r="L27" s="62">
        <v>8884899.79</v>
      </c>
      <c r="M27" s="148"/>
      <c r="N27" s="62"/>
      <c r="O27" s="62"/>
      <c r="P27" s="148"/>
      <c r="Q27" s="62"/>
      <c r="R27" s="62"/>
      <c r="S27" s="62"/>
      <c r="T27" s="62"/>
      <c r="U27" s="62"/>
      <c r="V27" s="62"/>
      <c r="W27" s="62"/>
    </row>
    <row r="28" ht="20.25" customHeight="1" spans="1:23">
      <c r="A28" s="148" t="str">
        <f t="shared" si="0"/>
        <v>       玉溪市中山医院（玉溪市人民医院抚仙湖院区）</v>
      </c>
      <c r="B28" s="148" t="s">
        <v>188</v>
      </c>
      <c r="C28" s="148" t="s">
        <v>189</v>
      </c>
      <c r="D28" s="148" t="s">
        <v>84</v>
      </c>
      <c r="E28" s="148" t="s">
        <v>144</v>
      </c>
      <c r="F28" s="148" t="s">
        <v>190</v>
      </c>
      <c r="G28" s="148" t="s">
        <v>191</v>
      </c>
      <c r="H28" s="151">
        <v>100000</v>
      </c>
      <c r="I28" s="62">
        <v>100000</v>
      </c>
      <c r="J28" s="62"/>
      <c r="K28" s="148"/>
      <c r="L28" s="62">
        <v>100000</v>
      </c>
      <c r="M28" s="148"/>
      <c r="N28" s="62"/>
      <c r="O28" s="62"/>
      <c r="P28" s="148"/>
      <c r="Q28" s="62"/>
      <c r="R28" s="62"/>
      <c r="S28" s="62"/>
      <c r="T28" s="62"/>
      <c r="U28" s="62"/>
      <c r="V28" s="62"/>
      <c r="W28" s="62"/>
    </row>
    <row r="29" ht="20.25" customHeight="1" spans="1:23">
      <c r="A29" s="148" t="str">
        <f t="shared" si="0"/>
        <v>       玉溪市中山医院（玉溪市人民医院抚仙湖院区）</v>
      </c>
      <c r="B29" s="148" t="s">
        <v>192</v>
      </c>
      <c r="C29" s="148" t="s">
        <v>193</v>
      </c>
      <c r="D29" s="148" t="s">
        <v>89</v>
      </c>
      <c r="E29" s="148" t="s">
        <v>154</v>
      </c>
      <c r="F29" s="148" t="s">
        <v>174</v>
      </c>
      <c r="G29" s="148" t="s">
        <v>175</v>
      </c>
      <c r="H29" s="151">
        <v>265000</v>
      </c>
      <c r="I29" s="62"/>
      <c r="J29" s="62"/>
      <c r="K29" s="148"/>
      <c r="L29" s="62"/>
      <c r="M29" s="148"/>
      <c r="N29" s="62"/>
      <c r="O29" s="62"/>
      <c r="P29" s="148"/>
      <c r="Q29" s="62"/>
      <c r="R29" s="62">
        <v>265000</v>
      </c>
      <c r="S29" s="62">
        <v>265000</v>
      </c>
      <c r="T29" s="62"/>
      <c r="U29" s="62"/>
      <c r="V29" s="62"/>
      <c r="W29" s="62"/>
    </row>
    <row r="30" ht="20.25" customHeight="1" spans="1:23">
      <c r="A30" s="148" t="str">
        <f t="shared" si="0"/>
        <v>       玉溪市中山医院（玉溪市人民医院抚仙湖院区）</v>
      </c>
      <c r="B30" s="148" t="s">
        <v>194</v>
      </c>
      <c r="C30" s="148" t="s">
        <v>195</v>
      </c>
      <c r="D30" s="148" t="s">
        <v>89</v>
      </c>
      <c r="E30" s="148" t="s">
        <v>154</v>
      </c>
      <c r="F30" s="148" t="s">
        <v>155</v>
      </c>
      <c r="G30" s="148" t="s">
        <v>156</v>
      </c>
      <c r="H30" s="151">
        <v>390000</v>
      </c>
      <c r="I30" s="62"/>
      <c r="J30" s="62"/>
      <c r="K30" s="148"/>
      <c r="L30" s="62"/>
      <c r="M30" s="148"/>
      <c r="N30" s="62"/>
      <c r="O30" s="62"/>
      <c r="P30" s="148"/>
      <c r="Q30" s="62"/>
      <c r="R30" s="62">
        <v>390000</v>
      </c>
      <c r="S30" s="62">
        <v>390000</v>
      </c>
      <c r="T30" s="62"/>
      <c r="U30" s="62"/>
      <c r="V30" s="62"/>
      <c r="W30" s="62"/>
    </row>
    <row r="31" ht="20.25" customHeight="1" spans="1:23">
      <c r="A31" s="148" t="str">
        <f t="shared" si="0"/>
        <v>       玉溪市中山医院（玉溪市人民医院抚仙湖院区）</v>
      </c>
      <c r="B31" s="148" t="s">
        <v>194</v>
      </c>
      <c r="C31" s="148" t="s">
        <v>195</v>
      </c>
      <c r="D31" s="148" t="s">
        <v>89</v>
      </c>
      <c r="E31" s="148" t="s">
        <v>154</v>
      </c>
      <c r="F31" s="148" t="s">
        <v>165</v>
      </c>
      <c r="G31" s="148" t="s">
        <v>166</v>
      </c>
      <c r="H31" s="151">
        <v>1210000</v>
      </c>
      <c r="I31" s="62"/>
      <c r="J31" s="62"/>
      <c r="K31" s="148"/>
      <c r="L31" s="62"/>
      <c r="M31" s="148"/>
      <c r="N31" s="62"/>
      <c r="O31" s="62"/>
      <c r="P31" s="148"/>
      <c r="Q31" s="62"/>
      <c r="R31" s="62">
        <v>1210000</v>
      </c>
      <c r="S31" s="62">
        <v>1210000</v>
      </c>
      <c r="T31" s="62"/>
      <c r="U31" s="62"/>
      <c r="V31" s="62"/>
      <c r="W31" s="62"/>
    </row>
    <row r="32" ht="20.25" customHeight="1" spans="1:23">
      <c r="A32" s="150" t="s">
        <v>30</v>
      </c>
      <c r="B32" s="150"/>
      <c r="C32" s="150"/>
      <c r="D32" s="150"/>
      <c r="E32" s="150"/>
      <c r="F32" s="150"/>
      <c r="G32" s="150"/>
      <c r="H32" s="62">
        <v>114378295.15</v>
      </c>
      <c r="I32" s="62">
        <v>24670000</v>
      </c>
      <c r="J32" s="62"/>
      <c r="K32" s="62"/>
      <c r="L32" s="62">
        <v>24670000</v>
      </c>
      <c r="M32" s="62"/>
      <c r="N32" s="62"/>
      <c r="O32" s="62"/>
      <c r="P32" s="62"/>
      <c r="Q32" s="62"/>
      <c r="R32" s="62">
        <v>89708295.15</v>
      </c>
      <c r="S32" s="62">
        <v>89708295.15</v>
      </c>
      <c r="T32" s="62"/>
      <c r="U32" s="62"/>
      <c r="V32" s="62"/>
      <c r="W32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2:G32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161111111111111" right="0" top="0.2125" bottom="0" header="0.5" footer="0.5"/>
  <pageSetup paperSize="1" scale="50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3"/>
  <sheetViews>
    <sheetView showZeros="0" topLeftCell="D1" workbookViewId="0">
      <selection activeCell="K1" sqref="K$1:K$1048576"/>
    </sheetView>
  </sheetViews>
  <sheetFormatPr defaultColWidth="9.14166666666667" defaultRowHeight="14.25" customHeight="1"/>
  <cols>
    <col min="1" max="1" width="11" customWidth="1"/>
    <col min="2" max="2" width="17.625" customWidth="1"/>
    <col min="3" max="3" width="24.25" customWidth="1"/>
    <col min="4" max="4" width="32.875" customWidth="1"/>
    <col min="5" max="5" width="11.125" customWidth="1"/>
    <col min="6" max="6" width="13.625" customWidth="1"/>
    <col min="7" max="7" width="11" customWidth="1"/>
    <col min="8" max="8" width="11.75" customWidth="1"/>
    <col min="9" max="9" width="12.125" customWidth="1"/>
    <col min="10" max="10" width="9.5" customWidth="1"/>
    <col min="11" max="11" width="9.625" customWidth="1"/>
    <col min="12" max="12" width="9.25" customWidth="1"/>
    <col min="13" max="13" width="10.25" customWidth="1"/>
    <col min="14" max="14" width="9.75" customWidth="1"/>
    <col min="15" max="15" width="9.625" customWidth="1"/>
    <col min="16" max="16" width="9.5" customWidth="1"/>
    <col min="17" max="17" width="9.25" customWidth="1"/>
    <col min="18" max="18" width="13.25" customWidth="1"/>
    <col min="19" max="19" width="13.5" customWidth="1"/>
    <col min="20" max="20" width="10.375" customWidth="1"/>
    <col min="21" max="21" width="7.5" customWidth="1"/>
    <col min="22" max="22" width="10.5" customWidth="1"/>
    <col min="23" max="23" width="9.125" customWidth="1"/>
  </cols>
  <sheetData>
    <row r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5"/>
      <c r="W1" s="131" t="s">
        <v>196</v>
      </c>
    </row>
    <row r="2" ht="27.75" customHeight="1" spans="1:23">
      <c r="A2" s="31" t="s">
        <v>197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"单位名称："&amp;"玉溪市中山医院（玉溪市人民医院抚仙湖院区）"</f>
        <v>单位名称：玉溪市中山医院（玉溪市人民医院抚仙湖院区）</v>
      </c>
      <c r="B3" s="141" t="str">
        <f>"单位名称："&amp;"玉溪市中山医院（玉溪市人民医院抚仙湖院区）"</f>
        <v>单位名称：玉溪市中山医院（玉溪市人民医院抚仙湖院区）</v>
      </c>
      <c r="C3" s="141"/>
      <c r="D3" s="141"/>
      <c r="E3" s="141"/>
      <c r="F3" s="141"/>
      <c r="G3" s="141"/>
      <c r="H3" s="141"/>
      <c r="I3" s="141"/>
      <c r="J3" s="7"/>
      <c r="K3" s="7"/>
      <c r="L3" s="7"/>
      <c r="M3" s="7"/>
      <c r="N3" s="7"/>
      <c r="O3" s="7"/>
      <c r="P3" s="7"/>
      <c r="Q3" s="7"/>
      <c r="U3" s="145"/>
      <c r="W3" s="134" t="s">
        <v>2</v>
      </c>
    </row>
    <row r="4" ht="21.75" customHeight="1" spans="1:23">
      <c r="A4" s="9" t="s">
        <v>198</v>
      </c>
      <c r="B4" s="9" t="s">
        <v>124</v>
      </c>
      <c r="C4" s="9" t="s">
        <v>125</v>
      </c>
      <c r="D4" s="9" t="s">
        <v>199</v>
      </c>
      <c r="E4" s="10" t="s">
        <v>126</v>
      </c>
      <c r="F4" s="10" t="s">
        <v>127</v>
      </c>
      <c r="G4" s="10" t="s">
        <v>128</v>
      </c>
      <c r="H4" s="10" t="s">
        <v>129</v>
      </c>
      <c r="I4" s="20" t="s">
        <v>30</v>
      </c>
      <c r="J4" s="20" t="s">
        <v>200</v>
      </c>
      <c r="K4" s="20"/>
      <c r="L4" s="20"/>
      <c r="M4" s="20"/>
      <c r="N4" s="20" t="s">
        <v>131</v>
      </c>
      <c r="O4" s="20"/>
      <c r="P4" s="20"/>
      <c r="Q4" s="10" t="s">
        <v>36</v>
      </c>
      <c r="R4" s="11" t="s">
        <v>201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33</v>
      </c>
      <c r="K5" s="144"/>
      <c r="L5" s="144" t="s">
        <v>34</v>
      </c>
      <c r="M5" s="144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137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32</v>
      </c>
      <c r="K6" s="144" t="s">
        <v>202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ht="32.9" customHeight="1" spans="1:23">
      <c r="A8" s="67"/>
      <c r="B8" s="143"/>
      <c r="C8" s="67" t="s">
        <v>203</v>
      </c>
      <c r="D8" s="67"/>
      <c r="E8" s="67"/>
      <c r="F8" s="67"/>
      <c r="G8" s="67"/>
      <c r="H8" s="67"/>
      <c r="I8" s="44">
        <v>566400</v>
      </c>
      <c r="J8" s="44"/>
      <c r="K8" s="44"/>
      <c r="L8" s="44"/>
      <c r="M8" s="44"/>
      <c r="N8" s="44">
        <v>566400</v>
      </c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 t="s">
        <v>204</v>
      </c>
      <c r="B9" s="143" t="s">
        <v>205</v>
      </c>
      <c r="C9" s="67" t="s">
        <v>203</v>
      </c>
      <c r="D9" s="67" t="s">
        <v>64</v>
      </c>
      <c r="E9" s="67" t="s">
        <v>87</v>
      </c>
      <c r="F9" s="67" t="s">
        <v>206</v>
      </c>
      <c r="G9" s="67" t="s">
        <v>207</v>
      </c>
      <c r="H9" s="67" t="s">
        <v>208</v>
      </c>
      <c r="I9" s="44">
        <v>566400</v>
      </c>
      <c r="J9" s="44"/>
      <c r="K9" s="44"/>
      <c r="L9" s="44"/>
      <c r="M9" s="44"/>
      <c r="N9" s="44">
        <v>566400</v>
      </c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67"/>
      <c r="B10" s="67"/>
      <c r="C10" s="67" t="s">
        <v>209</v>
      </c>
      <c r="D10" s="67"/>
      <c r="E10" s="67"/>
      <c r="F10" s="67"/>
      <c r="G10" s="67"/>
      <c r="H10" s="67"/>
      <c r="I10" s="44">
        <v>113532546.85</v>
      </c>
      <c r="J10" s="44"/>
      <c r="K10" s="44"/>
      <c r="L10" s="44"/>
      <c r="M10" s="44"/>
      <c r="N10" s="44"/>
      <c r="O10" s="44"/>
      <c r="P10" s="44"/>
      <c r="Q10" s="44"/>
      <c r="R10" s="44">
        <v>113532546.85</v>
      </c>
      <c r="S10" s="44">
        <v>113532546.85</v>
      </c>
      <c r="T10" s="44"/>
      <c r="U10" s="44"/>
      <c r="V10" s="44"/>
      <c r="W10" s="44"/>
    </row>
    <row r="11" ht="32.9" customHeight="1" spans="1:23">
      <c r="A11" s="67" t="s">
        <v>204</v>
      </c>
      <c r="B11" s="143" t="s">
        <v>210</v>
      </c>
      <c r="C11" s="67" t="s">
        <v>209</v>
      </c>
      <c r="D11" s="67" t="s">
        <v>64</v>
      </c>
      <c r="E11" s="67" t="s">
        <v>89</v>
      </c>
      <c r="F11" s="67" t="s">
        <v>154</v>
      </c>
      <c r="G11" s="67" t="s">
        <v>211</v>
      </c>
      <c r="H11" s="67" t="s">
        <v>212</v>
      </c>
      <c r="I11" s="44">
        <v>610000</v>
      </c>
      <c r="J11" s="44"/>
      <c r="K11" s="44"/>
      <c r="L11" s="44"/>
      <c r="M11" s="44"/>
      <c r="N11" s="44"/>
      <c r="O11" s="44"/>
      <c r="P11" s="44"/>
      <c r="Q11" s="44"/>
      <c r="R11" s="44">
        <v>610000</v>
      </c>
      <c r="S11" s="44">
        <v>610000</v>
      </c>
      <c r="T11" s="44"/>
      <c r="U11" s="44"/>
      <c r="V11" s="44"/>
      <c r="W11" s="44"/>
    </row>
    <row r="12" ht="32.9" customHeight="1" spans="1:23">
      <c r="A12" s="67" t="s">
        <v>204</v>
      </c>
      <c r="B12" s="143" t="s">
        <v>210</v>
      </c>
      <c r="C12" s="67" t="s">
        <v>209</v>
      </c>
      <c r="D12" s="67" t="s">
        <v>64</v>
      </c>
      <c r="E12" s="67" t="s">
        <v>89</v>
      </c>
      <c r="F12" s="67" t="s">
        <v>154</v>
      </c>
      <c r="G12" s="67" t="s">
        <v>213</v>
      </c>
      <c r="H12" s="67" t="s">
        <v>214</v>
      </c>
      <c r="I12" s="44">
        <v>20000</v>
      </c>
      <c r="J12" s="44"/>
      <c r="K12" s="44"/>
      <c r="L12" s="44"/>
      <c r="M12" s="44"/>
      <c r="N12" s="44"/>
      <c r="O12" s="44"/>
      <c r="P12" s="44"/>
      <c r="Q12" s="44"/>
      <c r="R12" s="44">
        <v>20000</v>
      </c>
      <c r="S12" s="44">
        <v>20000</v>
      </c>
      <c r="T12" s="44"/>
      <c r="U12" s="44"/>
      <c r="V12" s="44"/>
      <c r="W12" s="44"/>
    </row>
    <row r="13" ht="32.9" customHeight="1" spans="1:23">
      <c r="A13" s="67" t="s">
        <v>204</v>
      </c>
      <c r="B13" s="143" t="s">
        <v>210</v>
      </c>
      <c r="C13" s="67" t="s">
        <v>209</v>
      </c>
      <c r="D13" s="67" t="s">
        <v>64</v>
      </c>
      <c r="E13" s="67" t="s">
        <v>89</v>
      </c>
      <c r="F13" s="67" t="s">
        <v>154</v>
      </c>
      <c r="G13" s="67" t="s">
        <v>215</v>
      </c>
      <c r="H13" s="67" t="s">
        <v>216</v>
      </c>
      <c r="I13" s="44">
        <v>3000000</v>
      </c>
      <c r="J13" s="44"/>
      <c r="K13" s="44"/>
      <c r="L13" s="44"/>
      <c r="M13" s="44"/>
      <c r="N13" s="44"/>
      <c r="O13" s="44"/>
      <c r="P13" s="44"/>
      <c r="Q13" s="44"/>
      <c r="R13" s="44">
        <v>3000000</v>
      </c>
      <c r="S13" s="44">
        <v>3000000</v>
      </c>
      <c r="T13" s="44"/>
      <c r="U13" s="44"/>
      <c r="V13" s="44"/>
      <c r="W13" s="44"/>
    </row>
    <row r="14" ht="32.9" customHeight="1" spans="1:23">
      <c r="A14" s="67" t="s">
        <v>204</v>
      </c>
      <c r="B14" s="143" t="s">
        <v>210</v>
      </c>
      <c r="C14" s="67" t="s">
        <v>209</v>
      </c>
      <c r="D14" s="67" t="s">
        <v>64</v>
      </c>
      <c r="E14" s="67" t="s">
        <v>89</v>
      </c>
      <c r="F14" s="67" t="s">
        <v>154</v>
      </c>
      <c r="G14" s="67" t="s">
        <v>217</v>
      </c>
      <c r="H14" s="67" t="s">
        <v>218</v>
      </c>
      <c r="I14" s="44">
        <v>6800000</v>
      </c>
      <c r="J14" s="44"/>
      <c r="K14" s="44"/>
      <c r="L14" s="44"/>
      <c r="M14" s="44"/>
      <c r="N14" s="44"/>
      <c r="O14" s="44"/>
      <c r="P14" s="44"/>
      <c r="Q14" s="44"/>
      <c r="R14" s="44">
        <v>6800000</v>
      </c>
      <c r="S14" s="44">
        <v>6800000</v>
      </c>
      <c r="T14" s="44"/>
      <c r="U14" s="44"/>
      <c r="V14" s="44"/>
      <c r="W14" s="44"/>
    </row>
    <row r="15" ht="32.9" customHeight="1" spans="1:23">
      <c r="A15" s="67" t="s">
        <v>204</v>
      </c>
      <c r="B15" s="143" t="s">
        <v>210</v>
      </c>
      <c r="C15" s="67" t="s">
        <v>209</v>
      </c>
      <c r="D15" s="67" t="s">
        <v>64</v>
      </c>
      <c r="E15" s="67" t="s">
        <v>89</v>
      </c>
      <c r="F15" s="67" t="s">
        <v>154</v>
      </c>
      <c r="G15" s="67" t="s">
        <v>219</v>
      </c>
      <c r="H15" s="67" t="s">
        <v>220</v>
      </c>
      <c r="I15" s="44">
        <v>4214821.77</v>
      </c>
      <c r="J15" s="44"/>
      <c r="K15" s="44"/>
      <c r="L15" s="44"/>
      <c r="M15" s="44"/>
      <c r="N15" s="44"/>
      <c r="O15" s="44"/>
      <c r="P15" s="44"/>
      <c r="Q15" s="44"/>
      <c r="R15" s="44">
        <v>4214821.77</v>
      </c>
      <c r="S15" s="44">
        <v>4214821.77</v>
      </c>
      <c r="T15" s="44"/>
      <c r="U15" s="44"/>
      <c r="V15" s="44"/>
      <c r="W15" s="44"/>
    </row>
    <row r="16" ht="32.9" customHeight="1" spans="1:23">
      <c r="A16" s="67" t="s">
        <v>204</v>
      </c>
      <c r="B16" s="143" t="s">
        <v>210</v>
      </c>
      <c r="C16" s="67" t="s">
        <v>209</v>
      </c>
      <c r="D16" s="67" t="s">
        <v>64</v>
      </c>
      <c r="E16" s="67" t="s">
        <v>89</v>
      </c>
      <c r="F16" s="67" t="s">
        <v>154</v>
      </c>
      <c r="G16" s="67" t="s">
        <v>221</v>
      </c>
      <c r="H16" s="67" t="s">
        <v>222</v>
      </c>
      <c r="I16" s="44">
        <v>550000</v>
      </c>
      <c r="J16" s="44"/>
      <c r="K16" s="44"/>
      <c r="L16" s="44"/>
      <c r="M16" s="44"/>
      <c r="N16" s="44"/>
      <c r="O16" s="44"/>
      <c r="P16" s="44"/>
      <c r="Q16" s="44"/>
      <c r="R16" s="44">
        <v>550000</v>
      </c>
      <c r="S16" s="44">
        <v>550000</v>
      </c>
      <c r="T16" s="44"/>
      <c r="U16" s="44"/>
      <c r="V16" s="44"/>
      <c r="W16" s="44"/>
    </row>
    <row r="17" ht="32.9" customHeight="1" spans="1:23">
      <c r="A17" s="67" t="s">
        <v>204</v>
      </c>
      <c r="B17" s="143" t="s">
        <v>210</v>
      </c>
      <c r="C17" s="67" t="s">
        <v>209</v>
      </c>
      <c r="D17" s="67" t="s">
        <v>64</v>
      </c>
      <c r="E17" s="67" t="s">
        <v>89</v>
      </c>
      <c r="F17" s="67" t="s">
        <v>154</v>
      </c>
      <c r="G17" s="67" t="s">
        <v>223</v>
      </c>
      <c r="H17" s="67" t="s">
        <v>224</v>
      </c>
      <c r="I17" s="44">
        <v>3368365.29</v>
      </c>
      <c r="J17" s="44"/>
      <c r="K17" s="44"/>
      <c r="L17" s="44"/>
      <c r="M17" s="44"/>
      <c r="N17" s="44"/>
      <c r="O17" s="44"/>
      <c r="P17" s="44"/>
      <c r="Q17" s="44"/>
      <c r="R17" s="44">
        <v>3368365.29</v>
      </c>
      <c r="S17" s="44">
        <v>3368365.29</v>
      </c>
      <c r="T17" s="44"/>
      <c r="U17" s="44"/>
      <c r="V17" s="44"/>
      <c r="W17" s="44"/>
    </row>
    <row r="18" ht="32.9" customHeight="1" spans="1:23">
      <c r="A18" s="67" t="s">
        <v>204</v>
      </c>
      <c r="B18" s="143" t="s">
        <v>210</v>
      </c>
      <c r="C18" s="67" t="s">
        <v>209</v>
      </c>
      <c r="D18" s="67" t="s">
        <v>64</v>
      </c>
      <c r="E18" s="67" t="s">
        <v>89</v>
      </c>
      <c r="F18" s="67" t="s">
        <v>154</v>
      </c>
      <c r="G18" s="67" t="s">
        <v>225</v>
      </c>
      <c r="H18" s="67" t="s">
        <v>226</v>
      </c>
      <c r="I18" s="44">
        <v>110000</v>
      </c>
      <c r="J18" s="44"/>
      <c r="K18" s="44"/>
      <c r="L18" s="44"/>
      <c r="M18" s="44"/>
      <c r="N18" s="44"/>
      <c r="O18" s="44"/>
      <c r="P18" s="44"/>
      <c r="Q18" s="44"/>
      <c r="R18" s="44">
        <v>110000</v>
      </c>
      <c r="S18" s="44">
        <v>110000</v>
      </c>
      <c r="T18" s="44"/>
      <c r="U18" s="44"/>
      <c r="V18" s="44"/>
      <c r="W18" s="44"/>
    </row>
    <row r="19" ht="32.9" customHeight="1" spans="1:23">
      <c r="A19" s="67" t="s">
        <v>204</v>
      </c>
      <c r="B19" s="143" t="s">
        <v>210</v>
      </c>
      <c r="C19" s="67" t="s">
        <v>209</v>
      </c>
      <c r="D19" s="67" t="s">
        <v>64</v>
      </c>
      <c r="E19" s="67" t="s">
        <v>89</v>
      </c>
      <c r="F19" s="67" t="s">
        <v>154</v>
      </c>
      <c r="G19" s="67" t="s">
        <v>227</v>
      </c>
      <c r="H19" s="67" t="s">
        <v>228</v>
      </c>
      <c r="I19" s="44">
        <v>150000</v>
      </c>
      <c r="J19" s="44"/>
      <c r="K19" s="44"/>
      <c r="L19" s="44"/>
      <c r="M19" s="44"/>
      <c r="N19" s="44"/>
      <c r="O19" s="44"/>
      <c r="P19" s="44"/>
      <c r="Q19" s="44"/>
      <c r="R19" s="44">
        <v>150000</v>
      </c>
      <c r="S19" s="44">
        <v>150000</v>
      </c>
      <c r="T19" s="44"/>
      <c r="U19" s="44"/>
      <c r="V19" s="44"/>
      <c r="W19" s="44"/>
    </row>
    <row r="20" ht="32.9" customHeight="1" spans="1:23">
      <c r="A20" s="67" t="s">
        <v>204</v>
      </c>
      <c r="B20" s="143" t="s">
        <v>210</v>
      </c>
      <c r="C20" s="67" t="s">
        <v>209</v>
      </c>
      <c r="D20" s="67" t="s">
        <v>64</v>
      </c>
      <c r="E20" s="67" t="s">
        <v>89</v>
      </c>
      <c r="F20" s="67" t="s">
        <v>154</v>
      </c>
      <c r="G20" s="67" t="s">
        <v>229</v>
      </c>
      <c r="H20" s="67" t="s">
        <v>230</v>
      </c>
      <c r="I20" s="44">
        <v>1838671</v>
      </c>
      <c r="J20" s="44"/>
      <c r="K20" s="44"/>
      <c r="L20" s="44"/>
      <c r="M20" s="44"/>
      <c r="N20" s="44"/>
      <c r="O20" s="44"/>
      <c r="P20" s="44"/>
      <c r="Q20" s="44"/>
      <c r="R20" s="44">
        <v>1838671</v>
      </c>
      <c r="S20" s="44">
        <v>1838671</v>
      </c>
      <c r="T20" s="44"/>
      <c r="U20" s="44"/>
      <c r="V20" s="44"/>
      <c r="W20" s="44"/>
    </row>
    <row r="21" ht="32.9" customHeight="1" spans="1:23">
      <c r="A21" s="67" t="s">
        <v>204</v>
      </c>
      <c r="B21" s="143" t="s">
        <v>210</v>
      </c>
      <c r="C21" s="67" t="s">
        <v>209</v>
      </c>
      <c r="D21" s="67" t="s">
        <v>64</v>
      </c>
      <c r="E21" s="67" t="s">
        <v>89</v>
      </c>
      <c r="F21" s="67" t="s">
        <v>154</v>
      </c>
      <c r="G21" s="67" t="s">
        <v>231</v>
      </c>
      <c r="H21" s="67" t="s">
        <v>119</v>
      </c>
      <c r="I21" s="44">
        <v>150000</v>
      </c>
      <c r="J21" s="44"/>
      <c r="K21" s="44"/>
      <c r="L21" s="44"/>
      <c r="M21" s="44"/>
      <c r="N21" s="44"/>
      <c r="O21" s="44"/>
      <c r="P21" s="44"/>
      <c r="Q21" s="44"/>
      <c r="R21" s="44">
        <v>150000</v>
      </c>
      <c r="S21" s="44">
        <v>150000</v>
      </c>
      <c r="T21" s="44"/>
      <c r="U21" s="44"/>
      <c r="V21" s="44"/>
      <c r="W21" s="44"/>
    </row>
    <row r="22" ht="32.9" customHeight="1" spans="1:23">
      <c r="A22" s="67" t="s">
        <v>204</v>
      </c>
      <c r="B22" s="143" t="s">
        <v>210</v>
      </c>
      <c r="C22" s="67" t="s">
        <v>209</v>
      </c>
      <c r="D22" s="67" t="s">
        <v>64</v>
      </c>
      <c r="E22" s="67" t="s">
        <v>89</v>
      </c>
      <c r="F22" s="67" t="s">
        <v>154</v>
      </c>
      <c r="G22" s="67" t="s">
        <v>232</v>
      </c>
      <c r="H22" s="67" t="s">
        <v>233</v>
      </c>
      <c r="I22" s="44">
        <v>73720669.54</v>
      </c>
      <c r="J22" s="44"/>
      <c r="K22" s="44"/>
      <c r="L22" s="44"/>
      <c r="M22" s="44"/>
      <c r="N22" s="44"/>
      <c r="O22" s="44"/>
      <c r="P22" s="44"/>
      <c r="Q22" s="44"/>
      <c r="R22" s="44">
        <v>73720669.54</v>
      </c>
      <c r="S22" s="44">
        <v>73720669.54</v>
      </c>
      <c r="T22" s="44"/>
      <c r="U22" s="44"/>
      <c r="V22" s="44"/>
      <c r="W22" s="44"/>
    </row>
    <row r="23" ht="32.9" customHeight="1" spans="1:23">
      <c r="A23" s="67" t="s">
        <v>204</v>
      </c>
      <c r="B23" s="143" t="s">
        <v>210</v>
      </c>
      <c r="C23" s="67" t="s">
        <v>209</v>
      </c>
      <c r="D23" s="67" t="s">
        <v>64</v>
      </c>
      <c r="E23" s="67" t="s">
        <v>89</v>
      </c>
      <c r="F23" s="67" t="s">
        <v>154</v>
      </c>
      <c r="G23" s="67" t="s">
        <v>234</v>
      </c>
      <c r="H23" s="67" t="s">
        <v>235</v>
      </c>
      <c r="I23" s="44">
        <v>2645000</v>
      </c>
      <c r="J23" s="44"/>
      <c r="K23" s="44"/>
      <c r="L23" s="44"/>
      <c r="M23" s="44"/>
      <c r="N23" s="44"/>
      <c r="O23" s="44"/>
      <c r="P23" s="44"/>
      <c r="Q23" s="44"/>
      <c r="R23" s="44">
        <v>2645000</v>
      </c>
      <c r="S23" s="44">
        <v>2645000</v>
      </c>
      <c r="T23" s="44"/>
      <c r="U23" s="44"/>
      <c r="V23" s="44"/>
      <c r="W23" s="44"/>
    </row>
    <row r="24" ht="32.9" customHeight="1" spans="1:23">
      <c r="A24" s="67" t="s">
        <v>204</v>
      </c>
      <c r="B24" s="143" t="s">
        <v>210</v>
      </c>
      <c r="C24" s="67" t="s">
        <v>209</v>
      </c>
      <c r="D24" s="67" t="s">
        <v>64</v>
      </c>
      <c r="E24" s="67" t="s">
        <v>89</v>
      </c>
      <c r="F24" s="67" t="s">
        <v>154</v>
      </c>
      <c r="G24" s="67" t="s">
        <v>236</v>
      </c>
      <c r="H24" s="67" t="s">
        <v>237</v>
      </c>
      <c r="I24" s="44">
        <v>7982444.71</v>
      </c>
      <c r="J24" s="44"/>
      <c r="K24" s="44"/>
      <c r="L24" s="44"/>
      <c r="M24" s="44"/>
      <c r="N24" s="44"/>
      <c r="O24" s="44"/>
      <c r="P24" s="44"/>
      <c r="Q24" s="44"/>
      <c r="R24" s="44">
        <v>7982444.71</v>
      </c>
      <c r="S24" s="44">
        <v>7982444.71</v>
      </c>
      <c r="T24" s="44"/>
      <c r="U24" s="44"/>
      <c r="V24" s="44"/>
      <c r="W24" s="44"/>
    </row>
    <row r="25" ht="32.9" customHeight="1" spans="1:23">
      <c r="A25" s="67" t="s">
        <v>204</v>
      </c>
      <c r="B25" s="143" t="s">
        <v>210</v>
      </c>
      <c r="C25" s="67" t="s">
        <v>209</v>
      </c>
      <c r="D25" s="67" t="s">
        <v>64</v>
      </c>
      <c r="E25" s="67" t="s">
        <v>89</v>
      </c>
      <c r="F25" s="67" t="s">
        <v>154</v>
      </c>
      <c r="G25" s="67" t="s">
        <v>238</v>
      </c>
      <c r="H25" s="67" t="s">
        <v>239</v>
      </c>
      <c r="I25" s="44">
        <v>945744.71</v>
      </c>
      <c r="J25" s="44"/>
      <c r="K25" s="44"/>
      <c r="L25" s="44"/>
      <c r="M25" s="44"/>
      <c r="N25" s="44"/>
      <c r="O25" s="44"/>
      <c r="P25" s="44"/>
      <c r="Q25" s="44"/>
      <c r="R25" s="44">
        <v>945744.71</v>
      </c>
      <c r="S25" s="44">
        <v>945744.71</v>
      </c>
      <c r="T25" s="44"/>
      <c r="U25" s="44"/>
      <c r="V25" s="44"/>
      <c r="W25" s="44"/>
    </row>
    <row r="26" ht="32.9" customHeight="1" spans="1:23">
      <c r="A26" s="67" t="s">
        <v>204</v>
      </c>
      <c r="B26" s="143" t="s">
        <v>210</v>
      </c>
      <c r="C26" s="67" t="s">
        <v>209</v>
      </c>
      <c r="D26" s="67" t="s">
        <v>64</v>
      </c>
      <c r="E26" s="67" t="s">
        <v>89</v>
      </c>
      <c r="F26" s="67" t="s">
        <v>154</v>
      </c>
      <c r="G26" s="67" t="s">
        <v>240</v>
      </c>
      <c r="H26" s="67" t="s">
        <v>241</v>
      </c>
      <c r="I26" s="44">
        <v>94300</v>
      </c>
      <c r="J26" s="44"/>
      <c r="K26" s="44"/>
      <c r="L26" s="44"/>
      <c r="M26" s="44"/>
      <c r="N26" s="44"/>
      <c r="O26" s="44"/>
      <c r="P26" s="44"/>
      <c r="Q26" s="44"/>
      <c r="R26" s="44">
        <v>94300</v>
      </c>
      <c r="S26" s="44">
        <v>94300</v>
      </c>
      <c r="T26" s="44"/>
      <c r="U26" s="44"/>
      <c r="V26" s="44"/>
      <c r="W26" s="44"/>
    </row>
    <row r="27" ht="32.9" customHeight="1" spans="1:23">
      <c r="A27" s="67" t="s">
        <v>204</v>
      </c>
      <c r="B27" s="143" t="s">
        <v>210</v>
      </c>
      <c r="C27" s="67" t="s">
        <v>209</v>
      </c>
      <c r="D27" s="67" t="s">
        <v>64</v>
      </c>
      <c r="E27" s="67" t="s">
        <v>89</v>
      </c>
      <c r="F27" s="67" t="s">
        <v>154</v>
      </c>
      <c r="G27" s="67" t="s">
        <v>242</v>
      </c>
      <c r="H27" s="67" t="s">
        <v>243</v>
      </c>
      <c r="I27" s="44">
        <v>250000</v>
      </c>
      <c r="J27" s="44"/>
      <c r="K27" s="44"/>
      <c r="L27" s="44"/>
      <c r="M27" s="44"/>
      <c r="N27" s="44"/>
      <c r="O27" s="44"/>
      <c r="P27" s="44"/>
      <c r="Q27" s="44"/>
      <c r="R27" s="44">
        <v>250000</v>
      </c>
      <c r="S27" s="44">
        <v>250000</v>
      </c>
      <c r="T27" s="44"/>
      <c r="U27" s="44"/>
      <c r="V27" s="44"/>
      <c r="W27" s="44"/>
    </row>
    <row r="28" ht="32.9" customHeight="1" spans="1:23">
      <c r="A28" s="67" t="s">
        <v>204</v>
      </c>
      <c r="B28" s="143" t="s">
        <v>210</v>
      </c>
      <c r="C28" s="67" t="s">
        <v>209</v>
      </c>
      <c r="D28" s="67" t="s">
        <v>64</v>
      </c>
      <c r="E28" s="67" t="s">
        <v>89</v>
      </c>
      <c r="F28" s="67" t="s">
        <v>154</v>
      </c>
      <c r="G28" s="67" t="s">
        <v>244</v>
      </c>
      <c r="H28" s="67" t="s">
        <v>245</v>
      </c>
      <c r="I28" s="44">
        <v>3000</v>
      </c>
      <c r="J28" s="44"/>
      <c r="K28" s="44"/>
      <c r="L28" s="44"/>
      <c r="M28" s="44"/>
      <c r="N28" s="44"/>
      <c r="O28" s="44"/>
      <c r="P28" s="44"/>
      <c r="Q28" s="44"/>
      <c r="R28" s="44">
        <v>3000</v>
      </c>
      <c r="S28" s="44">
        <v>3000</v>
      </c>
      <c r="T28" s="44"/>
      <c r="U28" s="44"/>
      <c r="V28" s="44"/>
      <c r="W28" s="44"/>
    </row>
    <row r="29" ht="32.9" customHeight="1" spans="1:23">
      <c r="A29" s="67" t="s">
        <v>204</v>
      </c>
      <c r="B29" s="143" t="s">
        <v>210</v>
      </c>
      <c r="C29" s="67" t="s">
        <v>209</v>
      </c>
      <c r="D29" s="67" t="s">
        <v>64</v>
      </c>
      <c r="E29" s="67" t="s">
        <v>89</v>
      </c>
      <c r="F29" s="67" t="s">
        <v>154</v>
      </c>
      <c r="G29" s="67" t="s">
        <v>246</v>
      </c>
      <c r="H29" s="67" t="s">
        <v>247</v>
      </c>
      <c r="I29" s="44">
        <v>1626529.83</v>
      </c>
      <c r="J29" s="44"/>
      <c r="K29" s="44"/>
      <c r="L29" s="44"/>
      <c r="M29" s="44"/>
      <c r="N29" s="44"/>
      <c r="O29" s="44"/>
      <c r="P29" s="44"/>
      <c r="Q29" s="44"/>
      <c r="R29" s="44">
        <v>1626529.83</v>
      </c>
      <c r="S29" s="44">
        <v>1626529.83</v>
      </c>
      <c r="T29" s="44"/>
      <c r="U29" s="44"/>
      <c r="V29" s="44"/>
      <c r="W29" s="44"/>
    </row>
    <row r="30" ht="32.9" customHeight="1" spans="1:23">
      <c r="A30" s="67" t="s">
        <v>204</v>
      </c>
      <c r="B30" s="143" t="s">
        <v>210</v>
      </c>
      <c r="C30" s="67" t="s">
        <v>209</v>
      </c>
      <c r="D30" s="67" t="s">
        <v>64</v>
      </c>
      <c r="E30" s="67" t="s">
        <v>89</v>
      </c>
      <c r="F30" s="67" t="s">
        <v>154</v>
      </c>
      <c r="G30" s="67" t="s">
        <v>248</v>
      </c>
      <c r="H30" s="67" t="s">
        <v>249</v>
      </c>
      <c r="I30" s="44">
        <v>503000</v>
      </c>
      <c r="J30" s="44"/>
      <c r="K30" s="44"/>
      <c r="L30" s="44"/>
      <c r="M30" s="44"/>
      <c r="N30" s="44"/>
      <c r="O30" s="44"/>
      <c r="P30" s="44"/>
      <c r="Q30" s="44"/>
      <c r="R30" s="44">
        <v>503000</v>
      </c>
      <c r="S30" s="44">
        <v>503000</v>
      </c>
      <c r="T30" s="44"/>
      <c r="U30" s="44"/>
      <c r="V30" s="44"/>
      <c r="W30" s="44"/>
    </row>
    <row r="31" ht="32.9" customHeight="1" spans="1:23">
      <c r="A31" s="67" t="s">
        <v>204</v>
      </c>
      <c r="B31" s="143" t="s">
        <v>210</v>
      </c>
      <c r="C31" s="67" t="s">
        <v>209</v>
      </c>
      <c r="D31" s="67" t="s">
        <v>64</v>
      </c>
      <c r="E31" s="67" t="s">
        <v>89</v>
      </c>
      <c r="F31" s="67" t="s">
        <v>154</v>
      </c>
      <c r="G31" s="67" t="s">
        <v>207</v>
      </c>
      <c r="H31" s="67" t="s">
        <v>208</v>
      </c>
      <c r="I31" s="44">
        <v>4700000</v>
      </c>
      <c r="J31" s="44"/>
      <c r="K31" s="44"/>
      <c r="L31" s="44"/>
      <c r="M31" s="44"/>
      <c r="N31" s="44"/>
      <c r="O31" s="44"/>
      <c r="P31" s="44"/>
      <c r="Q31" s="44"/>
      <c r="R31" s="44">
        <v>4700000</v>
      </c>
      <c r="S31" s="44">
        <v>4700000</v>
      </c>
      <c r="T31" s="44"/>
      <c r="U31" s="44"/>
      <c r="V31" s="44"/>
      <c r="W31" s="44"/>
    </row>
    <row r="32" ht="32.9" customHeight="1" spans="1:23">
      <c r="A32" s="67" t="s">
        <v>204</v>
      </c>
      <c r="B32" s="143" t="s">
        <v>210</v>
      </c>
      <c r="C32" s="67" t="s">
        <v>209</v>
      </c>
      <c r="D32" s="67" t="s">
        <v>64</v>
      </c>
      <c r="E32" s="67" t="s">
        <v>89</v>
      </c>
      <c r="F32" s="67" t="s">
        <v>154</v>
      </c>
      <c r="G32" s="67" t="s">
        <v>250</v>
      </c>
      <c r="H32" s="67" t="s">
        <v>251</v>
      </c>
      <c r="I32" s="44">
        <v>250000</v>
      </c>
      <c r="J32" s="44"/>
      <c r="K32" s="44"/>
      <c r="L32" s="44"/>
      <c r="M32" s="44"/>
      <c r="N32" s="44"/>
      <c r="O32" s="44"/>
      <c r="P32" s="44"/>
      <c r="Q32" s="44"/>
      <c r="R32" s="44">
        <v>250000</v>
      </c>
      <c r="S32" s="44">
        <v>250000</v>
      </c>
      <c r="T32" s="44"/>
      <c r="U32" s="44"/>
      <c r="V32" s="44"/>
      <c r="W32" s="44"/>
    </row>
    <row r="33" ht="24" customHeight="1" spans="1:23">
      <c r="A33" s="45" t="s">
        <v>252</v>
      </c>
      <c r="B33" s="46"/>
      <c r="C33" s="46"/>
      <c r="D33" s="46"/>
      <c r="E33" s="46"/>
      <c r="F33" s="46"/>
      <c r="G33" s="46"/>
      <c r="H33" s="47"/>
      <c r="I33" s="44">
        <v>114098946.85</v>
      </c>
      <c r="J33" s="44"/>
      <c r="K33" s="44"/>
      <c r="L33" s="44"/>
      <c r="M33" s="44"/>
      <c r="N33" s="44">
        <v>566400</v>
      </c>
      <c r="O33" s="44"/>
      <c r="P33" s="44"/>
      <c r="Q33" s="44"/>
      <c r="R33" s="44">
        <v>113532546.85</v>
      </c>
      <c r="S33" s="44">
        <v>113532546.85</v>
      </c>
      <c r="T33" s="44"/>
      <c r="U33" s="44"/>
      <c r="V33" s="44"/>
      <c r="W33" s="44"/>
    </row>
  </sheetData>
  <mergeCells count="28">
    <mergeCell ref="A2:W2"/>
    <mergeCell ref="A3:I3"/>
    <mergeCell ref="J4:M4"/>
    <mergeCell ref="N4:P4"/>
    <mergeCell ref="R4:W4"/>
    <mergeCell ref="J5:K5"/>
    <mergeCell ref="A33:H3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196527777777778" right="0" top="0.2125" bottom="0" header="0.5" footer="0.5"/>
  <pageSetup paperSize="9" scale="51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selection activeCell="E36" sqref="E3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9" t="s">
        <v>253</v>
      </c>
    </row>
    <row r="2" ht="28.5" customHeight="1" spans="1:10">
      <c r="A2" s="138" t="s">
        <v>254</v>
      </c>
      <c r="B2" s="31"/>
      <c r="C2" s="31"/>
      <c r="D2" s="31"/>
      <c r="E2" s="31"/>
      <c r="F2" s="100"/>
      <c r="G2" s="31"/>
      <c r="H2" s="100"/>
      <c r="I2" s="100"/>
      <c r="J2" s="31"/>
    </row>
    <row r="3" ht="15" customHeight="1" spans="1:1">
      <c r="A3" s="5" t="str">
        <f>"单位名称："&amp;"玉溪市中山医院（玉溪市人民医院抚仙湖院区）"</f>
        <v>单位名称：玉溪市中山医院（玉溪市人民医院抚仙湖院区）</v>
      </c>
    </row>
    <row r="4" ht="14.25" customHeight="1" spans="1:10">
      <c r="A4" s="66" t="s">
        <v>255</v>
      </c>
      <c r="B4" s="66" t="s">
        <v>256</v>
      </c>
      <c r="C4" s="66" t="s">
        <v>257</v>
      </c>
      <c r="D4" s="66" t="s">
        <v>258</v>
      </c>
      <c r="E4" s="66" t="s">
        <v>259</v>
      </c>
      <c r="F4" s="53" t="s">
        <v>260</v>
      </c>
      <c r="G4" s="66" t="s">
        <v>261</v>
      </c>
      <c r="H4" s="53" t="s">
        <v>262</v>
      </c>
      <c r="I4" s="53" t="s">
        <v>263</v>
      </c>
      <c r="J4" s="66" t="s">
        <v>264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 t="s">
        <v>209</v>
      </c>
      <c r="B7" s="67" t="s">
        <v>265</v>
      </c>
      <c r="C7" s="67" t="s">
        <v>266</v>
      </c>
      <c r="D7" s="67" t="s">
        <v>267</v>
      </c>
      <c r="E7" s="67" t="s">
        <v>268</v>
      </c>
      <c r="F7" s="67" t="s">
        <v>269</v>
      </c>
      <c r="G7" s="42" t="s">
        <v>47</v>
      </c>
      <c r="H7" s="67" t="s">
        <v>270</v>
      </c>
      <c r="I7" s="67" t="s">
        <v>271</v>
      </c>
      <c r="J7" s="67" t="s">
        <v>272</v>
      </c>
    </row>
    <row r="8" ht="33.75" customHeight="1" spans="1:10">
      <c r="A8" s="67" t="s">
        <v>209</v>
      </c>
      <c r="B8" s="67" t="s">
        <v>265</v>
      </c>
      <c r="C8" s="67" t="s">
        <v>273</v>
      </c>
      <c r="D8" s="67" t="s">
        <v>274</v>
      </c>
      <c r="E8" s="67" t="s">
        <v>275</v>
      </c>
      <c r="F8" s="67" t="s">
        <v>276</v>
      </c>
      <c r="G8" s="42" t="s">
        <v>277</v>
      </c>
      <c r="H8" s="67" t="s">
        <v>278</v>
      </c>
      <c r="I8" s="67" t="s">
        <v>271</v>
      </c>
      <c r="J8" s="67" t="s">
        <v>279</v>
      </c>
    </row>
    <row r="9" ht="33.75" customHeight="1" spans="1:10">
      <c r="A9" s="67" t="s">
        <v>209</v>
      </c>
      <c r="B9" s="67" t="s">
        <v>265</v>
      </c>
      <c r="C9" s="67" t="s">
        <v>273</v>
      </c>
      <c r="D9" s="67" t="s">
        <v>280</v>
      </c>
      <c r="E9" s="67" t="s">
        <v>281</v>
      </c>
      <c r="F9" s="67" t="s">
        <v>276</v>
      </c>
      <c r="G9" s="42" t="s">
        <v>282</v>
      </c>
      <c r="H9" s="67" t="s">
        <v>278</v>
      </c>
      <c r="I9" s="67" t="s">
        <v>283</v>
      </c>
      <c r="J9" s="67" t="s">
        <v>284</v>
      </c>
    </row>
    <row r="10" ht="33.75" customHeight="1" spans="1:10">
      <c r="A10" s="67" t="s">
        <v>209</v>
      </c>
      <c r="B10" s="67" t="s">
        <v>265</v>
      </c>
      <c r="C10" s="67" t="s">
        <v>273</v>
      </c>
      <c r="D10" s="67" t="s">
        <v>280</v>
      </c>
      <c r="E10" s="67" t="s">
        <v>285</v>
      </c>
      <c r="F10" s="67" t="s">
        <v>276</v>
      </c>
      <c r="G10" s="42" t="s">
        <v>286</v>
      </c>
      <c r="H10" s="67" t="s">
        <v>287</v>
      </c>
      <c r="I10" s="67" t="s">
        <v>283</v>
      </c>
      <c r="J10" s="67" t="s">
        <v>284</v>
      </c>
    </row>
    <row r="11" ht="33.75" customHeight="1" spans="1:10">
      <c r="A11" s="67" t="s">
        <v>209</v>
      </c>
      <c r="B11" s="67" t="s">
        <v>265</v>
      </c>
      <c r="C11" s="67" t="s">
        <v>288</v>
      </c>
      <c r="D11" s="67" t="s">
        <v>289</v>
      </c>
      <c r="E11" s="67" t="s">
        <v>290</v>
      </c>
      <c r="F11" s="67" t="s">
        <v>269</v>
      </c>
      <c r="G11" s="42" t="s">
        <v>291</v>
      </c>
      <c r="H11" s="67" t="s">
        <v>278</v>
      </c>
      <c r="I11" s="67" t="s">
        <v>271</v>
      </c>
      <c r="J11" s="67" t="s">
        <v>292</v>
      </c>
    </row>
    <row r="12" ht="33.75" customHeight="1" spans="1:10">
      <c r="A12" s="67" t="s">
        <v>209</v>
      </c>
      <c r="B12" s="67" t="s">
        <v>265</v>
      </c>
      <c r="C12" s="67" t="s">
        <v>288</v>
      </c>
      <c r="D12" s="67" t="s">
        <v>289</v>
      </c>
      <c r="E12" s="67" t="s">
        <v>293</v>
      </c>
      <c r="F12" s="67" t="s">
        <v>269</v>
      </c>
      <c r="G12" s="42" t="s">
        <v>291</v>
      </c>
      <c r="H12" s="67" t="s">
        <v>278</v>
      </c>
      <c r="I12" s="67" t="s">
        <v>271</v>
      </c>
      <c r="J12" s="67" t="s">
        <v>294</v>
      </c>
    </row>
  </sheetData>
  <mergeCells count="4">
    <mergeCell ref="A2:J2"/>
    <mergeCell ref="A3:H3"/>
    <mergeCell ref="A7:A12"/>
    <mergeCell ref="B7:B12"/>
  </mergeCells>
  <pageMargins left="0.161111111111111" right="0" top="0.409027777777778" bottom="0.0152777777777778" header="0.5" footer="0.5"/>
  <pageSetup paperSize="9" scale="7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F5" sqref="F5"/>
    </sheetView>
  </sheetViews>
  <sheetFormatPr defaultColWidth="9.14166666666667" defaultRowHeight="14.25" customHeight="1" outlineLevelRow="7" outlineLevelCol="5"/>
  <cols>
    <col min="1" max="6" width="26.75" customWidth="1"/>
  </cols>
  <sheetData>
    <row r="1" ht="15.75" customHeight="1" spans="2:6">
      <c r="B1" s="130"/>
      <c r="F1" s="131" t="s">
        <v>295</v>
      </c>
    </row>
    <row r="2" ht="28.5" customHeight="1" spans="1:6">
      <c r="A2" s="31" t="s">
        <v>296</v>
      </c>
      <c r="B2" s="31"/>
      <c r="C2" s="31"/>
      <c r="D2" s="31"/>
      <c r="E2" s="31"/>
      <c r="F2" s="31"/>
    </row>
    <row r="3" ht="15" customHeight="1" spans="1:6">
      <c r="A3" s="132" t="str">
        <f>"单位名称："&amp;"玉溪市中山医院（玉溪市人民医院抚仙湖院区）"</f>
        <v>单位名称：玉溪市中山医院（玉溪市人民医院抚仙湖院区）</v>
      </c>
      <c r="B3" s="133"/>
      <c r="C3" s="133"/>
      <c r="D3" s="73"/>
      <c r="E3" s="73"/>
      <c r="F3" s="134" t="s">
        <v>297</v>
      </c>
    </row>
    <row r="4" ht="18.75" customHeight="1" spans="1:6">
      <c r="A4" s="33" t="s">
        <v>123</v>
      </c>
      <c r="B4" s="33" t="s">
        <v>67</v>
      </c>
      <c r="C4" s="33" t="s">
        <v>68</v>
      </c>
      <c r="D4" s="34" t="s">
        <v>298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5"/>
      <c r="F7" s="135"/>
    </row>
    <row r="8" ht="17.25" customHeight="1" spans="1:6">
      <c r="A8" s="136" t="s">
        <v>252</v>
      </c>
      <c r="B8" s="137"/>
      <c r="C8" s="137" t="s">
        <v>252</v>
      </c>
      <c r="D8" s="135"/>
      <c r="E8" s="135"/>
      <c r="F8" s="135"/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161111111111111" right="0" top="0.409027777777778" bottom="0.0152777777777778" header="0.5" footer="0.5"/>
  <pageSetup paperSize="9" scale="92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R6" sqref="R6"/>
    </sheetView>
  </sheetViews>
  <sheetFormatPr defaultColWidth="9.14166666666667" defaultRowHeight="14.25" customHeight="1"/>
  <cols>
    <col min="1" max="1" width="11.125" customWidth="1"/>
    <col min="2" max="2" width="9.625" customWidth="1"/>
    <col min="3" max="3" width="10.375" customWidth="1"/>
    <col min="4" max="4" width="7.70833333333333" customWidth="1"/>
    <col min="5" max="5" width="10.2833333333333" customWidth="1"/>
    <col min="6" max="6" width="11.875" customWidth="1"/>
    <col min="7" max="7" width="8.5" customWidth="1"/>
    <col min="8" max="8" width="12" customWidth="1"/>
    <col min="9" max="9" width="10.875" customWidth="1"/>
    <col min="10" max="10" width="11.125" customWidth="1"/>
    <col min="11" max="11" width="10.625" customWidth="1"/>
    <col min="12" max="12" width="7.75" customWidth="1"/>
    <col min="13" max="13" width="8.875" customWidth="1"/>
    <col min="14" max="14" width="10.625" customWidth="1"/>
    <col min="15" max="15" width="8.375" customWidth="1"/>
    <col min="16" max="16" width="10.375" customWidth="1"/>
    <col min="17" max="17" width="9" customWidth="1"/>
  </cols>
  <sheetData>
    <row r="1" ht="13.5" customHeight="1" spans="1:17">
      <c r="A1" s="29" t="s">
        <v>299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300</v>
      </c>
      <c r="B2" s="31"/>
      <c r="C2" s="31"/>
      <c r="D2" s="31"/>
      <c r="E2" s="31"/>
      <c r="F2" s="31"/>
      <c r="G2" s="31"/>
      <c r="H2" s="31"/>
      <c r="I2" s="31"/>
      <c r="J2" s="31"/>
      <c r="K2" s="100"/>
      <c r="L2" s="31"/>
      <c r="M2" s="31"/>
      <c r="N2" s="31"/>
      <c r="O2" s="100"/>
      <c r="P2" s="100"/>
      <c r="Q2" s="31"/>
    </row>
    <row r="3" ht="18.75" customHeight="1" spans="1:17">
      <c r="A3" s="109" t="str">
        <f>"单位名称："&amp;"玉溪市中山医院（玉溪市人民医院抚仙湖院区）"</f>
        <v>单位名称：玉溪市中山医院（玉溪市人民医院抚仙湖院区）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3" t="s">
        <v>301</v>
      </c>
      <c r="B4" s="110" t="s">
        <v>302</v>
      </c>
      <c r="C4" s="110" t="s">
        <v>303</v>
      </c>
      <c r="D4" s="110" t="s">
        <v>304</v>
      </c>
      <c r="E4" s="110" t="s">
        <v>305</v>
      </c>
      <c r="F4" s="110" t="s">
        <v>306</v>
      </c>
      <c r="G4" s="111" t="s">
        <v>130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6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307</v>
      </c>
      <c r="J5" s="112" t="s">
        <v>308</v>
      </c>
      <c r="K5" s="122" t="s">
        <v>309</v>
      </c>
      <c r="L5" s="123" t="s">
        <v>310</v>
      </c>
      <c r="M5" s="123"/>
      <c r="N5" s="123"/>
      <c r="O5" s="124"/>
      <c r="P5" s="125"/>
      <c r="Q5" s="113"/>
    </row>
    <row r="6" ht="54" customHeight="1" spans="1:17">
      <c r="A6" s="39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137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/>
      <c r="B8" s="94"/>
      <c r="C8" s="94"/>
      <c r="D8" s="94"/>
      <c r="E8" s="116"/>
      <c r="F8" s="11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3"/>
      <c r="B9" s="94"/>
      <c r="C9" s="94"/>
      <c r="D9" s="118"/>
      <c r="E9" s="119"/>
      <c r="F9" s="2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5" t="s">
        <v>252</v>
      </c>
      <c r="B10" s="96"/>
      <c r="C10" s="96"/>
      <c r="D10" s="96"/>
      <c r="E10" s="116"/>
      <c r="F10" s="11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6527777777778" right="0" top="0.60625" bottom="0.2125" header="0.5" footer="0.5"/>
  <pageSetup paperSize="9" scale="87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D4" sqref="D4:N4"/>
    </sheetView>
  </sheetViews>
  <sheetFormatPr defaultColWidth="9.14166666666667" defaultRowHeight="14.25" customHeight="1"/>
  <cols>
    <col min="1" max="1" width="9.875" customWidth="1"/>
    <col min="2" max="2" width="17.375" customWidth="1"/>
    <col min="3" max="3" width="17.5" customWidth="1"/>
    <col min="4" max="4" width="9.125" customWidth="1"/>
    <col min="5" max="5" width="12.25" customWidth="1"/>
    <col min="6" max="6" width="8.625" customWidth="1"/>
    <col min="7" max="7" width="13.5" customWidth="1"/>
    <col min="8" max="8" width="13.25" customWidth="1"/>
    <col min="9" max="10" width="8.75" customWidth="1"/>
    <col min="11" max="11" width="9.5" customWidth="1"/>
    <col min="12" max="12" width="13.625" customWidth="1"/>
    <col min="13" max="13" width="12" customWidth="1"/>
    <col min="14" max="14" width="10.5" customWidth="1"/>
  </cols>
  <sheetData>
    <row r="1" ht="13.5" customHeight="1" spans="1:14">
      <c r="A1" s="78" t="s">
        <v>311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312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"单位名称："&amp;"玉溪市中山医院（玉溪市人民医院抚仙湖院区）"</f>
        <v>单位名称：玉溪市中山医院（玉溪市人民医院抚仙湖院区）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301</v>
      </c>
      <c r="B4" s="84" t="s">
        <v>313</v>
      </c>
      <c r="C4" s="84" t="s">
        <v>314</v>
      </c>
      <c r="D4" s="85" t="s">
        <v>130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307</v>
      </c>
      <c r="G5" s="88" t="s">
        <v>308</v>
      </c>
      <c r="H5" s="89" t="s">
        <v>309</v>
      </c>
      <c r="I5" s="105" t="s">
        <v>310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137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3"/>
      <c r="B9" s="94"/>
      <c r="C9" s="9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5" t="s">
        <v>252</v>
      </c>
      <c r="B10" s="96"/>
      <c r="C10" s="97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161111111111111" right="0" top="0.2125" bottom="0.2125" header="0.5" footer="0.5"/>
  <pageSetup paperSize="9" scale="8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S9" sqref="S9"/>
    </sheetView>
  </sheetViews>
  <sheetFormatPr defaultColWidth="9.14166666666667" defaultRowHeight="14.25" customHeight="1"/>
  <cols>
    <col min="1" max="1" width="23.125" customWidth="1"/>
    <col min="2" max="2" width="9" customWidth="1"/>
    <col min="3" max="3" width="11.25" customWidth="1"/>
    <col min="4" max="4" width="9.875" customWidth="1"/>
    <col min="5" max="5" width="9.375" customWidth="1"/>
    <col min="6" max="6" width="8.5" customWidth="1"/>
    <col min="7" max="7" width="8.375" customWidth="1"/>
    <col min="8" max="8" width="9.125" customWidth="1"/>
    <col min="9" max="9" width="9" customWidth="1"/>
    <col min="10" max="10" width="8.25" customWidth="1"/>
    <col min="11" max="12" width="9.625" customWidth="1"/>
    <col min="13" max="13" width="9.5" customWidth="1"/>
    <col min="14" max="14" width="9.625" customWidth="1"/>
  </cols>
  <sheetData>
    <row r="1" ht="13.5" customHeight="1" spans="1:14">
      <c r="A1" s="29" t="s">
        <v>315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316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"单位名称："&amp;"玉溪市中山医院（玉溪市人民医院抚仙湖院区）"</f>
        <v>单位名称：玉溪市中山医院（玉溪市人民医院抚仙湖院区）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4" t="s">
        <v>317</v>
      </c>
      <c r="B4" s="50" t="s">
        <v>130</v>
      </c>
      <c r="C4" s="51"/>
      <c r="D4" s="51"/>
      <c r="E4" s="50" t="s">
        <v>318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30</v>
      </c>
      <c r="C5" s="33" t="s">
        <v>33</v>
      </c>
      <c r="D5" s="76" t="s">
        <v>319</v>
      </c>
      <c r="E5" s="41" t="s">
        <v>320</v>
      </c>
      <c r="F5" s="41" t="s">
        <v>321</v>
      </c>
      <c r="G5" s="41" t="s">
        <v>322</v>
      </c>
      <c r="H5" s="41" t="s">
        <v>323</v>
      </c>
      <c r="I5" s="41" t="s">
        <v>324</v>
      </c>
      <c r="J5" s="41" t="s">
        <v>325</v>
      </c>
      <c r="K5" s="41" t="s">
        <v>326</v>
      </c>
      <c r="L5" s="41" t="s">
        <v>327</v>
      </c>
      <c r="M5" s="41" t="s">
        <v>328</v>
      </c>
      <c r="N5" s="41" t="s">
        <v>329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</sheetData>
  <mergeCells count="6">
    <mergeCell ref="A1:N1"/>
    <mergeCell ref="A2:N2"/>
    <mergeCell ref="A3:I3"/>
    <mergeCell ref="B4:D4"/>
    <mergeCell ref="E4:N4"/>
    <mergeCell ref="A4:A5"/>
  </mergeCells>
  <pageMargins left="0.161111111111111" right="0" top="0.409027777777778" bottom="0.015277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E5" sqref="E5"/>
    </sheetView>
  </sheetViews>
  <sheetFormatPr defaultColWidth="9.14166666666667" defaultRowHeight="12" customHeight="1" outlineLevelRow="6"/>
  <cols>
    <col min="1" max="1" width="25.75" customWidth="1"/>
    <col min="2" max="2" width="16.75" customWidth="1"/>
    <col min="3" max="3" width="15.375" customWidth="1"/>
    <col min="4" max="4" width="14.125" customWidth="1"/>
    <col min="5" max="5" width="13.75" customWidth="1"/>
    <col min="6" max="6" width="11.2833333333333" customWidth="1"/>
    <col min="7" max="7" width="10.3166666666667" customWidth="1"/>
    <col min="8" max="8" width="9.31666666666667" customWidth="1"/>
    <col min="9" max="9" width="12.25" customWidth="1"/>
    <col min="10" max="10" width="12.625" customWidth="1"/>
  </cols>
  <sheetData>
    <row r="1" customHeight="1" spans="1:10">
      <c r="A1" s="29" t="s">
        <v>330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331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"单位名称："&amp;"玉溪市中山医院（玉溪市人民医院抚仙湖院区）"</f>
        <v>单位名称：玉溪市中山医院（玉溪市人民医院抚仙湖院区）</v>
      </c>
    </row>
    <row r="4" ht="14.25" customHeight="1" spans="1:10">
      <c r="A4" s="66" t="s">
        <v>255</v>
      </c>
      <c r="B4" s="66" t="s">
        <v>256</v>
      </c>
      <c r="C4" s="66" t="s">
        <v>257</v>
      </c>
      <c r="D4" s="66" t="s">
        <v>258</v>
      </c>
      <c r="E4" s="66" t="s">
        <v>259</v>
      </c>
      <c r="F4" s="53" t="s">
        <v>260</v>
      </c>
      <c r="G4" s="66" t="s">
        <v>261</v>
      </c>
      <c r="H4" s="53" t="s">
        <v>262</v>
      </c>
      <c r="I4" s="53" t="s">
        <v>263</v>
      </c>
      <c r="J4" s="66" t="s">
        <v>264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</sheetData>
  <mergeCells count="3">
    <mergeCell ref="A1:J1"/>
    <mergeCell ref="A2:J2"/>
    <mergeCell ref="A3:H3"/>
  </mergeCells>
  <pageMargins left="0.393055555555556" right="0" top="0.60625" bottom="0.60625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40"/>
  <sheetViews>
    <sheetView showZeros="0" workbookViewId="0">
      <selection activeCell="B4" sqref="B$1:B$1048576"/>
    </sheetView>
  </sheetViews>
  <sheetFormatPr defaultColWidth="8.85" defaultRowHeight="15" customHeight="1" outlineLevelCol="7"/>
  <cols>
    <col min="1" max="1" width="36.0333333333333" customWidth="1"/>
    <col min="2" max="2" width="16" customWidth="1"/>
    <col min="3" max="3" width="36.5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332</v>
      </c>
      <c r="B1" s="54"/>
      <c r="C1" s="54"/>
      <c r="D1" s="54"/>
      <c r="E1" s="54"/>
      <c r="F1" s="54"/>
      <c r="G1" s="54"/>
      <c r="H1" s="54" t="s">
        <v>332</v>
      </c>
    </row>
    <row r="2" ht="28.5" customHeight="1" spans="1:8">
      <c r="A2" s="55" t="s">
        <v>333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"单位名称："&amp;"玉溪市中山医院（玉溪市人民医院抚仙湖院区）"</f>
        <v>单位名称：玉溪市中山医院（玉溪市人民医院抚仙湖院区）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123</v>
      </c>
      <c r="B4" s="57" t="s">
        <v>334</v>
      </c>
      <c r="C4" s="57" t="s">
        <v>335</v>
      </c>
      <c r="D4" s="57" t="s">
        <v>336</v>
      </c>
      <c r="E4" s="57" t="s">
        <v>337</v>
      </c>
      <c r="F4" s="57" t="s">
        <v>338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305</v>
      </c>
      <c r="G5" s="57" t="s">
        <v>339</v>
      </c>
      <c r="H5" s="57" t="s">
        <v>340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 t="s">
        <v>64</v>
      </c>
      <c r="B7" s="59" t="s">
        <v>341</v>
      </c>
      <c r="C7" s="59" t="s">
        <v>342</v>
      </c>
      <c r="D7" s="59" t="s">
        <v>343</v>
      </c>
      <c r="E7" s="60" t="s">
        <v>344</v>
      </c>
      <c r="F7" s="61">
        <v>1</v>
      </c>
      <c r="G7" s="62">
        <v>1500000</v>
      </c>
      <c r="H7" s="62">
        <v>1500000</v>
      </c>
    </row>
    <row r="8" ht="18" customHeight="1" spans="1:8">
      <c r="A8" s="59" t="s">
        <v>64</v>
      </c>
      <c r="B8" s="59" t="s">
        <v>341</v>
      </c>
      <c r="C8" s="59" t="s">
        <v>345</v>
      </c>
      <c r="D8" s="59" t="s">
        <v>346</v>
      </c>
      <c r="E8" s="60" t="s">
        <v>344</v>
      </c>
      <c r="F8" s="61">
        <v>20</v>
      </c>
      <c r="G8" s="62">
        <v>1100</v>
      </c>
      <c r="H8" s="62">
        <v>22000</v>
      </c>
    </row>
    <row r="9" ht="18" customHeight="1" spans="1:8">
      <c r="A9" s="59" t="s">
        <v>64</v>
      </c>
      <c r="B9" s="59" t="s">
        <v>341</v>
      </c>
      <c r="C9" s="59" t="s">
        <v>347</v>
      </c>
      <c r="D9" s="59" t="s">
        <v>348</v>
      </c>
      <c r="E9" s="60" t="s">
        <v>349</v>
      </c>
      <c r="F9" s="61">
        <v>1</v>
      </c>
      <c r="G9" s="62">
        <v>180000</v>
      </c>
      <c r="H9" s="62">
        <v>180000</v>
      </c>
    </row>
    <row r="10" ht="18" customHeight="1" spans="1:8">
      <c r="A10" s="59" t="s">
        <v>64</v>
      </c>
      <c r="B10" s="59" t="s">
        <v>341</v>
      </c>
      <c r="C10" s="59" t="s">
        <v>350</v>
      </c>
      <c r="D10" s="59" t="s">
        <v>351</v>
      </c>
      <c r="E10" s="60" t="s">
        <v>349</v>
      </c>
      <c r="F10" s="61">
        <v>2</v>
      </c>
      <c r="G10" s="62">
        <v>30000</v>
      </c>
      <c r="H10" s="62">
        <v>60000</v>
      </c>
    </row>
    <row r="11" ht="18" customHeight="1" spans="1:8">
      <c r="A11" s="59" t="s">
        <v>64</v>
      </c>
      <c r="B11" s="59" t="s">
        <v>341</v>
      </c>
      <c r="C11" s="59" t="s">
        <v>350</v>
      </c>
      <c r="D11" s="59" t="s">
        <v>352</v>
      </c>
      <c r="E11" s="60" t="s">
        <v>349</v>
      </c>
      <c r="F11" s="61">
        <v>1</v>
      </c>
      <c r="G11" s="62">
        <v>160000</v>
      </c>
      <c r="H11" s="62">
        <v>160000</v>
      </c>
    </row>
    <row r="12" ht="18" customHeight="1" spans="1:8">
      <c r="A12" s="59" t="s">
        <v>64</v>
      </c>
      <c r="B12" s="59" t="s">
        <v>341</v>
      </c>
      <c r="C12" s="59" t="s">
        <v>350</v>
      </c>
      <c r="D12" s="59" t="s">
        <v>353</v>
      </c>
      <c r="E12" s="60" t="s">
        <v>349</v>
      </c>
      <c r="F12" s="61">
        <v>3</v>
      </c>
      <c r="G12" s="62">
        <v>367000</v>
      </c>
      <c r="H12" s="62">
        <v>1101000</v>
      </c>
    </row>
    <row r="13" ht="18" customHeight="1" spans="1:8">
      <c r="A13" s="59" t="s">
        <v>64</v>
      </c>
      <c r="B13" s="59" t="s">
        <v>341</v>
      </c>
      <c r="C13" s="59" t="s">
        <v>354</v>
      </c>
      <c r="D13" s="59" t="s">
        <v>355</v>
      </c>
      <c r="E13" s="60" t="s">
        <v>349</v>
      </c>
      <c r="F13" s="61">
        <v>1</v>
      </c>
      <c r="G13" s="62">
        <v>45000</v>
      </c>
      <c r="H13" s="62">
        <v>45000</v>
      </c>
    </row>
    <row r="14" ht="18" customHeight="1" spans="1:8">
      <c r="A14" s="59" t="s">
        <v>64</v>
      </c>
      <c r="B14" s="59" t="s">
        <v>341</v>
      </c>
      <c r="C14" s="59" t="s">
        <v>356</v>
      </c>
      <c r="D14" s="59" t="s">
        <v>357</v>
      </c>
      <c r="E14" s="60" t="s">
        <v>349</v>
      </c>
      <c r="F14" s="61">
        <v>1</v>
      </c>
      <c r="G14" s="62">
        <v>2600</v>
      </c>
      <c r="H14" s="62">
        <v>2600</v>
      </c>
    </row>
    <row r="15" ht="18" customHeight="1" spans="1:8">
      <c r="A15" s="59" t="s">
        <v>64</v>
      </c>
      <c r="B15" s="59" t="s">
        <v>341</v>
      </c>
      <c r="C15" s="59" t="s">
        <v>358</v>
      </c>
      <c r="D15" s="59" t="s">
        <v>359</v>
      </c>
      <c r="E15" s="60" t="s">
        <v>349</v>
      </c>
      <c r="F15" s="61">
        <v>9</v>
      </c>
      <c r="G15" s="62">
        <v>2600</v>
      </c>
      <c r="H15" s="62">
        <v>23400</v>
      </c>
    </row>
    <row r="16" ht="18" customHeight="1" spans="1:8">
      <c r="A16" s="59" t="s">
        <v>64</v>
      </c>
      <c r="B16" s="59" t="s">
        <v>341</v>
      </c>
      <c r="C16" s="59" t="s">
        <v>347</v>
      </c>
      <c r="D16" s="59" t="s">
        <v>360</v>
      </c>
      <c r="E16" s="60" t="s">
        <v>349</v>
      </c>
      <c r="F16" s="61">
        <v>20</v>
      </c>
      <c r="G16" s="62">
        <v>3000</v>
      </c>
      <c r="H16" s="62">
        <v>60000</v>
      </c>
    </row>
    <row r="17" ht="18" customHeight="1" spans="1:8">
      <c r="A17" s="59" t="s">
        <v>64</v>
      </c>
      <c r="B17" s="59" t="s">
        <v>341</v>
      </c>
      <c r="C17" s="59" t="s">
        <v>361</v>
      </c>
      <c r="D17" s="59" t="s">
        <v>362</v>
      </c>
      <c r="E17" s="60" t="s">
        <v>349</v>
      </c>
      <c r="F17" s="61">
        <v>1</v>
      </c>
      <c r="G17" s="62">
        <v>40000</v>
      </c>
      <c r="H17" s="62">
        <v>40000</v>
      </c>
    </row>
    <row r="18" ht="18" customHeight="1" spans="1:8">
      <c r="A18" s="59" t="s">
        <v>64</v>
      </c>
      <c r="B18" s="59" t="s">
        <v>341</v>
      </c>
      <c r="C18" s="59" t="s">
        <v>350</v>
      </c>
      <c r="D18" s="59" t="s">
        <v>363</v>
      </c>
      <c r="E18" s="60" t="s">
        <v>349</v>
      </c>
      <c r="F18" s="61">
        <v>2</v>
      </c>
      <c r="G18" s="62">
        <v>6000</v>
      </c>
      <c r="H18" s="62">
        <v>12000</v>
      </c>
    </row>
    <row r="19" ht="18" customHeight="1" spans="1:8">
      <c r="A19" s="59" t="s">
        <v>64</v>
      </c>
      <c r="B19" s="59" t="s">
        <v>341</v>
      </c>
      <c r="C19" s="59" t="s">
        <v>364</v>
      </c>
      <c r="D19" s="59" t="s">
        <v>365</v>
      </c>
      <c r="E19" s="60" t="s">
        <v>349</v>
      </c>
      <c r="F19" s="61">
        <v>2</v>
      </c>
      <c r="G19" s="62">
        <v>40000</v>
      </c>
      <c r="H19" s="62">
        <v>80000</v>
      </c>
    </row>
    <row r="20" ht="18" customHeight="1" spans="1:8">
      <c r="A20" s="59" t="s">
        <v>64</v>
      </c>
      <c r="B20" s="59" t="s">
        <v>341</v>
      </c>
      <c r="C20" s="59" t="s">
        <v>347</v>
      </c>
      <c r="D20" s="59" t="s">
        <v>366</v>
      </c>
      <c r="E20" s="60" t="s">
        <v>349</v>
      </c>
      <c r="F20" s="61">
        <v>1</v>
      </c>
      <c r="G20" s="62">
        <v>100000</v>
      </c>
      <c r="H20" s="62">
        <v>100000</v>
      </c>
    </row>
    <row r="21" ht="18" customHeight="1" spans="1:8">
      <c r="A21" s="59" t="s">
        <v>64</v>
      </c>
      <c r="B21" s="59" t="s">
        <v>341</v>
      </c>
      <c r="C21" s="59" t="s">
        <v>350</v>
      </c>
      <c r="D21" s="59" t="s">
        <v>367</v>
      </c>
      <c r="E21" s="60" t="s">
        <v>349</v>
      </c>
      <c r="F21" s="61">
        <v>2</v>
      </c>
      <c r="G21" s="62">
        <v>3500</v>
      </c>
      <c r="H21" s="62">
        <v>7000</v>
      </c>
    </row>
    <row r="22" ht="18" customHeight="1" spans="1:8">
      <c r="A22" s="59" t="s">
        <v>64</v>
      </c>
      <c r="B22" s="59" t="s">
        <v>341</v>
      </c>
      <c r="C22" s="59" t="s">
        <v>350</v>
      </c>
      <c r="D22" s="59" t="s">
        <v>368</v>
      </c>
      <c r="E22" s="60" t="s">
        <v>349</v>
      </c>
      <c r="F22" s="61">
        <v>2</v>
      </c>
      <c r="G22" s="62">
        <v>28000</v>
      </c>
      <c r="H22" s="62">
        <v>56000</v>
      </c>
    </row>
    <row r="23" ht="18" customHeight="1" spans="1:8">
      <c r="A23" s="59" t="s">
        <v>64</v>
      </c>
      <c r="B23" s="59" t="s">
        <v>341</v>
      </c>
      <c r="C23" s="59" t="s">
        <v>350</v>
      </c>
      <c r="D23" s="59" t="s">
        <v>369</v>
      </c>
      <c r="E23" s="60" t="s">
        <v>344</v>
      </c>
      <c r="F23" s="61">
        <v>1</v>
      </c>
      <c r="G23" s="62">
        <v>45000</v>
      </c>
      <c r="H23" s="62">
        <v>45000</v>
      </c>
    </row>
    <row r="24" ht="18" customHeight="1" spans="1:8">
      <c r="A24" s="59" t="s">
        <v>64</v>
      </c>
      <c r="B24" s="59" t="s">
        <v>341</v>
      </c>
      <c r="C24" s="59" t="s">
        <v>350</v>
      </c>
      <c r="D24" s="59" t="s">
        <v>370</v>
      </c>
      <c r="E24" s="60" t="s">
        <v>349</v>
      </c>
      <c r="F24" s="61">
        <v>2</v>
      </c>
      <c r="G24" s="62">
        <v>30000</v>
      </c>
      <c r="H24" s="62">
        <v>60000</v>
      </c>
    </row>
    <row r="25" ht="18" customHeight="1" spans="1:8">
      <c r="A25" s="59" t="s">
        <v>64</v>
      </c>
      <c r="B25" s="59" t="s">
        <v>341</v>
      </c>
      <c r="C25" s="59" t="s">
        <v>371</v>
      </c>
      <c r="D25" s="59" t="s">
        <v>372</v>
      </c>
      <c r="E25" s="60" t="s">
        <v>349</v>
      </c>
      <c r="F25" s="61">
        <v>1</v>
      </c>
      <c r="G25" s="62">
        <v>200000</v>
      </c>
      <c r="H25" s="62">
        <v>200000</v>
      </c>
    </row>
    <row r="26" ht="18" customHeight="1" spans="1:8">
      <c r="A26" s="59" t="s">
        <v>64</v>
      </c>
      <c r="B26" s="59" t="s">
        <v>341</v>
      </c>
      <c r="C26" s="59" t="s">
        <v>354</v>
      </c>
      <c r="D26" s="59" t="s">
        <v>373</v>
      </c>
      <c r="E26" s="60" t="s">
        <v>349</v>
      </c>
      <c r="F26" s="61">
        <v>1</v>
      </c>
      <c r="G26" s="62">
        <v>4800</v>
      </c>
      <c r="H26" s="62">
        <v>4800</v>
      </c>
    </row>
    <row r="27" ht="18" customHeight="1" spans="1:8">
      <c r="A27" s="59" t="s">
        <v>64</v>
      </c>
      <c r="B27" s="59" t="s">
        <v>341</v>
      </c>
      <c r="C27" s="59" t="s">
        <v>364</v>
      </c>
      <c r="D27" s="59" t="s">
        <v>374</v>
      </c>
      <c r="E27" s="60" t="s">
        <v>349</v>
      </c>
      <c r="F27" s="61">
        <v>2</v>
      </c>
      <c r="G27" s="62">
        <v>40000</v>
      </c>
      <c r="H27" s="62">
        <v>80000</v>
      </c>
    </row>
    <row r="28" ht="18" customHeight="1" spans="1:8">
      <c r="A28" s="59" t="s">
        <v>64</v>
      </c>
      <c r="B28" s="59" t="s">
        <v>341</v>
      </c>
      <c r="C28" s="59" t="s">
        <v>364</v>
      </c>
      <c r="D28" s="59" t="s">
        <v>375</v>
      </c>
      <c r="E28" s="60" t="s">
        <v>344</v>
      </c>
      <c r="F28" s="61">
        <v>1</v>
      </c>
      <c r="G28" s="62">
        <v>145000</v>
      </c>
      <c r="H28" s="62">
        <v>145000</v>
      </c>
    </row>
    <row r="29" ht="18" customHeight="1" spans="1:8">
      <c r="A29" s="59" t="s">
        <v>64</v>
      </c>
      <c r="B29" s="59" t="s">
        <v>341</v>
      </c>
      <c r="C29" s="59" t="s">
        <v>364</v>
      </c>
      <c r="D29" s="59" t="s">
        <v>376</v>
      </c>
      <c r="E29" s="60" t="s">
        <v>344</v>
      </c>
      <c r="F29" s="61">
        <v>1</v>
      </c>
      <c r="G29" s="62">
        <v>150000</v>
      </c>
      <c r="H29" s="62">
        <v>150000</v>
      </c>
    </row>
    <row r="30" ht="18" customHeight="1" spans="1:8">
      <c r="A30" s="59" t="s">
        <v>64</v>
      </c>
      <c r="B30" s="59" t="s">
        <v>341</v>
      </c>
      <c r="C30" s="59" t="s">
        <v>350</v>
      </c>
      <c r="D30" s="59" t="s">
        <v>377</v>
      </c>
      <c r="E30" s="60" t="s">
        <v>344</v>
      </c>
      <c r="F30" s="61">
        <v>1</v>
      </c>
      <c r="G30" s="62">
        <v>400000</v>
      </c>
      <c r="H30" s="62">
        <v>400000</v>
      </c>
    </row>
    <row r="31" ht="18" customHeight="1" spans="1:8">
      <c r="A31" s="59" t="s">
        <v>64</v>
      </c>
      <c r="B31" s="59" t="s">
        <v>341</v>
      </c>
      <c r="C31" s="59" t="s">
        <v>378</v>
      </c>
      <c r="D31" s="59" t="s">
        <v>379</v>
      </c>
      <c r="E31" s="60" t="s">
        <v>349</v>
      </c>
      <c r="F31" s="61">
        <v>2</v>
      </c>
      <c r="G31" s="62">
        <v>85500</v>
      </c>
      <c r="H31" s="62">
        <v>171000</v>
      </c>
    </row>
    <row r="32" ht="18" customHeight="1" spans="1:8">
      <c r="A32" s="59" t="s">
        <v>64</v>
      </c>
      <c r="B32" s="59" t="s">
        <v>341</v>
      </c>
      <c r="C32" s="59" t="s">
        <v>364</v>
      </c>
      <c r="D32" s="59" t="s">
        <v>380</v>
      </c>
      <c r="E32" s="60" t="s">
        <v>344</v>
      </c>
      <c r="F32" s="61">
        <v>1</v>
      </c>
      <c r="G32" s="62">
        <v>120000</v>
      </c>
      <c r="H32" s="62">
        <v>120000</v>
      </c>
    </row>
    <row r="33" ht="18" customHeight="1" spans="1:8">
      <c r="A33" s="59" t="s">
        <v>64</v>
      </c>
      <c r="B33" s="59" t="s">
        <v>341</v>
      </c>
      <c r="C33" s="59" t="s">
        <v>364</v>
      </c>
      <c r="D33" s="59" t="s">
        <v>381</v>
      </c>
      <c r="E33" s="60" t="s">
        <v>344</v>
      </c>
      <c r="F33" s="61">
        <v>1</v>
      </c>
      <c r="G33" s="62">
        <v>145000</v>
      </c>
      <c r="H33" s="62">
        <v>145000</v>
      </c>
    </row>
    <row r="34" ht="18" customHeight="1" spans="1:8">
      <c r="A34" s="59" t="s">
        <v>64</v>
      </c>
      <c r="B34" s="59" t="s">
        <v>341</v>
      </c>
      <c r="C34" s="59" t="s">
        <v>354</v>
      </c>
      <c r="D34" s="59" t="s">
        <v>365</v>
      </c>
      <c r="E34" s="60" t="s">
        <v>349</v>
      </c>
      <c r="F34" s="61">
        <v>2</v>
      </c>
      <c r="G34" s="62">
        <v>40000</v>
      </c>
      <c r="H34" s="62">
        <v>80000</v>
      </c>
    </row>
    <row r="35" ht="18" customHeight="1" spans="1:8">
      <c r="A35" s="59" t="s">
        <v>64</v>
      </c>
      <c r="B35" s="59" t="s">
        <v>341</v>
      </c>
      <c r="C35" s="59" t="s">
        <v>382</v>
      </c>
      <c r="D35" s="59" t="s">
        <v>383</v>
      </c>
      <c r="E35" s="60" t="s">
        <v>349</v>
      </c>
      <c r="F35" s="61">
        <v>1</v>
      </c>
      <c r="G35" s="62">
        <v>28400</v>
      </c>
      <c r="H35" s="62">
        <v>28400</v>
      </c>
    </row>
    <row r="36" ht="18" customHeight="1" spans="1:8">
      <c r="A36" s="59" t="s">
        <v>64</v>
      </c>
      <c r="B36" s="59" t="s">
        <v>341</v>
      </c>
      <c r="C36" s="59" t="s">
        <v>364</v>
      </c>
      <c r="D36" s="59" t="s">
        <v>384</v>
      </c>
      <c r="E36" s="60" t="s">
        <v>344</v>
      </c>
      <c r="F36" s="61">
        <v>1</v>
      </c>
      <c r="G36" s="62">
        <v>49800</v>
      </c>
      <c r="H36" s="62">
        <v>49800</v>
      </c>
    </row>
    <row r="37" ht="18" customHeight="1" spans="1:8">
      <c r="A37" s="59" t="s">
        <v>64</v>
      </c>
      <c r="B37" s="59" t="s">
        <v>341</v>
      </c>
      <c r="C37" s="59" t="s">
        <v>356</v>
      </c>
      <c r="D37" s="59" t="s">
        <v>357</v>
      </c>
      <c r="E37" s="60" t="s">
        <v>349</v>
      </c>
      <c r="F37" s="61">
        <v>20</v>
      </c>
      <c r="G37" s="62">
        <v>3000</v>
      </c>
      <c r="H37" s="62">
        <v>60000</v>
      </c>
    </row>
    <row r="38" ht="18" customHeight="1" spans="1:8">
      <c r="A38" s="59" t="s">
        <v>64</v>
      </c>
      <c r="B38" s="59" t="s">
        <v>341</v>
      </c>
      <c r="C38" s="59" t="s">
        <v>385</v>
      </c>
      <c r="D38" s="59" t="s">
        <v>386</v>
      </c>
      <c r="E38" s="60" t="s">
        <v>349</v>
      </c>
      <c r="F38" s="61">
        <v>15</v>
      </c>
      <c r="G38" s="62">
        <v>1000</v>
      </c>
      <c r="H38" s="62">
        <v>15000</v>
      </c>
    </row>
    <row r="39" ht="18" customHeight="1" spans="1:8">
      <c r="A39" s="59" t="s">
        <v>64</v>
      </c>
      <c r="B39" s="59" t="s">
        <v>387</v>
      </c>
      <c r="C39" s="59" t="s">
        <v>388</v>
      </c>
      <c r="D39" s="59" t="s">
        <v>389</v>
      </c>
      <c r="E39" s="60" t="s">
        <v>344</v>
      </c>
      <c r="F39" s="61">
        <v>5</v>
      </c>
      <c r="G39" s="62">
        <v>50000</v>
      </c>
      <c r="H39" s="62">
        <v>250000</v>
      </c>
    </row>
    <row r="40" ht="18" customHeight="1" spans="1:8">
      <c r="A40" s="60" t="s">
        <v>30</v>
      </c>
      <c r="B40" s="60"/>
      <c r="C40" s="60"/>
      <c r="D40" s="60"/>
      <c r="E40" s="60"/>
      <c r="F40" s="61">
        <v>127</v>
      </c>
      <c r="G40" s="62"/>
      <c r="H40" s="62">
        <v>5453000</v>
      </c>
    </row>
  </sheetData>
  <mergeCells count="10">
    <mergeCell ref="A1:H1"/>
    <mergeCell ref="A2:H2"/>
    <mergeCell ref="A3:H3"/>
    <mergeCell ref="F4:H4"/>
    <mergeCell ref="A40:E40"/>
    <mergeCell ref="A4:A5"/>
    <mergeCell ref="B4:B5"/>
    <mergeCell ref="C4:C5"/>
    <mergeCell ref="D4:D5"/>
    <mergeCell ref="E4:E5"/>
  </mergeCells>
  <pageMargins left="0.357638888888889" right="0" top="0.409027777777778" bottom="0.0152777777777778" header="0.5" footer="0.5"/>
  <pageSetup paperSize="1" scale="77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J11" sqref="J11"/>
    </sheetView>
  </sheetViews>
  <sheetFormatPr defaultColWidth="9.14166666666667" defaultRowHeight="14.25" customHeight="1"/>
  <cols>
    <col min="1" max="1" width="12.125" customWidth="1"/>
    <col min="2" max="2" width="18" customWidth="1"/>
    <col min="3" max="3" width="15.375" customWidth="1"/>
    <col min="4" max="4" width="12.375" customWidth="1"/>
    <col min="5" max="6" width="13.375" customWidth="1"/>
    <col min="7" max="7" width="12.375" customWidth="1"/>
    <col min="8" max="8" width="9" customWidth="1"/>
    <col min="9" max="9" width="14.5" customWidth="1"/>
    <col min="10" max="11" width="19.6" customWidth="1"/>
  </cols>
  <sheetData>
    <row r="1" ht="13.5" customHeight="1" spans="1:11">
      <c r="A1" s="29" t="s">
        <v>390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391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"单位名称："&amp;"玉溪市中山医院（玉溪市人民医院抚仙湖院区）"</f>
        <v>单位名称：玉溪市中山医院（玉溪市人民医院抚仙湖院区）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198</v>
      </c>
      <c r="B4" s="32" t="s">
        <v>125</v>
      </c>
      <c r="C4" s="32" t="s">
        <v>199</v>
      </c>
      <c r="D4" s="33" t="s">
        <v>126</v>
      </c>
      <c r="E4" s="33" t="s">
        <v>127</v>
      </c>
      <c r="F4" s="33" t="s">
        <v>128</v>
      </c>
      <c r="G4" s="33" t="s">
        <v>129</v>
      </c>
      <c r="H4" s="34" t="s">
        <v>30</v>
      </c>
      <c r="I4" s="50" t="s">
        <v>392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252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357638888888889" right="0" top="0.802777777777778" bottom="1" header="0.5" footer="0.5"/>
  <pageSetup paperSize="9" scale="91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I5" sqref="I5"/>
    </sheetView>
  </sheetViews>
  <sheetFormatPr defaultColWidth="9.14166666666667" defaultRowHeight="14.25" customHeight="1" outlineLevelCol="6"/>
  <cols>
    <col min="1" max="1" width="35.75" customWidth="1"/>
    <col min="2" max="2" width="15.5666666666667" customWidth="1"/>
    <col min="3" max="3" width="33.25" customWidth="1"/>
    <col min="4" max="4" width="9.7" customWidth="1"/>
    <col min="5" max="7" width="15.75" customWidth="1"/>
  </cols>
  <sheetData>
    <row r="1" ht="13.5" customHeight="1" spans="1:7">
      <c r="A1" s="1" t="s">
        <v>393</v>
      </c>
      <c r="B1" s="1"/>
      <c r="C1" s="1"/>
      <c r="D1" s="2"/>
      <c r="E1" s="1"/>
      <c r="F1" s="1"/>
      <c r="G1" s="3"/>
    </row>
    <row r="2" ht="27.75" customHeight="1" spans="1:7">
      <c r="A2" s="4" t="s">
        <v>394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"单位名称："&amp;"玉溪市中山医院（玉溪市人民医院抚仙湖院区）"</f>
        <v>单位名称：玉溪市中山医院（玉溪市人民医院抚仙湖院区）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199</v>
      </c>
      <c r="B4" s="9" t="s">
        <v>198</v>
      </c>
      <c r="C4" s="9" t="s">
        <v>125</v>
      </c>
      <c r="D4" s="10" t="s">
        <v>395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396</v>
      </c>
      <c r="F5" s="10" t="s">
        <v>397</v>
      </c>
      <c r="G5" s="10" t="s">
        <v>398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30</v>
      </c>
      <c r="B10" s="27" t="s">
        <v>399</v>
      </c>
      <c r="C10" s="27"/>
      <c r="D10" s="28"/>
      <c r="E10" s="24"/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357638888888889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释怀</cp:lastModifiedBy>
  <dcterms:created xsi:type="dcterms:W3CDTF">2025-02-17T09:20:32Z</dcterms:created>
  <dcterms:modified xsi:type="dcterms:W3CDTF">2025-02-17T10:28:17Z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A9538BDFECE64DE283EB39E028D4A1B3_12</vt:lpwstr>
  </property>
</Properties>
</file>