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60" firstSheet="10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<sst xmlns="http://schemas.openxmlformats.org/spreadsheetml/2006/main" count="993" uniqueCount="399">
  <si>
    <t>预算01-1表</t>
  </si>
  <si>
    <t>2025年财务收支预算总表部门</t>
  </si>
  <si>
    <t>单位：元</t>
  </si>
  <si>
    <t>收    入</t>
  </si>
  <si>
    <t>支    出</t>
  </si>
  <si>
    <t>项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</si>
  <si>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</si>
  <si>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</si>
  <si>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</si>
  <si>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</si>
  <si>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</si>
  <si>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</si>
  <si>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</si>
  <si>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</si>
  <si>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</si>
  <si>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</si>
  <si>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</si>
  <si>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</si>
  <si>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</si>
  <si>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</si>
  <si>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</si>
  <si>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</si>
  <si>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</si>
  <si>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</si>
  <si>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</si>
  <si>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</si>
  <si>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</si>
  <si>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</si>
  <si>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</si>
  <si>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</si>
  <si>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</si>
  <si>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</si>
  <si>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</si>
  <si>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</si>
  <si>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</si>
  <si>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</si>
  <si>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</si>
  <si>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</si>
  <si>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</si>
  <si>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</si>
  <si>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</si>
  <si>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</si>
  <si>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</si>
  <si>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</si>
  <si>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</si>
  <si>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</si>
  <si>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</si>
  <si>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</si>
  <si>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</si>
  <si>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</si>
  <si>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</si>
  <si>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</si>
  <si>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</si>
  <si>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</si>
  <si>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</si>
  <si>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</si>
  <si>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</si>
  <si>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</si>
  <si>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</si>
  <si>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</si>
  <si>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</si>
  <si>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</si>
  <si>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</si>
  <si>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129006</t>
  </si>
  <si>
    <t>玉溪市文化馆</t>
  </si>
  <si>
    <t>预算01-3表</t>
  </si>
  <si>
    <t>2025年部门支出预算表</t>
  </si>
  <si>
    <t>科目编码</t>
  </si>
  <si>
    <t>科目名称</t>
  </si>
  <si>
    <t>财政专户管理的支出</t>
  </si>
  <si>
    <t>单位自有资金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</si>
  <si>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</si>
  <si>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</si>
  <si>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</si>
  <si>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</si>
  <si>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</si>
  <si>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</si>
  <si>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</si>
  <si>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207</t>
  </si>
  <si>
    <t>20701</t>
  </si>
  <si>
    <t>2070109</t>
  </si>
  <si>
    <t>2070111</t>
  </si>
  <si>
    <t>2070199</t>
  </si>
  <si>
    <t>20799</t>
  </si>
  <si>
    <t>2079999</t>
  </si>
  <si>
    <t>208</t>
  </si>
  <si>
    <t>20805</t>
  </si>
  <si>
    <t>2080502</t>
  </si>
  <si>
    <t>2080505</t>
  </si>
  <si>
    <t>2080506</t>
  </si>
  <si>
    <t>210</t>
  </si>
  <si>
    <t>21011</t>
  </si>
  <si>
    <t>2101101</t>
  </si>
  <si>
    <t>2101102</t>
  </si>
  <si>
    <t>2101103</t>
  </si>
  <si>
    <t>2101199</t>
  </si>
  <si>
    <t>221</t>
  </si>
  <si>
    <t>22102</t>
  </si>
  <si>
    <t>2210201</t>
  </si>
  <si>
    <t>2210203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</si>
  <si>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</si>
  <si>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</si>
  <si>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</si>
  <si>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</si>
  <si>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</si>
  <si>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</si>
  <si>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</si>
  <si>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</si>
  <si>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</si>
  <si>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</si>
  <si>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</si>
  <si>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</si>
  <si>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</si>
  <si>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</si>
  <si>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</si>
  <si>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</si>
  <si>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</si>
  <si>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</si>
  <si>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</si>
  <si>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</si>
  <si>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公务用车购置</t>
  </si>
  <si>
    <t>公务用车运行费</t>
  </si>
  <si>
    <t>公务接待费</t>
  </si>
  <si>
    <t>预算04表</t>
  </si>
  <si>
    <t>2025年部门基本支出预算表</t>
  </si>
  <si>
    <t>2025年初预算项目初选表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</si>
  <si>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</si>
  <si>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</si>
  <si>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</si>
  <si>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</si>
  <si>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</si>
  <si>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</si>
  <si>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</si>
  <si>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</si>
  <si>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</si>
  <si>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</si>
  <si>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</si>
  <si>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</si>
  <si>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</si>
  <si>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</si>
  <si>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</si>
  <si>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20</t>
  </si>
  <si>
    <t>21</t>
  </si>
  <si>
    <t>22</t>
  </si>
  <si>
    <t>23</t>
  </si>
  <si>
    <t>530400210000000628886</t>
  </si>
  <si>
    <t>事业人员工资支出</t>
  </si>
  <si>
    <t>群众文化</t>
  </si>
  <si>
    <t>30101</t>
  </si>
  <si>
    <t>基本工资</t>
  </si>
  <si>
    <t>30102</t>
  </si>
  <si>
    <t>津贴补贴</t>
  </si>
  <si>
    <t>30107</t>
  </si>
  <si>
    <t>绩效工资</t>
  </si>
  <si>
    <t>购房补贴</t>
  </si>
  <si>
    <t>530400210000000628887</t>
  </si>
  <si>
    <t>社会保障缴费</t>
  </si>
  <si>
    <t>30112</t>
  </si>
  <si>
    <t>其他社会保障缴费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</si>
  <si>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</si>
  <si>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</si>
  <si>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</si>
  <si>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</si>
  <si>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</si>
  <si>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</si>
  <si>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30307</t>
  </si>
  <si>
    <t>医疗费补助</t>
  </si>
  <si>
    <t>公务员医疗补助</t>
  </si>
  <si>
    <t>30111</t>
  </si>
  <si>
    <t>公务员医疗补助缴费</t>
  </si>
  <si>
    <t>其他行政事业单位医疗支出</t>
  </si>
  <si>
    <t>530400210000000628888</t>
  </si>
  <si>
    <t>住房公积金</t>
  </si>
  <si>
    <t>30113</t>
  </si>
  <si>
    <t>530400210000000628889</t>
  </si>
  <si>
    <t>对个人和家庭的补助</t>
  </si>
  <si>
    <t>事业单位离退休</t>
  </si>
  <si>
    <t>30301</t>
  </si>
  <si>
    <t>离休费</t>
  </si>
  <si>
    <t>30305</t>
  </si>
  <si>
    <t>生活补助</t>
  </si>
  <si>
    <t>530400210000000628892</t>
  </si>
  <si>
    <t>公车购置及运维费</t>
  </si>
  <si>
    <t>30231</t>
  </si>
  <si>
    <t>公务用车运行维护费</t>
  </si>
  <si>
    <t>530400210000000628893</t>
  </si>
  <si>
    <t>工会经费</t>
  </si>
  <si>
    <t>30228</t>
  </si>
  <si>
    <t>530400210000000628895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</si>
  <si>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</si>
  <si>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</si>
  <si>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</si>
  <si>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</si>
  <si>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</si>
  <si>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</si>
  <si>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</si>
  <si>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</si>
  <si>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</si>
  <si>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</si>
  <si>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</si>
  <si>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30229</t>
  </si>
  <si>
    <t>福利费</t>
  </si>
  <si>
    <t>30239</t>
  </si>
  <si>
    <t>其他交通费用</t>
  </si>
  <si>
    <t>30299</t>
  </si>
  <si>
    <t>其他商品和服务支出</t>
  </si>
  <si>
    <t>530400221100000578913</t>
  </si>
  <si>
    <t>30217</t>
  </si>
  <si>
    <t>530400231100001178714</t>
  </si>
  <si>
    <t>残疾人就业保障金</t>
  </si>
  <si>
    <t>530400231100001889412</t>
  </si>
  <si>
    <t>个人职业年金记实经费</t>
  </si>
  <si>
    <t>机关事业单位职业年金缴费支出</t>
  </si>
  <si>
    <t>30109</t>
  </si>
  <si>
    <t>职业年金缴费</t>
  </si>
  <si>
    <t>530400241100002124784</t>
  </si>
  <si>
    <t>奖励性绩效工资（工资部分）经费</t>
  </si>
  <si>
    <t>530400241100002146872</t>
  </si>
  <si>
    <t>工作业务经费</t>
  </si>
  <si>
    <t>30227</t>
  </si>
  <si>
    <t>委托业务费</t>
  </si>
  <si>
    <t>530400241100002146874</t>
  </si>
  <si>
    <t>奖励性绩效工资（高于部分）经费</t>
  </si>
  <si>
    <t>530400241100002388379</t>
  </si>
  <si>
    <t>编外临聘人员经费</t>
  </si>
  <si>
    <t>30199</t>
  </si>
  <si>
    <t>其他工资福利支出</t>
  </si>
  <si>
    <t>530400241100002832839</t>
  </si>
  <si>
    <t>退休医疗照顾人员医疗费资金</t>
  </si>
  <si>
    <t>530400241100002940245</t>
  </si>
  <si>
    <t>自有资金项目缴纳利息专项资金</t>
  </si>
  <si>
    <t>30204</t>
  </si>
  <si>
    <t>手续费</t>
  </si>
  <si>
    <t>530400251100003856555</t>
  </si>
  <si>
    <t>物业管理费</t>
  </si>
  <si>
    <t>30209</t>
  </si>
  <si>
    <t>预算05-1表</t>
  </si>
  <si>
    <t>2025年部门项目支出预算表</t>
  </si>
  <si>
    <t>项目分类</t>
  </si>
  <si>
    <t>项目单位</t>
  </si>
  <si>
    <t>本年拨款</t>
  </si>
  <si>
    <t>单位资金</t>
  </si>
  <si>
    <t>其中：本次下达</t>
  </si>
  <si>
    <t>免费开放地方配套资金</t>
  </si>
  <si>
    <t>民生类</t>
  </si>
  <si>
    <t>530400200000000000630</t>
  </si>
  <si>
    <t>30213</t>
  </si>
  <si>
    <t>维修（护）费</t>
  </si>
  <si>
    <t>其他文化和旅游支出</t>
  </si>
  <si>
    <t>30216</t>
  </si>
  <si>
    <t>培训费</t>
  </si>
  <si>
    <t>30226</t>
  </si>
  <si>
    <t>劳务费</t>
  </si>
  <si>
    <t>文化馆免费开放补助中央专项资金</t>
  </si>
  <si>
    <t>530400200000000001058</t>
  </si>
  <si>
    <t>国家级代表性传承人传习活动补助资金</t>
  </si>
  <si>
    <t>530400200000000001129</t>
  </si>
  <si>
    <t>中央补助地方公共文化服务体系建设专项资金</t>
  </si>
  <si>
    <t>事业发展类</t>
  </si>
  <si>
    <t>530400210000000631697</t>
  </si>
  <si>
    <t>中央补助地方公共文化服务体系建设补助资金</t>
  </si>
  <si>
    <t>530400221100000774948</t>
  </si>
  <si>
    <t>30202</t>
  </si>
  <si>
    <t>印刷费</t>
  </si>
  <si>
    <t>公共文化云项目专项资金</t>
  </si>
  <si>
    <t>530400221100000791095</t>
  </si>
  <si>
    <t>省级免费开放项目补助资金</t>
  </si>
  <si>
    <t>530400221100000844724</t>
  </si>
  <si>
    <t>2022年中央支持地方公共文化服务体系建设补助资金</t>
  </si>
  <si>
    <t>530400221100000981463</t>
  </si>
  <si>
    <t>其他文化旅游体育与传媒支出</t>
  </si>
  <si>
    <t>花灯戏（玉溪花灯戏）资金</t>
  </si>
  <si>
    <t>530400231100001706026</t>
  </si>
  <si>
    <t>文化创作与保护</t>
  </si>
  <si>
    <t>30218</t>
  </si>
  <si>
    <t>专用材料费</t>
  </si>
  <si>
    <t>建设“聂耳音乐之都”“中国梦·玉溪情”群众惠民演出补助专项资金</t>
  </si>
  <si>
    <t>530400231100001836404</t>
  </si>
  <si>
    <t>中央支持地方公共文化服务体系建设补助资金</t>
  </si>
  <si>
    <t>530400241100003070386</t>
  </si>
  <si>
    <t>玉溪市文化馆录音棚修缮建设资金</t>
  </si>
  <si>
    <t>530400241100003146918</t>
  </si>
  <si>
    <t>31003</t>
  </si>
  <si>
    <t>专用设备购置</t>
  </si>
  <si>
    <t>合  计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</si>
  <si>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</si>
  <si>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</si>
  <si>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</si>
  <si>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</si>
  <si>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</si>
  <si>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</si>
  <si>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</si>
  <si>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</si>
  <si>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</si>
  <si>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</si>
  <si>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</si>
  <si>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</si>
  <si>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项目年度绩效目标：根据文财务发〔2011〕5号《文化部、财政部关于推进全国美术馆、公共图书馆、文化馆（站）免费开放工作的意见》通过举办玉溪市“碧玉清溪是我家”摄影作品展、美术作品展、书法作品展、少儿书画优秀作品展，笔濹纸张原料使用费，春节书赠春联，培训班等活动，丰富广大群众艺术生活，保障每天7小时免费开放，保障人民群众基本文化权益，全面实施免费开放提供了硬件必要的保障。提升了文化馆的公众服务意识，文化活动完全融入到了老百姓的文化生活中。每年的春节书赠春联的群众文化活动和举办各类文化活动巡展，必将起到不可忽视的社会效益。以活动辅导兼专题辅导的方式，不断推进大培训、大教育获得了良好的效应。</t>
  </si>
  <si>
    <t>产出指标</t>
  </si>
  <si>
    <t>数量指标</t>
  </si>
  <si>
    <t>开展春节书赠春联活动</t>
  </si>
  <si>
    <t>&gt;=</t>
  </si>
  <si>
    <t>1.00</t>
  </si>
  <si>
    <t>期</t>
  </si>
  <si>
    <t>定量指标</t>
  </si>
  <si>
    <t>反映开展书赠春联活动情况</t>
  </si>
  <si>
    <t>开展美工创作培训班</t>
  </si>
  <si>
    <t>反映开展培训班情况</t>
  </si>
  <si>
    <t>质量指标</t>
  </si>
  <si>
    <t>参与人数比去年增加</t>
  </si>
  <si>
    <t>98</t>
  </si>
  <si>
    <t>%</t>
  </si>
  <si>
    <t>反映参展观展人数情况</t>
  </si>
  <si>
    <t>时效指标</t>
  </si>
  <si>
    <t>项目完成及时率</t>
  </si>
  <si>
    <t>小时</t>
  </si>
  <si>
    <t>反映日均开放时长情况。</t>
  </si>
  <si>
    <t>效益指标</t>
  </si>
  <si>
    <t>社会效益</t>
  </si>
  <si>
    <t>提升公益文化服务水平</t>
  </si>
  <si>
    <t>=</t>
  </si>
  <si>
    <t>提升</t>
  </si>
  <si>
    <t>定性指标</t>
  </si>
  <si>
    <t>保障提升公益文化服务水平</t>
  </si>
  <si>
    <t>参与人数较上年度增加</t>
  </si>
  <si>
    <t>1.0</t>
  </si>
  <si>
    <t>反映参与人数较上年度增加情况。</t>
  </si>
  <si>
    <t>满意度指标</t>
  </si>
  <si>
    <t>服务对象满意度</t>
  </si>
  <si>
    <t>培训班学员满意度</t>
  </si>
  <si>
    <t>90</t>
  </si>
  <si>
    <t>反映参加培训人员满意度</t>
  </si>
  <si>
    <t>预算06表</t>
  </si>
  <si>
    <t>2025年部门政府性基金预算支出预算表</t>
  </si>
  <si>
    <t>单位:元</t>
  </si>
  <si>
    <t>政府性基金预算支出</t>
  </si>
  <si>
    <t>备注：我单位2025年无政府性基金预算支出预算，此表为空。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</si>
  <si>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</si>
  <si>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</si>
  <si>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</si>
  <si>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</si>
  <si>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</si>
  <si>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</si>
  <si>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</si>
  <si>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</si>
  <si>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</si>
  <si>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</si>
  <si>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</si>
  <si>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</si>
  <si>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复印纸购买</t>
  </si>
  <si>
    <t>元</t>
  </si>
  <si>
    <t>公车保险</t>
  </si>
  <si>
    <t>预算08表</t>
  </si>
  <si>
    <t>2025年部门政府购买服务预算表</t>
  </si>
  <si>
    <t>政府购买服务项目</t>
  </si>
  <si>
    <t>政府购买服务目录</t>
  </si>
  <si>
    <t>备注：我单位2025年无政府购买服务预算，此表为空</t>
  </si>
  <si>
    <t>预算09-1表</t>
  </si>
  <si>
    <t>2025年市对下转移支付预算表</t>
  </si>
  <si>
    <t>单位名称（项目）</t>
  </si>
  <si>
    <t>地区</t>
  </si>
  <si>
    <t>政府性基金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</si>
  <si>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</si>
  <si>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</si>
  <si>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</si>
  <si>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</si>
  <si>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</si>
  <si>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</si>
  <si>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</si>
  <si>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</si>
  <si>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</si>
  <si>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</si>
  <si>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备注：我单位2025年无对下转移支付预算，此表为空。</t>
  </si>
  <si>
    <t>预算09-2表</t>
  </si>
  <si>
    <t>2025年市对下转移支付绩效目标表</t>
  </si>
  <si>
    <t>备注:我单位2025年无对下转移支付绩效目标，此表为空。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</si>
  <si>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</si>
  <si>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</si>
  <si>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</si>
  <si>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</si>
  <si>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</si>
  <si>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</si>
  <si>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</si>
  <si>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</si>
  <si>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</si>
  <si>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备注：2025年我单位无新增资产配置，该表为空。</t>
  </si>
  <si>
    <t>预算11表</t>
  </si>
  <si>
    <t>2025年上级补助项目支出预算表</t>
  </si>
  <si>
    <t>上级补助</t>
  </si>
  <si>
    <t>备注：2025年无上级补助项目支出，此表为空。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</si>
  <si>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</si>
  <si>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</si>
  <si>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</si>
  <si>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</si>
  <si>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</si>
  <si>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</si>
  <si>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312 民生类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</si>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</sst>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2">
    <font>
      <sz val="11"/>
      <color rgb="FF000000"/>
      <name val="宋体"/>
      <charset val="134"/>
      <scheme val="minor"/>
    </font>
    <font>
      <sz val="9.75"/>
      <color rgb="FF000000"/>
      <name val="SimSu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9.75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"/>
    </font>
    <font>
      <sz val="9"/>
      <name val="宋体"/>
      <charset val="134"/>
    </font>
    <font>
      <b/>
      <sz val="23.25"/>
      <name val="宋体"/>
      <charset val="134"/>
    </font>
    <font>
      <sz val="9.75"/>
      <name val="宋体"/>
      <charset val="134"/>
    </font>
    <font>
      <sz val="9.75"/>
      <name val="SimSun"/>
      <charset val="134"/>
    </font>
    <font>
      <b/>
      <sz val="23.25"/>
      <color rgb="FF000000"/>
      <name val="宋体"/>
      <charset val="134"/>
    </font>
    <font>
      <b/>
      <sz val="24"/>
      <color rgb="FF000000"/>
      <name val="宋体"/>
      <charset val="134"/>
    </font>
    <font>
      <b/>
      <sz val="22"/>
      <color rgb="FF000000"/>
      <name val="宋体"/>
      <charset val="134"/>
    </font>
    <font>
      <sz val="8.25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name val="SimSun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2" borderId="1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20" applyNumberFormat="0" applyAlignment="0" applyProtection="0">
      <alignment vertical="center"/>
    </xf>
    <xf numFmtId="0" fontId="32" fillId="4" borderId="21" applyNumberFormat="0" applyAlignment="0" applyProtection="0">
      <alignment vertical="center"/>
    </xf>
    <xf numFmtId="0" fontId="33" fillId="4" borderId="20" applyNumberFormat="0" applyAlignment="0" applyProtection="0">
      <alignment vertical="center"/>
    </xf>
    <xf numFmtId="0" fontId="34" fillId="5" borderId="22" applyNumberFormat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176" fontId="12" fillId="0" borderId="7">
      <alignment horizontal="right" vertical="center"/>
    </xf>
    <xf numFmtId="49" fontId="12" fillId="0" borderId="7">
      <alignment horizontal="left" vertical="center" wrapText="1"/>
    </xf>
    <xf numFmtId="176" fontId="12" fillId="0" borderId="7">
      <alignment horizontal="right" vertical="center"/>
    </xf>
    <xf numFmtId="177" fontId="12" fillId="0" borderId="7">
      <alignment horizontal="right" vertical="center"/>
    </xf>
    <xf numFmtId="178" fontId="12" fillId="0" borderId="7">
      <alignment horizontal="right" vertical="center"/>
    </xf>
    <xf numFmtId="179" fontId="12" fillId="0" borderId="7">
      <alignment horizontal="right" vertical="center"/>
    </xf>
    <xf numFmtId="10" fontId="12" fillId="0" borderId="7">
      <alignment horizontal="right" vertical="center"/>
    </xf>
    <xf numFmtId="180" fontId="12" fillId="0" borderId="7">
      <alignment horizontal="right" vertical="center"/>
    </xf>
    <xf numFmtId="0" fontId="12" fillId="0" borderId="0">
      <alignment vertical="top"/>
      <protection locked="0"/>
    </xf>
  </cellStyleXfs>
  <cellXfs count="183">
    <xf numFmtId="0" fontId="0" fillId="0" borderId="0" xfId="0" applyFont="1">
      <alignment vertical="top"/>
    </xf>
    <xf numFmtId="0" fontId="1" fillId="0" borderId="0" xfId="0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/>
    <xf numFmtId="0" fontId="5" fillId="0" borderId="0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49" fontId="6" fillId="0" borderId="7" xfId="50" applyNumberFormat="1" applyFont="1" applyBorder="1">
      <alignment horizontal="left" vertical="center" wrapText="1"/>
    </xf>
    <xf numFmtId="176" fontId="7" fillId="0" borderId="7" xfId="0" applyNumberFormat="1" applyFont="1" applyBorder="1" applyAlignment="1">
      <alignment horizontal="right" vertical="center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176" fontId="7" fillId="0" borderId="7" xfId="0" applyNumberFormat="1" applyFont="1" applyBorder="1" applyAlignment="1">
      <alignment horizontal="right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1" fillId="0" borderId="0" xfId="57" applyFont="1" applyFill="1" applyBorder="1" applyAlignment="1" applyProtection="1"/>
    <xf numFmtId="0" fontId="6" fillId="0" borderId="0" xfId="0" applyFont="1" applyBorder="1" applyAlignment="1" applyProtection="1">
      <alignment horizontal="right" vertical="center"/>
      <protection locked="0"/>
    </xf>
    <xf numFmtId="0" fontId="10" fillId="0" borderId="0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/>
      <protection locked="0"/>
    </xf>
    <xf numFmtId="49" fontId="12" fillId="0" borderId="0" xfId="50" applyNumberFormat="1" applyFont="1" applyBorder="1" applyAlignment="1">
      <alignment horizontal="right" vertical="center" wrapText="1"/>
    </xf>
    <xf numFmtId="49" fontId="13" fillId="0" borderId="0" xfId="50" applyNumberFormat="1" applyFont="1" applyBorder="1" applyAlignment="1">
      <alignment horizontal="center" vertical="center" wrapText="1"/>
    </xf>
    <xf numFmtId="49" fontId="12" fillId="0" borderId="0" xfId="50" applyNumberFormat="1" applyFont="1" applyBorder="1">
      <alignment horizontal="left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left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180" fontId="12" fillId="0" borderId="7" xfId="0" applyNumberFormat="1" applyFont="1" applyBorder="1" applyAlignment="1">
      <alignment horizontal="right" vertical="center" wrapText="1"/>
    </xf>
    <xf numFmtId="176" fontId="12" fillId="0" borderId="7" xfId="0" applyNumberFormat="1" applyFont="1" applyBorder="1" applyAlignment="1">
      <alignment horizontal="right" vertical="center" wrapText="1"/>
    </xf>
    <xf numFmtId="0" fontId="11" fillId="0" borderId="0" xfId="57" applyFont="1" applyFill="1" applyBorder="1" applyAlignment="1" applyProtection="1">
      <alignment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center" vertical="center" wrapText="1"/>
    </xf>
    <xf numFmtId="49" fontId="7" fillId="0" borderId="7" xfId="50" applyNumberFormat="1" applyFont="1" applyBorder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0" fillId="0" borderId="0" xfId="0" applyFont="1" applyBorder="1" applyAlignment="1">
      <alignment horizontal="right" wrapText="1"/>
    </xf>
    <xf numFmtId="0" fontId="10" fillId="0" borderId="0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right" vertical="center" wrapText="1"/>
    </xf>
    <xf numFmtId="0" fontId="19" fillId="0" borderId="0" xfId="0" applyFont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9" fillId="0" borderId="0" xfId="0" applyFont="1" applyBorder="1" applyAlignment="1" applyProtection="1">
      <alignment horizontal="right" vertical="center"/>
      <protection locked="0"/>
    </xf>
    <xf numFmtId="0" fontId="19" fillId="0" borderId="0" xfId="0" applyFont="1" applyBorder="1" applyAlignment="1">
      <alignment horizontal="right" vertical="center" wrapTex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 wrapText="1"/>
    </xf>
    <xf numFmtId="180" fontId="7" fillId="0" borderId="7" xfId="56" applyNumberFormat="1" applyFont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right"/>
    </xf>
    <xf numFmtId="0" fontId="9" fillId="0" borderId="4" xfId="0" applyFont="1" applyBorder="1" applyAlignment="1">
      <alignment horizontal="center" vertical="center" wrapText="1"/>
    </xf>
    <xf numFmtId="0" fontId="20" fillId="0" borderId="0" xfId="0" applyFont="1" applyBorder="1" applyAlignment="1"/>
    <xf numFmtId="0" fontId="10" fillId="0" borderId="0" xfId="0" applyFont="1" applyBorder="1" applyAlignment="1">
      <alignment horizontal="right" vertical="center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right"/>
    </xf>
    <xf numFmtId="176" fontId="7" fillId="0" borderId="7" xfId="51" applyNumberFormat="1" applyFont="1" applyBorder="1">
      <alignment horizontal="right" vertical="center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right" vertical="center"/>
      <protection locked="0"/>
    </xf>
    <xf numFmtId="49" fontId="10" fillId="0" borderId="0" xfId="0" applyNumberFormat="1" applyFont="1" applyBorder="1" applyAlignment="1"/>
    <xf numFmtId="0" fontId="7" fillId="0" borderId="0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0" fillId="0" borderId="0" xfId="0" applyFont="1" applyBorder="1">
      <alignment vertical="top"/>
    </xf>
    <xf numFmtId="49" fontId="14" fillId="0" borderId="14" xfId="50" applyNumberFormat="1" applyFont="1" applyBorder="1" applyAlignment="1">
      <alignment horizontal="center" vertical="center" wrapText="1"/>
    </xf>
    <xf numFmtId="49" fontId="14" fillId="0" borderId="15" xfId="50" applyNumberFormat="1" applyFont="1" applyBorder="1" applyAlignment="1">
      <alignment horizontal="center" vertical="center" wrapText="1"/>
    </xf>
    <xf numFmtId="49" fontId="12" fillId="0" borderId="15" xfId="50" applyNumberFormat="1" applyFont="1" applyBorder="1" applyAlignment="1">
      <alignment horizontal="center" vertical="center" wrapText="1"/>
    </xf>
    <xf numFmtId="0" fontId="0" fillId="0" borderId="15" xfId="0" applyFont="1" applyBorder="1">
      <alignment vertical="top"/>
    </xf>
    <xf numFmtId="49" fontId="12" fillId="0" borderId="15" xfId="50" applyNumberFormat="1" applyFont="1" applyBorder="1">
      <alignment horizontal="left" vertical="center" wrapText="1"/>
    </xf>
    <xf numFmtId="176" fontId="12" fillId="0" borderId="15" xfId="50" applyNumberFormat="1" applyFont="1" applyBorder="1" applyAlignment="1">
      <alignment horizontal="right" vertical="center" wrapText="1"/>
    </xf>
    <xf numFmtId="49" fontId="12" fillId="0" borderId="16" xfId="50" applyNumberFormat="1" applyFont="1" applyBorder="1">
      <alignment horizontal="left" vertical="center" wrapText="1"/>
    </xf>
    <xf numFmtId="176" fontId="12" fillId="0" borderId="16" xfId="50" applyNumberFormat="1" applyFont="1" applyBorder="1" applyAlignment="1">
      <alignment horizontal="right" vertical="center" wrapText="1"/>
    </xf>
    <xf numFmtId="49" fontId="12" fillId="0" borderId="7" xfId="50" applyNumberFormat="1" applyFont="1" applyBorder="1">
      <alignment horizontal="left" vertical="center" wrapText="1"/>
    </xf>
    <xf numFmtId="176" fontId="12" fillId="0" borderId="7" xfId="50" applyNumberFormat="1" applyFont="1" applyBorder="1" applyAlignment="1">
      <alignment horizontal="right" vertical="center" wrapText="1"/>
    </xf>
    <xf numFmtId="49" fontId="12" fillId="0" borderId="7" xfId="50" applyNumberFormat="1" applyFont="1" applyBorder="1" applyAlignment="1">
      <alignment horizontal="center" vertical="center" wrapText="1"/>
    </xf>
    <xf numFmtId="176" fontId="12" fillId="0" borderId="15" xfId="0" applyNumberFormat="1" applyFont="1" applyBorder="1" applyAlignment="1">
      <alignment horizontal="right" vertical="center" wrapText="1"/>
    </xf>
    <xf numFmtId="176" fontId="12" fillId="0" borderId="16" xfId="0" applyNumberFormat="1" applyFont="1" applyBorder="1" applyAlignment="1">
      <alignment horizontal="right" vertical="center" wrapText="1"/>
    </xf>
    <xf numFmtId="49" fontId="14" fillId="0" borderId="16" xfId="50" applyNumberFormat="1" applyFont="1" applyBorder="1" applyAlignment="1">
      <alignment horizontal="center" vertical="center" wrapText="1"/>
    </xf>
    <xf numFmtId="180" fontId="12" fillId="0" borderId="7" xfId="56" applyNumberFormat="1" applyFont="1" applyBorder="1" applyAlignment="1">
      <alignment horizontal="center" vertical="center" wrapText="1"/>
    </xf>
    <xf numFmtId="49" fontId="21" fillId="0" borderId="0" xfId="50" applyNumberFormat="1" applyFont="1" applyBorder="1" applyAlignment="1">
      <alignment horizontal="right" vertical="center" wrapText="1"/>
    </xf>
    <xf numFmtId="49" fontId="12" fillId="0" borderId="7" xfId="50" applyNumberFormat="1" applyFont="1" applyBorder="1" applyAlignment="1">
      <alignment horizontal="left" vertical="center" wrapText="1" indent="2"/>
    </xf>
    <xf numFmtId="49" fontId="12" fillId="0" borderId="7" xfId="50" applyNumberFormat="1" applyFont="1" applyBorder="1" applyAlignment="1">
      <alignment horizontal="left" vertical="center" wrapText="1" indent="4"/>
    </xf>
    <xf numFmtId="49" fontId="22" fillId="0" borderId="0" xfId="0" applyNumberFormat="1" applyFont="1" applyBorder="1" applyAlignment="1">
      <alignment horizontal="right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49" fontId="14" fillId="0" borderId="16" xfId="0" applyNumberFormat="1" applyFont="1" applyBorder="1" applyAlignment="1">
      <alignment horizontal="center" vertical="center" wrapText="1"/>
    </xf>
    <xf numFmtId="49" fontId="22" fillId="0" borderId="7" xfId="50" applyNumberFormat="1" applyFont="1" applyBorder="1">
      <alignment horizontal="left" vertical="center" wrapText="1"/>
    </xf>
    <xf numFmtId="176" fontId="12" fillId="0" borderId="7" xfId="0" applyNumberFormat="1" applyFont="1" applyBorder="1" applyAlignment="1">
      <alignment horizontal="right" vertical="center"/>
    </xf>
    <xf numFmtId="176" fontId="22" fillId="0" borderId="7" xfId="0" applyNumberFormat="1" applyFont="1" applyBorder="1" applyAlignment="1">
      <alignment horizontal="left" vertical="center"/>
    </xf>
    <xf numFmtId="176" fontId="12" fillId="0" borderId="7" xfId="51" applyNumberFormat="1" applyFont="1" applyBorder="1">
      <alignment horizontal="right" vertical="center"/>
    </xf>
    <xf numFmtId="176" fontId="12" fillId="0" borderId="7" xfId="0" applyNumberFormat="1" applyFont="1" applyBorder="1" applyAlignment="1">
      <alignment horizontal="left" vertical="center"/>
    </xf>
    <xf numFmtId="49" fontId="22" fillId="0" borderId="7" xfId="0" applyNumberFormat="1" applyFont="1" applyBorder="1" applyAlignment="1">
      <alignment horizontal="center" vertical="center" wrapText="1"/>
    </xf>
    <xf numFmtId="180" fontId="12" fillId="0" borderId="15" xfId="56" applyNumberFormat="1" applyFont="1" applyBorder="1" applyAlignment="1">
      <alignment horizontal="center" vertical="center" wrapText="1"/>
    </xf>
    <xf numFmtId="49" fontId="12" fillId="0" borderId="15" xfId="50" applyNumberFormat="1" applyFont="1" applyBorder="1" applyAlignment="1">
      <alignment horizontal="left" vertical="center" wrapText="1" indent="2"/>
    </xf>
    <xf numFmtId="49" fontId="12" fillId="0" borderId="15" xfId="50" applyNumberFormat="1" applyFont="1" applyBorder="1" applyAlignment="1">
      <alignment horizontal="left" vertical="center" wrapText="1" indent="4"/>
    </xf>
    <xf numFmtId="49" fontId="12" fillId="0" borderId="16" xfId="50" applyNumberFormat="1" applyFont="1" applyBorder="1" applyAlignment="1">
      <alignment horizontal="left" vertical="center" wrapText="1" indent="4"/>
    </xf>
    <xf numFmtId="180" fontId="12" fillId="0" borderId="16" xfId="56" applyNumberFormat="1" applyFont="1" applyBorder="1" applyAlignment="1">
      <alignment horizontal="center" vertical="center" wrapText="1"/>
    </xf>
    <xf numFmtId="176" fontId="12" fillId="0" borderId="16" xfId="51" applyNumberFormat="1" applyFont="1" applyBorder="1">
      <alignment horizontal="right" vertical="center"/>
    </xf>
    <xf numFmtId="176" fontId="12" fillId="0" borderId="16" xfId="0" applyNumberFormat="1" applyFont="1" applyBorder="1" applyAlignment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0"/>
  <sheetViews>
    <sheetView showZeros="0" workbookViewId="0">
      <selection activeCell="C28" sqref="C28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ht="18.75" customHeight="1" spans="1:4">
      <c r="A1" s="55" t="s">
        <v>0</v>
      </c>
      <c r="B1" s="166"/>
      <c r="C1" s="166"/>
      <c r="D1" s="166"/>
    </row>
    <row r="2" ht="28.5" customHeight="1" spans="1:4">
      <c r="A2" s="167" t="s">
        <v>1</v>
      </c>
      <c r="B2" s="167"/>
      <c r="C2" s="167"/>
      <c r="D2" s="167"/>
    </row>
    <row r="3" ht="18.75" customHeight="1" spans="1:4">
      <c r="A3" s="57" t="str">
        <f>"单位名称："&amp;"玉溪市文化馆"</f>
        <v>单位名称：玉溪市文化馆</v>
      </c>
      <c r="B3" s="57"/>
      <c r="C3" s="57"/>
      <c r="D3" s="55" t="s">
        <v>2</v>
      </c>
    </row>
    <row r="4" ht="18.75" customHeight="1" spans="1:4">
      <c r="A4" s="148" t="s">
        <v>3</v>
      </c>
      <c r="B4" s="148"/>
      <c r="C4" s="148" t="s">
        <v>4</v>
      </c>
      <c r="D4" s="148"/>
    </row>
    <row r="5" ht="18.75" customHeight="1" spans="1:4">
      <c r="A5" s="149" t="s">
        <v>5</v>
      </c>
      <c r="B5" s="149" t="s">
        <v>6</v>
      </c>
      <c r="C5" s="149" t="s">
        <v>7</v>
      </c>
      <c r="D5" s="149" t="s">
        <v>6</v>
      </c>
    </row>
    <row r="6" ht="18.75" customHeight="1" spans="1:4">
      <c r="A6" s="154" t="s">
        <v>8</v>
      </c>
      <c r="B6" s="181">
        <v>7255924.6</v>
      </c>
      <c r="C6" s="182" t="str">
        <f>"一"&amp;"、"&amp;"文化旅游体育与传媒支出"</f>
        <v>一、文化旅游体育与传媒支出</v>
      </c>
      <c r="D6" s="181">
        <v>6805226.11</v>
      </c>
    </row>
    <row r="7" ht="18.75" customHeight="1" spans="1:4">
      <c r="A7" s="156" t="s">
        <v>9</v>
      </c>
      <c r="B7" s="173"/>
      <c r="C7" s="174" t="str">
        <f>"二"&amp;"、"&amp;"社会保障和就业支出"</f>
        <v>二、社会保障和就业支出</v>
      </c>
      <c r="D7" s="173">
        <v>1541126.5</v>
      </c>
    </row>
    <row r="8" ht="18.75" customHeight="1" spans="1:4">
      <c r="A8" s="156" t="s">
        <v>10</v>
      </c>
      <c r="B8" s="173"/>
      <c r="C8" s="174" t="str">
        <f>"三"&amp;"、"&amp;"卫生健康支出"</f>
        <v>三、卫生健康支出</v>
      </c>
      <c r="D8" s="173">
        <v>591943.06</v>
      </c>
    </row>
    <row r="9" ht="18.75" customHeight="1" spans="1:4">
      <c r="A9" s="156" t="s">
        <v>11</v>
      </c>
      <c r="B9" s="173"/>
      <c r="C9" s="174" t="str">
        <f>"四"&amp;"、"&amp;"住房保障支出"</f>
        <v>四、住房保障支出</v>
      </c>
      <c r="D9" s="173">
        <v>474636</v>
      </c>
    </row>
    <row r="10" ht="18.75" customHeight="1" spans="1:4">
      <c r="A10" s="156" t="s">
        <v>12</v>
      </c>
      <c r="B10" s="173">
        <v>500</v>
      </c>
      <c r="C10" s="156"/>
      <c r="D10" s="156"/>
    </row>
    <row r="11" ht="18.75" customHeight="1" spans="1:4">
      <c r="A11" s="156" t="s">
        <v>13</v>
      </c>
      <c r="B11" s="173"/>
      <c r="C11" s="156"/>
      <c r="D11" s="156"/>
    </row>
    <row r="12" ht="18.75" customHeight="1" spans="1:4">
      <c r="A12" s="156" t="s">
        <v>14</v>
      </c>
      <c r="B12" s="173"/>
      <c r="C12" s="156"/>
      <c r="D12" s="156"/>
    </row>
    <row r="13" ht="18.75" customHeight="1" spans="1:4">
      <c r="A13" s="156" t="s">
        <v>15</v>
      </c>
      <c r="B13" s="173"/>
      <c r="C13" s="156"/>
      <c r="D13" s="156"/>
    </row>
    <row r="14" ht="18.75" customHeight="1" spans="1:4">
      <c r="A14" s="156" t="s">
        <v>16</v>
      </c>
      <c r="B14" s="173"/>
      <c r="C14" s="156"/>
      <c r="D14" s="156"/>
    </row>
    <row r="15" ht="18.75" customHeight="1" spans="1:4">
      <c r="A15" s="156" t="s">
        <v>17</v>
      </c>
      <c r="B15" s="173">
        <v>500</v>
      </c>
      <c r="C15" s="156"/>
      <c r="D15" s="156"/>
    </row>
    <row r="16" ht="18.75" customHeight="1" spans="1:4">
      <c r="A16" s="175" t="s">
        <v>18</v>
      </c>
      <c r="B16" s="173">
        <v>7256424.6</v>
      </c>
      <c r="C16" s="175" t="s">
        <v>19</v>
      </c>
      <c r="D16" s="173">
        <v>9412931.67</v>
      </c>
    </row>
    <row r="17" ht="18.75" customHeight="1" spans="1:4">
      <c r="A17" s="170" t="s">
        <v>20</v>
      </c>
      <c r="B17" s="156"/>
      <c r="C17" s="170" t="s">
        <v>21</v>
      </c>
      <c r="D17" s="156"/>
    </row>
    <row r="18" ht="18.75" customHeight="1" spans="1:4">
      <c r="A18" s="60" t="s">
        <v>22</v>
      </c>
      <c r="B18" s="173">
        <v>2156507.07</v>
      </c>
      <c r="C18" s="60" t="s">
        <v>22</v>
      </c>
      <c r="D18" s="173"/>
    </row>
    <row r="19" ht="18.75" customHeight="1" spans="1:4">
      <c r="A19" s="60" t="s">
        <v>23</v>
      </c>
      <c r="B19" s="173"/>
      <c r="C19" s="60" t="s">
        <v>23</v>
      </c>
      <c r="D19" s="173"/>
    </row>
    <row r="20" ht="18.75" customHeight="1" spans="1:4">
      <c r="A20" s="175" t="s">
        <v>24</v>
      </c>
      <c r="B20" s="173">
        <v>9412931.67</v>
      </c>
      <c r="C20" s="175" t="s">
        <v>25</v>
      </c>
      <c r="D20" s="173">
        <v>9412931.67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9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selection activeCell="B16" sqref="B16"/>
    </sheetView>
  </sheetViews>
  <sheetFormatPr defaultColWidth="9.14166666666667" defaultRowHeight="14.25" customHeight="1" outlineLevelCol="5"/>
  <cols>
    <col min="1" max="1" width="29.0333333333333" customWidth="1"/>
    <col min="2" max="2" width="28.6" customWidth="1"/>
    <col min="3" max="3" width="31.6" customWidth="1"/>
    <col min="4" max="6" width="33.45" customWidth="1"/>
  </cols>
  <sheetData>
    <row r="1" ht="15.75" customHeight="1" spans="2:6">
      <c r="B1" s="132"/>
      <c r="F1" s="133" t="s">
        <v>332</v>
      </c>
    </row>
    <row r="2" ht="28.5" customHeight="1" spans="1:6">
      <c r="A2" s="31" t="s">
        <v>333</v>
      </c>
      <c r="B2" s="31"/>
      <c r="C2" s="31"/>
      <c r="D2" s="31"/>
      <c r="E2" s="31"/>
      <c r="F2" s="31"/>
    </row>
    <row r="3" ht="15" customHeight="1" spans="1:6">
      <c r="A3" s="134" t="str">
        <f>"单位名称："&amp;"玉溪市文化馆"</f>
        <v>单位名称：玉溪市文化馆</v>
      </c>
      <c r="B3" s="135"/>
      <c r="C3" s="135"/>
      <c r="D3" s="75"/>
      <c r="E3" s="75"/>
      <c r="F3" s="136" t="s">
        <v>334</v>
      </c>
    </row>
    <row r="4" ht="18.75" customHeight="1" spans="1:6">
      <c r="A4" s="33" t="s">
        <v>126</v>
      </c>
      <c r="B4" s="33" t="s">
        <v>67</v>
      </c>
      <c r="C4" s="33" t="s">
        <v>68</v>
      </c>
      <c r="D4" s="34" t="s">
        <v>335</v>
      </c>
      <c r="E4" s="41"/>
      <c r="F4" s="41"/>
    </row>
    <row r="5" ht="30" customHeight="1" spans="1:6">
      <c r="A5" s="40"/>
      <c r="B5" s="40"/>
      <c r="C5" s="40"/>
      <c r="D5" s="34" t="s">
        <v>30</v>
      </c>
      <c r="E5" s="41" t="s">
        <v>71</v>
      </c>
      <c r="F5" s="41" t="s">
        <v>72</v>
      </c>
    </row>
    <row r="6" ht="16.5" customHeight="1" spans="1:6">
      <c r="A6" s="41">
        <v>1</v>
      </c>
      <c r="B6" s="41">
        <v>2</v>
      </c>
      <c r="C6" s="41">
        <v>3</v>
      </c>
      <c r="D6" s="41">
        <v>4</v>
      </c>
      <c r="E6" s="41">
        <v>5</v>
      </c>
      <c r="F6" s="41">
        <v>6</v>
      </c>
    </row>
    <row r="7" ht="20.25" customHeight="1" spans="1:6">
      <c r="A7" s="42"/>
      <c r="B7" s="42"/>
      <c r="C7" s="42"/>
      <c r="D7" s="24"/>
      <c r="E7" s="137"/>
      <c r="F7" s="137"/>
    </row>
    <row r="8" ht="17.25" customHeight="1" spans="1:6">
      <c r="A8" s="138" t="s">
        <v>284</v>
      </c>
      <c r="B8" s="139"/>
      <c r="C8" s="139" t="s">
        <v>284</v>
      </c>
      <c r="D8" s="137"/>
      <c r="E8" s="137"/>
      <c r="F8" s="137"/>
    </row>
    <row r="9" customHeight="1" spans="1:1">
      <c r="A9" t="s">
        <v>336</v>
      </c>
    </row>
  </sheetData>
  <mergeCells count="7">
    <mergeCell ref="A2:F2"/>
    <mergeCell ref="A3:E3"/>
    <mergeCell ref="D4:F4"/>
    <mergeCell ref="A8:C8"/>
    <mergeCell ref="A4:A5"/>
    <mergeCell ref="B4:B5"/>
    <mergeCell ref="C4:C5"/>
  </mergeCells>
  <pageMargins left="0.75" right="0.75" top="1" bottom="1" header="0.5" footer="0.5"/>
  <pageSetup paperSize="9" scale="6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1"/>
  <sheetViews>
    <sheetView showZeros="0" topLeftCell="D1" workbookViewId="0">
      <selection activeCell="A1" sqref="A1:Q1"/>
    </sheetView>
  </sheetViews>
  <sheetFormatPr defaultColWidth="9.14166666666667" defaultRowHeight="14.25" customHeight="1"/>
  <cols>
    <col min="1" max="1" width="29.575" customWidth="1"/>
    <col min="2" max="2" width="21.7083333333333" customWidth="1"/>
    <col min="3" max="3" width="35.2833333333333" customWidth="1"/>
    <col min="4" max="4" width="7.70833333333333" customWidth="1"/>
    <col min="5" max="5" width="10.2833333333333" customWidth="1"/>
    <col min="6" max="6" width="14.8416666666667" customWidth="1"/>
    <col min="7" max="7" width="14.1333333333333" customWidth="1"/>
    <col min="8" max="11" width="14.7416666666667" customWidth="1"/>
    <col min="12" max="16" width="12.575" customWidth="1"/>
    <col min="17" max="17" width="10.425" customWidth="1"/>
  </cols>
  <sheetData>
    <row r="1" ht="13.5" customHeight="1" spans="1:17">
      <c r="A1" s="29" t="s">
        <v>337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49"/>
      <c r="P1" s="49"/>
      <c r="Q1" s="29"/>
    </row>
    <row r="2" ht="27.75" customHeight="1" spans="1:17">
      <c r="A2" s="73" t="s">
        <v>338</v>
      </c>
      <c r="B2" s="31"/>
      <c r="C2" s="31"/>
      <c r="D2" s="31"/>
      <c r="E2" s="31"/>
      <c r="F2" s="31"/>
      <c r="G2" s="31"/>
      <c r="H2" s="31"/>
      <c r="I2" s="31"/>
      <c r="J2" s="31"/>
      <c r="K2" s="102"/>
      <c r="L2" s="31"/>
      <c r="M2" s="31"/>
      <c r="N2" s="31"/>
      <c r="O2" s="102"/>
      <c r="P2" s="102"/>
      <c r="Q2" s="31"/>
    </row>
    <row r="3" ht="18.75" customHeight="1" spans="1:17">
      <c r="A3" s="111" t="str">
        <f>"单位名称："&amp;"玉溪市文化馆"</f>
        <v>单位名称：玉溪市文化馆</v>
      </c>
      <c r="B3" s="7"/>
      <c r="C3" s="7"/>
      <c r="D3" s="7"/>
      <c r="E3" s="7"/>
      <c r="F3" s="7"/>
      <c r="G3" s="7"/>
      <c r="H3" s="7"/>
      <c r="I3" s="7"/>
      <c r="J3" s="7"/>
      <c r="O3" s="79"/>
      <c r="P3" s="79"/>
      <c r="Q3" s="130" t="s">
        <v>2</v>
      </c>
    </row>
    <row r="4" ht="15.75" customHeight="1" spans="1:17">
      <c r="A4" s="33" t="s">
        <v>339</v>
      </c>
      <c r="B4" s="112" t="s">
        <v>340</v>
      </c>
      <c r="C4" s="112" t="s">
        <v>341</v>
      </c>
      <c r="D4" s="112" t="s">
        <v>342</v>
      </c>
      <c r="E4" s="112" t="s">
        <v>343</v>
      </c>
      <c r="F4" s="112" t="s">
        <v>344</v>
      </c>
      <c r="G4" s="113" t="s">
        <v>133</v>
      </c>
      <c r="H4" s="113"/>
      <c r="I4" s="113"/>
      <c r="J4" s="113"/>
      <c r="K4" s="122"/>
      <c r="L4" s="113"/>
      <c r="M4" s="113"/>
      <c r="N4" s="113"/>
      <c r="O4" s="123"/>
      <c r="P4" s="122"/>
      <c r="Q4" s="131"/>
    </row>
    <row r="5" ht="17.25" customHeight="1" spans="1:17">
      <c r="A5" s="36"/>
      <c r="B5" s="114"/>
      <c r="C5" s="114"/>
      <c r="D5" s="114"/>
      <c r="E5" s="114"/>
      <c r="F5" s="114"/>
      <c r="G5" s="114" t="s">
        <v>30</v>
      </c>
      <c r="H5" s="114" t="s">
        <v>33</v>
      </c>
      <c r="I5" s="114" t="s">
        <v>345</v>
      </c>
      <c r="J5" s="114" t="s">
        <v>346</v>
      </c>
      <c r="K5" s="124" t="s">
        <v>347</v>
      </c>
      <c r="L5" s="125" t="s">
        <v>348</v>
      </c>
      <c r="M5" s="125"/>
      <c r="N5" s="125"/>
      <c r="O5" s="126"/>
      <c r="P5" s="127"/>
      <c r="Q5" s="115"/>
    </row>
    <row r="6" ht="54" customHeight="1" spans="1:17">
      <c r="A6" s="39"/>
      <c r="B6" s="115"/>
      <c r="C6" s="115"/>
      <c r="D6" s="115"/>
      <c r="E6" s="115"/>
      <c r="F6" s="115"/>
      <c r="G6" s="115"/>
      <c r="H6" s="115" t="s">
        <v>32</v>
      </c>
      <c r="I6" s="115"/>
      <c r="J6" s="115"/>
      <c r="K6" s="128"/>
      <c r="L6" s="115" t="s">
        <v>32</v>
      </c>
      <c r="M6" s="115" t="s">
        <v>39</v>
      </c>
      <c r="N6" s="115" t="s">
        <v>140</v>
      </c>
      <c r="O6" s="129" t="s">
        <v>41</v>
      </c>
      <c r="P6" s="128" t="s">
        <v>42</v>
      </c>
      <c r="Q6" s="115" t="s">
        <v>43</v>
      </c>
    </row>
    <row r="7" ht="15" customHeight="1" spans="1:17">
      <c r="A7" s="40">
        <v>1</v>
      </c>
      <c r="B7" s="116">
        <v>2</v>
      </c>
      <c r="C7" s="116">
        <v>3</v>
      </c>
      <c r="D7" s="116">
        <v>4</v>
      </c>
      <c r="E7" s="116">
        <v>5</v>
      </c>
      <c r="F7" s="116">
        <v>6</v>
      </c>
      <c r="G7" s="117">
        <v>7</v>
      </c>
      <c r="H7" s="117">
        <v>8</v>
      </c>
      <c r="I7" s="117">
        <v>9</v>
      </c>
      <c r="J7" s="117">
        <v>10</v>
      </c>
      <c r="K7" s="117">
        <v>11</v>
      </c>
      <c r="L7" s="117">
        <v>12</v>
      </c>
      <c r="M7" s="117">
        <v>13</v>
      </c>
      <c r="N7" s="117">
        <v>14</v>
      </c>
      <c r="O7" s="117">
        <v>15</v>
      </c>
      <c r="P7" s="117">
        <v>16</v>
      </c>
      <c r="Q7" s="117">
        <v>17</v>
      </c>
    </row>
    <row r="8" ht="21" customHeight="1" spans="1:17">
      <c r="A8" s="95" t="s">
        <v>64</v>
      </c>
      <c r="B8" s="96"/>
      <c r="C8" s="96"/>
      <c r="D8" s="96"/>
      <c r="E8" s="118"/>
      <c r="F8" s="119">
        <v>5000</v>
      </c>
      <c r="G8" s="44">
        <v>8100</v>
      </c>
      <c r="H8" s="44">
        <v>8100</v>
      </c>
      <c r="I8" s="44"/>
      <c r="J8" s="44"/>
      <c r="K8" s="44"/>
      <c r="L8" s="44"/>
      <c r="M8" s="44"/>
      <c r="N8" s="44"/>
      <c r="O8" s="44"/>
      <c r="P8" s="44"/>
      <c r="Q8" s="44"/>
    </row>
    <row r="9" ht="21" customHeight="1" spans="1:17">
      <c r="A9" s="95" t="str">
        <f>"      "&amp;"一般公用经费"</f>
        <v>      一般公用经费</v>
      </c>
      <c r="B9" s="96" t="s">
        <v>349</v>
      </c>
      <c r="C9" s="96" t="str">
        <f>"A05040101"&amp;"  "&amp;"复印纸"</f>
        <v>A05040101  复印纸</v>
      </c>
      <c r="D9" s="120" t="s">
        <v>350</v>
      </c>
      <c r="E9" s="121">
        <v>1</v>
      </c>
      <c r="F9" s="24">
        <v>5000</v>
      </c>
      <c r="G9" s="44">
        <v>5000</v>
      </c>
      <c r="H9" s="44">
        <v>5000</v>
      </c>
      <c r="I9" s="44"/>
      <c r="J9" s="44"/>
      <c r="K9" s="44"/>
      <c r="L9" s="44"/>
      <c r="M9" s="44"/>
      <c r="N9" s="44"/>
      <c r="O9" s="44"/>
      <c r="P9" s="44"/>
      <c r="Q9" s="44"/>
    </row>
    <row r="10" ht="21" customHeight="1" spans="1:17">
      <c r="A10" s="95" t="str">
        <f>"      "&amp;"公车购置及运维费"</f>
        <v>      公车购置及运维费</v>
      </c>
      <c r="B10" s="96" t="s">
        <v>351</v>
      </c>
      <c r="C10" s="96" t="str">
        <f>"C1804010201"&amp;"  "&amp;"机动车保险服务"</f>
        <v>C1804010201  机动车保险服务</v>
      </c>
      <c r="D10" s="120" t="s">
        <v>350</v>
      </c>
      <c r="E10" s="121">
        <v>1</v>
      </c>
      <c r="F10" s="24"/>
      <c r="G10" s="44">
        <v>3100</v>
      </c>
      <c r="H10" s="44">
        <v>3100</v>
      </c>
      <c r="I10" s="44"/>
      <c r="J10" s="44"/>
      <c r="K10" s="44"/>
      <c r="L10" s="44"/>
      <c r="M10" s="44"/>
      <c r="N10" s="44"/>
      <c r="O10" s="44"/>
      <c r="P10" s="44"/>
      <c r="Q10" s="44"/>
    </row>
    <row r="11" ht="21" customHeight="1" spans="1:17">
      <c r="A11" s="97" t="s">
        <v>284</v>
      </c>
      <c r="B11" s="98"/>
      <c r="C11" s="98"/>
      <c r="D11" s="98"/>
      <c r="E11" s="118"/>
      <c r="F11" s="119">
        <v>5000</v>
      </c>
      <c r="G11" s="44">
        <v>8100</v>
      </c>
      <c r="H11" s="44">
        <v>8100</v>
      </c>
      <c r="I11" s="44"/>
      <c r="J11" s="44"/>
      <c r="K11" s="44"/>
      <c r="L11" s="44"/>
      <c r="M11" s="44"/>
      <c r="N11" s="44"/>
      <c r="O11" s="44"/>
      <c r="P11" s="44"/>
      <c r="Q11" s="44"/>
    </row>
  </sheetData>
  <mergeCells count="17">
    <mergeCell ref="A1:Q1"/>
    <mergeCell ref="A2:Q2"/>
    <mergeCell ref="A3:E3"/>
    <mergeCell ref="G4:Q4"/>
    <mergeCell ref="L5:Q5"/>
    <mergeCell ref="A11:E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scale="4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1"/>
  <sheetViews>
    <sheetView showZeros="0" workbookViewId="0">
      <selection activeCell="A17" sqref="A17"/>
    </sheetView>
  </sheetViews>
  <sheetFormatPr defaultColWidth="9.14166666666667" defaultRowHeight="14.25" customHeight="1"/>
  <cols>
    <col min="1" max="1" width="31.425" customWidth="1"/>
    <col min="2" max="2" width="21.7083333333333" customWidth="1"/>
    <col min="3" max="3" width="26.7083333333333" customWidth="1"/>
    <col min="4" max="14" width="16.6" customWidth="1"/>
  </cols>
  <sheetData>
    <row r="1" ht="13.5" customHeight="1" spans="1:14">
      <c r="A1" s="80" t="s">
        <v>352</v>
      </c>
      <c r="B1" s="80"/>
      <c r="C1" s="80"/>
      <c r="D1" s="80"/>
      <c r="E1" s="80"/>
      <c r="F1" s="80"/>
      <c r="G1" s="80"/>
      <c r="H1" s="81"/>
      <c r="I1" s="80"/>
      <c r="J1" s="80"/>
      <c r="K1" s="80"/>
      <c r="L1" s="100"/>
      <c r="M1" s="81"/>
      <c r="N1" s="101"/>
    </row>
    <row r="2" ht="27.75" customHeight="1" spans="1:14">
      <c r="A2" s="73" t="s">
        <v>353</v>
      </c>
      <c r="B2" s="82"/>
      <c r="C2" s="82"/>
      <c r="D2" s="82"/>
      <c r="E2" s="82"/>
      <c r="F2" s="82"/>
      <c r="G2" s="82"/>
      <c r="H2" s="83"/>
      <c r="I2" s="82"/>
      <c r="J2" s="82"/>
      <c r="K2" s="82"/>
      <c r="L2" s="102"/>
      <c r="M2" s="83"/>
      <c r="N2" s="82"/>
    </row>
    <row r="3" ht="18.75" customHeight="1" spans="1:14">
      <c r="A3" s="74" t="str">
        <f>"单位名称："&amp;"玉溪市文化馆"</f>
        <v>单位名称：玉溪市文化馆</v>
      </c>
      <c r="B3" s="75"/>
      <c r="C3" s="75"/>
      <c r="D3" s="75"/>
      <c r="E3" s="75"/>
      <c r="F3" s="75"/>
      <c r="G3" s="75"/>
      <c r="H3" s="84"/>
      <c r="I3" s="77"/>
      <c r="J3" s="77"/>
      <c r="K3" s="77"/>
      <c r="L3" s="79"/>
      <c r="M3" s="103"/>
      <c r="N3" s="104" t="s">
        <v>2</v>
      </c>
    </row>
    <row r="4" ht="15.75" customHeight="1" spans="1:14">
      <c r="A4" s="85" t="s">
        <v>339</v>
      </c>
      <c r="B4" s="86" t="s">
        <v>354</v>
      </c>
      <c r="C4" s="86" t="s">
        <v>355</v>
      </c>
      <c r="D4" s="87" t="s">
        <v>133</v>
      </c>
      <c r="E4" s="87"/>
      <c r="F4" s="87"/>
      <c r="G4" s="87"/>
      <c r="H4" s="88"/>
      <c r="I4" s="87"/>
      <c r="J4" s="87"/>
      <c r="K4" s="87"/>
      <c r="L4" s="105"/>
      <c r="M4" s="88"/>
      <c r="N4" s="106"/>
    </row>
    <row r="5" ht="17.25" customHeight="1" spans="1:14">
      <c r="A5" s="89"/>
      <c r="B5" s="90"/>
      <c r="C5" s="90"/>
      <c r="D5" s="90" t="s">
        <v>30</v>
      </c>
      <c r="E5" s="90" t="s">
        <v>33</v>
      </c>
      <c r="F5" s="90" t="s">
        <v>345</v>
      </c>
      <c r="G5" s="90" t="s">
        <v>346</v>
      </c>
      <c r="H5" s="91" t="s">
        <v>347</v>
      </c>
      <c r="I5" s="107" t="s">
        <v>348</v>
      </c>
      <c r="J5" s="107"/>
      <c r="K5" s="107"/>
      <c r="L5" s="108"/>
      <c r="M5" s="109"/>
      <c r="N5" s="93"/>
    </row>
    <row r="6" ht="54" customHeight="1" spans="1:14">
      <c r="A6" s="92"/>
      <c r="B6" s="93"/>
      <c r="C6" s="93"/>
      <c r="D6" s="93"/>
      <c r="E6" s="93"/>
      <c r="F6" s="93"/>
      <c r="G6" s="93"/>
      <c r="H6" s="94"/>
      <c r="I6" s="93" t="s">
        <v>32</v>
      </c>
      <c r="J6" s="93" t="s">
        <v>39</v>
      </c>
      <c r="K6" s="93" t="s">
        <v>140</v>
      </c>
      <c r="L6" s="110" t="s">
        <v>41</v>
      </c>
      <c r="M6" s="94" t="s">
        <v>42</v>
      </c>
      <c r="N6" s="93" t="s">
        <v>43</v>
      </c>
    </row>
    <row r="7" ht="15" customHeight="1" spans="1:14">
      <c r="A7" s="92">
        <v>1</v>
      </c>
      <c r="B7" s="93">
        <v>2</v>
      </c>
      <c r="C7" s="93">
        <v>3</v>
      </c>
      <c r="D7" s="94">
        <v>4</v>
      </c>
      <c r="E7" s="94">
        <v>5</v>
      </c>
      <c r="F7" s="94">
        <v>6</v>
      </c>
      <c r="G7" s="94">
        <v>7</v>
      </c>
      <c r="H7" s="94">
        <v>8</v>
      </c>
      <c r="I7" s="94">
        <v>9</v>
      </c>
      <c r="J7" s="94">
        <v>10</v>
      </c>
      <c r="K7" s="94">
        <v>11</v>
      </c>
      <c r="L7" s="94">
        <v>12</v>
      </c>
      <c r="M7" s="94">
        <v>13</v>
      </c>
      <c r="N7" s="94">
        <v>14</v>
      </c>
    </row>
    <row r="8" ht="21" customHeight="1" spans="1:14">
      <c r="A8" s="95"/>
      <c r="B8" s="96"/>
      <c r="C8" s="96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ht="21" customHeight="1" spans="1:14">
      <c r="A9" s="95"/>
      <c r="B9" s="96"/>
      <c r="C9" s="96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ht="21" customHeight="1" spans="1:14">
      <c r="A10" s="97" t="s">
        <v>284</v>
      </c>
      <c r="B10" s="98"/>
      <c r="C10" s="99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</row>
    <row r="11" customHeight="1" spans="1:1">
      <c r="A11" t="s">
        <v>356</v>
      </c>
    </row>
  </sheetData>
  <mergeCells count="14">
    <mergeCell ref="A1:N1"/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9" scale="5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0"/>
  <sheetViews>
    <sheetView showZeros="0" workbookViewId="0">
      <selection activeCell="A10" sqref="A10"/>
    </sheetView>
  </sheetViews>
  <sheetFormatPr defaultColWidth="9.14166666666667" defaultRowHeight="14.25" customHeight="1"/>
  <cols>
    <col min="1" max="1" width="76.275" customWidth="1"/>
    <col min="2" max="13" width="17.175" customWidth="1"/>
    <col min="14" max="14" width="17.0333333333333" customWidth="1"/>
  </cols>
  <sheetData>
    <row r="1" ht="13.5" customHeight="1" spans="1:14">
      <c r="A1" s="29" t="s">
        <v>357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49"/>
    </row>
    <row r="2" ht="27.75" customHeight="1" spans="1:14">
      <c r="A2" s="73" t="s">
        <v>358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18" customHeight="1" spans="1:14">
      <c r="A3" s="74" t="str">
        <f>"单位名称："&amp;"玉溪市文化馆"</f>
        <v>单位名称：玉溪市文化馆</v>
      </c>
      <c r="B3" s="75"/>
      <c r="C3" s="75"/>
      <c r="D3" s="76"/>
      <c r="E3" s="77"/>
      <c r="F3" s="77"/>
      <c r="G3" s="77"/>
      <c r="H3" s="77"/>
      <c r="I3" s="77"/>
      <c r="N3" s="79" t="s">
        <v>2</v>
      </c>
    </row>
    <row r="4" ht="19.5" customHeight="1" spans="1:14">
      <c r="A4" s="34" t="s">
        <v>359</v>
      </c>
      <c r="B4" s="51" t="s">
        <v>133</v>
      </c>
      <c r="C4" s="52"/>
      <c r="D4" s="52"/>
      <c r="E4" s="51" t="s">
        <v>360</v>
      </c>
      <c r="F4" s="52"/>
      <c r="G4" s="52"/>
      <c r="H4" s="52"/>
      <c r="I4" s="52"/>
      <c r="J4" s="52"/>
      <c r="K4" s="52"/>
      <c r="L4" s="52"/>
      <c r="M4" s="52"/>
      <c r="N4" s="52"/>
    </row>
    <row r="5" ht="40.5" customHeight="1" spans="1:14">
      <c r="A5" s="40"/>
      <c r="B5" s="37" t="s">
        <v>30</v>
      </c>
      <c r="C5" s="33" t="s">
        <v>33</v>
      </c>
      <c r="D5" s="78" t="s">
        <v>361</v>
      </c>
      <c r="E5" s="41" t="s">
        <v>362</v>
      </c>
      <c r="F5" s="41" t="s">
        <v>363</v>
      </c>
      <c r="G5" s="41" t="s">
        <v>364</v>
      </c>
      <c r="H5" s="41" t="s">
        <v>365</v>
      </c>
      <c r="I5" s="41" t="s">
        <v>366</v>
      </c>
      <c r="J5" s="41" t="s">
        <v>367</v>
      </c>
      <c r="K5" s="41" t="s">
        <v>368</v>
      </c>
      <c r="L5" s="41" t="s">
        <v>369</v>
      </c>
      <c r="M5" s="41" t="s">
        <v>370</v>
      </c>
      <c r="N5" s="41" t="s">
        <v>371</v>
      </c>
    </row>
    <row r="6" ht="19.5" customHeight="1" spans="1:14">
      <c r="A6" s="41">
        <v>1</v>
      </c>
      <c r="B6" s="41">
        <v>2</v>
      </c>
      <c r="C6" s="41">
        <v>3</v>
      </c>
      <c r="D6" s="51">
        <v>4</v>
      </c>
      <c r="E6" s="41">
        <v>5</v>
      </c>
      <c r="F6" s="41">
        <v>6</v>
      </c>
      <c r="G6" s="41">
        <v>7</v>
      </c>
      <c r="H6" s="51">
        <v>8</v>
      </c>
      <c r="I6" s="41">
        <v>9</v>
      </c>
      <c r="J6" s="41">
        <v>10</v>
      </c>
      <c r="K6" s="41">
        <v>11</v>
      </c>
      <c r="L6" s="51">
        <v>12</v>
      </c>
      <c r="M6" s="41">
        <v>13</v>
      </c>
      <c r="N6" s="41">
        <v>14</v>
      </c>
    </row>
    <row r="7" ht="20.25" customHeight="1" spans="1:14">
      <c r="A7" s="42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</row>
    <row r="8" ht="20.25" customHeight="1" spans="1:14">
      <c r="A8" s="42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ht="20.25" customHeight="1" spans="1:14">
      <c r="A9" s="71" t="s">
        <v>30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customHeight="1" spans="1:1">
      <c r="A10" t="s">
        <v>372</v>
      </c>
    </row>
  </sheetData>
  <mergeCells count="6">
    <mergeCell ref="A1:N1"/>
    <mergeCell ref="A2:N2"/>
    <mergeCell ref="A3:I3"/>
    <mergeCell ref="B4:D4"/>
    <mergeCell ref="E4:N4"/>
    <mergeCell ref="A4:A5"/>
  </mergeCells>
  <pageMargins left="0.75" right="0.75" top="1" bottom="1" header="0.5" footer="0.5"/>
  <pageSetup paperSize="9" scale="44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14" sqref="A14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:10">
      <c r="A1" s="29" t="s">
        <v>373</v>
      </c>
      <c r="B1" s="29"/>
      <c r="C1" s="29"/>
      <c r="D1" s="29"/>
      <c r="E1" s="29"/>
      <c r="F1" s="29"/>
      <c r="G1" s="29"/>
      <c r="H1" s="29"/>
      <c r="I1" s="29"/>
      <c r="J1" s="49"/>
    </row>
    <row r="2" ht="28.5" customHeight="1" spans="1:10">
      <c r="A2" s="65" t="s">
        <v>374</v>
      </c>
      <c r="B2" s="66"/>
      <c r="C2" s="66"/>
      <c r="D2" s="66"/>
      <c r="E2" s="66"/>
      <c r="F2" s="67"/>
      <c r="G2" s="66"/>
      <c r="H2" s="67"/>
      <c r="I2" s="67"/>
      <c r="J2" s="66"/>
    </row>
    <row r="3" ht="15" customHeight="1" spans="1:1">
      <c r="A3" s="5" t="str">
        <f>"单位名称："&amp;"玉溪市文化馆"</f>
        <v>单位名称：玉溪市文化馆</v>
      </c>
    </row>
    <row r="4" ht="14.25" customHeight="1" spans="1:10">
      <c r="A4" s="68" t="s">
        <v>287</v>
      </c>
      <c r="B4" s="68" t="s">
        <v>288</v>
      </c>
      <c r="C4" s="68" t="s">
        <v>289</v>
      </c>
      <c r="D4" s="68" t="s">
        <v>290</v>
      </c>
      <c r="E4" s="68" t="s">
        <v>291</v>
      </c>
      <c r="F4" s="54" t="s">
        <v>292</v>
      </c>
      <c r="G4" s="68" t="s">
        <v>293</v>
      </c>
      <c r="H4" s="54" t="s">
        <v>294</v>
      </c>
      <c r="I4" s="54" t="s">
        <v>295</v>
      </c>
      <c r="J4" s="68" t="s">
        <v>296</v>
      </c>
    </row>
    <row r="5" ht="14.25" customHeight="1" spans="1:10">
      <c r="A5" s="68">
        <v>1</v>
      </c>
      <c r="B5" s="68">
        <v>2</v>
      </c>
      <c r="C5" s="68">
        <v>3</v>
      </c>
      <c r="D5" s="68">
        <v>4</v>
      </c>
      <c r="E5" s="68">
        <v>5</v>
      </c>
      <c r="F5" s="54">
        <v>6</v>
      </c>
      <c r="G5" s="68">
        <v>7</v>
      </c>
      <c r="H5" s="54">
        <v>8</v>
      </c>
      <c r="I5" s="54">
        <v>9</v>
      </c>
      <c r="J5" s="68">
        <v>10</v>
      </c>
    </row>
    <row r="6" ht="15" customHeight="1" spans="1:10">
      <c r="A6" s="69"/>
      <c r="B6" s="70"/>
      <c r="C6" s="70"/>
      <c r="D6" s="70"/>
      <c r="E6" s="71"/>
      <c r="F6" s="72"/>
      <c r="G6" s="71"/>
      <c r="H6" s="72"/>
      <c r="I6" s="72"/>
      <c r="J6" s="71"/>
    </row>
    <row r="7" ht="33.75" customHeight="1" spans="1:10">
      <c r="A7" s="69"/>
      <c r="B7" s="69"/>
      <c r="C7" s="69"/>
      <c r="D7" s="69"/>
      <c r="E7" s="69"/>
      <c r="F7" s="69"/>
      <c r="G7" s="42"/>
      <c r="H7" s="69"/>
      <c r="I7" s="69"/>
      <c r="J7" s="69"/>
    </row>
    <row r="8" customHeight="1" spans="1:1">
      <c r="A8" s="64" t="s">
        <v>375</v>
      </c>
    </row>
  </sheetData>
  <mergeCells count="3">
    <mergeCell ref="A1:J1"/>
    <mergeCell ref="A2:J2"/>
    <mergeCell ref="A3:H3"/>
  </mergeCells>
  <pageMargins left="0.75" right="0.75" top="1" bottom="1" header="0.5" footer="0.5"/>
  <pageSetup paperSize="9" scale="67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9"/>
  <sheetViews>
    <sheetView showZeros="0" workbookViewId="0">
      <selection activeCell="A17" sqref="A17"/>
    </sheetView>
  </sheetViews>
  <sheetFormatPr defaultColWidth="8.85" defaultRowHeight="15" customHeight="1" outlineLevelCol="7"/>
  <cols>
    <col min="1" max="1" width="36.0333333333333" customWidth="1"/>
    <col min="2" max="2" width="19.7416666666667" customWidth="1"/>
    <col min="3" max="3" width="33.3166666666667" customWidth="1"/>
    <col min="4" max="4" width="34.7416666666667" customWidth="1"/>
    <col min="5" max="6" width="8.98333333333333" customWidth="1"/>
    <col min="7" max="8" width="15.1333333333333" customWidth="1"/>
  </cols>
  <sheetData>
    <row r="1" ht="18.75" customHeight="1" spans="1:8">
      <c r="A1" s="55" t="s">
        <v>376</v>
      </c>
      <c r="B1" s="55"/>
      <c r="C1" s="55"/>
      <c r="D1" s="55"/>
      <c r="E1" s="55"/>
      <c r="F1" s="55"/>
      <c r="G1" s="55"/>
      <c r="H1" s="55" t="s">
        <v>376</v>
      </c>
    </row>
    <row r="2" ht="28.5" customHeight="1" spans="1:8">
      <c r="A2" s="56" t="s">
        <v>377</v>
      </c>
      <c r="B2" s="56"/>
      <c r="C2" s="56"/>
      <c r="D2" s="56"/>
      <c r="E2" s="56"/>
      <c r="F2" s="56"/>
      <c r="G2" s="56"/>
      <c r="H2" s="56"/>
    </row>
    <row r="3" ht="18.75" customHeight="1" spans="1:8">
      <c r="A3" s="57" t="str">
        <f>"单位名称："&amp;"玉溪市文化馆"</f>
        <v>单位名称：玉溪市文化馆</v>
      </c>
      <c r="B3" s="57"/>
      <c r="C3" s="57"/>
      <c r="D3" s="57"/>
      <c r="E3" s="57"/>
      <c r="F3" s="57"/>
      <c r="G3" s="57"/>
      <c r="H3" s="57"/>
    </row>
    <row r="4" ht="18.75" customHeight="1" spans="1:8">
      <c r="A4" s="58" t="s">
        <v>126</v>
      </c>
      <c r="B4" s="58" t="s">
        <v>378</v>
      </c>
      <c r="C4" s="58" t="s">
        <v>379</v>
      </c>
      <c r="D4" s="58" t="s">
        <v>380</v>
      </c>
      <c r="E4" s="58" t="s">
        <v>381</v>
      </c>
      <c r="F4" s="58" t="s">
        <v>382</v>
      </c>
      <c r="G4" s="58"/>
      <c r="H4" s="58"/>
    </row>
    <row r="5" ht="18.75" customHeight="1" spans="1:8">
      <c r="A5" s="58"/>
      <c r="B5" s="58"/>
      <c r="C5" s="58"/>
      <c r="D5" s="58"/>
      <c r="E5" s="58"/>
      <c r="F5" s="58" t="s">
        <v>343</v>
      </c>
      <c r="G5" s="58" t="s">
        <v>383</v>
      </c>
      <c r="H5" s="58" t="s">
        <v>384</v>
      </c>
    </row>
    <row r="6" ht="18.75" customHeight="1" spans="1:8">
      <c r="A6" s="59" t="s">
        <v>44</v>
      </c>
      <c r="B6" s="59" t="s">
        <v>45</v>
      </c>
      <c r="C6" s="59" t="s">
        <v>46</v>
      </c>
      <c r="D6" s="59" t="s">
        <v>47</v>
      </c>
      <c r="E6" s="59" t="s">
        <v>48</v>
      </c>
      <c r="F6" s="59" t="s">
        <v>49</v>
      </c>
      <c r="G6" s="59" t="s">
        <v>50</v>
      </c>
      <c r="H6" s="59" t="s">
        <v>51</v>
      </c>
    </row>
    <row r="7" ht="18" customHeight="1" spans="1:8">
      <c r="A7" s="60"/>
      <c r="B7" s="60"/>
      <c r="C7" s="60"/>
      <c r="D7" s="60"/>
      <c r="E7" s="61"/>
      <c r="F7" s="62"/>
      <c r="G7" s="63"/>
      <c r="H7" s="63"/>
    </row>
    <row r="8" ht="18" customHeight="1" spans="1:8">
      <c r="A8" s="61" t="s">
        <v>30</v>
      </c>
      <c r="B8" s="61"/>
      <c r="C8" s="61"/>
      <c r="D8" s="61"/>
      <c r="E8" s="61"/>
      <c r="F8" s="62"/>
      <c r="G8" s="63"/>
      <c r="H8" s="63"/>
    </row>
    <row r="9" customHeight="1" spans="1:1">
      <c r="A9" s="64" t="s">
        <v>385</v>
      </c>
    </row>
  </sheetData>
  <mergeCells count="10">
    <mergeCell ref="A1:H1"/>
    <mergeCell ref="A2:H2"/>
    <mergeCell ref="A3:H3"/>
    <mergeCell ref="F4:H4"/>
    <mergeCell ref="A8:E8"/>
    <mergeCell ref="A4:A5"/>
    <mergeCell ref="B4:B5"/>
    <mergeCell ref="C4:C5"/>
    <mergeCell ref="D4:D5"/>
    <mergeCell ref="E4:E5"/>
  </mergeCells>
  <pageMargins left="0.75" right="0.75" top="1" bottom="1" header="0.5" footer="0.5"/>
  <pageSetup paperSize="9" scale="77" pageOrder="overThenDown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selection activeCell="B18" sqref="B18"/>
    </sheetView>
  </sheetViews>
  <sheetFormatPr defaultColWidth="9.14166666666667" defaultRowHeight="14.25" customHeight="1"/>
  <cols>
    <col min="1" max="1" width="16.3166666666667" customWidth="1"/>
    <col min="2" max="2" width="29.0333333333333" customWidth="1"/>
    <col min="3" max="3" width="23.85" customWidth="1"/>
    <col min="4" max="7" width="19.6" customWidth="1"/>
    <col min="8" max="8" width="15.425" customWidth="1"/>
    <col min="9" max="11" width="19.6" customWidth="1"/>
  </cols>
  <sheetData>
    <row r="1" ht="13.5" customHeight="1" spans="1:11">
      <c r="A1" s="29" t="s">
        <v>386</v>
      </c>
      <c r="B1" s="29"/>
      <c r="C1" s="29"/>
      <c r="D1" s="30"/>
      <c r="E1" s="30"/>
      <c r="F1" s="30"/>
      <c r="G1" s="30"/>
      <c r="H1" s="29"/>
      <c r="I1" s="29"/>
      <c r="J1" s="29"/>
      <c r="K1" s="49"/>
    </row>
    <row r="2" ht="28.5" customHeight="1" spans="1:11">
      <c r="A2" s="31" t="s">
        <v>387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13.5" customHeight="1" spans="1:11">
      <c r="A3" s="5" t="str">
        <f>"单位名称："&amp;"玉溪市文化馆"</f>
        <v>单位名称：玉溪市文化馆</v>
      </c>
      <c r="B3" s="6"/>
      <c r="C3" s="6"/>
      <c r="D3" s="6"/>
      <c r="E3" s="6"/>
      <c r="F3" s="6"/>
      <c r="G3" s="6"/>
      <c r="H3" s="7"/>
      <c r="I3" s="7"/>
      <c r="J3" s="7"/>
      <c r="K3" s="50" t="s">
        <v>2</v>
      </c>
    </row>
    <row r="4" ht="21.75" customHeight="1" spans="1:11">
      <c r="A4" s="32" t="s">
        <v>238</v>
      </c>
      <c r="B4" s="32" t="s">
        <v>128</v>
      </c>
      <c r="C4" s="32" t="s">
        <v>239</v>
      </c>
      <c r="D4" s="33" t="s">
        <v>129</v>
      </c>
      <c r="E4" s="33" t="s">
        <v>130</v>
      </c>
      <c r="F4" s="33" t="s">
        <v>131</v>
      </c>
      <c r="G4" s="33" t="s">
        <v>132</v>
      </c>
      <c r="H4" s="34" t="s">
        <v>30</v>
      </c>
      <c r="I4" s="51" t="s">
        <v>388</v>
      </c>
      <c r="J4" s="52"/>
      <c r="K4" s="53"/>
    </row>
    <row r="5" ht="21.75" customHeight="1" spans="1:11">
      <c r="A5" s="35"/>
      <c r="B5" s="35"/>
      <c r="C5" s="35"/>
      <c r="D5" s="36"/>
      <c r="E5" s="36"/>
      <c r="F5" s="36"/>
      <c r="G5" s="36"/>
      <c r="H5" s="37"/>
      <c r="I5" s="33" t="s">
        <v>33</v>
      </c>
      <c r="J5" s="33" t="s">
        <v>34</v>
      </c>
      <c r="K5" s="33" t="s">
        <v>35</v>
      </c>
    </row>
    <row r="6" ht="40.5" customHeight="1" spans="1:11">
      <c r="A6" s="38"/>
      <c r="B6" s="38"/>
      <c r="C6" s="38"/>
      <c r="D6" s="39"/>
      <c r="E6" s="39"/>
      <c r="F6" s="39"/>
      <c r="G6" s="39"/>
      <c r="H6" s="40"/>
      <c r="I6" s="39" t="s">
        <v>32</v>
      </c>
      <c r="J6" s="39"/>
      <c r="K6" s="39"/>
    </row>
    <row r="7" ht="15" customHeight="1" spans="1:11">
      <c r="A7" s="41">
        <v>1</v>
      </c>
      <c r="B7" s="41">
        <v>2</v>
      </c>
      <c r="C7" s="41">
        <v>3</v>
      </c>
      <c r="D7" s="41">
        <v>4</v>
      </c>
      <c r="E7" s="41">
        <v>5</v>
      </c>
      <c r="F7" s="41">
        <v>6</v>
      </c>
      <c r="G7" s="41">
        <v>7</v>
      </c>
      <c r="H7" s="41">
        <v>8</v>
      </c>
      <c r="I7" s="41">
        <v>9</v>
      </c>
      <c r="J7" s="54">
        <v>10</v>
      </c>
      <c r="K7" s="54">
        <v>11</v>
      </c>
    </row>
    <row r="8" ht="30.65" customHeight="1" spans="1:11">
      <c r="A8" s="42"/>
      <c r="B8" s="43"/>
      <c r="C8" s="42"/>
      <c r="D8" s="42"/>
      <c r="E8" s="42"/>
      <c r="F8" s="42"/>
      <c r="G8" s="42"/>
      <c r="H8" s="44"/>
      <c r="I8" s="44"/>
      <c r="J8" s="44"/>
      <c r="K8" s="44"/>
    </row>
    <row r="9" ht="30.65" customHeight="1" spans="1:11">
      <c r="A9" s="43"/>
      <c r="B9" s="43"/>
      <c r="C9" s="43"/>
      <c r="D9" s="43"/>
      <c r="E9" s="43"/>
      <c r="F9" s="43"/>
      <c r="G9" s="43"/>
      <c r="H9" s="44"/>
      <c r="I9" s="44"/>
      <c r="J9" s="44"/>
      <c r="K9" s="44"/>
    </row>
    <row r="10" ht="18.75" customHeight="1" spans="1:11">
      <c r="A10" s="45" t="s">
        <v>284</v>
      </c>
      <c r="B10" s="46"/>
      <c r="C10" s="46"/>
      <c r="D10" s="46"/>
      <c r="E10" s="46"/>
      <c r="F10" s="46"/>
      <c r="G10" s="47"/>
      <c r="H10" s="44"/>
      <c r="I10" s="44"/>
      <c r="J10" s="44"/>
      <c r="K10" s="44"/>
    </row>
    <row r="12" customHeight="1" spans="1:1">
      <c r="A12" s="48" t="s">
        <v>389</v>
      </c>
    </row>
  </sheetData>
  <mergeCells count="16">
    <mergeCell ref="A1:K1"/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scale="5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0"/>
  <sheetViews>
    <sheetView showZeros="0" tabSelected="1" workbookViewId="0">
      <selection activeCell="E25" sqref="E25"/>
    </sheetView>
  </sheetViews>
  <sheetFormatPr defaultColWidth="9.14166666666667" defaultRowHeight="14.25" customHeight="1" outlineLevelCol="6"/>
  <cols>
    <col min="1" max="1" width="37.7416666666667" customWidth="1"/>
    <col min="2" max="2" width="15.5666666666667" customWidth="1"/>
    <col min="3" max="3" width="57.4166666666667" customWidth="1"/>
    <col min="4" max="4" width="9.7" customWidth="1"/>
    <col min="5" max="7" width="19.8416666666667" customWidth="1"/>
  </cols>
  <sheetData>
    <row r="1" ht="13.5" customHeight="1" spans="1:7">
      <c r="A1" s="1" t="s">
        <v>390</v>
      </c>
      <c r="B1" s="1"/>
      <c r="C1" s="1"/>
      <c r="D1" s="2"/>
      <c r="E1" s="1"/>
      <c r="F1" s="1"/>
      <c r="G1" s="3"/>
    </row>
    <row r="2" ht="27.75" customHeight="1" spans="1:7">
      <c r="A2" s="4" t="s">
        <v>391</v>
      </c>
      <c r="B2" s="4"/>
      <c r="C2" s="4"/>
      <c r="D2" s="4"/>
      <c r="E2" s="4"/>
      <c r="F2" s="4"/>
      <c r="G2" s="4"/>
    </row>
    <row r="3" ht="13.5" customHeight="1" spans="1:7">
      <c r="A3" s="5" t="str">
        <f>"单位名称："&amp;"玉溪市文化馆"</f>
        <v>单位名称：玉溪市文化馆</v>
      </c>
      <c r="B3" s="6"/>
      <c r="C3" s="6"/>
      <c r="D3" s="6"/>
      <c r="E3" s="7"/>
      <c r="F3" s="7"/>
      <c r="G3" s="8" t="s">
        <v>2</v>
      </c>
    </row>
    <row r="4" ht="21.75" customHeight="1" spans="1:7">
      <c r="A4" s="9" t="s">
        <v>239</v>
      </c>
      <c r="B4" s="9" t="s">
        <v>238</v>
      </c>
      <c r="C4" s="9" t="s">
        <v>128</v>
      </c>
      <c r="D4" s="10" t="s">
        <v>392</v>
      </c>
      <c r="E4" s="11" t="s">
        <v>33</v>
      </c>
      <c r="F4" s="12"/>
      <c r="G4" s="13"/>
    </row>
    <row r="5" ht="21.75" customHeight="1" spans="1:7">
      <c r="A5" s="14"/>
      <c r="B5" s="14"/>
      <c r="C5" s="14"/>
      <c r="D5" s="15"/>
      <c r="E5" s="16" t="s">
        <v>393</v>
      </c>
      <c r="F5" s="10" t="s">
        <v>394</v>
      </c>
      <c r="G5" s="10" t="s">
        <v>395</v>
      </c>
    </row>
    <row r="6" ht="40.5" customHeight="1" spans="1:7">
      <c r="A6" s="17"/>
      <c r="B6" s="17"/>
      <c r="C6" s="17"/>
      <c r="D6" s="18"/>
      <c r="E6" s="19"/>
      <c r="F6" s="18" t="s">
        <v>32</v>
      </c>
      <c r="G6" s="18"/>
    </row>
    <row r="7" ht="15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ht="21" customHeight="1" spans="1:7">
      <c r="A8" s="21" t="s">
        <v>64</v>
      </c>
      <c r="B8" s="22"/>
      <c r="C8" s="22"/>
      <c r="D8" s="23"/>
      <c r="E8" s="24">
        <v>100000</v>
      </c>
      <c r="F8" s="24">
        <v>100000</v>
      </c>
      <c r="G8" s="24">
        <v>100000</v>
      </c>
    </row>
    <row r="9" ht="21" customHeight="1" spans="1:7">
      <c r="A9" s="21"/>
      <c r="B9" s="21" t="s">
        <v>396</v>
      </c>
      <c r="C9" s="21" t="s">
        <v>243</v>
      </c>
      <c r="D9" s="25" t="s">
        <v>397</v>
      </c>
      <c r="E9" s="24">
        <v>100000</v>
      </c>
      <c r="F9" s="24">
        <v>100000</v>
      </c>
      <c r="G9" s="24">
        <v>100000</v>
      </c>
    </row>
    <row r="10" ht="21" customHeight="1" spans="1:7">
      <c r="A10" s="26" t="s">
        <v>30</v>
      </c>
      <c r="B10" s="27" t="s">
        <v>398</v>
      </c>
      <c r="C10" s="27"/>
      <c r="D10" s="28"/>
      <c r="E10" s="24">
        <v>100000</v>
      </c>
      <c r="F10" s="24">
        <v>100000</v>
      </c>
      <c r="G10" s="24">
        <v>100000</v>
      </c>
    </row>
  </sheetData>
  <mergeCells count="12">
    <mergeCell ref="A1:G1"/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scale="7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Zeros="0" workbookViewId="0">
      <selection activeCell="K10" sqref="K10"/>
    </sheetView>
  </sheetViews>
  <sheetFormatPr defaultColWidth="8.85" defaultRowHeight="15" customHeight="1"/>
  <cols>
    <col min="1" max="1" width="17.8416666666667" customWidth="1"/>
    <col min="2" max="2" width="53.1333333333333" customWidth="1"/>
    <col min="3" max="3" width="16.2833333333333" customWidth="1"/>
    <col min="4" max="4" width="16.4166666666667" customWidth="1"/>
    <col min="5" max="6" width="16.2833333333333" customWidth="1"/>
    <col min="7" max="11" width="16.4166666666667" customWidth="1"/>
    <col min="12" max="18" width="16.2833333333333" customWidth="1"/>
    <col min="19" max="19" width="16.4166666666667" customWidth="1"/>
  </cols>
  <sheetData>
    <row r="1" customHeight="1" spans="1:19">
      <c r="A1" s="163" t="s">
        <v>26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</row>
    <row r="2" ht="28.5" customHeight="1" spans="1:19">
      <c r="A2" s="56" t="s">
        <v>27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ht="20.25" customHeight="1" spans="1:19">
      <c r="A3" s="57" t="str">
        <f>"单位名称："&amp;"玉溪市文化馆"</f>
        <v>单位名称：玉溪市文化馆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5"/>
      <c r="M3" s="55"/>
      <c r="N3" s="55"/>
      <c r="O3" s="55"/>
      <c r="P3" s="55"/>
      <c r="Q3" s="55"/>
      <c r="R3" s="55"/>
      <c r="S3" s="55" t="s">
        <v>2</v>
      </c>
    </row>
    <row r="4" ht="27" customHeight="1" spans="1:19">
      <c r="A4" s="149" t="s">
        <v>28</v>
      </c>
      <c r="B4" s="149" t="s">
        <v>29</v>
      </c>
      <c r="C4" s="149" t="s">
        <v>30</v>
      </c>
      <c r="D4" s="149" t="s">
        <v>31</v>
      </c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 t="s">
        <v>20</v>
      </c>
      <c r="P4" s="149"/>
      <c r="Q4" s="149"/>
      <c r="R4" s="149"/>
      <c r="S4" s="149"/>
    </row>
    <row r="5" ht="27" customHeight="1" spans="1:19">
      <c r="A5" s="149"/>
      <c r="B5" s="149"/>
      <c r="C5" s="149"/>
      <c r="D5" s="149" t="s">
        <v>32</v>
      </c>
      <c r="E5" s="149" t="s">
        <v>33</v>
      </c>
      <c r="F5" s="149" t="s">
        <v>34</v>
      </c>
      <c r="G5" s="149" t="s">
        <v>35</v>
      </c>
      <c r="H5" s="149" t="s">
        <v>36</v>
      </c>
      <c r="I5" s="149" t="s">
        <v>37</v>
      </c>
      <c r="J5" s="149"/>
      <c r="K5" s="149"/>
      <c r="L5" s="149"/>
      <c r="M5" s="149"/>
      <c r="N5" s="149"/>
      <c r="O5" s="149" t="s">
        <v>32</v>
      </c>
      <c r="P5" s="149" t="s">
        <v>33</v>
      </c>
      <c r="Q5" s="149" t="s">
        <v>34</v>
      </c>
      <c r="R5" s="149" t="s">
        <v>35</v>
      </c>
      <c r="S5" s="149" t="s">
        <v>38</v>
      </c>
    </row>
    <row r="6" ht="27" customHeight="1" spans="1:19">
      <c r="A6" s="149"/>
      <c r="B6" s="149"/>
      <c r="C6" s="149"/>
      <c r="D6" s="149"/>
      <c r="E6" s="149"/>
      <c r="F6" s="149"/>
      <c r="G6" s="149"/>
      <c r="H6" s="149"/>
      <c r="I6" s="149" t="s">
        <v>32</v>
      </c>
      <c r="J6" s="149" t="s">
        <v>39</v>
      </c>
      <c r="K6" s="149" t="s">
        <v>40</v>
      </c>
      <c r="L6" s="149" t="s">
        <v>41</v>
      </c>
      <c r="M6" s="149" t="s">
        <v>42</v>
      </c>
      <c r="N6" s="149" t="s">
        <v>43</v>
      </c>
      <c r="O6" s="149"/>
      <c r="P6" s="149"/>
      <c r="Q6" s="149"/>
      <c r="R6" s="149"/>
      <c r="S6" s="149"/>
    </row>
    <row r="7" ht="20.25" customHeight="1" spans="1:19">
      <c r="A7" s="180" t="s">
        <v>44</v>
      </c>
      <c r="B7" s="180" t="s">
        <v>45</v>
      </c>
      <c r="C7" s="180" t="s">
        <v>46</v>
      </c>
      <c r="D7" s="180" t="s">
        <v>47</v>
      </c>
      <c r="E7" s="180" t="s">
        <v>48</v>
      </c>
      <c r="F7" s="180" t="s">
        <v>49</v>
      </c>
      <c r="G7" s="180" t="s">
        <v>50</v>
      </c>
      <c r="H7" s="180" t="s">
        <v>51</v>
      </c>
      <c r="I7" s="180" t="s">
        <v>52</v>
      </c>
      <c r="J7" s="180" t="s">
        <v>53</v>
      </c>
      <c r="K7" s="180" t="s">
        <v>54</v>
      </c>
      <c r="L7" s="180" t="s">
        <v>55</v>
      </c>
      <c r="M7" s="180" t="s">
        <v>56</v>
      </c>
      <c r="N7" s="180" t="s">
        <v>57</v>
      </c>
      <c r="O7" s="180" t="s">
        <v>58</v>
      </c>
      <c r="P7" s="180" t="s">
        <v>59</v>
      </c>
      <c r="Q7" s="180" t="s">
        <v>60</v>
      </c>
      <c r="R7" s="180" t="s">
        <v>61</v>
      </c>
      <c r="S7" s="180" t="s">
        <v>62</v>
      </c>
    </row>
    <row r="8" ht="20.25" customHeight="1" spans="1:19">
      <c r="A8" s="156" t="s">
        <v>63</v>
      </c>
      <c r="B8" s="156" t="s">
        <v>64</v>
      </c>
      <c r="C8" s="157">
        <v>9412931.67</v>
      </c>
      <c r="D8" s="157">
        <v>7256424.6</v>
      </c>
      <c r="E8" s="63">
        <v>7255924.6</v>
      </c>
      <c r="F8" s="63"/>
      <c r="G8" s="63"/>
      <c r="H8" s="63"/>
      <c r="I8" s="63">
        <v>500</v>
      </c>
      <c r="J8" s="63"/>
      <c r="K8" s="63"/>
      <c r="L8" s="63"/>
      <c r="M8" s="63"/>
      <c r="N8" s="63">
        <v>500</v>
      </c>
      <c r="O8" s="157">
        <v>2156507.07</v>
      </c>
      <c r="P8" s="157">
        <v>2156507.07</v>
      </c>
      <c r="Q8" s="157"/>
      <c r="R8" s="157"/>
      <c r="S8" s="157"/>
    </row>
    <row r="9" ht="20.25" customHeight="1" spans="1:19">
      <c r="A9" s="158" t="s">
        <v>30</v>
      </c>
      <c r="B9" s="156"/>
      <c r="C9" s="157">
        <v>9412931.67</v>
      </c>
      <c r="D9" s="157">
        <v>7256424.6</v>
      </c>
      <c r="E9" s="157">
        <v>7255924.6</v>
      </c>
      <c r="F9" s="157"/>
      <c r="G9" s="157"/>
      <c r="H9" s="157"/>
      <c r="I9" s="157">
        <v>500</v>
      </c>
      <c r="J9" s="157"/>
      <c r="K9" s="157"/>
      <c r="L9" s="157"/>
      <c r="M9" s="157"/>
      <c r="N9" s="157">
        <v>500</v>
      </c>
      <c r="O9" s="157">
        <v>2156507.07</v>
      </c>
      <c r="P9" s="157">
        <v>2156507.07</v>
      </c>
      <c r="Q9" s="157"/>
      <c r="R9" s="157"/>
      <c r="S9" s="157"/>
    </row>
  </sheetData>
  <mergeCells count="20">
    <mergeCell ref="A1:S1"/>
    <mergeCell ref="A2:S2"/>
    <mergeCell ref="A3:R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pageSetup paperSize="9" scale="38" pageOrder="overThenDown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9"/>
  <sheetViews>
    <sheetView showZeros="0" workbookViewId="0">
      <selection activeCell="I10" sqref="I10"/>
    </sheetView>
  </sheetViews>
  <sheetFormatPr defaultColWidth="8.85" defaultRowHeight="15" customHeight="1"/>
  <cols>
    <col min="1" max="1" width="17.8416666666667" customWidth="1"/>
    <col min="2" max="2" width="53.1333333333333" customWidth="1"/>
    <col min="3" max="15" width="15.1333333333333" customWidth="1"/>
  </cols>
  <sheetData>
    <row r="1" customHeight="1" spans="1:15">
      <c r="A1" s="163" t="s">
        <v>65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</row>
    <row r="2" ht="28.5" customHeight="1" spans="1:15">
      <c r="A2" s="56" t="s">
        <v>66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ht="20.25" customHeight="1" spans="1:15">
      <c r="A3" s="57" t="str">
        <f>"单位名称："&amp;"玉溪市文化馆"</f>
        <v>单位名称：玉溪市文化馆</v>
      </c>
      <c r="B3" s="57"/>
      <c r="C3" s="57"/>
      <c r="D3" s="57"/>
      <c r="E3" s="57"/>
      <c r="F3" s="57"/>
      <c r="G3" s="57"/>
      <c r="H3" s="57"/>
      <c r="I3" s="57"/>
      <c r="J3" s="55"/>
      <c r="K3" s="55"/>
      <c r="L3" s="55"/>
      <c r="M3" s="55"/>
      <c r="N3" s="55"/>
      <c r="O3" s="55" t="s">
        <v>2</v>
      </c>
    </row>
    <row r="4" ht="27" customHeight="1" spans="1:15">
      <c r="A4" s="149" t="s">
        <v>67</v>
      </c>
      <c r="B4" s="149" t="s">
        <v>68</v>
      </c>
      <c r="C4" s="149" t="s">
        <v>30</v>
      </c>
      <c r="D4" s="149" t="s">
        <v>33</v>
      </c>
      <c r="E4" s="149"/>
      <c r="F4" s="149"/>
      <c r="G4" s="149" t="s">
        <v>34</v>
      </c>
      <c r="H4" s="149" t="s">
        <v>35</v>
      </c>
      <c r="I4" s="149" t="s">
        <v>69</v>
      </c>
      <c r="J4" s="149" t="s">
        <v>70</v>
      </c>
      <c r="K4" s="149"/>
      <c r="L4" s="149"/>
      <c r="M4" s="149"/>
      <c r="N4" s="149"/>
      <c r="O4" s="149"/>
    </row>
    <row r="5" ht="27" customHeight="1" spans="1:15">
      <c r="A5" s="149"/>
      <c r="B5" s="149"/>
      <c r="C5" s="149"/>
      <c r="D5" s="149" t="s">
        <v>32</v>
      </c>
      <c r="E5" s="149" t="s">
        <v>71</v>
      </c>
      <c r="F5" s="149" t="s">
        <v>72</v>
      </c>
      <c r="G5" s="149"/>
      <c r="H5" s="149"/>
      <c r="I5" s="149"/>
      <c r="J5" s="149" t="s">
        <v>32</v>
      </c>
      <c r="K5" s="149" t="s">
        <v>73</v>
      </c>
      <c r="L5" s="149" t="s">
        <v>74</v>
      </c>
      <c r="M5" s="149" t="s">
        <v>75</v>
      </c>
      <c r="N5" s="149" t="s">
        <v>76</v>
      </c>
      <c r="O5" s="149" t="s">
        <v>77</v>
      </c>
    </row>
    <row r="6" ht="20.25" customHeight="1" spans="1:15">
      <c r="A6" s="176" t="s">
        <v>44</v>
      </c>
      <c r="B6" s="176" t="s">
        <v>45</v>
      </c>
      <c r="C6" s="176" t="s">
        <v>46</v>
      </c>
      <c r="D6" s="176" t="s">
        <v>47</v>
      </c>
      <c r="E6" s="176" t="s">
        <v>48</v>
      </c>
      <c r="F6" s="176" t="s">
        <v>49</v>
      </c>
      <c r="G6" s="176" t="s">
        <v>50</v>
      </c>
      <c r="H6" s="176" t="s">
        <v>51</v>
      </c>
      <c r="I6" s="176" t="s">
        <v>52</v>
      </c>
      <c r="J6" s="176" t="s">
        <v>53</v>
      </c>
      <c r="K6" s="176" t="s">
        <v>54</v>
      </c>
      <c r="L6" s="176" t="s">
        <v>55</v>
      </c>
      <c r="M6" s="176" t="s">
        <v>56</v>
      </c>
      <c r="N6" s="176" t="s">
        <v>57</v>
      </c>
      <c r="O6" s="176" t="s">
        <v>58</v>
      </c>
    </row>
    <row r="7" ht="20.25" customHeight="1" spans="1:15">
      <c r="A7" s="152" t="s">
        <v>78</v>
      </c>
      <c r="B7" s="152" t="str">
        <f>"        "&amp;"文化旅游体育与传媒支出"</f>
        <v>        文化旅游体育与传媒支出</v>
      </c>
      <c r="C7" s="159">
        <v>6805226.11</v>
      </c>
      <c r="D7" s="159">
        <v>6804726.11</v>
      </c>
      <c r="E7" s="159">
        <v>4548219.04</v>
      </c>
      <c r="F7" s="159">
        <v>2256507.07</v>
      </c>
      <c r="G7" s="159"/>
      <c r="H7" s="159"/>
      <c r="I7" s="159"/>
      <c r="J7" s="159">
        <v>500</v>
      </c>
      <c r="K7" s="159"/>
      <c r="L7" s="159"/>
      <c r="M7" s="159"/>
      <c r="N7" s="159"/>
      <c r="O7" s="159">
        <v>500</v>
      </c>
    </row>
    <row r="8" ht="20.25" customHeight="1" spans="1:15">
      <c r="A8" s="177" t="s">
        <v>79</v>
      </c>
      <c r="B8" s="177" t="str">
        <f>"        "&amp;"文化和旅游"</f>
        <v>        文化和旅游</v>
      </c>
      <c r="C8" s="159">
        <v>6722614.11</v>
      </c>
      <c r="D8" s="159">
        <v>6722114.11</v>
      </c>
      <c r="E8" s="159">
        <v>4548219.04</v>
      </c>
      <c r="F8" s="159">
        <v>2173895.07</v>
      </c>
      <c r="G8" s="159"/>
      <c r="H8" s="159"/>
      <c r="I8" s="159"/>
      <c r="J8" s="159">
        <v>500</v>
      </c>
      <c r="K8" s="159"/>
      <c r="L8" s="159"/>
      <c r="M8" s="159"/>
      <c r="N8" s="159"/>
      <c r="O8" s="159">
        <v>500</v>
      </c>
    </row>
    <row r="9" ht="20.25" customHeight="1" spans="1:15">
      <c r="A9" s="178" t="s">
        <v>80</v>
      </c>
      <c r="B9" s="178" t="str">
        <f>"        "&amp;"群众文化"</f>
        <v>        群众文化</v>
      </c>
      <c r="C9" s="159">
        <v>6102873.58</v>
      </c>
      <c r="D9" s="159">
        <v>6102373.58</v>
      </c>
      <c r="E9" s="159">
        <v>4548219.04</v>
      </c>
      <c r="F9" s="159">
        <v>1554154.54</v>
      </c>
      <c r="G9" s="159"/>
      <c r="H9" s="159"/>
      <c r="I9" s="159"/>
      <c r="J9" s="159">
        <v>500</v>
      </c>
      <c r="K9" s="159"/>
      <c r="L9" s="159"/>
      <c r="M9" s="159"/>
      <c r="N9" s="159"/>
      <c r="O9" s="159">
        <v>500</v>
      </c>
    </row>
    <row r="10" ht="20.25" customHeight="1" spans="1:15">
      <c r="A10" s="178" t="s">
        <v>81</v>
      </c>
      <c r="B10" s="178" t="str">
        <f>"        "&amp;"文化创作与保护"</f>
        <v>        文化创作与保护</v>
      </c>
      <c r="C10" s="159">
        <v>188700</v>
      </c>
      <c r="D10" s="159">
        <v>188700</v>
      </c>
      <c r="E10" s="159"/>
      <c r="F10" s="159">
        <v>188700</v>
      </c>
      <c r="G10" s="159"/>
      <c r="H10" s="159"/>
      <c r="I10" s="159"/>
      <c r="J10" s="159"/>
      <c r="K10" s="159"/>
      <c r="L10" s="159"/>
      <c r="M10" s="159"/>
      <c r="N10" s="159"/>
      <c r="O10" s="159"/>
    </row>
    <row r="11" ht="20.25" customHeight="1" spans="1:15">
      <c r="A11" s="178" t="s">
        <v>82</v>
      </c>
      <c r="B11" s="178" t="str">
        <f>"        "&amp;"其他文化和旅游支出"</f>
        <v>        其他文化和旅游支出</v>
      </c>
      <c r="C11" s="159">
        <v>431040.53</v>
      </c>
      <c r="D11" s="159">
        <v>431040.53</v>
      </c>
      <c r="E11" s="159"/>
      <c r="F11" s="159">
        <v>431040.53</v>
      </c>
      <c r="G11" s="159"/>
      <c r="H11" s="159"/>
      <c r="I11" s="159"/>
      <c r="J11" s="159"/>
      <c r="K11" s="159"/>
      <c r="L11" s="159"/>
      <c r="M11" s="159"/>
      <c r="N11" s="159"/>
      <c r="O11" s="159"/>
    </row>
    <row r="12" ht="20.25" customHeight="1" spans="1:15">
      <c r="A12" s="177" t="s">
        <v>83</v>
      </c>
      <c r="B12" s="177" t="str">
        <f>"        "&amp;"其他文化旅游体育与传媒支出"</f>
        <v>        其他文化旅游体育与传媒支出</v>
      </c>
      <c r="C12" s="159">
        <v>82612</v>
      </c>
      <c r="D12" s="159">
        <v>82612</v>
      </c>
      <c r="E12" s="159"/>
      <c r="F12" s="159">
        <v>82612</v>
      </c>
      <c r="G12" s="159"/>
      <c r="H12" s="159"/>
      <c r="I12" s="159"/>
      <c r="J12" s="159"/>
      <c r="K12" s="159"/>
      <c r="L12" s="159"/>
      <c r="M12" s="159"/>
      <c r="N12" s="159"/>
      <c r="O12" s="159"/>
    </row>
    <row r="13" ht="20.25" customHeight="1" spans="1:15">
      <c r="A13" s="178" t="s">
        <v>84</v>
      </c>
      <c r="B13" s="178" t="str">
        <f>"        "&amp;"其他文化旅游体育与传媒支出"</f>
        <v>        其他文化旅游体育与传媒支出</v>
      </c>
      <c r="C13" s="159">
        <v>82612</v>
      </c>
      <c r="D13" s="159">
        <v>82612</v>
      </c>
      <c r="E13" s="159"/>
      <c r="F13" s="159">
        <v>82612</v>
      </c>
      <c r="G13" s="159"/>
      <c r="H13" s="159"/>
      <c r="I13" s="159"/>
      <c r="J13" s="159"/>
      <c r="K13" s="159"/>
      <c r="L13" s="159"/>
      <c r="M13" s="159"/>
      <c r="N13" s="159"/>
      <c r="O13" s="159"/>
    </row>
    <row r="14" ht="20.25" customHeight="1" spans="1:15">
      <c r="A14" s="152" t="s">
        <v>85</v>
      </c>
      <c r="B14" s="152" t="str">
        <f>"        "&amp;"社会保障和就业支出"</f>
        <v>        社会保障和就业支出</v>
      </c>
      <c r="C14" s="159">
        <v>1541126.5</v>
      </c>
      <c r="D14" s="159">
        <v>1541126.5</v>
      </c>
      <c r="E14" s="159">
        <v>1541126.5</v>
      </c>
      <c r="F14" s="159"/>
      <c r="G14" s="159"/>
      <c r="H14" s="159"/>
      <c r="I14" s="159"/>
      <c r="J14" s="159"/>
      <c r="K14" s="159"/>
      <c r="L14" s="159"/>
      <c r="M14" s="159"/>
      <c r="N14" s="159"/>
      <c r="O14" s="159"/>
    </row>
    <row r="15" ht="20.25" customHeight="1" spans="1:15">
      <c r="A15" s="177" t="s">
        <v>86</v>
      </c>
      <c r="B15" s="177" t="str">
        <f>"        "&amp;"行政事业单位养老支出"</f>
        <v>        行政事业单位养老支出</v>
      </c>
      <c r="C15" s="159">
        <v>1541126.5</v>
      </c>
      <c r="D15" s="159">
        <v>1541126.5</v>
      </c>
      <c r="E15" s="159">
        <v>1541126.5</v>
      </c>
      <c r="F15" s="159"/>
      <c r="G15" s="159"/>
      <c r="H15" s="159"/>
      <c r="I15" s="159"/>
      <c r="J15" s="159"/>
      <c r="K15" s="159"/>
      <c r="L15" s="159"/>
      <c r="M15" s="159"/>
      <c r="N15" s="159"/>
      <c r="O15" s="159"/>
    </row>
    <row r="16" ht="20.25" customHeight="1" spans="1:15">
      <c r="A16" s="179" t="s">
        <v>87</v>
      </c>
      <c r="B16" s="179" t="str">
        <f>"        "&amp;"事业单位离退休"</f>
        <v>        事业单位离退休</v>
      </c>
      <c r="C16" s="160">
        <v>1049172</v>
      </c>
      <c r="D16" s="160">
        <v>1049172</v>
      </c>
      <c r="E16" s="160">
        <v>1049172</v>
      </c>
      <c r="F16" s="160"/>
      <c r="G16" s="160"/>
      <c r="H16" s="160"/>
      <c r="I16" s="160"/>
      <c r="J16" s="160"/>
      <c r="K16" s="160"/>
      <c r="L16" s="160"/>
      <c r="M16" s="160"/>
      <c r="N16" s="160"/>
      <c r="O16" s="160"/>
    </row>
    <row r="17" ht="20.25" customHeight="1" spans="1:15">
      <c r="A17" s="165" t="s">
        <v>88</v>
      </c>
      <c r="B17" s="165" t="str">
        <f>"        "&amp;"机关事业单位基本养老保险缴费支出"</f>
        <v>        机关事业单位基本养老保险缴费支出</v>
      </c>
      <c r="C17" s="63">
        <v>417058.56</v>
      </c>
      <c r="D17" s="63">
        <v>417058.56</v>
      </c>
      <c r="E17" s="63">
        <v>417058.56</v>
      </c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ht="20.25" customHeight="1" spans="1:15">
      <c r="A18" s="165" t="s">
        <v>89</v>
      </c>
      <c r="B18" s="165" t="str">
        <f>"        "&amp;"机关事业单位职业年金缴费支出"</f>
        <v>        机关事业单位职业年金缴费支出</v>
      </c>
      <c r="C18" s="63">
        <v>74895.94</v>
      </c>
      <c r="D18" s="63">
        <v>74895.94</v>
      </c>
      <c r="E18" s="63">
        <v>74895.94</v>
      </c>
      <c r="F18" s="63"/>
      <c r="G18" s="63"/>
      <c r="H18" s="63"/>
      <c r="I18" s="63"/>
      <c r="J18" s="63"/>
      <c r="K18" s="63"/>
      <c r="L18" s="63"/>
      <c r="M18" s="63"/>
      <c r="N18" s="63"/>
      <c r="O18" s="63"/>
    </row>
    <row r="19" ht="20.25" customHeight="1" spans="1:15">
      <c r="A19" s="156" t="s">
        <v>90</v>
      </c>
      <c r="B19" s="156" t="str">
        <f>"        "&amp;"卫生健康支出"</f>
        <v>        卫生健康支出</v>
      </c>
      <c r="C19" s="63">
        <v>591943.06</v>
      </c>
      <c r="D19" s="63">
        <v>591943.06</v>
      </c>
      <c r="E19" s="63">
        <v>591943.06</v>
      </c>
      <c r="F19" s="63"/>
      <c r="G19" s="63"/>
      <c r="H19" s="63"/>
      <c r="I19" s="63"/>
      <c r="J19" s="63"/>
      <c r="K19" s="63"/>
      <c r="L19" s="63"/>
      <c r="M19" s="63"/>
      <c r="N19" s="63"/>
      <c r="O19" s="63"/>
    </row>
    <row r="20" ht="20.25" customHeight="1" spans="1:15">
      <c r="A20" s="164" t="s">
        <v>91</v>
      </c>
      <c r="B20" s="164" t="str">
        <f>"        "&amp;"行政事业单位医疗"</f>
        <v>        行政事业单位医疗</v>
      </c>
      <c r="C20" s="63">
        <v>591943.06</v>
      </c>
      <c r="D20" s="63">
        <v>591943.06</v>
      </c>
      <c r="E20" s="63">
        <v>591943.06</v>
      </c>
      <c r="F20" s="63"/>
      <c r="G20" s="63"/>
      <c r="H20" s="63"/>
      <c r="I20" s="63"/>
      <c r="J20" s="63"/>
      <c r="K20" s="63"/>
      <c r="L20" s="63"/>
      <c r="M20" s="63"/>
      <c r="N20" s="63"/>
      <c r="O20" s="63"/>
    </row>
    <row r="21" ht="20.25" customHeight="1" spans="1:15">
      <c r="A21" s="165" t="s">
        <v>92</v>
      </c>
      <c r="B21" s="165" t="str">
        <f>"        "&amp;"行政单位医疗"</f>
        <v>        行政单位医疗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</row>
    <row r="22" ht="20.25" customHeight="1" spans="1:15">
      <c r="A22" s="165" t="s">
        <v>93</v>
      </c>
      <c r="B22" s="165" t="str">
        <f>"        "&amp;"事业单位医疗"</f>
        <v>        事业单位医疗</v>
      </c>
      <c r="C22" s="63">
        <v>342349.13</v>
      </c>
      <c r="D22" s="63">
        <v>342349.13</v>
      </c>
      <c r="E22" s="63">
        <v>342349.13</v>
      </c>
      <c r="F22" s="63"/>
      <c r="G22" s="63"/>
      <c r="H22" s="63"/>
      <c r="I22" s="63"/>
      <c r="J22" s="63"/>
      <c r="K22" s="63"/>
      <c r="L22" s="63"/>
      <c r="M22" s="63"/>
      <c r="N22" s="63"/>
      <c r="O22" s="63"/>
    </row>
    <row r="23" ht="20.25" customHeight="1" spans="1:15">
      <c r="A23" s="165" t="s">
        <v>94</v>
      </c>
      <c r="B23" s="165" t="str">
        <f>"        "&amp;"公务员医疗补助"</f>
        <v>        公务员医疗补助</v>
      </c>
      <c r="C23" s="63">
        <v>220330.8</v>
      </c>
      <c r="D23" s="63">
        <v>220330.8</v>
      </c>
      <c r="E23" s="63">
        <v>220330.8</v>
      </c>
      <c r="F23" s="63"/>
      <c r="G23" s="63"/>
      <c r="H23" s="63"/>
      <c r="I23" s="63"/>
      <c r="J23" s="63"/>
      <c r="K23" s="63"/>
      <c r="L23" s="63"/>
      <c r="M23" s="63"/>
      <c r="N23" s="63"/>
      <c r="O23" s="63"/>
    </row>
    <row r="24" ht="20.25" customHeight="1" spans="1:15">
      <c r="A24" s="165" t="s">
        <v>95</v>
      </c>
      <c r="B24" s="165" t="str">
        <f>"        "&amp;"其他行政事业单位医疗支出"</f>
        <v>        其他行政事业单位医疗支出</v>
      </c>
      <c r="C24" s="63">
        <v>29263.13</v>
      </c>
      <c r="D24" s="63">
        <v>29263.13</v>
      </c>
      <c r="E24" s="63">
        <v>29263.13</v>
      </c>
      <c r="F24" s="63"/>
      <c r="G24" s="63"/>
      <c r="H24" s="63"/>
      <c r="I24" s="63"/>
      <c r="J24" s="63"/>
      <c r="K24" s="63"/>
      <c r="L24" s="63"/>
      <c r="M24" s="63"/>
      <c r="N24" s="63"/>
      <c r="O24" s="63"/>
    </row>
    <row r="25" ht="20.25" customHeight="1" spans="1:15">
      <c r="A25" s="156" t="s">
        <v>96</v>
      </c>
      <c r="B25" s="156" t="str">
        <f>"        "&amp;"住房保障支出"</f>
        <v>        住房保障支出</v>
      </c>
      <c r="C25" s="63">
        <v>474636</v>
      </c>
      <c r="D25" s="63">
        <v>474636</v>
      </c>
      <c r="E25" s="63">
        <v>474636</v>
      </c>
      <c r="F25" s="63"/>
      <c r="G25" s="63"/>
      <c r="H25" s="63"/>
      <c r="I25" s="63"/>
      <c r="J25" s="63"/>
      <c r="K25" s="63"/>
      <c r="L25" s="63"/>
      <c r="M25" s="63"/>
      <c r="N25" s="63"/>
      <c r="O25" s="63"/>
    </row>
    <row r="26" ht="20.25" customHeight="1" spans="1:15">
      <c r="A26" s="164" t="s">
        <v>97</v>
      </c>
      <c r="B26" s="164" t="str">
        <f>"        "&amp;"住房改革支出"</f>
        <v>        住房改革支出</v>
      </c>
      <c r="C26" s="63">
        <v>474636</v>
      </c>
      <c r="D26" s="63">
        <v>474636</v>
      </c>
      <c r="E26" s="63">
        <v>474636</v>
      </c>
      <c r="F26" s="63"/>
      <c r="G26" s="63"/>
      <c r="H26" s="63"/>
      <c r="I26" s="63"/>
      <c r="J26" s="63"/>
      <c r="K26" s="63"/>
      <c r="L26" s="63"/>
      <c r="M26" s="63"/>
      <c r="N26" s="63"/>
      <c r="O26" s="63"/>
    </row>
    <row r="27" ht="20.25" customHeight="1" spans="1:15">
      <c r="A27" s="165" t="s">
        <v>98</v>
      </c>
      <c r="B27" s="165" t="str">
        <f>"        "&amp;"住房公积金"</f>
        <v>        住房公积金</v>
      </c>
      <c r="C27" s="63">
        <v>444588</v>
      </c>
      <c r="D27" s="63">
        <v>444588</v>
      </c>
      <c r="E27" s="63">
        <v>444588</v>
      </c>
      <c r="F27" s="63"/>
      <c r="G27" s="63"/>
      <c r="H27" s="63"/>
      <c r="I27" s="63"/>
      <c r="J27" s="63"/>
      <c r="K27" s="63"/>
      <c r="L27" s="63"/>
      <c r="M27" s="63"/>
      <c r="N27" s="63"/>
      <c r="O27" s="63"/>
    </row>
    <row r="28" ht="20.25" customHeight="1" spans="1:15">
      <c r="A28" s="165" t="s">
        <v>99</v>
      </c>
      <c r="B28" s="165" t="str">
        <f>"        "&amp;"购房补贴"</f>
        <v>        购房补贴</v>
      </c>
      <c r="C28" s="63">
        <v>30048</v>
      </c>
      <c r="D28" s="63">
        <v>30048</v>
      </c>
      <c r="E28" s="63">
        <v>30048</v>
      </c>
      <c r="F28" s="63"/>
      <c r="G28" s="63"/>
      <c r="H28" s="63"/>
      <c r="I28" s="63"/>
      <c r="J28" s="63"/>
      <c r="K28" s="63"/>
      <c r="L28" s="63"/>
      <c r="M28" s="63"/>
      <c r="N28" s="63"/>
      <c r="O28" s="63"/>
    </row>
    <row r="29" ht="20.25" customHeight="1" spans="1:15">
      <c r="A29" s="158" t="s">
        <v>30</v>
      </c>
      <c r="B29" s="156"/>
      <c r="C29" s="157">
        <v>9412931.67</v>
      </c>
      <c r="D29" s="157">
        <v>9412431.67</v>
      </c>
      <c r="E29" s="157">
        <v>7155924.6</v>
      </c>
      <c r="F29" s="157">
        <v>2256507.07</v>
      </c>
      <c r="G29" s="157"/>
      <c r="H29" s="157"/>
      <c r="I29" s="157"/>
      <c r="J29" s="157">
        <v>500</v>
      </c>
      <c r="K29" s="157"/>
      <c r="L29" s="157"/>
      <c r="M29" s="157"/>
      <c r="N29" s="157"/>
      <c r="O29" s="157">
        <v>500</v>
      </c>
    </row>
  </sheetData>
  <mergeCells count="12">
    <mergeCell ref="A1:O1"/>
    <mergeCell ref="A2:O2"/>
    <mergeCell ref="A3:N3"/>
    <mergeCell ref="D4:F4"/>
    <mergeCell ref="J4:O4"/>
    <mergeCell ref="A29:B29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scale="49" pageOrder="overThenDown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5"/>
  <sheetViews>
    <sheetView showZeros="0" workbookViewId="0">
      <selection activeCell="B8" sqref="B8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ht="18.75" customHeight="1" spans="1:4">
      <c r="A1" s="55" t="s">
        <v>100</v>
      </c>
      <c r="B1" s="166"/>
      <c r="C1" s="166"/>
      <c r="D1" s="166"/>
    </row>
    <row r="2" ht="28.5" customHeight="1" spans="1:4">
      <c r="A2" s="167" t="s">
        <v>101</v>
      </c>
      <c r="B2" s="167"/>
      <c r="C2" s="167"/>
      <c r="D2" s="167"/>
    </row>
    <row r="3" ht="18.75" customHeight="1" spans="1:4">
      <c r="A3" s="57" t="str">
        <f>"单位名称："&amp;"玉溪市文化馆"</f>
        <v>单位名称：玉溪市文化馆</v>
      </c>
      <c r="B3" s="57"/>
      <c r="C3" s="57"/>
      <c r="D3" s="55" t="s">
        <v>2</v>
      </c>
    </row>
    <row r="4" ht="18.75" customHeight="1" spans="1:4">
      <c r="A4" s="168" t="s">
        <v>3</v>
      </c>
      <c r="B4" s="168"/>
      <c r="C4" s="168" t="s">
        <v>4</v>
      </c>
      <c r="D4" s="168"/>
    </row>
    <row r="5" ht="18.75" customHeight="1" spans="1:4">
      <c r="A5" s="169" t="s">
        <v>5</v>
      </c>
      <c r="B5" s="169" t="s">
        <v>6</v>
      </c>
      <c r="C5" s="169" t="s">
        <v>102</v>
      </c>
      <c r="D5" s="169" t="s">
        <v>6</v>
      </c>
    </row>
    <row r="6" ht="18.75" customHeight="1" spans="1:4">
      <c r="A6" s="170" t="s">
        <v>103</v>
      </c>
      <c r="B6" s="171"/>
      <c r="C6" s="172" t="s">
        <v>104</v>
      </c>
      <c r="D6" s="171"/>
    </row>
    <row r="7" ht="18.75" customHeight="1" spans="1:4">
      <c r="A7" s="156" t="s">
        <v>105</v>
      </c>
      <c r="B7" s="173">
        <v>7255924.6</v>
      </c>
      <c r="C7" s="174" t="str">
        <f>"（一）"&amp;"文化旅游体育与传媒支出"</f>
        <v>（一）文化旅游体育与传媒支出</v>
      </c>
      <c r="D7" s="173">
        <v>6804726.11</v>
      </c>
    </row>
    <row r="8" ht="18.75" customHeight="1" spans="1:4">
      <c r="A8" s="156" t="s">
        <v>106</v>
      </c>
      <c r="B8" s="173"/>
      <c r="C8" s="174" t="str">
        <f>"（二）"&amp;"社会保障和就业支出"</f>
        <v>（二）社会保障和就业支出</v>
      </c>
      <c r="D8" s="173">
        <v>1541126.5</v>
      </c>
    </row>
    <row r="9" ht="18.75" customHeight="1" spans="1:4">
      <c r="A9" s="156" t="s">
        <v>107</v>
      </c>
      <c r="B9" s="173"/>
      <c r="C9" s="174" t="str">
        <f>"（三）"&amp;"卫生健康支出"</f>
        <v>（三）卫生健康支出</v>
      </c>
      <c r="D9" s="173">
        <v>591943.06</v>
      </c>
    </row>
    <row r="10" ht="18.75" customHeight="1" spans="1:4">
      <c r="A10" s="156" t="s">
        <v>108</v>
      </c>
      <c r="B10" s="173"/>
      <c r="C10" s="174" t="str">
        <f>"（四）"&amp;"住房保障支出"</f>
        <v>（四）住房保障支出</v>
      </c>
      <c r="D10" s="173">
        <v>474636</v>
      </c>
    </row>
    <row r="11" ht="18.75" customHeight="1" spans="1:4">
      <c r="A11" s="60" t="s">
        <v>105</v>
      </c>
      <c r="B11" s="173">
        <v>2156507.07</v>
      </c>
      <c r="C11" s="156"/>
      <c r="D11" s="156"/>
    </row>
    <row r="12" ht="18.75" customHeight="1" spans="1:4">
      <c r="A12" s="60" t="s">
        <v>106</v>
      </c>
      <c r="B12" s="173"/>
      <c r="C12" s="156"/>
      <c r="D12" s="156"/>
    </row>
    <row r="13" ht="18.75" customHeight="1" spans="1:4">
      <c r="A13" s="60" t="s">
        <v>107</v>
      </c>
      <c r="B13" s="173"/>
      <c r="C13" s="156"/>
      <c r="D13" s="156"/>
    </row>
    <row r="14" ht="18.75" customHeight="1" spans="1:4">
      <c r="A14" s="156"/>
      <c r="B14" s="156"/>
      <c r="C14" s="156" t="s">
        <v>109</v>
      </c>
      <c r="D14" s="156"/>
    </row>
    <row r="15" ht="18.75" customHeight="1" spans="1:4">
      <c r="A15" s="175" t="s">
        <v>24</v>
      </c>
      <c r="B15" s="173">
        <v>9412431.67</v>
      </c>
      <c r="C15" s="175" t="s">
        <v>25</v>
      </c>
      <c r="D15" s="173">
        <v>9412431.67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9" pageOrder="overThenDown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8"/>
  <sheetViews>
    <sheetView showZeros="0" workbookViewId="0">
      <selection activeCell="B10" sqref="B10"/>
    </sheetView>
  </sheetViews>
  <sheetFormatPr defaultColWidth="8.85" defaultRowHeight="15" customHeight="1" outlineLevelCol="6"/>
  <cols>
    <col min="1" max="1" width="17.8416666666667" customWidth="1"/>
    <col min="2" max="2" width="53.1333333333333" customWidth="1"/>
    <col min="3" max="7" width="15.1333333333333" customWidth="1"/>
  </cols>
  <sheetData>
    <row r="1" customHeight="1" spans="1:7">
      <c r="A1" s="163" t="s">
        <v>110</v>
      </c>
      <c r="B1" s="163"/>
      <c r="C1" s="163"/>
      <c r="D1" s="163"/>
      <c r="E1" s="163"/>
      <c r="F1" s="163"/>
      <c r="G1" s="163"/>
    </row>
    <row r="2" ht="28.5" customHeight="1" spans="1:7">
      <c r="A2" s="56" t="s">
        <v>111</v>
      </c>
      <c r="B2" s="56"/>
      <c r="C2" s="56"/>
      <c r="D2" s="56"/>
      <c r="E2" s="56"/>
      <c r="F2" s="56"/>
      <c r="G2" s="56"/>
    </row>
    <row r="3" ht="20.25" customHeight="1" spans="1:7">
      <c r="A3" s="57" t="str">
        <f>"单位名称："&amp;"玉溪市文化馆"</f>
        <v>单位名称：玉溪市文化馆</v>
      </c>
      <c r="B3" s="57"/>
      <c r="C3" s="57"/>
      <c r="D3" s="57"/>
      <c r="E3" s="57"/>
      <c r="F3" s="57"/>
      <c r="G3" s="55" t="s">
        <v>2</v>
      </c>
    </row>
    <row r="4" ht="27" customHeight="1" spans="1:7">
      <c r="A4" s="149" t="s">
        <v>112</v>
      </c>
      <c r="B4" s="149"/>
      <c r="C4" s="149" t="s">
        <v>30</v>
      </c>
      <c r="D4" s="149" t="s">
        <v>33</v>
      </c>
      <c r="E4" s="149"/>
      <c r="F4" s="149"/>
      <c r="G4" s="149" t="s">
        <v>72</v>
      </c>
    </row>
    <row r="5" ht="27" customHeight="1" spans="1:7">
      <c r="A5" s="161" t="s">
        <v>67</v>
      </c>
      <c r="B5" s="161" t="s">
        <v>68</v>
      </c>
      <c r="C5" s="161"/>
      <c r="D5" s="161" t="s">
        <v>32</v>
      </c>
      <c r="E5" s="161" t="s">
        <v>113</v>
      </c>
      <c r="F5" s="161" t="s">
        <v>114</v>
      </c>
      <c r="G5" s="161"/>
    </row>
    <row r="6" ht="20.25" customHeight="1" spans="1:7">
      <c r="A6" s="162" t="s">
        <v>44</v>
      </c>
      <c r="B6" s="162" t="s">
        <v>45</v>
      </c>
      <c r="C6" s="162" t="s">
        <v>46</v>
      </c>
      <c r="D6" s="162" t="s">
        <v>47</v>
      </c>
      <c r="E6" s="162" t="s">
        <v>48</v>
      </c>
      <c r="F6" s="162" t="s">
        <v>49</v>
      </c>
      <c r="G6" s="162">
        <v>7</v>
      </c>
    </row>
    <row r="7" ht="20.25" customHeight="1" spans="1:7">
      <c r="A7" s="156" t="s">
        <v>78</v>
      </c>
      <c r="B7" s="156" t="str">
        <f>"        "&amp;"文化旅游体育与传媒支出"</f>
        <v>        文化旅游体育与传媒支出</v>
      </c>
      <c r="C7" s="63">
        <v>6804726.11</v>
      </c>
      <c r="D7" s="157">
        <v>4548219.04</v>
      </c>
      <c r="E7" s="63">
        <v>3913829.52</v>
      </c>
      <c r="F7" s="63">
        <v>634389.52</v>
      </c>
      <c r="G7" s="63">
        <v>2256507.07</v>
      </c>
    </row>
    <row r="8" ht="20.25" customHeight="1" spans="1:7">
      <c r="A8" s="164" t="s">
        <v>79</v>
      </c>
      <c r="B8" s="164" t="str">
        <f>"        "&amp;"文化和旅游"</f>
        <v>        文化和旅游</v>
      </c>
      <c r="C8" s="63">
        <v>6722114.11</v>
      </c>
      <c r="D8" s="157">
        <v>4548219.04</v>
      </c>
      <c r="E8" s="63">
        <v>3913829.52</v>
      </c>
      <c r="F8" s="63">
        <v>634389.52</v>
      </c>
      <c r="G8" s="63">
        <v>2173895.07</v>
      </c>
    </row>
    <row r="9" ht="20.25" customHeight="1" spans="1:7">
      <c r="A9" s="165" t="s">
        <v>80</v>
      </c>
      <c r="B9" s="165" t="str">
        <f>"        "&amp;"群众文化"</f>
        <v>        群众文化</v>
      </c>
      <c r="C9" s="63">
        <v>6102373.58</v>
      </c>
      <c r="D9" s="157">
        <v>4548219.04</v>
      </c>
      <c r="E9" s="63">
        <v>3913829.52</v>
      </c>
      <c r="F9" s="63">
        <v>634389.52</v>
      </c>
      <c r="G9" s="63">
        <v>1554154.54</v>
      </c>
    </row>
    <row r="10" ht="20.25" customHeight="1" spans="1:7">
      <c r="A10" s="165" t="s">
        <v>81</v>
      </c>
      <c r="B10" s="165" t="str">
        <f>"        "&amp;"文化创作与保护"</f>
        <v>        文化创作与保护</v>
      </c>
      <c r="C10" s="63">
        <v>188700</v>
      </c>
      <c r="D10" s="157"/>
      <c r="E10" s="63"/>
      <c r="F10" s="63"/>
      <c r="G10" s="63">
        <v>188700</v>
      </c>
    </row>
    <row r="11" ht="20.25" customHeight="1" spans="1:7">
      <c r="A11" s="165" t="s">
        <v>82</v>
      </c>
      <c r="B11" s="165" t="str">
        <f>"        "&amp;"其他文化和旅游支出"</f>
        <v>        其他文化和旅游支出</v>
      </c>
      <c r="C11" s="63">
        <v>431040.53</v>
      </c>
      <c r="D11" s="157"/>
      <c r="E11" s="63"/>
      <c r="F11" s="63"/>
      <c r="G11" s="63">
        <v>431040.53</v>
      </c>
    </row>
    <row r="12" ht="20.25" customHeight="1" spans="1:7">
      <c r="A12" s="164" t="s">
        <v>83</v>
      </c>
      <c r="B12" s="164" t="str">
        <f>"        "&amp;"其他文化旅游体育与传媒支出"</f>
        <v>        其他文化旅游体育与传媒支出</v>
      </c>
      <c r="C12" s="63">
        <v>82612</v>
      </c>
      <c r="D12" s="157"/>
      <c r="E12" s="63"/>
      <c r="F12" s="63"/>
      <c r="G12" s="63">
        <v>82612</v>
      </c>
    </row>
    <row r="13" ht="20.25" customHeight="1" spans="1:7">
      <c r="A13" s="165" t="s">
        <v>84</v>
      </c>
      <c r="B13" s="165" t="str">
        <f>"        "&amp;"其他文化旅游体育与传媒支出"</f>
        <v>        其他文化旅游体育与传媒支出</v>
      </c>
      <c r="C13" s="63">
        <v>82612</v>
      </c>
      <c r="D13" s="157"/>
      <c r="E13" s="63"/>
      <c r="F13" s="63"/>
      <c r="G13" s="63">
        <v>82612</v>
      </c>
    </row>
    <row r="14" ht="20.25" customHeight="1" spans="1:7">
      <c r="A14" s="156" t="s">
        <v>85</v>
      </c>
      <c r="B14" s="156" t="str">
        <f>"        "&amp;"社会保障和就业支出"</f>
        <v>        社会保障和就业支出</v>
      </c>
      <c r="C14" s="63">
        <v>1541126.5</v>
      </c>
      <c r="D14" s="157">
        <v>1541126.5</v>
      </c>
      <c r="E14" s="63">
        <v>1520726.5</v>
      </c>
      <c r="F14" s="63">
        <v>20400</v>
      </c>
      <c r="G14" s="63"/>
    </row>
    <row r="15" ht="20.25" customHeight="1" spans="1:7">
      <c r="A15" s="164" t="s">
        <v>86</v>
      </c>
      <c r="B15" s="164" t="str">
        <f>"        "&amp;"行政事业单位养老支出"</f>
        <v>        行政事业单位养老支出</v>
      </c>
      <c r="C15" s="63">
        <v>1541126.5</v>
      </c>
      <c r="D15" s="157">
        <v>1541126.5</v>
      </c>
      <c r="E15" s="63">
        <v>1520726.5</v>
      </c>
      <c r="F15" s="63">
        <v>20400</v>
      </c>
      <c r="G15" s="63"/>
    </row>
    <row r="16" ht="20.25" customHeight="1" spans="1:7">
      <c r="A16" s="165" t="s">
        <v>87</v>
      </c>
      <c r="B16" s="165" t="str">
        <f>"        "&amp;"事业单位离退休"</f>
        <v>        事业单位离退休</v>
      </c>
      <c r="C16" s="63">
        <v>1049172</v>
      </c>
      <c r="D16" s="157">
        <v>1049172</v>
      </c>
      <c r="E16" s="63">
        <v>1028772</v>
      </c>
      <c r="F16" s="63">
        <v>20400</v>
      </c>
      <c r="G16" s="63"/>
    </row>
    <row r="17" ht="20.25" customHeight="1" spans="1:7">
      <c r="A17" s="165" t="s">
        <v>88</v>
      </c>
      <c r="B17" s="165" t="str">
        <f>"        "&amp;"机关事业单位基本养老保险缴费支出"</f>
        <v>        机关事业单位基本养老保险缴费支出</v>
      </c>
      <c r="C17" s="63">
        <v>417058.56</v>
      </c>
      <c r="D17" s="157">
        <v>417058.56</v>
      </c>
      <c r="E17" s="63">
        <v>417058.56</v>
      </c>
      <c r="F17" s="63"/>
      <c r="G17" s="63"/>
    </row>
    <row r="18" ht="20.25" customHeight="1" spans="1:7">
      <c r="A18" s="165" t="s">
        <v>89</v>
      </c>
      <c r="B18" s="165" t="str">
        <f>"        "&amp;"机关事业单位职业年金缴费支出"</f>
        <v>        机关事业单位职业年金缴费支出</v>
      </c>
      <c r="C18" s="63">
        <v>74895.94</v>
      </c>
      <c r="D18" s="157">
        <v>74895.94</v>
      </c>
      <c r="E18" s="63">
        <v>74895.94</v>
      </c>
      <c r="F18" s="63"/>
      <c r="G18" s="63"/>
    </row>
    <row r="19" ht="20.25" customHeight="1" spans="1:7">
      <c r="A19" s="156" t="s">
        <v>90</v>
      </c>
      <c r="B19" s="156" t="str">
        <f>"        "&amp;"卫生健康支出"</f>
        <v>        卫生健康支出</v>
      </c>
      <c r="C19" s="63">
        <v>591943.06</v>
      </c>
      <c r="D19" s="157">
        <v>591943.06</v>
      </c>
      <c r="E19" s="63">
        <v>591943.06</v>
      </c>
      <c r="F19" s="63"/>
      <c r="G19" s="63"/>
    </row>
    <row r="20" ht="20.25" customHeight="1" spans="1:7">
      <c r="A20" s="164" t="s">
        <v>91</v>
      </c>
      <c r="B20" s="164" t="str">
        <f>"        "&amp;"行政事业单位医疗"</f>
        <v>        行政事业单位医疗</v>
      </c>
      <c r="C20" s="63">
        <v>591943.06</v>
      </c>
      <c r="D20" s="157">
        <v>591943.06</v>
      </c>
      <c r="E20" s="63">
        <v>591943.06</v>
      </c>
      <c r="F20" s="63"/>
      <c r="G20" s="63"/>
    </row>
    <row r="21" ht="20.25" customHeight="1" spans="1:7">
      <c r="A21" s="165" t="s">
        <v>93</v>
      </c>
      <c r="B21" s="165" t="str">
        <f>"        "&amp;"事业单位医疗"</f>
        <v>        事业单位医疗</v>
      </c>
      <c r="C21" s="63">
        <v>342349.13</v>
      </c>
      <c r="D21" s="157">
        <v>342349.13</v>
      </c>
      <c r="E21" s="63">
        <v>342349.13</v>
      </c>
      <c r="F21" s="63"/>
      <c r="G21" s="63"/>
    </row>
    <row r="22" ht="20.25" customHeight="1" spans="1:7">
      <c r="A22" s="165" t="s">
        <v>94</v>
      </c>
      <c r="B22" s="165" t="str">
        <f>"        "&amp;"公务员医疗补助"</f>
        <v>        公务员医疗补助</v>
      </c>
      <c r="C22" s="63">
        <v>220330.8</v>
      </c>
      <c r="D22" s="157">
        <v>220330.8</v>
      </c>
      <c r="E22" s="63">
        <v>220330.8</v>
      </c>
      <c r="F22" s="63"/>
      <c r="G22" s="63"/>
    </row>
    <row r="23" ht="20.25" customHeight="1" spans="1:7">
      <c r="A23" s="165" t="s">
        <v>95</v>
      </c>
      <c r="B23" s="165" t="str">
        <f>"        "&amp;"其他行政事业单位医疗支出"</f>
        <v>        其他行政事业单位医疗支出</v>
      </c>
      <c r="C23" s="63">
        <v>29263.13</v>
      </c>
      <c r="D23" s="157">
        <v>29263.13</v>
      </c>
      <c r="E23" s="63">
        <v>29263.13</v>
      </c>
      <c r="F23" s="63"/>
      <c r="G23" s="63"/>
    </row>
    <row r="24" ht="20.25" customHeight="1" spans="1:7">
      <c r="A24" s="156" t="s">
        <v>96</v>
      </c>
      <c r="B24" s="156" t="str">
        <f>"        "&amp;"住房保障支出"</f>
        <v>        住房保障支出</v>
      </c>
      <c r="C24" s="63">
        <v>474636</v>
      </c>
      <c r="D24" s="157">
        <v>474636</v>
      </c>
      <c r="E24" s="63">
        <v>474636</v>
      </c>
      <c r="F24" s="63"/>
      <c r="G24" s="63"/>
    </row>
    <row r="25" ht="20.25" customHeight="1" spans="1:7">
      <c r="A25" s="164" t="s">
        <v>97</v>
      </c>
      <c r="B25" s="164" t="str">
        <f>"        "&amp;"住房改革支出"</f>
        <v>        住房改革支出</v>
      </c>
      <c r="C25" s="63">
        <v>474636</v>
      </c>
      <c r="D25" s="157">
        <v>474636</v>
      </c>
      <c r="E25" s="63">
        <v>474636</v>
      </c>
      <c r="F25" s="63"/>
      <c r="G25" s="63"/>
    </row>
    <row r="26" ht="20.25" customHeight="1" spans="1:7">
      <c r="A26" s="165" t="s">
        <v>98</v>
      </c>
      <c r="B26" s="165" t="str">
        <f>"        "&amp;"住房公积金"</f>
        <v>        住房公积金</v>
      </c>
      <c r="C26" s="63">
        <v>444588</v>
      </c>
      <c r="D26" s="157">
        <v>444588</v>
      </c>
      <c r="E26" s="63">
        <v>444588</v>
      </c>
      <c r="F26" s="63"/>
      <c r="G26" s="63"/>
    </row>
    <row r="27" ht="20.25" customHeight="1" spans="1:7">
      <c r="A27" s="165" t="s">
        <v>99</v>
      </c>
      <c r="B27" s="165" t="str">
        <f>"        "&amp;"购房补贴"</f>
        <v>        购房补贴</v>
      </c>
      <c r="C27" s="63">
        <v>30048</v>
      </c>
      <c r="D27" s="157">
        <v>30048</v>
      </c>
      <c r="E27" s="63">
        <v>30048</v>
      </c>
      <c r="F27" s="63"/>
      <c r="G27" s="63"/>
    </row>
    <row r="28" ht="20.25" customHeight="1" spans="1:7">
      <c r="A28" s="158" t="s">
        <v>30</v>
      </c>
      <c r="B28" s="156"/>
      <c r="C28" s="157">
        <v>9412431.67</v>
      </c>
      <c r="D28" s="157">
        <v>7155924.6</v>
      </c>
      <c r="E28" s="157">
        <v>6501135.08</v>
      </c>
      <c r="F28" s="157">
        <v>654789.52</v>
      </c>
      <c r="G28" s="157">
        <v>2256507.07</v>
      </c>
    </row>
  </sheetData>
  <mergeCells count="8">
    <mergeCell ref="A1:G1"/>
    <mergeCell ref="A2:G2"/>
    <mergeCell ref="A3:F3"/>
    <mergeCell ref="A4:B4"/>
    <mergeCell ref="D4:F4"/>
    <mergeCell ref="A28:B28"/>
    <mergeCell ref="C4:C5"/>
    <mergeCell ref="G4:G5"/>
  </mergeCells>
  <pageMargins left="0.75" right="0.75" top="1" bottom="1" header="0.5" footer="0.5"/>
  <pageSetup paperSize="9" scale="77" pageOrder="overThenDown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C23" sqref="C23"/>
    </sheetView>
  </sheetViews>
  <sheetFormatPr defaultColWidth="8.85" defaultRowHeight="15" customHeight="1" outlineLevelRow="6" outlineLevelCol="5"/>
  <cols>
    <col min="1" max="6" width="25.1333333333333" customWidth="1"/>
  </cols>
  <sheetData>
    <row r="1" customHeight="1" spans="1:6">
      <c r="A1" s="55" t="s">
        <v>115</v>
      </c>
      <c r="B1" s="55"/>
      <c r="C1" s="55"/>
      <c r="D1" s="55"/>
      <c r="E1" s="55"/>
      <c r="F1" s="55"/>
    </row>
    <row r="2" ht="28.5" customHeight="1" spans="1:6">
      <c r="A2" s="56" t="s">
        <v>116</v>
      </c>
      <c r="B2" s="56"/>
      <c r="C2" s="56"/>
      <c r="D2" s="56"/>
      <c r="E2" s="56"/>
      <c r="F2" s="56"/>
    </row>
    <row r="3" ht="20.25" customHeight="1" spans="1:6">
      <c r="A3" s="57" t="str">
        <f>"单位名称："&amp;"玉溪市文化馆"</f>
        <v>单位名称：玉溪市文化馆</v>
      </c>
      <c r="B3" s="57"/>
      <c r="C3" s="57"/>
      <c r="D3" s="57"/>
      <c r="E3" s="57"/>
      <c r="F3" s="55" t="s">
        <v>2</v>
      </c>
    </row>
    <row r="4" ht="20.25" customHeight="1" spans="1:6">
      <c r="A4" s="148" t="s">
        <v>117</v>
      </c>
      <c r="B4" s="148" t="s">
        <v>118</v>
      </c>
      <c r="C4" s="148" t="s">
        <v>119</v>
      </c>
      <c r="D4" s="148"/>
      <c r="E4" s="148"/>
      <c r="F4" s="148"/>
    </row>
    <row r="5" ht="35.25" customHeight="1" spans="1:6">
      <c r="A5" s="161"/>
      <c r="B5" s="161"/>
      <c r="C5" s="161" t="s">
        <v>32</v>
      </c>
      <c r="D5" s="161" t="s">
        <v>120</v>
      </c>
      <c r="E5" s="161" t="s">
        <v>121</v>
      </c>
      <c r="F5" s="161" t="s">
        <v>122</v>
      </c>
    </row>
    <row r="6" ht="20.25" customHeight="1" spans="1:6">
      <c r="A6" s="162" t="s">
        <v>44</v>
      </c>
      <c r="B6" s="162">
        <v>2</v>
      </c>
      <c r="C6" s="162">
        <v>3</v>
      </c>
      <c r="D6" s="162">
        <v>4</v>
      </c>
      <c r="E6" s="162">
        <v>5</v>
      </c>
      <c r="F6" s="162">
        <v>6</v>
      </c>
    </row>
    <row r="7" ht="20.25" customHeight="1" spans="1:6">
      <c r="A7" s="63">
        <v>43100</v>
      </c>
      <c r="B7" s="63"/>
      <c r="C7" s="63">
        <v>13100</v>
      </c>
      <c r="D7" s="63"/>
      <c r="E7" s="157">
        <v>13100</v>
      </c>
      <c r="F7" s="63">
        <v>30000</v>
      </c>
    </row>
  </sheetData>
  <mergeCells count="6">
    <mergeCell ref="A1:F1"/>
    <mergeCell ref="A2:F2"/>
    <mergeCell ref="A3:E3"/>
    <mergeCell ref="C4:E4"/>
    <mergeCell ref="A4:A5"/>
    <mergeCell ref="B4:B5"/>
  </mergeCells>
  <pageMargins left="0.75" right="0.75" top="1" bottom="1" header="0.5" footer="0.5"/>
  <pageSetup paperSize="9" scale="88" pageOrder="overThenDown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44"/>
  <sheetViews>
    <sheetView showZeros="0" topLeftCell="K1" workbookViewId="0">
      <selection activeCell="N9" sqref="N9"/>
    </sheetView>
  </sheetViews>
  <sheetFormatPr defaultColWidth="8.85" defaultRowHeight="15" customHeight="1"/>
  <cols>
    <col min="1" max="1" width="27.275" customWidth="1"/>
    <col min="2" max="2" width="20.8416666666667" customWidth="1"/>
    <col min="3" max="3" width="22.7" customWidth="1"/>
    <col min="4" max="4" width="11.1333333333333" customWidth="1"/>
    <col min="5" max="5" width="22.7" customWidth="1"/>
    <col min="6" max="6" width="11.1333333333333" customWidth="1"/>
    <col min="7" max="7" width="22.7" customWidth="1"/>
    <col min="8" max="8" width="16.2833333333333" customWidth="1"/>
    <col min="9" max="9" width="16.4166666666667" customWidth="1"/>
    <col min="10" max="13" width="16.2833333333333" customWidth="1"/>
    <col min="14" max="16" width="16.4166666666667" customWidth="1"/>
    <col min="17" max="22" width="16.2833333333333" customWidth="1"/>
    <col min="23" max="23" width="16.4166666666667" customWidth="1"/>
  </cols>
  <sheetData>
    <row r="1" customHeight="1" spans="1:23">
      <c r="A1" s="55" t="s">
        <v>123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 ht="28.5" customHeight="1" spans="1:23">
      <c r="A2" s="56" t="s">
        <v>124</v>
      </c>
      <c r="B2" s="56"/>
      <c r="C2" s="56" t="s">
        <v>125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ht="19.5" customHeight="1" spans="1:23">
      <c r="A3" s="57" t="str">
        <f>"单位名称："&amp;"玉溪市文化馆"</f>
        <v>单位名称：玉溪市文化馆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5"/>
      <c r="S3" s="55"/>
      <c r="T3" s="55"/>
      <c r="U3" s="55"/>
      <c r="V3" s="55"/>
      <c r="W3" s="55" t="s">
        <v>2</v>
      </c>
    </row>
    <row r="4" ht="19.5" customHeight="1" spans="1:23">
      <c r="A4" s="148" t="s">
        <v>126</v>
      </c>
      <c r="B4" s="148" t="s">
        <v>127</v>
      </c>
      <c r="C4" s="148" t="s">
        <v>128</v>
      </c>
      <c r="D4" s="148" t="s">
        <v>129</v>
      </c>
      <c r="E4" s="148" t="s">
        <v>130</v>
      </c>
      <c r="F4" s="148" t="s">
        <v>131</v>
      </c>
      <c r="G4" s="148" t="s">
        <v>132</v>
      </c>
      <c r="H4" s="148" t="s">
        <v>133</v>
      </c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</row>
    <row r="5" ht="19.5" customHeight="1" spans="1:23">
      <c r="A5" s="149"/>
      <c r="B5" s="149"/>
      <c r="C5" s="149"/>
      <c r="D5" s="149"/>
      <c r="E5" s="149"/>
      <c r="F5" s="149"/>
      <c r="G5" s="149"/>
      <c r="H5" s="149" t="s">
        <v>30</v>
      </c>
      <c r="I5" s="149" t="s">
        <v>33</v>
      </c>
      <c r="J5" s="149"/>
      <c r="K5" s="149"/>
      <c r="L5" s="149"/>
      <c r="M5" s="149"/>
      <c r="N5" s="149" t="s">
        <v>134</v>
      </c>
      <c r="O5" s="149"/>
      <c r="P5" s="149"/>
      <c r="Q5" s="149" t="s">
        <v>36</v>
      </c>
      <c r="R5" s="149" t="s">
        <v>70</v>
      </c>
      <c r="S5" s="149"/>
      <c r="T5" s="149"/>
      <c r="U5" s="149"/>
      <c r="V5" s="149"/>
      <c r="W5" s="149"/>
    </row>
    <row r="6" ht="41.25" customHeight="1" spans="1:23">
      <c r="A6" s="149"/>
      <c r="B6" s="149"/>
      <c r="C6" s="149"/>
      <c r="D6" s="149"/>
      <c r="E6" s="149"/>
      <c r="F6" s="149"/>
      <c r="G6" s="149"/>
      <c r="H6" s="149"/>
      <c r="I6" s="149" t="s">
        <v>135</v>
      </c>
      <c r="J6" s="149" t="s">
        <v>136</v>
      </c>
      <c r="K6" s="149" t="s">
        <v>137</v>
      </c>
      <c r="L6" s="149" t="s">
        <v>138</v>
      </c>
      <c r="M6" s="149" t="s">
        <v>139</v>
      </c>
      <c r="N6" s="149" t="s">
        <v>33</v>
      </c>
      <c r="O6" s="149" t="s">
        <v>34</v>
      </c>
      <c r="P6" s="149" t="s">
        <v>35</v>
      </c>
      <c r="Q6" s="149"/>
      <c r="R6" s="149" t="s">
        <v>32</v>
      </c>
      <c r="S6" s="149" t="s">
        <v>39</v>
      </c>
      <c r="T6" s="149" t="s">
        <v>140</v>
      </c>
      <c r="U6" s="149" t="s">
        <v>41</v>
      </c>
      <c r="V6" s="149" t="s">
        <v>42</v>
      </c>
      <c r="W6" s="149" t="s">
        <v>43</v>
      </c>
    </row>
    <row r="7" ht="20.25" customHeight="1" spans="1:23">
      <c r="A7" s="150" t="s">
        <v>44</v>
      </c>
      <c r="B7" s="150" t="s">
        <v>45</v>
      </c>
      <c r="C7" s="150" t="s">
        <v>46</v>
      </c>
      <c r="D7" s="150" t="s">
        <v>47</v>
      </c>
      <c r="E7" s="150" t="s">
        <v>48</v>
      </c>
      <c r="F7" s="150" t="s">
        <v>49</v>
      </c>
      <c r="G7" s="150" t="s">
        <v>50</v>
      </c>
      <c r="H7" s="150" t="s">
        <v>51</v>
      </c>
      <c r="I7" s="150" t="s">
        <v>52</v>
      </c>
      <c r="J7" s="150" t="s">
        <v>53</v>
      </c>
      <c r="K7" s="150" t="s">
        <v>54</v>
      </c>
      <c r="L7" s="150" t="s">
        <v>55</v>
      </c>
      <c r="M7" s="150" t="s">
        <v>56</v>
      </c>
      <c r="N7" s="150" t="s">
        <v>57</v>
      </c>
      <c r="O7" s="150" t="s">
        <v>58</v>
      </c>
      <c r="P7" s="150" t="s">
        <v>59</v>
      </c>
      <c r="Q7" s="150" t="s">
        <v>60</v>
      </c>
      <c r="R7" s="150" t="s">
        <v>61</v>
      </c>
      <c r="S7" s="150" t="s">
        <v>62</v>
      </c>
      <c r="T7" s="150" t="s">
        <v>141</v>
      </c>
      <c r="U7" s="150" t="s">
        <v>142</v>
      </c>
      <c r="V7" s="150" t="s">
        <v>143</v>
      </c>
      <c r="W7" s="150" t="s">
        <v>144</v>
      </c>
    </row>
    <row r="8" ht="20.25" customHeight="1" spans="1:23">
      <c r="A8" s="151" t="s">
        <v>64</v>
      </c>
      <c r="B8" s="151"/>
      <c r="C8" s="152"/>
      <c r="D8" s="152"/>
      <c r="E8" s="152"/>
      <c r="F8" s="151"/>
      <c r="G8" s="152"/>
      <c r="H8" s="153">
        <v>7156424.6</v>
      </c>
      <c r="I8" s="159">
        <v>7155924.6</v>
      </c>
      <c r="J8" s="159">
        <v>3613723.28</v>
      </c>
      <c r="K8" s="159"/>
      <c r="L8" s="159">
        <v>3542201.32</v>
      </c>
      <c r="M8" s="159"/>
      <c r="N8" s="159"/>
      <c r="O8" s="159"/>
      <c r="P8" s="159"/>
      <c r="Q8" s="159"/>
      <c r="R8" s="159">
        <v>500</v>
      </c>
      <c r="S8" s="159"/>
      <c r="T8" s="159"/>
      <c r="U8" s="159"/>
      <c r="V8" s="159"/>
      <c r="W8" s="159">
        <v>500</v>
      </c>
    </row>
    <row r="9" ht="20.25" customHeight="1" spans="1:23">
      <c r="A9" s="151" t="str">
        <f t="shared" ref="A9:A43" si="0">"       "&amp;"玉溪市文化馆"</f>
        <v>       玉溪市文化馆</v>
      </c>
      <c r="B9" s="152" t="s">
        <v>145</v>
      </c>
      <c r="C9" s="152" t="s">
        <v>146</v>
      </c>
      <c r="D9" s="152" t="s">
        <v>80</v>
      </c>
      <c r="E9" s="152" t="s">
        <v>147</v>
      </c>
      <c r="F9" s="152" t="s">
        <v>148</v>
      </c>
      <c r="G9" s="152" t="s">
        <v>149</v>
      </c>
      <c r="H9" s="153">
        <v>1308348</v>
      </c>
      <c r="I9" s="159">
        <v>1308348</v>
      </c>
      <c r="J9" s="159">
        <v>572402.25</v>
      </c>
      <c r="K9" s="159"/>
      <c r="L9" s="159">
        <v>735945.75</v>
      </c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</row>
    <row r="10" ht="20.25" customHeight="1" spans="1:23">
      <c r="A10" s="152" t="str">
        <f t="shared" si="0"/>
        <v>       玉溪市文化馆</v>
      </c>
      <c r="B10" s="152" t="s">
        <v>145</v>
      </c>
      <c r="C10" s="152" t="s">
        <v>146</v>
      </c>
      <c r="D10" s="152" t="s">
        <v>80</v>
      </c>
      <c r="E10" s="152" t="s">
        <v>147</v>
      </c>
      <c r="F10" s="152" t="s">
        <v>150</v>
      </c>
      <c r="G10" s="152" t="s">
        <v>151</v>
      </c>
      <c r="H10" s="153">
        <v>312</v>
      </c>
      <c r="I10" s="159">
        <v>312</v>
      </c>
      <c r="J10" s="159">
        <v>136.5</v>
      </c>
      <c r="K10" s="152"/>
      <c r="L10" s="159">
        <v>175.5</v>
      </c>
      <c r="M10" s="152"/>
      <c r="N10" s="159"/>
      <c r="O10" s="159"/>
      <c r="P10" s="152"/>
      <c r="Q10" s="159"/>
      <c r="R10" s="159"/>
      <c r="S10" s="159"/>
      <c r="T10" s="159"/>
      <c r="U10" s="159"/>
      <c r="V10" s="159"/>
      <c r="W10" s="159"/>
    </row>
    <row r="11" ht="20.25" customHeight="1" spans="1:23">
      <c r="A11" s="152" t="str">
        <f t="shared" si="0"/>
        <v>       玉溪市文化馆</v>
      </c>
      <c r="B11" s="152" t="s">
        <v>145</v>
      </c>
      <c r="C11" s="152" t="s">
        <v>146</v>
      </c>
      <c r="D11" s="152" t="s">
        <v>80</v>
      </c>
      <c r="E11" s="152" t="s">
        <v>147</v>
      </c>
      <c r="F11" s="152" t="s">
        <v>152</v>
      </c>
      <c r="G11" s="152" t="s">
        <v>153</v>
      </c>
      <c r="H11" s="153">
        <v>450360</v>
      </c>
      <c r="I11" s="159">
        <v>450360</v>
      </c>
      <c r="J11" s="159">
        <v>197032.5</v>
      </c>
      <c r="K11" s="152"/>
      <c r="L11" s="159">
        <v>253327.5</v>
      </c>
      <c r="M11" s="152"/>
      <c r="N11" s="159"/>
      <c r="O11" s="159"/>
      <c r="P11" s="152"/>
      <c r="Q11" s="159"/>
      <c r="R11" s="159"/>
      <c r="S11" s="159"/>
      <c r="T11" s="159"/>
      <c r="U11" s="159"/>
      <c r="V11" s="159"/>
      <c r="W11" s="159"/>
    </row>
    <row r="12" ht="20.25" customHeight="1" spans="1:23">
      <c r="A12" s="154" t="str">
        <f t="shared" si="0"/>
        <v>       玉溪市文化馆</v>
      </c>
      <c r="B12" s="154" t="s">
        <v>145</v>
      </c>
      <c r="C12" s="154" t="s">
        <v>146</v>
      </c>
      <c r="D12" s="154" t="s">
        <v>99</v>
      </c>
      <c r="E12" s="154" t="s">
        <v>154</v>
      </c>
      <c r="F12" s="154" t="s">
        <v>150</v>
      </c>
      <c r="G12" s="154" t="s">
        <v>151</v>
      </c>
      <c r="H12" s="155">
        <v>30048</v>
      </c>
      <c r="I12" s="160">
        <v>30048</v>
      </c>
      <c r="J12" s="160"/>
      <c r="K12" s="154"/>
      <c r="L12" s="160">
        <v>30048</v>
      </c>
      <c r="M12" s="154"/>
      <c r="N12" s="160"/>
      <c r="O12" s="160"/>
      <c r="P12" s="154"/>
      <c r="Q12" s="160"/>
      <c r="R12" s="160"/>
      <c r="S12" s="160"/>
      <c r="T12" s="160"/>
      <c r="U12" s="160"/>
      <c r="V12" s="160"/>
      <c r="W12" s="160"/>
    </row>
    <row r="13" ht="20.25" customHeight="1" spans="1:23">
      <c r="A13" s="156" t="str">
        <f t="shared" si="0"/>
        <v>       玉溪市文化馆</v>
      </c>
      <c r="B13" s="156" t="s">
        <v>155</v>
      </c>
      <c r="C13" s="156" t="s">
        <v>156</v>
      </c>
      <c r="D13" s="156" t="s">
        <v>80</v>
      </c>
      <c r="E13" s="156" t="s">
        <v>147</v>
      </c>
      <c r="F13" s="156" t="s">
        <v>157</v>
      </c>
      <c r="G13" s="156" t="s">
        <v>158</v>
      </c>
      <c r="H13" s="157">
        <v>19009.52</v>
      </c>
      <c r="I13" s="63">
        <v>19009.52</v>
      </c>
      <c r="J13" s="63">
        <v>4752.38</v>
      </c>
      <c r="K13" s="156"/>
      <c r="L13" s="63">
        <v>14257.14</v>
      </c>
      <c r="M13" s="156"/>
      <c r="N13" s="63"/>
      <c r="O13" s="63"/>
      <c r="P13" s="156"/>
      <c r="Q13" s="63"/>
      <c r="R13" s="63"/>
      <c r="S13" s="63"/>
      <c r="T13" s="63"/>
      <c r="U13" s="63"/>
      <c r="V13" s="63"/>
      <c r="W13" s="63"/>
    </row>
    <row r="14" ht="20.25" customHeight="1" spans="1:23">
      <c r="A14" s="156" t="str">
        <f t="shared" si="0"/>
        <v>       玉溪市文化馆</v>
      </c>
      <c r="B14" s="156" t="s">
        <v>155</v>
      </c>
      <c r="C14" s="156" t="s">
        <v>156</v>
      </c>
      <c r="D14" s="156" t="s">
        <v>88</v>
      </c>
      <c r="E14" s="156" t="s">
        <v>159</v>
      </c>
      <c r="F14" s="156" t="s">
        <v>160</v>
      </c>
      <c r="G14" s="156" t="s">
        <v>161</v>
      </c>
      <c r="H14" s="157">
        <v>417058.56</v>
      </c>
      <c r="I14" s="63">
        <v>417058.56</v>
      </c>
      <c r="J14" s="63">
        <v>104264.64</v>
      </c>
      <c r="K14" s="156"/>
      <c r="L14" s="63">
        <v>312793.92</v>
      </c>
      <c r="M14" s="156"/>
      <c r="N14" s="63"/>
      <c r="O14" s="63"/>
      <c r="P14" s="156"/>
      <c r="Q14" s="63"/>
      <c r="R14" s="63"/>
      <c r="S14" s="63"/>
      <c r="T14" s="63"/>
      <c r="U14" s="63"/>
      <c r="V14" s="63"/>
      <c r="W14" s="63"/>
    </row>
    <row r="15" ht="20.25" customHeight="1" spans="1:23">
      <c r="A15" s="156" t="str">
        <f t="shared" si="0"/>
        <v>       玉溪市文化馆</v>
      </c>
      <c r="B15" s="156" t="s">
        <v>155</v>
      </c>
      <c r="C15" s="156" t="s">
        <v>156</v>
      </c>
      <c r="D15" s="156" t="s">
        <v>93</v>
      </c>
      <c r="E15" s="156" t="s">
        <v>162</v>
      </c>
      <c r="F15" s="156" t="s">
        <v>163</v>
      </c>
      <c r="G15" s="156" t="s">
        <v>164</v>
      </c>
      <c r="H15" s="157">
        <v>216349.13</v>
      </c>
      <c r="I15" s="63">
        <v>216349.13</v>
      </c>
      <c r="J15" s="63">
        <v>54087.28</v>
      </c>
      <c r="K15" s="156"/>
      <c r="L15" s="63">
        <v>162261.85</v>
      </c>
      <c r="M15" s="156"/>
      <c r="N15" s="63"/>
      <c r="O15" s="63"/>
      <c r="P15" s="156"/>
      <c r="Q15" s="63"/>
      <c r="R15" s="63"/>
      <c r="S15" s="63"/>
      <c r="T15" s="63"/>
      <c r="U15" s="63"/>
      <c r="V15" s="63"/>
      <c r="W15" s="63"/>
    </row>
    <row r="16" ht="20.25" customHeight="1" spans="1:23">
      <c r="A16" s="156" t="str">
        <f t="shared" si="0"/>
        <v>       玉溪市文化馆</v>
      </c>
      <c r="B16" s="156" t="s">
        <v>155</v>
      </c>
      <c r="C16" s="156" t="s">
        <v>156</v>
      </c>
      <c r="D16" s="156" t="s">
        <v>93</v>
      </c>
      <c r="E16" s="156" t="s">
        <v>162</v>
      </c>
      <c r="F16" s="156" t="s">
        <v>165</v>
      </c>
      <c r="G16" s="156" t="s">
        <v>166</v>
      </c>
      <c r="H16" s="157">
        <v>110000</v>
      </c>
      <c r="I16" s="63">
        <v>110000</v>
      </c>
      <c r="J16" s="63">
        <v>27500</v>
      </c>
      <c r="K16" s="156"/>
      <c r="L16" s="63">
        <v>82500</v>
      </c>
      <c r="M16" s="156"/>
      <c r="N16" s="63"/>
      <c r="O16" s="63"/>
      <c r="P16" s="156"/>
      <c r="Q16" s="63"/>
      <c r="R16" s="63"/>
      <c r="S16" s="63"/>
      <c r="T16" s="63"/>
      <c r="U16" s="63"/>
      <c r="V16" s="63"/>
      <c r="W16" s="63"/>
    </row>
    <row r="17" ht="20.25" customHeight="1" spans="1:23">
      <c r="A17" s="156" t="str">
        <f t="shared" si="0"/>
        <v>       玉溪市文化馆</v>
      </c>
      <c r="B17" s="156" t="s">
        <v>155</v>
      </c>
      <c r="C17" s="156" t="s">
        <v>156</v>
      </c>
      <c r="D17" s="156" t="s">
        <v>94</v>
      </c>
      <c r="E17" s="156" t="s">
        <v>167</v>
      </c>
      <c r="F17" s="156" t="s">
        <v>168</v>
      </c>
      <c r="G17" s="156" t="s">
        <v>169</v>
      </c>
      <c r="H17" s="157">
        <v>220330.8</v>
      </c>
      <c r="I17" s="63">
        <v>220330.8</v>
      </c>
      <c r="J17" s="63">
        <v>55082.7</v>
      </c>
      <c r="K17" s="156"/>
      <c r="L17" s="63">
        <v>165248.1</v>
      </c>
      <c r="M17" s="156"/>
      <c r="N17" s="63"/>
      <c r="O17" s="63"/>
      <c r="P17" s="156"/>
      <c r="Q17" s="63"/>
      <c r="R17" s="63"/>
      <c r="S17" s="63"/>
      <c r="T17" s="63"/>
      <c r="U17" s="63"/>
      <c r="V17" s="63"/>
      <c r="W17" s="63"/>
    </row>
    <row r="18" ht="20.25" customHeight="1" spans="1:23">
      <c r="A18" s="156" t="str">
        <f t="shared" si="0"/>
        <v>       玉溪市文化馆</v>
      </c>
      <c r="B18" s="156" t="s">
        <v>155</v>
      </c>
      <c r="C18" s="156" t="s">
        <v>156</v>
      </c>
      <c r="D18" s="156" t="s">
        <v>95</v>
      </c>
      <c r="E18" s="156" t="s">
        <v>170</v>
      </c>
      <c r="F18" s="156" t="s">
        <v>157</v>
      </c>
      <c r="G18" s="156" t="s">
        <v>158</v>
      </c>
      <c r="H18" s="157">
        <v>29263.13</v>
      </c>
      <c r="I18" s="63">
        <v>29263.13</v>
      </c>
      <c r="J18" s="63">
        <v>21247.78</v>
      </c>
      <c r="K18" s="156"/>
      <c r="L18" s="63">
        <v>8015.35</v>
      </c>
      <c r="M18" s="156"/>
      <c r="N18" s="63"/>
      <c r="O18" s="63"/>
      <c r="P18" s="156"/>
      <c r="Q18" s="63"/>
      <c r="R18" s="63"/>
      <c r="S18" s="63"/>
      <c r="T18" s="63"/>
      <c r="U18" s="63"/>
      <c r="V18" s="63"/>
      <c r="W18" s="63"/>
    </row>
    <row r="19" ht="20.25" customHeight="1" spans="1:23">
      <c r="A19" s="156" t="str">
        <f t="shared" si="0"/>
        <v>       玉溪市文化馆</v>
      </c>
      <c r="B19" s="156" t="s">
        <v>171</v>
      </c>
      <c r="C19" s="156" t="s">
        <v>172</v>
      </c>
      <c r="D19" s="156" t="s">
        <v>98</v>
      </c>
      <c r="E19" s="156" t="s">
        <v>172</v>
      </c>
      <c r="F19" s="156" t="s">
        <v>173</v>
      </c>
      <c r="G19" s="156" t="s">
        <v>172</v>
      </c>
      <c r="H19" s="157">
        <v>444588</v>
      </c>
      <c r="I19" s="63">
        <v>444588</v>
      </c>
      <c r="J19" s="63">
        <v>111147</v>
      </c>
      <c r="K19" s="156"/>
      <c r="L19" s="63">
        <v>333441</v>
      </c>
      <c r="M19" s="156"/>
      <c r="N19" s="63"/>
      <c r="O19" s="63"/>
      <c r="P19" s="156"/>
      <c r="Q19" s="63"/>
      <c r="R19" s="63"/>
      <c r="S19" s="63"/>
      <c r="T19" s="63"/>
      <c r="U19" s="63"/>
      <c r="V19" s="63"/>
      <c r="W19" s="63"/>
    </row>
    <row r="20" ht="20.25" customHeight="1" spans="1:23">
      <c r="A20" s="156" t="str">
        <f t="shared" si="0"/>
        <v>       玉溪市文化馆</v>
      </c>
      <c r="B20" s="156" t="s">
        <v>174</v>
      </c>
      <c r="C20" s="156" t="s">
        <v>175</v>
      </c>
      <c r="D20" s="156" t="s">
        <v>87</v>
      </c>
      <c r="E20" s="156" t="s">
        <v>176</v>
      </c>
      <c r="F20" s="156" t="s">
        <v>177</v>
      </c>
      <c r="G20" s="156" t="s">
        <v>178</v>
      </c>
      <c r="H20" s="157">
        <v>277572</v>
      </c>
      <c r="I20" s="63">
        <v>277572</v>
      </c>
      <c r="J20" s="63">
        <v>277572</v>
      </c>
      <c r="K20" s="156"/>
      <c r="L20" s="63"/>
      <c r="M20" s="156"/>
      <c r="N20" s="63"/>
      <c r="O20" s="63"/>
      <c r="P20" s="156"/>
      <c r="Q20" s="63"/>
      <c r="R20" s="63"/>
      <c r="S20" s="63"/>
      <c r="T20" s="63"/>
      <c r="U20" s="63"/>
      <c r="V20" s="63"/>
      <c r="W20" s="63"/>
    </row>
    <row r="21" ht="20.25" customHeight="1" spans="1:23">
      <c r="A21" s="156" t="str">
        <f t="shared" si="0"/>
        <v>       玉溪市文化馆</v>
      </c>
      <c r="B21" s="156" t="s">
        <v>174</v>
      </c>
      <c r="C21" s="156" t="s">
        <v>175</v>
      </c>
      <c r="D21" s="156" t="s">
        <v>87</v>
      </c>
      <c r="E21" s="156" t="s">
        <v>176</v>
      </c>
      <c r="F21" s="156" t="s">
        <v>179</v>
      </c>
      <c r="G21" s="156" t="s">
        <v>180</v>
      </c>
      <c r="H21" s="157">
        <v>751200</v>
      </c>
      <c r="I21" s="63">
        <v>751200</v>
      </c>
      <c r="J21" s="63">
        <v>751200</v>
      </c>
      <c r="K21" s="156"/>
      <c r="L21" s="63"/>
      <c r="M21" s="156"/>
      <c r="N21" s="63"/>
      <c r="O21" s="63"/>
      <c r="P21" s="156"/>
      <c r="Q21" s="63"/>
      <c r="R21" s="63"/>
      <c r="S21" s="63"/>
      <c r="T21" s="63"/>
      <c r="U21" s="63"/>
      <c r="V21" s="63"/>
      <c r="W21" s="63"/>
    </row>
    <row r="22" ht="20.25" customHeight="1" spans="1:23">
      <c r="A22" s="156" t="str">
        <f t="shared" si="0"/>
        <v>       玉溪市文化馆</v>
      </c>
      <c r="B22" s="156" t="s">
        <v>181</v>
      </c>
      <c r="C22" s="156" t="s">
        <v>182</v>
      </c>
      <c r="D22" s="156" t="s">
        <v>80</v>
      </c>
      <c r="E22" s="156" t="s">
        <v>147</v>
      </c>
      <c r="F22" s="156" t="s">
        <v>183</v>
      </c>
      <c r="G22" s="156" t="s">
        <v>184</v>
      </c>
      <c r="H22" s="157">
        <v>13100</v>
      </c>
      <c r="I22" s="63">
        <v>13100</v>
      </c>
      <c r="J22" s="63"/>
      <c r="K22" s="156"/>
      <c r="L22" s="63">
        <v>13100</v>
      </c>
      <c r="M22" s="156"/>
      <c r="N22" s="63"/>
      <c r="O22" s="63"/>
      <c r="P22" s="156"/>
      <c r="Q22" s="63"/>
      <c r="R22" s="63"/>
      <c r="S22" s="63"/>
      <c r="T22" s="63"/>
      <c r="U22" s="63"/>
      <c r="V22" s="63"/>
      <c r="W22" s="63"/>
    </row>
    <row r="23" ht="20.25" customHeight="1" spans="1:23">
      <c r="A23" s="156" t="str">
        <f t="shared" si="0"/>
        <v>       玉溪市文化馆</v>
      </c>
      <c r="B23" s="156" t="s">
        <v>185</v>
      </c>
      <c r="C23" s="156" t="s">
        <v>186</v>
      </c>
      <c r="D23" s="156" t="s">
        <v>80</v>
      </c>
      <c r="E23" s="156" t="s">
        <v>147</v>
      </c>
      <c r="F23" s="156" t="s">
        <v>187</v>
      </c>
      <c r="G23" s="156" t="s">
        <v>186</v>
      </c>
      <c r="H23" s="157">
        <v>52739.52</v>
      </c>
      <c r="I23" s="63">
        <v>52739.52</v>
      </c>
      <c r="J23" s="63"/>
      <c r="K23" s="156"/>
      <c r="L23" s="63">
        <v>52739.52</v>
      </c>
      <c r="M23" s="156"/>
      <c r="N23" s="63"/>
      <c r="O23" s="63"/>
      <c r="P23" s="156"/>
      <c r="Q23" s="63"/>
      <c r="R23" s="63"/>
      <c r="S23" s="63"/>
      <c r="T23" s="63"/>
      <c r="U23" s="63"/>
      <c r="V23" s="63"/>
      <c r="W23" s="63"/>
    </row>
    <row r="24" ht="20.25" customHeight="1" spans="1:23">
      <c r="A24" s="156" t="str">
        <f t="shared" si="0"/>
        <v>       玉溪市文化馆</v>
      </c>
      <c r="B24" s="156" t="s">
        <v>188</v>
      </c>
      <c r="C24" s="156" t="s">
        <v>189</v>
      </c>
      <c r="D24" s="156" t="s">
        <v>80</v>
      </c>
      <c r="E24" s="156" t="s">
        <v>147</v>
      </c>
      <c r="F24" s="156" t="s">
        <v>190</v>
      </c>
      <c r="G24" s="156" t="s">
        <v>191</v>
      </c>
      <c r="H24" s="157">
        <v>64500</v>
      </c>
      <c r="I24" s="63">
        <v>64500</v>
      </c>
      <c r="J24" s="63">
        <v>12848.25</v>
      </c>
      <c r="K24" s="156"/>
      <c r="L24" s="63">
        <v>51651.75</v>
      </c>
      <c r="M24" s="156"/>
      <c r="N24" s="63"/>
      <c r="O24" s="63"/>
      <c r="P24" s="156"/>
      <c r="Q24" s="63"/>
      <c r="R24" s="63"/>
      <c r="S24" s="63"/>
      <c r="T24" s="63"/>
      <c r="U24" s="63"/>
      <c r="V24" s="63"/>
      <c r="W24" s="63"/>
    </row>
    <row r="25" ht="20.25" customHeight="1" spans="1:23">
      <c r="A25" s="156" t="str">
        <f t="shared" si="0"/>
        <v>       玉溪市文化馆</v>
      </c>
      <c r="B25" s="156" t="s">
        <v>188</v>
      </c>
      <c r="C25" s="156" t="s">
        <v>189</v>
      </c>
      <c r="D25" s="156" t="s">
        <v>80</v>
      </c>
      <c r="E25" s="156" t="s">
        <v>147</v>
      </c>
      <c r="F25" s="156" t="s">
        <v>192</v>
      </c>
      <c r="G25" s="156" t="s">
        <v>193</v>
      </c>
      <c r="H25" s="157">
        <v>15000</v>
      </c>
      <c r="I25" s="63">
        <v>15000</v>
      </c>
      <c r="J25" s="63">
        <v>3750</v>
      </c>
      <c r="K25" s="156"/>
      <c r="L25" s="63">
        <v>11250</v>
      </c>
      <c r="M25" s="156"/>
      <c r="N25" s="63"/>
      <c r="O25" s="63"/>
      <c r="P25" s="156"/>
      <c r="Q25" s="63"/>
      <c r="R25" s="63"/>
      <c r="S25" s="63"/>
      <c r="T25" s="63"/>
      <c r="U25" s="63"/>
      <c r="V25" s="63"/>
      <c r="W25" s="63"/>
    </row>
    <row r="26" ht="20.25" customHeight="1" spans="1:23">
      <c r="A26" s="156" t="str">
        <f t="shared" si="0"/>
        <v>       玉溪市文化馆</v>
      </c>
      <c r="B26" s="156" t="s">
        <v>188</v>
      </c>
      <c r="C26" s="156" t="s">
        <v>189</v>
      </c>
      <c r="D26" s="156" t="s">
        <v>80</v>
      </c>
      <c r="E26" s="156" t="s">
        <v>147</v>
      </c>
      <c r="F26" s="156" t="s">
        <v>194</v>
      </c>
      <c r="G26" s="156" t="s">
        <v>195</v>
      </c>
      <c r="H26" s="157">
        <v>18000</v>
      </c>
      <c r="I26" s="63">
        <v>18000</v>
      </c>
      <c r="J26" s="63">
        <v>4500</v>
      </c>
      <c r="K26" s="156"/>
      <c r="L26" s="63">
        <v>13500</v>
      </c>
      <c r="M26" s="156"/>
      <c r="N26" s="63"/>
      <c r="O26" s="63"/>
      <c r="P26" s="156"/>
      <c r="Q26" s="63"/>
      <c r="R26" s="63"/>
      <c r="S26" s="63"/>
      <c r="T26" s="63"/>
      <c r="U26" s="63"/>
      <c r="V26" s="63"/>
      <c r="W26" s="63"/>
    </row>
    <row r="27" ht="20.25" customHeight="1" spans="1:23">
      <c r="A27" s="156" t="str">
        <f t="shared" si="0"/>
        <v>       玉溪市文化馆</v>
      </c>
      <c r="B27" s="156" t="s">
        <v>188</v>
      </c>
      <c r="C27" s="156" t="s">
        <v>189</v>
      </c>
      <c r="D27" s="156" t="s">
        <v>80</v>
      </c>
      <c r="E27" s="156" t="s">
        <v>147</v>
      </c>
      <c r="F27" s="156" t="s">
        <v>196</v>
      </c>
      <c r="G27" s="156" t="s">
        <v>197</v>
      </c>
      <c r="H27" s="157">
        <v>35000</v>
      </c>
      <c r="I27" s="63">
        <v>35000</v>
      </c>
      <c r="J27" s="63">
        <v>8750</v>
      </c>
      <c r="K27" s="156"/>
      <c r="L27" s="63">
        <v>26250</v>
      </c>
      <c r="M27" s="156"/>
      <c r="N27" s="63"/>
      <c r="O27" s="63"/>
      <c r="P27" s="156"/>
      <c r="Q27" s="63"/>
      <c r="R27" s="63"/>
      <c r="S27" s="63"/>
      <c r="T27" s="63"/>
      <c r="U27" s="63"/>
      <c r="V27" s="63"/>
      <c r="W27" s="63"/>
    </row>
    <row r="28" ht="20.25" customHeight="1" spans="1:23">
      <c r="A28" s="156" t="str">
        <f t="shared" si="0"/>
        <v>       玉溪市文化馆</v>
      </c>
      <c r="B28" s="156" t="s">
        <v>188</v>
      </c>
      <c r="C28" s="156" t="s">
        <v>189</v>
      </c>
      <c r="D28" s="156" t="s">
        <v>80</v>
      </c>
      <c r="E28" s="156" t="s">
        <v>147</v>
      </c>
      <c r="F28" s="156" t="s">
        <v>198</v>
      </c>
      <c r="G28" s="156" t="s">
        <v>199</v>
      </c>
      <c r="H28" s="157">
        <v>60000</v>
      </c>
      <c r="I28" s="63">
        <v>60000</v>
      </c>
      <c r="J28" s="63">
        <v>15000</v>
      </c>
      <c r="K28" s="156"/>
      <c r="L28" s="63">
        <v>45000</v>
      </c>
      <c r="M28" s="156"/>
      <c r="N28" s="63"/>
      <c r="O28" s="63"/>
      <c r="P28" s="156"/>
      <c r="Q28" s="63"/>
      <c r="R28" s="63"/>
      <c r="S28" s="63"/>
      <c r="T28" s="63"/>
      <c r="U28" s="63"/>
      <c r="V28" s="63"/>
      <c r="W28" s="63"/>
    </row>
    <row r="29" ht="20.25" customHeight="1" spans="1:23">
      <c r="A29" s="156" t="str">
        <f t="shared" si="0"/>
        <v>       玉溪市文化馆</v>
      </c>
      <c r="B29" s="156" t="s">
        <v>188</v>
      </c>
      <c r="C29" s="156" t="s">
        <v>189</v>
      </c>
      <c r="D29" s="156" t="s">
        <v>80</v>
      </c>
      <c r="E29" s="156" t="s">
        <v>147</v>
      </c>
      <c r="F29" s="156" t="s">
        <v>200</v>
      </c>
      <c r="G29" s="156" t="s">
        <v>201</v>
      </c>
      <c r="H29" s="157">
        <v>27000</v>
      </c>
      <c r="I29" s="63">
        <v>27000</v>
      </c>
      <c r="J29" s="63">
        <v>6750</v>
      </c>
      <c r="K29" s="156"/>
      <c r="L29" s="63">
        <v>20250</v>
      </c>
      <c r="M29" s="156"/>
      <c r="N29" s="63"/>
      <c r="O29" s="63"/>
      <c r="P29" s="156"/>
      <c r="Q29" s="63"/>
      <c r="R29" s="63"/>
      <c r="S29" s="63"/>
      <c r="T29" s="63"/>
      <c r="U29" s="63"/>
      <c r="V29" s="63"/>
      <c r="W29" s="63"/>
    </row>
    <row r="30" ht="20.25" customHeight="1" spans="1:23">
      <c r="A30" s="156" t="str">
        <f t="shared" si="0"/>
        <v>       玉溪市文化馆</v>
      </c>
      <c r="B30" s="156" t="s">
        <v>188</v>
      </c>
      <c r="C30" s="156" t="s">
        <v>189</v>
      </c>
      <c r="D30" s="156" t="s">
        <v>80</v>
      </c>
      <c r="E30" s="156" t="s">
        <v>147</v>
      </c>
      <c r="F30" s="156" t="s">
        <v>202</v>
      </c>
      <c r="G30" s="156" t="s">
        <v>203</v>
      </c>
      <c r="H30" s="157">
        <v>30000</v>
      </c>
      <c r="I30" s="63">
        <v>30000</v>
      </c>
      <c r="J30" s="63">
        <v>7500</v>
      </c>
      <c r="K30" s="156"/>
      <c r="L30" s="63">
        <v>22500</v>
      </c>
      <c r="M30" s="156"/>
      <c r="N30" s="63"/>
      <c r="O30" s="63"/>
      <c r="P30" s="156"/>
      <c r="Q30" s="63"/>
      <c r="R30" s="63"/>
      <c r="S30" s="63"/>
      <c r="T30" s="63"/>
      <c r="U30" s="63"/>
      <c r="V30" s="63"/>
      <c r="W30" s="63"/>
    </row>
    <row r="31" ht="20.25" customHeight="1" spans="1:23">
      <c r="A31" s="156" t="str">
        <f t="shared" si="0"/>
        <v>       玉溪市文化馆</v>
      </c>
      <c r="B31" s="156" t="s">
        <v>188</v>
      </c>
      <c r="C31" s="156" t="s">
        <v>189</v>
      </c>
      <c r="D31" s="156" t="s">
        <v>87</v>
      </c>
      <c r="E31" s="156" t="s">
        <v>176</v>
      </c>
      <c r="F31" s="156" t="s">
        <v>204</v>
      </c>
      <c r="G31" s="156" t="s">
        <v>205</v>
      </c>
      <c r="H31" s="157">
        <v>20400</v>
      </c>
      <c r="I31" s="63">
        <v>20400</v>
      </c>
      <c r="J31" s="63">
        <v>20400</v>
      </c>
      <c r="K31" s="156"/>
      <c r="L31" s="63"/>
      <c r="M31" s="156"/>
      <c r="N31" s="63"/>
      <c r="O31" s="63"/>
      <c r="P31" s="156"/>
      <c r="Q31" s="63"/>
      <c r="R31" s="63"/>
      <c r="S31" s="63"/>
      <c r="T31" s="63"/>
      <c r="U31" s="63"/>
      <c r="V31" s="63"/>
      <c r="W31" s="63"/>
    </row>
    <row r="32" ht="20.25" customHeight="1" spans="1:23">
      <c r="A32" s="156" t="str">
        <f t="shared" si="0"/>
        <v>       玉溪市文化馆</v>
      </c>
      <c r="B32" s="156" t="s">
        <v>206</v>
      </c>
      <c r="C32" s="156" t="s">
        <v>122</v>
      </c>
      <c r="D32" s="156" t="s">
        <v>80</v>
      </c>
      <c r="E32" s="156" t="s">
        <v>147</v>
      </c>
      <c r="F32" s="156" t="s">
        <v>207</v>
      </c>
      <c r="G32" s="156" t="s">
        <v>122</v>
      </c>
      <c r="H32" s="157">
        <v>30000</v>
      </c>
      <c r="I32" s="63">
        <v>30000</v>
      </c>
      <c r="J32" s="63"/>
      <c r="K32" s="156"/>
      <c r="L32" s="63">
        <v>30000</v>
      </c>
      <c r="M32" s="156"/>
      <c r="N32" s="63"/>
      <c r="O32" s="63"/>
      <c r="P32" s="156"/>
      <c r="Q32" s="63"/>
      <c r="R32" s="63"/>
      <c r="S32" s="63"/>
      <c r="T32" s="63"/>
      <c r="U32" s="63"/>
      <c r="V32" s="63"/>
      <c r="W32" s="63"/>
    </row>
    <row r="33" ht="20.25" customHeight="1" spans="1:23">
      <c r="A33" s="156" t="str">
        <f t="shared" si="0"/>
        <v>       玉溪市文化馆</v>
      </c>
      <c r="B33" s="156" t="s">
        <v>208</v>
      </c>
      <c r="C33" s="156" t="s">
        <v>209</v>
      </c>
      <c r="D33" s="156" t="s">
        <v>80</v>
      </c>
      <c r="E33" s="156" t="s">
        <v>147</v>
      </c>
      <c r="F33" s="156" t="s">
        <v>157</v>
      </c>
      <c r="G33" s="156" t="s">
        <v>158</v>
      </c>
      <c r="H33" s="157">
        <v>31000</v>
      </c>
      <c r="I33" s="63">
        <v>31000</v>
      </c>
      <c r="J33" s="63"/>
      <c r="K33" s="156"/>
      <c r="L33" s="63">
        <v>31000</v>
      </c>
      <c r="M33" s="156"/>
      <c r="N33" s="63"/>
      <c r="O33" s="63"/>
      <c r="P33" s="156"/>
      <c r="Q33" s="63"/>
      <c r="R33" s="63"/>
      <c r="S33" s="63"/>
      <c r="T33" s="63"/>
      <c r="U33" s="63"/>
      <c r="V33" s="63"/>
      <c r="W33" s="63"/>
    </row>
    <row r="34" ht="20.25" customHeight="1" spans="1:23">
      <c r="A34" s="156" t="str">
        <f t="shared" si="0"/>
        <v>       玉溪市文化馆</v>
      </c>
      <c r="B34" s="156" t="s">
        <v>210</v>
      </c>
      <c r="C34" s="156" t="s">
        <v>211</v>
      </c>
      <c r="D34" s="156" t="s">
        <v>89</v>
      </c>
      <c r="E34" s="156" t="s">
        <v>212</v>
      </c>
      <c r="F34" s="156" t="s">
        <v>213</v>
      </c>
      <c r="G34" s="156" t="s">
        <v>214</v>
      </c>
      <c r="H34" s="157">
        <v>74895.94</v>
      </c>
      <c r="I34" s="63">
        <v>74895.94</v>
      </c>
      <c r="J34" s="63"/>
      <c r="K34" s="156"/>
      <c r="L34" s="63">
        <v>74895.94</v>
      </c>
      <c r="M34" s="156"/>
      <c r="N34" s="63"/>
      <c r="O34" s="63"/>
      <c r="P34" s="156"/>
      <c r="Q34" s="63"/>
      <c r="R34" s="63"/>
      <c r="S34" s="63"/>
      <c r="T34" s="63"/>
      <c r="U34" s="63"/>
      <c r="V34" s="63"/>
      <c r="W34" s="63"/>
    </row>
    <row r="35" ht="20.25" customHeight="1" spans="1:23">
      <c r="A35" s="156" t="str">
        <f t="shared" si="0"/>
        <v>       玉溪市文化馆</v>
      </c>
      <c r="B35" s="156" t="s">
        <v>215</v>
      </c>
      <c r="C35" s="156" t="s">
        <v>216</v>
      </c>
      <c r="D35" s="156" t="s">
        <v>80</v>
      </c>
      <c r="E35" s="156" t="s">
        <v>147</v>
      </c>
      <c r="F35" s="156" t="s">
        <v>152</v>
      </c>
      <c r="G35" s="156" t="s">
        <v>153</v>
      </c>
      <c r="H35" s="157">
        <v>1333800</v>
      </c>
      <c r="I35" s="63">
        <v>1333800</v>
      </c>
      <c r="J35" s="63">
        <v>1333800</v>
      </c>
      <c r="K35" s="156"/>
      <c r="L35" s="63"/>
      <c r="M35" s="156"/>
      <c r="N35" s="63"/>
      <c r="O35" s="63"/>
      <c r="P35" s="156"/>
      <c r="Q35" s="63"/>
      <c r="R35" s="63"/>
      <c r="S35" s="63"/>
      <c r="T35" s="63"/>
      <c r="U35" s="63"/>
      <c r="V35" s="63"/>
      <c r="W35" s="63"/>
    </row>
    <row r="36" ht="20.25" customHeight="1" spans="1:23">
      <c r="A36" s="156" t="str">
        <f t="shared" si="0"/>
        <v>       玉溪市文化馆</v>
      </c>
      <c r="B36" s="156" t="s">
        <v>217</v>
      </c>
      <c r="C36" s="156" t="s">
        <v>218</v>
      </c>
      <c r="D36" s="156" t="s">
        <v>80</v>
      </c>
      <c r="E36" s="156" t="s">
        <v>147</v>
      </c>
      <c r="F36" s="156" t="s">
        <v>190</v>
      </c>
      <c r="G36" s="156" t="s">
        <v>191</v>
      </c>
      <c r="H36" s="157">
        <v>104500</v>
      </c>
      <c r="I36" s="63">
        <v>104500</v>
      </c>
      <c r="J36" s="63"/>
      <c r="K36" s="156"/>
      <c r="L36" s="63">
        <v>104500</v>
      </c>
      <c r="M36" s="156"/>
      <c r="N36" s="63"/>
      <c r="O36" s="63"/>
      <c r="P36" s="156"/>
      <c r="Q36" s="63"/>
      <c r="R36" s="63"/>
      <c r="S36" s="63"/>
      <c r="T36" s="63"/>
      <c r="U36" s="63"/>
      <c r="V36" s="63"/>
      <c r="W36" s="63"/>
    </row>
    <row r="37" ht="20.25" customHeight="1" spans="1:23">
      <c r="A37" s="156" t="str">
        <f t="shared" si="0"/>
        <v>       玉溪市文化馆</v>
      </c>
      <c r="B37" s="156" t="s">
        <v>217</v>
      </c>
      <c r="C37" s="156" t="s">
        <v>218</v>
      </c>
      <c r="D37" s="156" t="s">
        <v>80</v>
      </c>
      <c r="E37" s="156" t="s">
        <v>147</v>
      </c>
      <c r="F37" s="156" t="s">
        <v>219</v>
      </c>
      <c r="G37" s="156" t="s">
        <v>220</v>
      </c>
      <c r="H37" s="157">
        <v>20000</v>
      </c>
      <c r="I37" s="63">
        <v>20000</v>
      </c>
      <c r="J37" s="63"/>
      <c r="K37" s="156"/>
      <c r="L37" s="63">
        <v>20000</v>
      </c>
      <c r="M37" s="156"/>
      <c r="N37" s="63"/>
      <c r="O37" s="63"/>
      <c r="P37" s="156"/>
      <c r="Q37" s="63"/>
      <c r="R37" s="63"/>
      <c r="S37" s="63"/>
      <c r="T37" s="63"/>
      <c r="U37" s="63"/>
      <c r="V37" s="63"/>
      <c r="W37" s="63"/>
    </row>
    <row r="38" ht="20.25" customHeight="1" spans="1:23">
      <c r="A38" s="156" t="str">
        <f t="shared" si="0"/>
        <v>       玉溪市文化馆</v>
      </c>
      <c r="B38" s="156" t="s">
        <v>217</v>
      </c>
      <c r="C38" s="156" t="s">
        <v>218</v>
      </c>
      <c r="D38" s="156" t="s">
        <v>80</v>
      </c>
      <c r="E38" s="156" t="s">
        <v>147</v>
      </c>
      <c r="F38" s="156" t="s">
        <v>204</v>
      </c>
      <c r="G38" s="156" t="s">
        <v>205</v>
      </c>
      <c r="H38" s="157">
        <v>5550</v>
      </c>
      <c r="I38" s="63">
        <v>5550</v>
      </c>
      <c r="J38" s="63"/>
      <c r="K38" s="156"/>
      <c r="L38" s="63">
        <v>5550</v>
      </c>
      <c r="M38" s="156"/>
      <c r="N38" s="63"/>
      <c r="O38" s="63"/>
      <c r="P38" s="156"/>
      <c r="Q38" s="63"/>
      <c r="R38" s="63"/>
      <c r="S38" s="63"/>
      <c r="T38" s="63"/>
      <c r="U38" s="63"/>
      <c r="V38" s="63"/>
      <c r="W38" s="63"/>
    </row>
    <row r="39" ht="20.25" customHeight="1" spans="1:23">
      <c r="A39" s="156" t="str">
        <f t="shared" si="0"/>
        <v>       玉溪市文化馆</v>
      </c>
      <c r="B39" s="156" t="s">
        <v>221</v>
      </c>
      <c r="C39" s="156" t="s">
        <v>222</v>
      </c>
      <c r="D39" s="156" t="s">
        <v>80</v>
      </c>
      <c r="E39" s="156" t="s">
        <v>147</v>
      </c>
      <c r="F39" s="156" t="s">
        <v>152</v>
      </c>
      <c r="G39" s="156" t="s">
        <v>153</v>
      </c>
      <c r="H39" s="157">
        <v>675000</v>
      </c>
      <c r="I39" s="63">
        <v>675000</v>
      </c>
      <c r="J39" s="63"/>
      <c r="K39" s="156"/>
      <c r="L39" s="63">
        <v>675000</v>
      </c>
      <c r="M39" s="156"/>
      <c r="N39" s="63"/>
      <c r="O39" s="63"/>
      <c r="P39" s="156"/>
      <c r="Q39" s="63"/>
      <c r="R39" s="63"/>
      <c r="S39" s="63"/>
      <c r="T39" s="63"/>
      <c r="U39" s="63"/>
      <c r="V39" s="63"/>
      <c r="W39" s="63"/>
    </row>
    <row r="40" ht="20.25" customHeight="1" spans="1:23">
      <c r="A40" s="156" t="str">
        <f t="shared" si="0"/>
        <v>       玉溪市文化馆</v>
      </c>
      <c r="B40" s="156" t="s">
        <v>223</v>
      </c>
      <c r="C40" s="156" t="s">
        <v>224</v>
      </c>
      <c r="D40" s="156" t="s">
        <v>80</v>
      </c>
      <c r="E40" s="156" t="s">
        <v>147</v>
      </c>
      <c r="F40" s="156" t="s">
        <v>225</v>
      </c>
      <c r="G40" s="156" t="s">
        <v>226</v>
      </c>
      <c r="H40" s="157">
        <v>96000</v>
      </c>
      <c r="I40" s="63">
        <v>96000</v>
      </c>
      <c r="J40" s="63">
        <v>24000</v>
      </c>
      <c r="K40" s="156"/>
      <c r="L40" s="63">
        <v>72000</v>
      </c>
      <c r="M40" s="156"/>
      <c r="N40" s="63"/>
      <c r="O40" s="63"/>
      <c r="P40" s="156"/>
      <c r="Q40" s="63"/>
      <c r="R40" s="63"/>
      <c r="S40" s="63"/>
      <c r="T40" s="63"/>
      <c r="U40" s="63"/>
      <c r="V40" s="63"/>
      <c r="W40" s="63"/>
    </row>
    <row r="41" ht="20.25" customHeight="1" spans="1:23">
      <c r="A41" s="156" t="str">
        <f t="shared" si="0"/>
        <v>       玉溪市文化馆</v>
      </c>
      <c r="B41" s="156" t="s">
        <v>227</v>
      </c>
      <c r="C41" s="156" t="s">
        <v>228</v>
      </c>
      <c r="D41" s="156" t="s">
        <v>93</v>
      </c>
      <c r="E41" s="156" t="s">
        <v>162</v>
      </c>
      <c r="F41" s="156" t="s">
        <v>165</v>
      </c>
      <c r="G41" s="156" t="s">
        <v>166</v>
      </c>
      <c r="H41" s="157">
        <v>16000</v>
      </c>
      <c r="I41" s="63">
        <v>16000</v>
      </c>
      <c r="J41" s="63"/>
      <c r="K41" s="156"/>
      <c r="L41" s="63">
        <v>16000</v>
      </c>
      <c r="M41" s="156"/>
      <c r="N41" s="63"/>
      <c r="O41" s="63"/>
      <c r="P41" s="156"/>
      <c r="Q41" s="63"/>
      <c r="R41" s="63"/>
      <c r="S41" s="63"/>
      <c r="T41" s="63"/>
      <c r="U41" s="63"/>
      <c r="V41" s="63"/>
      <c r="W41" s="63"/>
    </row>
    <row r="42" ht="20.25" customHeight="1" spans="1:23">
      <c r="A42" s="156" t="str">
        <f t="shared" si="0"/>
        <v>       玉溪市文化馆</v>
      </c>
      <c r="B42" s="156" t="s">
        <v>229</v>
      </c>
      <c r="C42" s="156" t="s">
        <v>230</v>
      </c>
      <c r="D42" s="156" t="s">
        <v>80</v>
      </c>
      <c r="E42" s="156" t="s">
        <v>147</v>
      </c>
      <c r="F42" s="156" t="s">
        <v>231</v>
      </c>
      <c r="G42" s="156" t="s">
        <v>232</v>
      </c>
      <c r="H42" s="157">
        <v>500</v>
      </c>
      <c r="I42" s="63"/>
      <c r="J42" s="63"/>
      <c r="K42" s="156"/>
      <c r="L42" s="63"/>
      <c r="M42" s="156"/>
      <c r="N42" s="63"/>
      <c r="O42" s="63"/>
      <c r="P42" s="156"/>
      <c r="Q42" s="63"/>
      <c r="R42" s="63">
        <v>500</v>
      </c>
      <c r="S42" s="63"/>
      <c r="T42" s="63"/>
      <c r="U42" s="63"/>
      <c r="V42" s="63"/>
      <c r="W42" s="63">
        <v>500</v>
      </c>
    </row>
    <row r="43" ht="20.25" customHeight="1" spans="1:23">
      <c r="A43" s="156" t="str">
        <f t="shared" si="0"/>
        <v>       玉溪市文化馆</v>
      </c>
      <c r="B43" s="156" t="s">
        <v>233</v>
      </c>
      <c r="C43" s="156" t="s">
        <v>234</v>
      </c>
      <c r="D43" s="156" t="s">
        <v>80</v>
      </c>
      <c r="E43" s="156" t="s">
        <v>147</v>
      </c>
      <c r="F43" s="156" t="s">
        <v>235</v>
      </c>
      <c r="G43" s="156" t="s">
        <v>234</v>
      </c>
      <c r="H43" s="157">
        <v>159000</v>
      </c>
      <c r="I43" s="63">
        <v>159000</v>
      </c>
      <c r="J43" s="63"/>
      <c r="K43" s="156"/>
      <c r="L43" s="63">
        <v>159000</v>
      </c>
      <c r="M43" s="156"/>
      <c r="N43" s="63"/>
      <c r="O43" s="63"/>
      <c r="P43" s="156"/>
      <c r="Q43" s="63"/>
      <c r="R43" s="63"/>
      <c r="S43" s="63"/>
      <c r="T43" s="63"/>
      <c r="U43" s="63"/>
      <c r="V43" s="63"/>
      <c r="W43" s="63"/>
    </row>
    <row r="44" ht="20.25" customHeight="1" spans="1:23">
      <c r="A44" s="158" t="s">
        <v>30</v>
      </c>
      <c r="B44" s="158"/>
      <c r="C44" s="158"/>
      <c r="D44" s="158"/>
      <c r="E44" s="158"/>
      <c r="F44" s="158"/>
      <c r="G44" s="158"/>
      <c r="H44" s="63">
        <v>7156424.6</v>
      </c>
      <c r="I44" s="63">
        <v>7155924.6</v>
      </c>
      <c r="J44" s="63">
        <v>3613723.28</v>
      </c>
      <c r="K44" s="63"/>
      <c r="L44" s="63">
        <v>3542201.32</v>
      </c>
      <c r="M44" s="63"/>
      <c r="N44" s="63"/>
      <c r="O44" s="63"/>
      <c r="P44" s="63"/>
      <c r="Q44" s="63"/>
      <c r="R44" s="63">
        <v>500</v>
      </c>
      <c r="S44" s="63"/>
      <c r="T44" s="63"/>
      <c r="U44" s="63"/>
      <c r="V44" s="63"/>
      <c r="W44" s="63">
        <v>500</v>
      </c>
    </row>
  </sheetData>
  <mergeCells count="17">
    <mergeCell ref="A1:W1"/>
    <mergeCell ref="A2:W2"/>
    <mergeCell ref="A3:V3"/>
    <mergeCell ref="H4:W4"/>
    <mergeCell ref="I5:M5"/>
    <mergeCell ref="N5:P5"/>
    <mergeCell ref="R5:W5"/>
    <mergeCell ref="A44:G44"/>
    <mergeCell ref="A4:A6"/>
    <mergeCell ref="B4:B6"/>
    <mergeCell ref="C4:C6"/>
    <mergeCell ref="D4:D6"/>
    <mergeCell ref="E4:E6"/>
    <mergeCell ref="F4:F6"/>
    <mergeCell ref="G4:G6"/>
    <mergeCell ref="H5:H6"/>
    <mergeCell ref="Q5:Q6"/>
  </mergeCells>
  <pageMargins left="0.75" right="0.75" top="1" bottom="1" header="0.5" footer="0.5"/>
  <pageSetup paperSize="9" scale="33" pageOrder="overThenDown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50"/>
  <sheetViews>
    <sheetView showZeros="0" topLeftCell="F1" workbookViewId="0">
      <selection activeCell="A1" sqref="A1"/>
    </sheetView>
  </sheetViews>
  <sheetFormatPr defaultColWidth="9.14166666666667" defaultRowHeight="14.25" customHeight="1"/>
  <cols>
    <col min="1" max="1" width="14.575" customWidth="1"/>
    <col min="2" max="2" width="21.0333333333333" customWidth="1"/>
    <col min="3" max="3" width="31.3166666666667" customWidth="1"/>
    <col min="4" max="4" width="23.85" customWidth="1"/>
    <col min="5" max="5" width="15.6" customWidth="1"/>
    <col min="6" max="6" width="19.7416666666667" customWidth="1"/>
    <col min="7" max="7" width="14.8833333333333" customWidth="1"/>
    <col min="8" max="8" width="19.7416666666667" customWidth="1"/>
    <col min="9" max="16" width="14.175" customWidth="1"/>
    <col min="17" max="17" width="13.6" customWidth="1"/>
    <col min="18" max="23" width="15.175" customWidth="1"/>
  </cols>
  <sheetData>
    <row r="1" ht="13.5" customHeight="1" spans="2:23">
      <c r="B1" s="132"/>
      <c r="E1" s="142"/>
      <c r="F1" s="142"/>
      <c r="G1" s="142"/>
      <c r="H1" s="142"/>
      <c r="K1" s="132"/>
      <c r="N1" s="132"/>
      <c r="O1" s="132"/>
      <c r="P1" s="132"/>
      <c r="U1" s="147"/>
      <c r="W1" s="133" t="s">
        <v>236</v>
      </c>
    </row>
    <row r="2" ht="27.75" customHeight="1" spans="1:23">
      <c r="A2" s="31" t="s">
        <v>237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ht="13.5" customHeight="1" spans="1:23">
      <c r="A3" s="5" t="str">
        <f>"单位名称："&amp;"玉溪市文化馆"</f>
        <v>单位名称：玉溪市文化馆</v>
      </c>
      <c r="B3" s="143" t="str">
        <f>"单位名称："&amp;"玉溪市文化馆"</f>
        <v>单位名称：玉溪市文化馆</v>
      </c>
      <c r="C3" s="143"/>
      <c r="D3" s="143"/>
      <c r="E3" s="143"/>
      <c r="F3" s="143"/>
      <c r="G3" s="143"/>
      <c r="H3" s="143"/>
      <c r="I3" s="143"/>
      <c r="J3" s="7"/>
      <c r="K3" s="7"/>
      <c r="L3" s="7"/>
      <c r="M3" s="7"/>
      <c r="N3" s="7"/>
      <c r="O3" s="7"/>
      <c r="P3" s="7"/>
      <c r="Q3" s="7"/>
      <c r="U3" s="147"/>
      <c r="W3" s="136" t="s">
        <v>2</v>
      </c>
    </row>
    <row r="4" ht="21.75" customHeight="1" spans="1:23">
      <c r="A4" s="9" t="s">
        <v>238</v>
      </c>
      <c r="B4" s="9" t="s">
        <v>127</v>
      </c>
      <c r="C4" s="9" t="s">
        <v>128</v>
      </c>
      <c r="D4" s="9" t="s">
        <v>239</v>
      </c>
      <c r="E4" s="10" t="s">
        <v>129</v>
      </c>
      <c r="F4" s="10" t="s">
        <v>130</v>
      </c>
      <c r="G4" s="10" t="s">
        <v>131</v>
      </c>
      <c r="H4" s="10" t="s">
        <v>132</v>
      </c>
      <c r="I4" s="20" t="s">
        <v>30</v>
      </c>
      <c r="J4" s="20" t="s">
        <v>240</v>
      </c>
      <c r="K4" s="20"/>
      <c r="L4" s="20"/>
      <c r="M4" s="20"/>
      <c r="N4" s="20" t="s">
        <v>134</v>
      </c>
      <c r="O4" s="20"/>
      <c r="P4" s="20"/>
      <c r="Q4" s="10" t="s">
        <v>36</v>
      </c>
      <c r="R4" s="11" t="s">
        <v>241</v>
      </c>
      <c r="S4" s="12"/>
      <c r="T4" s="12"/>
      <c r="U4" s="12"/>
      <c r="V4" s="12"/>
      <c r="W4" s="13"/>
    </row>
    <row r="5" ht="21.75" customHeight="1" spans="1:23">
      <c r="A5" s="14"/>
      <c r="B5" s="14"/>
      <c r="C5" s="14"/>
      <c r="D5" s="14"/>
      <c r="E5" s="15"/>
      <c r="F5" s="15"/>
      <c r="G5" s="15"/>
      <c r="H5" s="15"/>
      <c r="I5" s="20"/>
      <c r="J5" s="146" t="s">
        <v>33</v>
      </c>
      <c r="K5" s="146"/>
      <c r="L5" s="146" t="s">
        <v>34</v>
      </c>
      <c r="M5" s="146" t="s">
        <v>35</v>
      </c>
      <c r="N5" s="10" t="s">
        <v>33</v>
      </c>
      <c r="O5" s="10" t="s">
        <v>34</v>
      </c>
      <c r="P5" s="10" t="s">
        <v>35</v>
      </c>
      <c r="Q5" s="15"/>
      <c r="R5" s="10" t="s">
        <v>32</v>
      </c>
      <c r="S5" s="10" t="s">
        <v>39</v>
      </c>
      <c r="T5" s="10" t="s">
        <v>140</v>
      </c>
      <c r="U5" s="10" t="s">
        <v>41</v>
      </c>
      <c r="V5" s="10" t="s">
        <v>42</v>
      </c>
      <c r="W5" s="10" t="s">
        <v>43</v>
      </c>
    </row>
    <row r="6" ht="40.5" customHeight="1" spans="1:23">
      <c r="A6" s="17"/>
      <c r="B6" s="17"/>
      <c r="C6" s="17"/>
      <c r="D6" s="17"/>
      <c r="E6" s="18"/>
      <c r="F6" s="18"/>
      <c r="G6" s="18"/>
      <c r="H6" s="18"/>
      <c r="I6" s="20"/>
      <c r="J6" s="146" t="s">
        <v>32</v>
      </c>
      <c r="K6" s="146" t="s">
        <v>242</v>
      </c>
      <c r="L6" s="146"/>
      <c r="M6" s="146"/>
      <c r="N6" s="18"/>
      <c r="O6" s="18"/>
      <c r="P6" s="18"/>
      <c r="Q6" s="18"/>
      <c r="R6" s="18"/>
      <c r="S6" s="18"/>
      <c r="T6" s="18"/>
      <c r="U6" s="19"/>
      <c r="V6" s="18"/>
      <c r="W6" s="18"/>
    </row>
    <row r="7" ht="15" customHeight="1" spans="1:23">
      <c r="A7" s="144">
        <v>1</v>
      </c>
      <c r="B7" s="144">
        <v>2</v>
      </c>
      <c r="C7" s="144">
        <v>3</v>
      </c>
      <c r="D7" s="144">
        <v>4</v>
      </c>
      <c r="E7" s="144">
        <v>5</v>
      </c>
      <c r="F7" s="144">
        <v>6</v>
      </c>
      <c r="G7" s="144">
        <v>7</v>
      </c>
      <c r="H7" s="144">
        <v>8</v>
      </c>
      <c r="I7" s="144">
        <v>9</v>
      </c>
      <c r="J7" s="144">
        <v>10</v>
      </c>
      <c r="K7" s="144">
        <v>11</v>
      </c>
      <c r="L7" s="144">
        <v>12</v>
      </c>
      <c r="M7" s="144">
        <v>13</v>
      </c>
      <c r="N7" s="144">
        <v>14</v>
      </c>
      <c r="O7" s="144">
        <v>15</v>
      </c>
      <c r="P7" s="144">
        <v>16</v>
      </c>
      <c r="Q7" s="144">
        <v>17</v>
      </c>
      <c r="R7" s="144">
        <v>18</v>
      </c>
      <c r="S7" s="144">
        <v>19</v>
      </c>
      <c r="T7" s="144">
        <v>20</v>
      </c>
      <c r="U7" s="144">
        <v>21</v>
      </c>
      <c r="V7" s="144">
        <v>22</v>
      </c>
      <c r="W7" s="144">
        <v>23</v>
      </c>
    </row>
    <row r="8" ht="32.9" customHeight="1" spans="1:23">
      <c r="A8" s="69"/>
      <c r="B8" s="145"/>
      <c r="C8" s="69" t="s">
        <v>243</v>
      </c>
      <c r="D8" s="69"/>
      <c r="E8" s="69"/>
      <c r="F8" s="69"/>
      <c r="G8" s="69"/>
      <c r="H8" s="69"/>
      <c r="I8" s="44">
        <v>444848.9</v>
      </c>
      <c r="J8" s="44">
        <v>100000</v>
      </c>
      <c r="K8" s="44">
        <v>100000</v>
      </c>
      <c r="L8" s="44"/>
      <c r="M8" s="44"/>
      <c r="N8" s="44">
        <v>344848.9</v>
      </c>
      <c r="O8" s="44"/>
      <c r="P8" s="44"/>
      <c r="Q8" s="44"/>
      <c r="R8" s="44"/>
      <c r="S8" s="44"/>
      <c r="T8" s="44"/>
      <c r="U8" s="44"/>
      <c r="V8" s="44"/>
      <c r="W8" s="44"/>
    </row>
    <row r="9" ht="32.9" customHeight="1" spans="1:23">
      <c r="A9" s="69" t="s">
        <v>244</v>
      </c>
      <c r="B9" s="145" t="s">
        <v>245</v>
      </c>
      <c r="C9" s="69" t="s">
        <v>243</v>
      </c>
      <c r="D9" s="69" t="s">
        <v>64</v>
      </c>
      <c r="E9" s="69" t="s">
        <v>80</v>
      </c>
      <c r="F9" s="69" t="s">
        <v>147</v>
      </c>
      <c r="G9" s="69" t="s">
        <v>235</v>
      </c>
      <c r="H9" s="69" t="s">
        <v>234</v>
      </c>
      <c r="I9" s="44">
        <v>77714.7</v>
      </c>
      <c r="J9" s="44">
        <v>77714.7</v>
      </c>
      <c r="K9" s="44">
        <v>77714.7</v>
      </c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</row>
    <row r="10" ht="32.9" customHeight="1" spans="1:23">
      <c r="A10" s="69" t="s">
        <v>244</v>
      </c>
      <c r="B10" s="145" t="s">
        <v>245</v>
      </c>
      <c r="C10" s="69" t="s">
        <v>243</v>
      </c>
      <c r="D10" s="69" t="s">
        <v>64</v>
      </c>
      <c r="E10" s="69" t="s">
        <v>80</v>
      </c>
      <c r="F10" s="69" t="s">
        <v>147</v>
      </c>
      <c r="G10" s="69" t="s">
        <v>246</v>
      </c>
      <c r="H10" s="69" t="s">
        <v>247</v>
      </c>
      <c r="I10" s="44">
        <v>22285.3</v>
      </c>
      <c r="J10" s="44">
        <v>22285.3</v>
      </c>
      <c r="K10" s="44">
        <v>22285.3</v>
      </c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</row>
    <row r="11" ht="32.9" customHeight="1" spans="1:23">
      <c r="A11" s="69" t="s">
        <v>244</v>
      </c>
      <c r="B11" s="145" t="s">
        <v>245</v>
      </c>
      <c r="C11" s="69" t="s">
        <v>243</v>
      </c>
      <c r="D11" s="69" t="s">
        <v>64</v>
      </c>
      <c r="E11" s="69" t="s">
        <v>82</v>
      </c>
      <c r="F11" s="69" t="s">
        <v>248</v>
      </c>
      <c r="G11" s="69" t="s">
        <v>190</v>
      </c>
      <c r="H11" s="69" t="s">
        <v>191</v>
      </c>
      <c r="I11" s="44">
        <v>230949</v>
      </c>
      <c r="J11" s="44"/>
      <c r="K11" s="44"/>
      <c r="L11" s="44"/>
      <c r="M11" s="44"/>
      <c r="N11" s="44">
        <v>230949</v>
      </c>
      <c r="O11" s="44"/>
      <c r="P11" s="44"/>
      <c r="Q11" s="44"/>
      <c r="R11" s="44"/>
      <c r="S11" s="44"/>
      <c r="T11" s="44"/>
      <c r="U11" s="44"/>
      <c r="V11" s="44"/>
      <c r="W11" s="44"/>
    </row>
    <row r="12" ht="32.9" customHeight="1" spans="1:23">
      <c r="A12" s="69" t="s">
        <v>244</v>
      </c>
      <c r="B12" s="145" t="s">
        <v>245</v>
      </c>
      <c r="C12" s="69" t="s">
        <v>243</v>
      </c>
      <c r="D12" s="69" t="s">
        <v>64</v>
      </c>
      <c r="E12" s="69" t="s">
        <v>82</v>
      </c>
      <c r="F12" s="69" t="s">
        <v>248</v>
      </c>
      <c r="G12" s="69" t="s">
        <v>192</v>
      </c>
      <c r="H12" s="69" t="s">
        <v>193</v>
      </c>
      <c r="I12" s="44">
        <v>2695.9</v>
      </c>
      <c r="J12" s="44"/>
      <c r="K12" s="44"/>
      <c r="L12" s="44"/>
      <c r="M12" s="44"/>
      <c r="N12" s="44">
        <v>2695.9</v>
      </c>
      <c r="O12" s="44"/>
      <c r="P12" s="44"/>
      <c r="Q12" s="44"/>
      <c r="R12" s="44"/>
      <c r="S12" s="44"/>
      <c r="T12" s="44"/>
      <c r="U12" s="44"/>
      <c r="V12" s="44"/>
      <c r="W12" s="44"/>
    </row>
    <row r="13" ht="32.9" customHeight="1" spans="1:23">
      <c r="A13" s="69" t="s">
        <v>244</v>
      </c>
      <c r="B13" s="145" t="s">
        <v>245</v>
      </c>
      <c r="C13" s="69" t="s">
        <v>243</v>
      </c>
      <c r="D13" s="69" t="s">
        <v>64</v>
      </c>
      <c r="E13" s="69" t="s">
        <v>82</v>
      </c>
      <c r="F13" s="69" t="s">
        <v>248</v>
      </c>
      <c r="G13" s="69" t="s">
        <v>235</v>
      </c>
      <c r="H13" s="69" t="s">
        <v>234</v>
      </c>
      <c r="I13" s="44">
        <v>79500</v>
      </c>
      <c r="J13" s="44"/>
      <c r="K13" s="44"/>
      <c r="L13" s="44"/>
      <c r="M13" s="44"/>
      <c r="N13" s="44">
        <v>79500</v>
      </c>
      <c r="O13" s="44"/>
      <c r="P13" s="44"/>
      <c r="Q13" s="44"/>
      <c r="R13" s="44"/>
      <c r="S13" s="44"/>
      <c r="T13" s="44"/>
      <c r="U13" s="44"/>
      <c r="V13" s="44"/>
      <c r="W13" s="44"/>
    </row>
    <row r="14" ht="32.9" customHeight="1" spans="1:23">
      <c r="A14" s="69" t="s">
        <v>244</v>
      </c>
      <c r="B14" s="145" t="s">
        <v>245</v>
      </c>
      <c r="C14" s="69" t="s">
        <v>243</v>
      </c>
      <c r="D14" s="69" t="s">
        <v>64</v>
      </c>
      <c r="E14" s="69" t="s">
        <v>82</v>
      </c>
      <c r="F14" s="69" t="s">
        <v>248</v>
      </c>
      <c r="G14" s="69" t="s">
        <v>249</v>
      </c>
      <c r="H14" s="69" t="s">
        <v>250</v>
      </c>
      <c r="I14" s="44">
        <v>6720</v>
      </c>
      <c r="J14" s="44"/>
      <c r="K14" s="44"/>
      <c r="L14" s="44"/>
      <c r="M14" s="44"/>
      <c r="N14" s="44">
        <v>6720</v>
      </c>
      <c r="O14" s="44"/>
      <c r="P14" s="44"/>
      <c r="Q14" s="44"/>
      <c r="R14" s="44"/>
      <c r="S14" s="44"/>
      <c r="T14" s="44"/>
      <c r="U14" s="44"/>
      <c r="V14" s="44"/>
      <c r="W14" s="44"/>
    </row>
    <row r="15" ht="32.9" customHeight="1" spans="1:23">
      <c r="A15" s="69" t="s">
        <v>244</v>
      </c>
      <c r="B15" s="145" t="s">
        <v>245</v>
      </c>
      <c r="C15" s="69" t="s">
        <v>243</v>
      </c>
      <c r="D15" s="69" t="s">
        <v>64</v>
      </c>
      <c r="E15" s="69" t="s">
        <v>82</v>
      </c>
      <c r="F15" s="69" t="s">
        <v>248</v>
      </c>
      <c r="G15" s="69" t="s">
        <v>251</v>
      </c>
      <c r="H15" s="69" t="s">
        <v>252</v>
      </c>
      <c r="I15" s="44">
        <v>5920</v>
      </c>
      <c r="J15" s="44"/>
      <c r="K15" s="44"/>
      <c r="L15" s="44"/>
      <c r="M15" s="44"/>
      <c r="N15" s="44">
        <v>5920</v>
      </c>
      <c r="O15" s="44"/>
      <c r="P15" s="44"/>
      <c r="Q15" s="44"/>
      <c r="R15" s="44"/>
      <c r="S15" s="44"/>
      <c r="T15" s="44"/>
      <c r="U15" s="44"/>
      <c r="V15" s="44"/>
      <c r="W15" s="44"/>
    </row>
    <row r="16" ht="32.9" customHeight="1" spans="1:23">
      <c r="A16" s="69" t="s">
        <v>244</v>
      </c>
      <c r="B16" s="145" t="s">
        <v>245</v>
      </c>
      <c r="C16" s="69" t="s">
        <v>243</v>
      </c>
      <c r="D16" s="69" t="s">
        <v>64</v>
      </c>
      <c r="E16" s="69" t="s">
        <v>82</v>
      </c>
      <c r="F16" s="69" t="s">
        <v>248</v>
      </c>
      <c r="G16" s="69" t="s">
        <v>219</v>
      </c>
      <c r="H16" s="69" t="s">
        <v>220</v>
      </c>
      <c r="I16" s="44">
        <v>19064</v>
      </c>
      <c r="J16" s="44"/>
      <c r="K16" s="44"/>
      <c r="L16" s="44"/>
      <c r="M16" s="44"/>
      <c r="N16" s="44">
        <v>19064</v>
      </c>
      <c r="O16" s="44"/>
      <c r="P16" s="44"/>
      <c r="Q16" s="44"/>
      <c r="R16" s="44"/>
      <c r="S16" s="44"/>
      <c r="T16" s="44"/>
      <c r="U16" s="44"/>
      <c r="V16" s="44"/>
      <c r="W16" s="44"/>
    </row>
    <row r="17" ht="32.9" customHeight="1" spans="1:23">
      <c r="A17" s="69"/>
      <c r="B17" s="69"/>
      <c r="C17" s="69" t="s">
        <v>253</v>
      </c>
      <c r="D17" s="69"/>
      <c r="E17" s="69"/>
      <c r="F17" s="69"/>
      <c r="G17" s="69"/>
      <c r="H17" s="69"/>
      <c r="I17" s="44">
        <v>64738.13</v>
      </c>
      <c r="J17" s="44"/>
      <c r="K17" s="44"/>
      <c r="L17" s="44"/>
      <c r="M17" s="44"/>
      <c r="N17" s="44">
        <v>64738.13</v>
      </c>
      <c r="O17" s="44"/>
      <c r="P17" s="44"/>
      <c r="Q17" s="44"/>
      <c r="R17" s="44"/>
      <c r="S17" s="44"/>
      <c r="T17" s="44"/>
      <c r="U17" s="44"/>
      <c r="V17" s="44"/>
      <c r="W17" s="44"/>
    </row>
    <row r="18" ht="32.9" customHeight="1" spans="1:23">
      <c r="A18" s="69" t="s">
        <v>244</v>
      </c>
      <c r="B18" s="145" t="s">
        <v>254</v>
      </c>
      <c r="C18" s="69" t="s">
        <v>253</v>
      </c>
      <c r="D18" s="69" t="s">
        <v>64</v>
      </c>
      <c r="E18" s="69" t="s">
        <v>82</v>
      </c>
      <c r="F18" s="69" t="s">
        <v>248</v>
      </c>
      <c r="G18" s="69" t="s">
        <v>190</v>
      </c>
      <c r="H18" s="69" t="s">
        <v>191</v>
      </c>
      <c r="I18" s="44">
        <v>44280</v>
      </c>
      <c r="J18" s="44"/>
      <c r="K18" s="44"/>
      <c r="L18" s="44"/>
      <c r="M18" s="44"/>
      <c r="N18" s="44">
        <v>44280</v>
      </c>
      <c r="O18" s="44"/>
      <c r="P18" s="44"/>
      <c r="Q18" s="44"/>
      <c r="R18" s="44"/>
      <c r="S18" s="44"/>
      <c r="T18" s="44"/>
      <c r="U18" s="44"/>
      <c r="V18" s="44"/>
      <c r="W18" s="44"/>
    </row>
    <row r="19" ht="32.9" customHeight="1" spans="1:23">
      <c r="A19" s="69" t="s">
        <v>244</v>
      </c>
      <c r="B19" s="145" t="s">
        <v>254</v>
      </c>
      <c r="C19" s="69" t="s">
        <v>253</v>
      </c>
      <c r="D19" s="69" t="s">
        <v>64</v>
      </c>
      <c r="E19" s="69" t="s">
        <v>82</v>
      </c>
      <c r="F19" s="69" t="s">
        <v>248</v>
      </c>
      <c r="G19" s="69" t="s">
        <v>249</v>
      </c>
      <c r="H19" s="69" t="s">
        <v>250</v>
      </c>
      <c r="I19" s="44">
        <v>8785.13</v>
      </c>
      <c r="J19" s="44"/>
      <c r="K19" s="44"/>
      <c r="L19" s="44"/>
      <c r="M19" s="44"/>
      <c r="N19" s="44">
        <v>8785.13</v>
      </c>
      <c r="O19" s="44"/>
      <c r="P19" s="44"/>
      <c r="Q19" s="44"/>
      <c r="R19" s="44"/>
      <c r="S19" s="44"/>
      <c r="T19" s="44"/>
      <c r="U19" s="44"/>
      <c r="V19" s="44"/>
      <c r="W19" s="44"/>
    </row>
    <row r="20" ht="32.9" customHeight="1" spans="1:23">
      <c r="A20" s="69" t="s">
        <v>244</v>
      </c>
      <c r="B20" s="145" t="s">
        <v>254</v>
      </c>
      <c r="C20" s="69" t="s">
        <v>253</v>
      </c>
      <c r="D20" s="69" t="s">
        <v>64</v>
      </c>
      <c r="E20" s="69" t="s">
        <v>82</v>
      </c>
      <c r="F20" s="69" t="s">
        <v>248</v>
      </c>
      <c r="G20" s="69" t="s">
        <v>251</v>
      </c>
      <c r="H20" s="69" t="s">
        <v>252</v>
      </c>
      <c r="I20" s="44">
        <v>1636</v>
      </c>
      <c r="J20" s="44"/>
      <c r="K20" s="44"/>
      <c r="L20" s="44"/>
      <c r="M20" s="44"/>
      <c r="N20" s="44">
        <v>1636</v>
      </c>
      <c r="O20" s="44"/>
      <c r="P20" s="44"/>
      <c r="Q20" s="44"/>
      <c r="R20" s="44"/>
      <c r="S20" s="44"/>
      <c r="T20" s="44"/>
      <c r="U20" s="44"/>
      <c r="V20" s="44"/>
      <c r="W20" s="44"/>
    </row>
    <row r="21" ht="32.9" customHeight="1" spans="1:23">
      <c r="A21" s="69" t="s">
        <v>244</v>
      </c>
      <c r="B21" s="145" t="s">
        <v>254</v>
      </c>
      <c r="C21" s="69" t="s">
        <v>253</v>
      </c>
      <c r="D21" s="69" t="s">
        <v>64</v>
      </c>
      <c r="E21" s="69" t="s">
        <v>82</v>
      </c>
      <c r="F21" s="69" t="s">
        <v>248</v>
      </c>
      <c r="G21" s="69" t="s">
        <v>204</v>
      </c>
      <c r="H21" s="69" t="s">
        <v>205</v>
      </c>
      <c r="I21" s="44">
        <v>10037</v>
      </c>
      <c r="J21" s="44"/>
      <c r="K21" s="44"/>
      <c r="L21" s="44"/>
      <c r="M21" s="44"/>
      <c r="N21" s="44">
        <v>10037</v>
      </c>
      <c r="O21" s="44"/>
      <c r="P21" s="44"/>
      <c r="Q21" s="44"/>
      <c r="R21" s="44"/>
      <c r="S21" s="44"/>
      <c r="T21" s="44"/>
      <c r="U21" s="44"/>
      <c r="V21" s="44"/>
      <c r="W21" s="44"/>
    </row>
    <row r="22" ht="32.9" customHeight="1" spans="1:23">
      <c r="A22" s="69"/>
      <c r="B22" s="69"/>
      <c r="C22" s="69" t="s">
        <v>255</v>
      </c>
      <c r="D22" s="69"/>
      <c r="E22" s="69"/>
      <c r="F22" s="69"/>
      <c r="G22" s="69"/>
      <c r="H22" s="69"/>
      <c r="I22" s="44">
        <v>20000</v>
      </c>
      <c r="J22" s="44"/>
      <c r="K22" s="44"/>
      <c r="L22" s="44"/>
      <c r="M22" s="44"/>
      <c r="N22" s="44">
        <v>20000</v>
      </c>
      <c r="O22" s="44"/>
      <c r="P22" s="44"/>
      <c r="Q22" s="44"/>
      <c r="R22" s="44"/>
      <c r="S22" s="44"/>
      <c r="T22" s="44"/>
      <c r="U22" s="44"/>
      <c r="V22" s="44"/>
      <c r="W22" s="44"/>
    </row>
    <row r="23" ht="32.9" customHeight="1" spans="1:23">
      <c r="A23" s="69" t="s">
        <v>244</v>
      </c>
      <c r="B23" s="145" t="s">
        <v>256</v>
      </c>
      <c r="C23" s="69" t="s">
        <v>255</v>
      </c>
      <c r="D23" s="69" t="s">
        <v>64</v>
      </c>
      <c r="E23" s="69" t="s">
        <v>80</v>
      </c>
      <c r="F23" s="69" t="s">
        <v>147</v>
      </c>
      <c r="G23" s="69" t="s">
        <v>251</v>
      </c>
      <c r="H23" s="69" t="s">
        <v>252</v>
      </c>
      <c r="I23" s="44">
        <v>20000</v>
      </c>
      <c r="J23" s="44"/>
      <c r="K23" s="44"/>
      <c r="L23" s="44"/>
      <c r="M23" s="44"/>
      <c r="N23" s="44">
        <v>20000</v>
      </c>
      <c r="O23" s="44"/>
      <c r="P23" s="44"/>
      <c r="Q23" s="44"/>
      <c r="R23" s="44"/>
      <c r="S23" s="44"/>
      <c r="T23" s="44"/>
      <c r="U23" s="44"/>
      <c r="V23" s="44"/>
      <c r="W23" s="44"/>
    </row>
    <row r="24" ht="32.9" customHeight="1" spans="1:23">
      <c r="A24" s="69"/>
      <c r="B24" s="69"/>
      <c r="C24" s="69" t="s">
        <v>257</v>
      </c>
      <c r="D24" s="69"/>
      <c r="E24" s="69"/>
      <c r="F24" s="69"/>
      <c r="G24" s="69"/>
      <c r="H24" s="69"/>
      <c r="I24" s="44">
        <v>28191.82</v>
      </c>
      <c r="J24" s="44"/>
      <c r="K24" s="44"/>
      <c r="L24" s="44"/>
      <c r="M24" s="44"/>
      <c r="N24" s="44">
        <v>28191.82</v>
      </c>
      <c r="O24" s="44"/>
      <c r="P24" s="44"/>
      <c r="Q24" s="44"/>
      <c r="R24" s="44"/>
      <c r="S24" s="44"/>
      <c r="T24" s="44"/>
      <c r="U24" s="44"/>
      <c r="V24" s="44"/>
      <c r="W24" s="44"/>
    </row>
    <row r="25" ht="32.9" customHeight="1" spans="1:23">
      <c r="A25" s="69" t="s">
        <v>258</v>
      </c>
      <c r="B25" s="145" t="s">
        <v>259</v>
      </c>
      <c r="C25" s="69" t="s">
        <v>257</v>
      </c>
      <c r="D25" s="69" t="s">
        <v>64</v>
      </c>
      <c r="E25" s="69" t="s">
        <v>80</v>
      </c>
      <c r="F25" s="69" t="s">
        <v>147</v>
      </c>
      <c r="G25" s="69" t="s">
        <v>219</v>
      </c>
      <c r="H25" s="69" t="s">
        <v>220</v>
      </c>
      <c r="I25" s="44">
        <v>28191.82</v>
      </c>
      <c r="J25" s="44"/>
      <c r="K25" s="44"/>
      <c r="L25" s="44"/>
      <c r="M25" s="44"/>
      <c r="N25" s="44">
        <v>28191.82</v>
      </c>
      <c r="O25" s="44"/>
      <c r="P25" s="44"/>
      <c r="Q25" s="44"/>
      <c r="R25" s="44"/>
      <c r="S25" s="44"/>
      <c r="T25" s="44"/>
      <c r="U25" s="44"/>
      <c r="V25" s="44"/>
      <c r="W25" s="44"/>
    </row>
    <row r="26" ht="32.9" customHeight="1" spans="1:23">
      <c r="A26" s="69"/>
      <c r="B26" s="69"/>
      <c r="C26" s="69" t="s">
        <v>260</v>
      </c>
      <c r="D26" s="69"/>
      <c r="E26" s="69"/>
      <c r="F26" s="69"/>
      <c r="G26" s="69"/>
      <c r="H26" s="69"/>
      <c r="I26" s="44">
        <v>167043.72</v>
      </c>
      <c r="J26" s="44"/>
      <c r="K26" s="44"/>
      <c r="L26" s="44"/>
      <c r="M26" s="44"/>
      <c r="N26" s="44">
        <v>167043.72</v>
      </c>
      <c r="O26" s="44"/>
      <c r="P26" s="44"/>
      <c r="Q26" s="44"/>
      <c r="R26" s="44"/>
      <c r="S26" s="44"/>
      <c r="T26" s="44"/>
      <c r="U26" s="44"/>
      <c r="V26" s="44"/>
      <c r="W26" s="44"/>
    </row>
    <row r="27" ht="32.9" customHeight="1" spans="1:23">
      <c r="A27" s="69" t="s">
        <v>258</v>
      </c>
      <c r="B27" s="145" t="s">
        <v>261</v>
      </c>
      <c r="C27" s="69" t="s">
        <v>260</v>
      </c>
      <c r="D27" s="69" t="s">
        <v>64</v>
      </c>
      <c r="E27" s="69" t="s">
        <v>80</v>
      </c>
      <c r="F27" s="69" t="s">
        <v>147</v>
      </c>
      <c r="G27" s="69" t="s">
        <v>262</v>
      </c>
      <c r="H27" s="69" t="s">
        <v>263</v>
      </c>
      <c r="I27" s="44">
        <v>60145</v>
      </c>
      <c r="J27" s="44"/>
      <c r="K27" s="44"/>
      <c r="L27" s="44"/>
      <c r="M27" s="44"/>
      <c r="N27" s="44">
        <v>60145</v>
      </c>
      <c r="O27" s="44"/>
      <c r="P27" s="44"/>
      <c r="Q27" s="44"/>
      <c r="R27" s="44"/>
      <c r="S27" s="44"/>
      <c r="T27" s="44"/>
      <c r="U27" s="44"/>
      <c r="V27" s="44"/>
      <c r="W27" s="44"/>
    </row>
    <row r="28" ht="32.9" customHeight="1" spans="1:23">
      <c r="A28" s="69" t="s">
        <v>258</v>
      </c>
      <c r="B28" s="145" t="s">
        <v>261</v>
      </c>
      <c r="C28" s="69" t="s">
        <v>260</v>
      </c>
      <c r="D28" s="69" t="s">
        <v>64</v>
      </c>
      <c r="E28" s="69" t="s">
        <v>80</v>
      </c>
      <c r="F28" s="69" t="s">
        <v>147</v>
      </c>
      <c r="G28" s="69" t="s">
        <v>249</v>
      </c>
      <c r="H28" s="69" t="s">
        <v>250</v>
      </c>
      <c r="I28" s="44">
        <v>480</v>
      </c>
      <c r="J28" s="44"/>
      <c r="K28" s="44"/>
      <c r="L28" s="44"/>
      <c r="M28" s="44"/>
      <c r="N28" s="44">
        <v>480</v>
      </c>
      <c r="O28" s="44"/>
      <c r="P28" s="44"/>
      <c r="Q28" s="44"/>
      <c r="R28" s="44"/>
      <c r="S28" s="44"/>
      <c r="T28" s="44"/>
      <c r="U28" s="44"/>
      <c r="V28" s="44"/>
      <c r="W28" s="44"/>
    </row>
    <row r="29" ht="32.9" customHeight="1" spans="1:23">
      <c r="A29" s="69" t="s">
        <v>258</v>
      </c>
      <c r="B29" s="145" t="s">
        <v>261</v>
      </c>
      <c r="C29" s="69" t="s">
        <v>260</v>
      </c>
      <c r="D29" s="69" t="s">
        <v>64</v>
      </c>
      <c r="E29" s="69" t="s">
        <v>80</v>
      </c>
      <c r="F29" s="69" t="s">
        <v>147</v>
      </c>
      <c r="G29" s="69" t="s">
        <v>251</v>
      </c>
      <c r="H29" s="69" t="s">
        <v>252</v>
      </c>
      <c r="I29" s="44">
        <v>48770</v>
      </c>
      <c r="J29" s="44"/>
      <c r="K29" s="44"/>
      <c r="L29" s="44"/>
      <c r="M29" s="44"/>
      <c r="N29" s="44">
        <v>48770</v>
      </c>
      <c r="O29" s="44"/>
      <c r="P29" s="44"/>
      <c r="Q29" s="44"/>
      <c r="R29" s="44"/>
      <c r="S29" s="44"/>
      <c r="T29" s="44"/>
      <c r="U29" s="44"/>
      <c r="V29" s="44"/>
      <c r="W29" s="44"/>
    </row>
    <row r="30" ht="32.9" customHeight="1" spans="1:23">
      <c r="A30" s="69" t="s">
        <v>258</v>
      </c>
      <c r="B30" s="145" t="s">
        <v>261</v>
      </c>
      <c r="C30" s="69" t="s">
        <v>260</v>
      </c>
      <c r="D30" s="69" t="s">
        <v>64</v>
      </c>
      <c r="E30" s="69" t="s">
        <v>80</v>
      </c>
      <c r="F30" s="69" t="s">
        <v>147</v>
      </c>
      <c r="G30" s="69" t="s">
        <v>219</v>
      </c>
      <c r="H30" s="69" t="s">
        <v>220</v>
      </c>
      <c r="I30" s="44">
        <v>57648.72</v>
      </c>
      <c r="J30" s="44"/>
      <c r="K30" s="44"/>
      <c r="L30" s="44"/>
      <c r="M30" s="44"/>
      <c r="N30" s="44">
        <v>57648.72</v>
      </c>
      <c r="O30" s="44"/>
      <c r="P30" s="44"/>
      <c r="Q30" s="44"/>
      <c r="R30" s="44"/>
      <c r="S30" s="44"/>
      <c r="T30" s="44"/>
      <c r="U30" s="44"/>
      <c r="V30" s="44"/>
      <c r="W30" s="44"/>
    </row>
    <row r="31" ht="32.9" customHeight="1" spans="1:23">
      <c r="A31" s="69"/>
      <c r="B31" s="69"/>
      <c r="C31" s="69" t="s">
        <v>264</v>
      </c>
      <c r="D31" s="69"/>
      <c r="E31" s="69"/>
      <c r="F31" s="69"/>
      <c r="G31" s="69"/>
      <c r="H31" s="69"/>
      <c r="I31" s="44">
        <v>199712</v>
      </c>
      <c r="J31" s="44"/>
      <c r="K31" s="44"/>
      <c r="L31" s="44"/>
      <c r="M31" s="44"/>
      <c r="N31" s="44">
        <v>199712</v>
      </c>
      <c r="O31" s="44"/>
      <c r="P31" s="44"/>
      <c r="Q31" s="44"/>
      <c r="R31" s="44"/>
      <c r="S31" s="44"/>
      <c r="T31" s="44"/>
      <c r="U31" s="44"/>
      <c r="V31" s="44"/>
      <c r="W31" s="44"/>
    </row>
    <row r="32" ht="32.9" customHeight="1" spans="1:23">
      <c r="A32" s="69" t="s">
        <v>258</v>
      </c>
      <c r="B32" s="145" t="s">
        <v>265</v>
      </c>
      <c r="C32" s="69" t="s">
        <v>264</v>
      </c>
      <c r="D32" s="69" t="s">
        <v>64</v>
      </c>
      <c r="E32" s="69" t="s">
        <v>80</v>
      </c>
      <c r="F32" s="69" t="s">
        <v>147</v>
      </c>
      <c r="G32" s="69" t="s">
        <v>219</v>
      </c>
      <c r="H32" s="69" t="s">
        <v>220</v>
      </c>
      <c r="I32" s="44">
        <v>199712</v>
      </c>
      <c r="J32" s="44"/>
      <c r="K32" s="44"/>
      <c r="L32" s="44"/>
      <c r="M32" s="44"/>
      <c r="N32" s="44">
        <v>199712</v>
      </c>
      <c r="O32" s="44"/>
      <c r="P32" s="44"/>
      <c r="Q32" s="44"/>
      <c r="R32" s="44"/>
      <c r="S32" s="44"/>
      <c r="T32" s="44"/>
      <c r="U32" s="44"/>
      <c r="V32" s="44"/>
      <c r="W32" s="44"/>
    </row>
    <row r="33" ht="32.9" customHeight="1" spans="1:23">
      <c r="A33" s="69"/>
      <c r="B33" s="69"/>
      <c r="C33" s="69" t="s">
        <v>266</v>
      </c>
      <c r="D33" s="69"/>
      <c r="E33" s="69"/>
      <c r="F33" s="69"/>
      <c r="G33" s="69"/>
      <c r="H33" s="69"/>
      <c r="I33" s="44">
        <v>21453.5</v>
      </c>
      <c r="J33" s="44"/>
      <c r="K33" s="44"/>
      <c r="L33" s="44"/>
      <c r="M33" s="44"/>
      <c r="N33" s="44">
        <v>21453.5</v>
      </c>
      <c r="O33" s="44"/>
      <c r="P33" s="44"/>
      <c r="Q33" s="44"/>
      <c r="R33" s="44"/>
      <c r="S33" s="44"/>
      <c r="T33" s="44"/>
      <c r="U33" s="44"/>
      <c r="V33" s="44"/>
      <c r="W33" s="44"/>
    </row>
    <row r="34" ht="32.9" customHeight="1" spans="1:23">
      <c r="A34" s="69" t="s">
        <v>258</v>
      </c>
      <c r="B34" s="145" t="s">
        <v>267</v>
      </c>
      <c r="C34" s="69" t="s">
        <v>266</v>
      </c>
      <c r="D34" s="69" t="s">
        <v>64</v>
      </c>
      <c r="E34" s="69" t="s">
        <v>82</v>
      </c>
      <c r="F34" s="69" t="s">
        <v>248</v>
      </c>
      <c r="G34" s="69" t="s">
        <v>262</v>
      </c>
      <c r="H34" s="69" t="s">
        <v>263</v>
      </c>
      <c r="I34" s="44">
        <v>10585</v>
      </c>
      <c r="J34" s="44"/>
      <c r="K34" s="44"/>
      <c r="L34" s="44"/>
      <c r="M34" s="44"/>
      <c r="N34" s="44">
        <v>10585</v>
      </c>
      <c r="O34" s="44"/>
      <c r="P34" s="44"/>
      <c r="Q34" s="44"/>
      <c r="R34" s="44"/>
      <c r="S34" s="44"/>
      <c r="T34" s="44"/>
      <c r="U34" s="44"/>
      <c r="V34" s="44"/>
      <c r="W34" s="44"/>
    </row>
    <row r="35" ht="32.9" customHeight="1" spans="1:23">
      <c r="A35" s="69" t="s">
        <v>258</v>
      </c>
      <c r="B35" s="145" t="s">
        <v>267</v>
      </c>
      <c r="C35" s="69" t="s">
        <v>266</v>
      </c>
      <c r="D35" s="69" t="s">
        <v>64</v>
      </c>
      <c r="E35" s="69" t="s">
        <v>82</v>
      </c>
      <c r="F35" s="69" t="s">
        <v>248</v>
      </c>
      <c r="G35" s="69" t="s">
        <v>204</v>
      </c>
      <c r="H35" s="69" t="s">
        <v>205</v>
      </c>
      <c r="I35" s="44">
        <v>10868.5</v>
      </c>
      <c r="J35" s="44"/>
      <c r="K35" s="44"/>
      <c r="L35" s="44"/>
      <c r="M35" s="44"/>
      <c r="N35" s="44">
        <v>10868.5</v>
      </c>
      <c r="O35" s="44"/>
      <c r="P35" s="44"/>
      <c r="Q35" s="44"/>
      <c r="R35" s="44"/>
      <c r="S35" s="44"/>
      <c r="T35" s="44"/>
      <c r="U35" s="44"/>
      <c r="V35" s="44"/>
      <c r="W35" s="44"/>
    </row>
    <row r="36" ht="32.9" customHeight="1" spans="1:23">
      <c r="A36" s="69"/>
      <c r="B36" s="69"/>
      <c r="C36" s="69" t="s">
        <v>268</v>
      </c>
      <c r="D36" s="69"/>
      <c r="E36" s="69"/>
      <c r="F36" s="69"/>
      <c r="G36" s="69"/>
      <c r="H36" s="69"/>
      <c r="I36" s="44">
        <v>82612</v>
      </c>
      <c r="J36" s="44"/>
      <c r="K36" s="44"/>
      <c r="L36" s="44"/>
      <c r="M36" s="44"/>
      <c r="N36" s="44">
        <v>82612</v>
      </c>
      <c r="O36" s="44"/>
      <c r="P36" s="44"/>
      <c r="Q36" s="44"/>
      <c r="R36" s="44"/>
      <c r="S36" s="44"/>
      <c r="T36" s="44"/>
      <c r="U36" s="44"/>
      <c r="V36" s="44"/>
      <c r="W36" s="44"/>
    </row>
    <row r="37" ht="32.9" customHeight="1" spans="1:23">
      <c r="A37" s="69" t="s">
        <v>258</v>
      </c>
      <c r="B37" s="145" t="s">
        <v>269</v>
      </c>
      <c r="C37" s="69" t="s">
        <v>268</v>
      </c>
      <c r="D37" s="69" t="s">
        <v>64</v>
      </c>
      <c r="E37" s="69" t="s">
        <v>84</v>
      </c>
      <c r="F37" s="69" t="s">
        <v>270</v>
      </c>
      <c r="G37" s="69" t="s">
        <v>219</v>
      </c>
      <c r="H37" s="69" t="s">
        <v>220</v>
      </c>
      <c r="I37" s="44">
        <v>82612</v>
      </c>
      <c r="J37" s="44"/>
      <c r="K37" s="44"/>
      <c r="L37" s="44"/>
      <c r="M37" s="44"/>
      <c r="N37" s="44">
        <v>82612</v>
      </c>
      <c r="O37" s="44"/>
      <c r="P37" s="44"/>
      <c r="Q37" s="44"/>
      <c r="R37" s="44"/>
      <c r="S37" s="44"/>
      <c r="T37" s="44"/>
      <c r="U37" s="44"/>
      <c r="V37" s="44"/>
      <c r="W37" s="44"/>
    </row>
    <row r="38" ht="32.9" customHeight="1" spans="1:23">
      <c r="A38" s="69"/>
      <c r="B38" s="69"/>
      <c r="C38" s="69" t="s">
        <v>271</v>
      </c>
      <c r="D38" s="69"/>
      <c r="E38" s="69"/>
      <c r="F38" s="69"/>
      <c r="G38" s="69"/>
      <c r="H38" s="69"/>
      <c r="I38" s="44">
        <v>188700</v>
      </c>
      <c r="J38" s="44"/>
      <c r="K38" s="44"/>
      <c r="L38" s="44"/>
      <c r="M38" s="44"/>
      <c r="N38" s="44">
        <v>188700</v>
      </c>
      <c r="O38" s="44"/>
      <c r="P38" s="44"/>
      <c r="Q38" s="44"/>
      <c r="R38" s="44"/>
      <c r="S38" s="44"/>
      <c r="T38" s="44"/>
      <c r="U38" s="44"/>
      <c r="V38" s="44"/>
      <c r="W38" s="44"/>
    </row>
    <row r="39" ht="32.9" customHeight="1" spans="1:23">
      <c r="A39" s="69" t="s">
        <v>258</v>
      </c>
      <c r="B39" s="145" t="s">
        <v>272</v>
      </c>
      <c r="C39" s="69" t="s">
        <v>271</v>
      </c>
      <c r="D39" s="69" t="s">
        <v>64</v>
      </c>
      <c r="E39" s="69" t="s">
        <v>81</v>
      </c>
      <c r="F39" s="69" t="s">
        <v>273</v>
      </c>
      <c r="G39" s="69" t="s">
        <v>249</v>
      </c>
      <c r="H39" s="69" t="s">
        <v>250</v>
      </c>
      <c r="I39" s="44">
        <v>20200</v>
      </c>
      <c r="J39" s="44"/>
      <c r="K39" s="44"/>
      <c r="L39" s="44"/>
      <c r="M39" s="44"/>
      <c r="N39" s="44">
        <v>20200</v>
      </c>
      <c r="O39" s="44"/>
      <c r="P39" s="44"/>
      <c r="Q39" s="44"/>
      <c r="R39" s="44"/>
      <c r="S39" s="44"/>
      <c r="T39" s="44"/>
      <c r="U39" s="44"/>
      <c r="V39" s="44"/>
      <c r="W39" s="44"/>
    </row>
    <row r="40" ht="32.9" customHeight="1" spans="1:23">
      <c r="A40" s="69" t="s">
        <v>258</v>
      </c>
      <c r="B40" s="145" t="s">
        <v>272</v>
      </c>
      <c r="C40" s="69" t="s">
        <v>271</v>
      </c>
      <c r="D40" s="69" t="s">
        <v>64</v>
      </c>
      <c r="E40" s="69" t="s">
        <v>81</v>
      </c>
      <c r="F40" s="69" t="s">
        <v>273</v>
      </c>
      <c r="G40" s="69" t="s">
        <v>274</v>
      </c>
      <c r="H40" s="69" t="s">
        <v>275</v>
      </c>
      <c r="I40" s="44">
        <v>65000</v>
      </c>
      <c r="J40" s="44"/>
      <c r="K40" s="44"/>
      <c r="L40" s="44"/>
      <c r="M40" s="44"/>
      <c r="N40" s="44">
        <v>65000</v>
      </c>
      <c r="O40" s="44"/>
      <c r="P40" s="44"/>
      <c r="Q40" s="44"/>
      <c r="R40" s="44"/>
      <c r="S40" s="44"/>
      <c r="T40" s="44"/>
      <c r="U40" s="44"/>
      <c r="V40" s="44"/>
      <c r="W40" s="44"/>
    </row>
    <row r="41" ht="32.9" customHeight="1" spans="1:23">
      <c r="A41" s="69" t="s">
        <v>258</v>
      </c>
      <c r="B41" s="145" t="s">
        <v>272</v>
      </c>
      <c r="C41" s="69" t="s">
        <v>271</v>
      </c>
      <c r="D41" s="69" t="s">
        <v>64</v>
      </c>
      <c r="E41" s="69" t="s">
        <v>81</v>
      </c>
      <c r="F41" s="69" t="s">
        <v>273</v>
      </c>
      <c r="G41" s="69" t="s">
        <v>251</v>
      </c>
      <c r="H41" s="69" t="s">
        <v>252</v>
      </c>
      <c r="I41" s="44">
        <v>30100</v>
      </c>
      <c r="J41" s="44"/>
      <c r="K41" s="44"/>
      <c r="L41" s="44"/>
      <c r="M41" s="44"/>
      <c r="N41" s="44">
        <v>30100</v>
      </c>
      <c r="O41" s="44"/>
      <c r="P41" s="44"/>
      <c r="Q41" s="44"/>
      <c r="R41" s="44"/>
      <c r="S41" s="44"/>
      <c r="T41" s="44"/>
      <c r="U41" s="44"/>
      <c r="V41" s="44"/>
      <c r="W41" s="44"/>
    </row>
    <row r="42" ht="32.9" customHeight="1" spans="1:23">
      <c r="A42" s="69" t="s">
        <v>258</v>
      </c>
      <c r="B42" s="145" t="s">
        <v>272</v>
      </c>
      <c r="C42" s="69" t="s">
        <v>271</v>
      </c>
      <c r="D42" s="69" t="s">
        <v>64</v>
      </c>
      <c r="E42" s="69" t="s">
        <v>81</v>
      </c>
      <c r="F42" s="69" t="s">
        <v>273</v>
      </c>
      <c r="G42" s="69" t="s">
        <v>219</v>
      </c>
      <c r="H42" s="69" t="s">
        <v>220</v>
      </c>
      <c r="I42" s="44">
        <v>73400</v>
      </c>
      <c r="J42" s="44"/>
      <c r="K42" s="44"/>
      <c r="L42" s="44"/>
      <c r="M42" s="44"/>
      <c r="N42" s="44">
        <v>73400</v>
      </c>
      <c r="O42" s="44"/>
      <c r="P42" s="44"/>
      <c r="Q42" s="44"/>
      <c r="R42" s="44"/>
      <c r="S42" s="44"/>
      <c r="T42" s="44"/>
      <c r="U42" s="44"/>
      <c r="V42" s="44"/>
      <c r="W42" s="44"/>
    </row>
    <row r="43" ht="32.9" customHeight="1" spans="1:23">
      <c r="A43" s="69"/>
      <c r="B43" s="69"/>
      <c r="C43" s="69" t="s">
        <v>276</v>
      </c>
      <c r="D43" s="69"/>
      <c r="E43" s="69"/>
      <c r="F43" s="69"/>
      <c r="G43" s="69"/>
      <c r="H43" s="69"/>
      <c r="I43" s="44">
        <v>82267</v>
      </c>
      <c r="J43" s="44"/>
      <c r="K43" s="44"/>
      <c r="L43" s="44"/>
      <c r="M43" s="44"/>
      <c r="N43" s="44">
        <v>82267</v>
      </c>
      <c r="O43" s="44"/>
      <c r="P43" s="44"/>
      <c r="Q43" s="44"/>
      <c r="R43" s="44"/>
      <c r="S43" s="44"/>
      <c r="T43" s="44"/>
      <c r="U43" s="44"/>
      <c r="V43" s="44"/>
      <c r="W43" s="44"/>
    </row>
    <row r="44" ht="32.9" customHeight="1" spans="1:23">
      <c r="A44" s="69" t="s">
        <v>258</v>
      </c>
      <c r="B44" s="145" t="s">
        <v>277</v>
      </c>
      <c r="C44" s="69" t="s">
        <v>276</v>
      </c>
      <c r="D44" s="69" t="s">
        <v>64</v>
      </c>
      <c r="E44" s="69" t="s">
        <v>80</v>
      </c>
      <c r="F44" s="69" t="s">
        <v>147</v>
      </c>
      <c r="G44" s="69" t="s">
        <v>219</v>
      </c>
      <c r="H44" s="69" t="s">
        <v>220</v>
      </c>
      <c r="I44" s="44">
        <v>82267</v>
      </c>
      <c r="J44" s="44"/>
      <c r="K44" s="44"/>
      <c r="L44" s="44"/>
      <c r="M44" s="44"/>
      <c r="N44" s="44">
        <v>82267</v>
      </c>
      <c r="O44" s="44"/>
      <c r="P44" s="44"/>
      <c r="Q44" s="44"/>
      <c r="R44" s="44"/>
      <c r="S44" s="44"/>
      <c r="T44" s="44"/>
      <c r="U44" s="44"/>
      <c r="V44" s="44"/>
      <c r="W44" s="44"/>
    </row>
    <row r="45" ht="32.9" customHeight="1" spans="1:23">
      <c r="A45" s="69"/>
      <c r="B45" s="69"/>
      <c r="C45" s="69" t="s">
        <v>278</v>
      </c>
      <c r="D45" s="69"/>
      <c r="E45" s="69"/>
      <c r="F45" s="69"/>
      <c r="G45" s="69"/>
      <c r="H45" s="69"/>
      <c r="I45" s="44">
        <v>756940</v>
      </c>
      <c r="J45" s="44"/>
      <c r="K45" s="44"/>
      <c r="L45" s="44"/>
      <c r="M45" s="44"/>
      <c r="N45" s="44">
        <v>756940</v>
      </c>
      <c r="O45" s="44"/>
      <c r="P45" s="44"/>
      <c r="Q45" s="44"/>
      <c r="R45" s="44"/>
      <c r="S45" s="44"/>
      <c r="T45" s="44"/>
      <c r="U45" s="44"/>
      <c r="V45" s="44"/>
      <c r="W45" s="44"/>
    </row>
    <row r="46" ht="32.9" customHeight="1" spans="1:23">
      <c r="A46" s="69" t="s">
        <v>258</v>
      </c>
      <c r="B46" s="145" t="s">
        <v>279</v>
      </c>
      <c r="C46" s="69" t="s">
        <v>278</v>
      </c>
      <c r="D46" s="69" t="s">
        <v>64</v>
      </c>
      <c r="E46" s="69" t="s">
        <v>80</v>
      </c>
      <c r="F46" s="69" t="s">
        <v>147</v>
      </c>
      <c r="G46" s="69" t="s">
        <v>219</v>
      </c>
      <c r="H46" s="69" t="s">
        <v>220</v>
      </c>
      <c r="I46" s="44">
        <v>756940</v>
      </c>
      <c r="J46" s="44"/>
      <c r="K46" s="44"/>
      <c r="L46" s="44"/>
      <c r="M46" s="44"/>
      <c r="N46" s="44">
        <v>756940</v>
      </c>
      <c r="O46" s="44"/>
      <c r="P46" s="44"/>
      <c r="Q46" s="44"/>
      <c r="R46" s="44"/>
      <c r="S46" s="44"/>
      <c r="T46" s="44"/>
      <c r="U46" s="44"/>
      <c r="V46" s="44"/>
      <c r="W46" s="44"/>
    </row>
    <row r="47" ht="32.9" customHeight="1" spans="1:23">
      <c r="A47" s="69"/>
      <c r="B47" s="69"/>
      <c r="C47" s="69" t="s">
        <v>280</v>
      </c>
      <c r="D47" s="69"/>
      <c r="E47" s="69"/>
      <c r="F47" s="69"/>
      <c r="G47" s="69"/>
      <c r="H47" s="69"/>
      <c r="I47" s="44">
        <v>200000</v>
      </c>
      <c r="J47" s="44"/>
      <c r="K47" s="44"/>
      <c r="L47" s="44"/>
      <c r="M47" s="44"/>
      <c r="N47" s="44">
        <v>200000</v>
      </c>
      <c r="O47" s="44"/>
      <c r="P47" s="44"/>
      <c r="Q47" s="44"/>
      <c r="R47" s="44"/>
      <c r="S47" s="44"/>
      <c r="T47" s="44"/>
      <c r="U47" s="44"/>
      <c r="V47" s="44"/>
      <c r="W47" s="44"/>
    </row>
    <row r="48" ht="32.9" customHeight="1" spans="1:23">
      <c r="A48" s="69" t="s">
        <v>258</v>
      </c>
      <c r="B48" s="145" t="s">
        <v>281</v>
      </c>
      <c r="C48" s="69" t="s">
        <v>280</v>
      </c>
      <c r="D48" s="69" t="s">
        <v>64</v>
      </c>
      <c r="E48" s="69" t="s">
        <v>80</v>
      </c>
      <c r="F48" s="69" t="s">
        <v>147</v>
      </c>
      <c r="G48" s="69" t="s">
        <v>246</v>
      </c>
      <c r="H48" s="69" t="s">
        <v>247</v>
      </c>
      <c r="I48" s="44">
        <v>125000</v>
      </c>
      <c r="J48" s="44"/>
      <c r="K48" s="44"/>
      <c r="L48" s="44"/>
      <c r="M48" s="44"/>
      <c r="N48" s="44">
        <v>125000</v>
      </c>
      <c r="O48" s="44"/>
      <c r="P48" s="44"/>
      <c r="Q48" s="44"/>
      <c r="R48" s="44"/>
      <c r="S48" s="44"/>
      <c r="T48" s="44"/>
      <c r="U48" s="44"/>
      <c r="V48" s="44"/>
      <c r="W48" s="44"/>
    </row>
    <row r="49" ht="32.9" customHeight="1" spans="1:23">
      <c r="A49" s="69" t="s">
        <v>258</v>
      </c>
      <c r="B49" s="145" t="s">
        <v>281</v>
      </c>
      <c r="C49" s="69" t="s">
        <v>280</v>
      </c>
      <c r="D49" s="69" t="s">
        <v>64</v>
      </c>
      <c r="E49" s="69" t="s">
        <v>80</v>
      </c>
      <c r="F49" s="69" t="s">
        <v>147</v>
      </c>
      <c r="G49" s="69" t="s">
        <v>282</v>
      </c>
      <c r="H49" s="69" t="s">
        <v>283</v>
      </c>
      <c r="I49" s="44">
        <v>75000</v>
      </c>
      <c r="J49" s="44"/>
      <c r="K49" s="44"/>
      <c r="L49" s="44"/>
      <c r="M49" s="44"/>
      <c r="N49" s="44">
        <v>75000</v>
      </c>
      <c r="O49" s="44"/>
      <c r="P49" s="44"/>
      <c r="Q49" s="44"/>
      <c r="R49" s="44"/>
      <c r="S49" s="44"/>
      <c r="T49" s="44"/>
      <c r="U49" s="44"/>
      <c r="V49" s="44"/>
      <c r="W49" s="44"/>
    </row>
    <row r="50" ht="18.75" customHeight="1" spans="1:23">
      <c r="A50" s="45" t="s">
        <v>284</v>
      </c>
      <c r="B50" s="46"/>
      <c r="C50" s="46"/>
      <c r="D50" s="46"/>
      <c r="E50" s="46"/>
      <c r="F50" s="46"/>
      <c r="G50" s="46"/>
      <c r="H50" s="47"/>
      <c r="I50" s="44">
        <v>2256507.07</v>
      </c>
      <c r="J50" s="44">
        <v>100000</v>
      </c>
      <c r="K50" s="44">
        <v>100000</v>
      </c>
      <c r="L50" s="44"/>
      <c r="M50" s="44"/>
      <c r="N50" s="44">
        <v>2156507.07</v>
      </c>
      <c r="O50" s="44"/>
      <c r="P50" s="44"/>
      <c r="Q50" s="44"/>
      <c r="R50" s="44"/>
      <c r="S50" s="44"/>
      <c r="T50" s="44"/>
      <c r="U50" s="44"/>
      <c r="V50" s="44"/>
      <c r="W50" s="44"/>
    </row>
  </sheetData>
  <mergeCells count="28">
    <mergeCell ref="A2:W2"/>
    <mergeCell ref="A3:I3"/>
    <mergeCell ref="J4:M4"/>
    <mergeCell ref="N4:P4"/>
    <mergeCell ref="R4:W4"/>
    <mergeCell ref="J5:K5"/>
    <mergeCell ref="A50:H50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75" right="0.75" top="1" bottom="1" header="0.5" footer="0.5"/>
  <pageSetup paperSize="9" scale="28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3"/>
  <sheetViews>
    <sheetView showZeros="0" workbookViewId="0">
      <selection activeCell="A1" sqref="A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0:10">
      <c r="J1" s="141" t="s">
        <v>285</v>
      </c>
    </row>
    <row r="2" ht="28.5" customHeight="1" spans="1:10">
      <c r="A2" s="140" t="s">
        <v>286</v>
      </c>
      <c r="B2" s="31"/>
      <c r="C2" s="31"/>
      <c r="D2" s="31"/>
      <c r="E2" s="31"/>
      <c r="F2" s="102"/>
      <c r="G2" s="31"/>
      <c r="H2" s="102"/>
      <c r="I2" s="102"/>
      <c r="J2" s="31"/>
    </row>
    <row r="3" ht="15" customHeight="1" spans="1:1">
      <c r="A3" s="5" t="str">
        <f>"单位名称："&amp;"玉溪市文化馆"</f>
        <v>单位名称：玉溪市文化馆</v>
      </c>
    </row>
    <row r="4" ht="14.25" customHeight="1" spans="1:10">
      <c r="A4" s="68" t="s">
        <v>287</v>
      </c>
      <c r="B4" s="68" t="s">
        <v>288</v>
      </c>
      <c r="C4" s="68" t="s">
        <v>289</v>
      </c>
      <c r="D4" s="68" t="s">
        <v>290</v>
      </c>
      <c r="E4" s="68" t="s">
        <v>291</v>
      </c>
      <c r="F4" s="54" t="s">
        <v>292</v>
      </c>
      <c r="G4" s="68" t="s">
        <v>293</v>
      </c>
      <c r="H4" s="54" t="s">
        <v>294</v>
      </c>
      <c r="I4" s="54" t="s">
        <v>295</v>
      </c>
      <c r="J4" s="68" t="s">
        <v>296</v>
      </c>
    </row>
    <row r="5" ht="14.25" customHeight="1" spans="1:10">
      <c r="A5" s="68">
        <v>1</v>
      </c>
      <c r="B5" s="68">
        <v>2</v>
      </c>
      <c r="C5" s="68">
        <v>3</v>
      </c>
      <c r="D5" s="68">
        <v>4</v>
      </c>
      <c r="E5" s="68">
        <v>5</v>
      </c>
      <c r="F5" s="54">
        <v>6</v>
      </c>
      <c r="G5" s="68">
        <v>7</v>
      </c>
      <c r="H5" s="54">
        <v>8</v>
      </c>
      <c r="I5" s="54">
        <v>9</v>
      </c>
      <c r="J5" s="68">
        <v>10</v>
      </c>
    </row>
    <row r="6" ht="15" customHeight="1" spans="1:10">
      <c r="A6" s="69" t="s">
        <v>64</v>
      </c>
      <c r="B6" s="70"/>
      <c r="C6" s="70"/>
      <c r="D6" s="70"/>
      <c r="E6" s="71"/>
      <c r="F6" s="72"/>
      <c r="G6" s="71"/>
      <c r="H6" s="72"/>
      <c r="I6" s="72"/>
      <c r="J6" s="71"/>
    </row>
    <row r="7" ht="33.75" customHeight="1" spans="1:10">
      <c r="A7" s="69" t="s">
        <v>243</v>
      </c>
      <c r="B7" s="69" t="s">
        <v>297</v>
      </c>
      <c r="C7" s="69" t="s">
        <v>298</v>
      </c>
      <c r="D7" s="69" t="s">
        <v>299</v>
      </c>
      <c r="E7" s="69" t="s">
        <v>300</v>
      </c>
      <c r="F7" s="69" t="s">
        <v>301</v>
      </c>
      <c r="G7" s="42" t="s">
        <v>302</v>
      </c>
      <c r="H7" s="69" t="s">
        <v>303</v>
      </c>
      <c r="I7" s="69" t="s">
        <v>304</v>
      </c>
      <c r="J7" s="69" t="s">
        <v>305</v>
      </c>
    </row>
    <row r="8" ht="33.75" customHeight="1" spans="1:10">
      <c r="A8" s="69" t="s">
        <v>243</v>
      </c>
      <c r="B8" s="69" t="s">
        <v>297</v>
      </c>
      <c r="C8" s="69" t="s">
        <v>298</v>
      </c>
      <c r="D8" s="69" t="s">
        <v>299</v>
      </c>
      <c r="E8" s="69" t="s">
        <v>306</v>
      </c>
      <c r="F8" s="69" t="s">
        <v>301</v>
      </c>
      <c r="G8" s="42" t="s">
        <v>302</v>
      </c>
      <c r="H8" s="69" t="s">
        <v>303</v>
      </c>
      <c r="I8" s="69" t="s">
        <v>304</v>
      </c>
      <c r="J8" s="69" t="s">
        <v>307</v>
      </c>
    </row>
    <row r="9" ht="33.75" customHeight="1" spans="1:10">
      <c r="A9" s="69" t="s">
        <v>243</v>
      </c>
      <c r="B9" s="69" t="s">
        <v>297</v>
      </c>
      <c r="C9" s="69" t="s">
        <v>298</v>
      </c>
      <c r="D9" s="69" t="s">
        <v>308</v>
      </c>
      <c r="E9" s="69" t="s">
        <v>309</v>
      </c>
      <c r="F9" s="69" t="s">
        <v>301</v>
      </c>
      <c r="G9" s="42" t="s">
        <v>310</v>
      </c>
      <c r="H9" s="69" t="s">
        <v>311</v>
      </c>
      <c r="I9" s="69" t="s">
        <v>304</v>
      </c>
      <c r="J9" s="69" t="s">
        <v>312</v>
      </c>
    </row>
    <row r="10" ht="33.75" customHeight="1" spans="1:10">
      <c r="A10" s="69" t="s">
        <v>243</v>
      </c>
      <c r="B10" s="69" t="s">
        <v>297</v>
      </c>
      <c r="C10" s="69" t="s">
        <v>298</v>
      </c>
      <c r="D10" s="69" t="s">
        <v>313</v>
      </c>
      <c r="E10" s="69" t="s">
        <v>314</v>
      </c>
      <c r="F10" s="69" t="s">
        <v>301</v>
      </c>
      <c r="G10" s="42" t="s">
        <v>50</v>
      </c>
      <c r="H10" s="69" t="s">
        <v>315</v>
      </c>
      <c r="I10" s="69" t="s">
        <v>304</v>
      </c>
      <c r="J10" s="69" t="s">
        <v>316</v>
      </c>
    </row>
    <row r="11" ht="33.75" customHeight="1" spans="1:10">
      <c r="A11" s="69" t="s">
        <v>243</v>
      </c>
      <c r="B11" s="69" t="s">
        <v>297</v>
      </c>
      <c r="C11" s="69" t="s">
        <v>317</v>
      </c>
      <c r="D11" s="69" t="s">
        <v>318</v>
      </c>
      <c r="E11" s="69" t="s">
        <v>319</v>
      </c>
      <c r="F11" s="69" t="s">
        <v>320</v>
      </c>
      <c r="G11" s="42" t="s">
        <v>321</v>
      </c>
      <c r="H11" s="69" t="s">
        <v>311</v>
      </c>
      <c r="I11" s="69" t="s">
        <v>322</v>
      </c>
      <c r="J11" s="69" t="s">
        <v>323</v>
      </c>
    </row>
    <row r="12" ht="33.75" customHeight="1" spans="1:10">
      <c r="A12" s="69" t="s">
        <v>243</v>
      </c>
      <c r="B12" s="69" t="s">
        <v>297</v>
      </c>
      <c r="C12" s="69" t="s">
        <v>317</v>
      </c>
      <c r="D12" s="69" t="s">
        <v>318</v>
      </c>
      <c r="E12" s="69" t="s">
        <v>324</v>
      </c>
      <c r="F12" s="69" t="s">
        <v>301</v>
      </c>
      <c r="G12" s="42" t="s">
        <v>325</v>
      </c>
      <c r="H12" s="69" t="s">
        <v>311</v>
      </c>
      <c r="I12" s="69" t="s">
        <v>304</v>
      </c>
      <c r="J12" s="69" t="s">
        <v>326</v>
      </c>
    </row>
    <row r="13" ht="33.75" customHeight="1" spans="1:10">
      <c r="A13" s="69" t="s">
        <v>243</v>
      </c>
      <c r="B13" s="69" t="s">
        <v>297</v>
      </c>
      <c r="C13" s="69" t="s">
        <v>327</v>
      </c>
      <c r="D13" s="69" t="s">
        <v>328</v>
      </c>
      <c r="E13" s="69" t="s">
        <v>329</v>
      </c>
      <c r="F13" s="69" t="s">
        <v>301</v>
      </c>
      <c r="G13" s="42" t="s">
        <v>330</v>
      </c>
      <c r="H13" s="69" t="s">
        <v>311</v>
      </c>
      <c r="I13" s="69" t="s">
        <v>304</v>
      </c>
      <c r="J13" s="69" t="s">
        <v>331</v>
      </c>
    </row>
  </sheetData>
  <mergeCells count="4">
    <mergeCell ref="A2:J2"/>
    <mergeCell ref="A3:H3"/>
    <mergeCell ref="A7:A13"/>
    <mergeCell ref="B7:B13"/>
  </mergeCells>
  <pageMargins left="0.75" right="0.75" top="1" bottom="1" header="0.5" footer="0.5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created xsi:type="dcterms:W3CDTF">2025-02-20T05:04:00Z</dcterms:created>
  <dcterms:modified xsi:type="dcterms:W3CDTF">2025-02-21T03:37:34Z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FDAC1AE88AC34868B0BA56FD1C8F0BA8_13</vt:lpwstr>
  </property>
  <property fmtid="{D5CDD505-2E9C-101B-9397-08002B2CF9AE}" pid="3" name="KSOProductBuildVer">
    <vt:lpwstr>2052-12.1.0.19770</vt:lpwstr>
  </property>
</Properties>
</file>