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firstSheet="15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<sst xmlns="http://schemas.openxmlformats.org/spreadsheetml/2006/main" count="957" uniqueCount="398">
  <si>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</si>
  <si>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</si>
  <si>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</si>
  <si>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</si>
  <si>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</si>
  <si>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</si>
  <si>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</si>
  <si>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</si>
  <si>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</si>
  <si>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</si>
  <si>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</si>
  <si>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</si>
  <si>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</si>
  <si>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</si>
  <si>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</si>
  <si>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</si>
  <si>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</si>
  <si>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</si>
  <si>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</si>
  <si>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</si>
  <si>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</si>
  <si>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</si>
  <si>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</si>
  <si>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</si>
  <si>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</si>
  <si>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</si>
  <si>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</si>
  <si>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</si>
  <si>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</si>
  <si>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</si>
  <si>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</si>
  <si>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</si>
  <si>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</si>
  <si>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</si>
  <si>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</si>
  <si>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</si>
  <si>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</si>
  <si>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</si>
  <si>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</si>
  <si>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</si>
  <si>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</si>
  <si>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</si>
  <si>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</si>
  <si>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</si>
  <si>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</si>
  <si>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</si>
  <si>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</si>
  <si>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</si>
  <si>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</si>
  <si>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</si>
  <si>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</si>
  <si>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</si>
  <si>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</si>
  <si>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</si>
  <si>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</si>
  <si>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</si>
  <si>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</si>
  <si>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</si>
  <si>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</si>
  <si>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</si>
  <si>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</si>
  <si>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</si>
  <si>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</si>
  <si>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129005</t>
  </si>
  <si>
    <t>玉溪市图书馆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</si>
  <si>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</si>
  <si>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</si>
  <si>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</si>
  <si>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</si>
  <si>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</si>
  <si>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</si>
  <si>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</si>
  <si>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</si>
  <si>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</si>
  <si>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</si>
  <si>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</si>
  <si>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</si>
  <si>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</si>
  <si>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</si>
  <si>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20701</t>
  </si>
  <si>
    <t>2070104</t>
  </si>
  <si>
    <t>2070199</t>
  </si>
  <si>
    <t>208</t>
  </si>
  <si>
    <t>20805</t>
  </si>
  <si>
    <t>2080502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</si>
  <si>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</si>
  <si>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</si>
  <si>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</si>
  <si>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</si>
  <si>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</si>
  <si>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</si>
  <si>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</si>
  <si>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</si>
  <si>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</si>
  <si>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</si>
  <si>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</si>
  <si>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</si>
  <si>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</si>
  <si>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</si>
  <si>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</si>
  <si>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</si>
  <si>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</si>
  <si>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</si>
  <si>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</si>
  <si>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</si>
  <si>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</si>
  <si>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</si>
  <si>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</si>
  <si>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</si>
  <si>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</si>
  <si>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</si>
  <si>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</si>
  <si>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</si>
  <si>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</si>
  <si>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</si>
  <si>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</si>
  <si>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</si>
  <si>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</si>
  <si>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</si>
  <si>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</si>
  <si>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</si>
  <si>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</si>
  <si>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</si>
  <si>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</si>
  <si>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</si>
  <si>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</si>
  <si>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</si>
  <si>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</si>
  <si>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</si>
  <si>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</si>
  <si>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</si>
  <si>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</si>
  <si>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</si>
  <si>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</si>
  <si>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</si>
  <si>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</si>
  <si>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</si>
  <si>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</si>
  <si>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</si>
  <si>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</si>
  <si>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</si>
  <si>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</si>
  <si>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</si>
  <si>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</si>
  <si>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530400210000000629308</t>
  </si>
  <si>
    <t>事业人员工资支出</t>
  </si>
  <si>
    <t>图书馆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</si>
  <si>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</si>
  <si>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</si>
  <si>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</si>
  <si>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</si>
  <si>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</si>
  <si>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</si>
  <si>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</si>
  <si>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530400210000000629309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</si>
  <si>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</si>
  <si>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</si>
  <si>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</si>
  <si>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</si>
  <si>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</si>
  <si>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</si>
  <si>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</si>
  <si>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</si>
  <si>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</si>
  <si>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</si>
  <si>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</si>
  <si>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</si>
  <si>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</si>
  <si>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530400210000000629310</t>
  </si>
  <si>
    <t>住房公积金</t>
  </si>
  <si>
    <t>30113</t>
  </si>
  <si>
    <t>530400210000000629314</t>
  </si>
  <si>
    <t>公车购置及运维费</t>
  </si>
  <si>
    <t>30231</t>
  </si>
  <si>
    <t>公务用车运行维护费</t>
  </si>
  <si>
    <t>530400210000000629315</t>
  </si>
  <si>
    <t>工会经费</t>
  </si>
  <si>
    <t>30228</t>
  </si>
  <si>
    <t>530400210000000629317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</si>
  <si>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</si>
  <si>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</si>
  <si>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</si>
  <si>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</si>
  <si>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</si>
  <si>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</si>
  <si>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</si>
  <si>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</si>
  <si>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</si>
  <si>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</si>
  <si>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</si>
  <si>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</si>
  <si>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</si>
  <si>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</si>
  <si>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</si>
  <si>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30226</t>
  </si>
  <si>
    <t>劳务费</t>
  </si>
  <si>
    <t>30227</t>
  </si>
  <si>
    <t>委托业务费</t>
  </si>
  <si>
    <t>30229</t>
  </si>
  <si>
    <t>福利费</t>
  </si>
  <si>
    <t>30239</t>
  </si>
  <si>
    <t>其他交通费用</t>
  </si>
  <si>
    <t>30299</t>
  </si>
  <si>
    <t>其他商品和服务支出</t>
  </si>
  <si>
    <t>事业单位离退休</t>
  </si>
  <si>
    <t>530400210000000630259</t>
  </si>
  <si>
    <t>对个人和家庭的补助</t>
  </si>
  <si>
    <t>30305</t>
  </si>
  <si>
    <t>生活补助</t>
  </si>
  <si>
    <t>530400221100000321793</t>
  </si>
  <si>
    <t>30217</t>
  </si>
  <si>
    <t>530400231100001384605</t>
  </si>
  <si>
    <t>残疾人就业保障金</t>
  </si>
  <si>
    <t>530400241100002100717</t>
  </si>
  <si>
    <t>奖励性绩效工资（工资部分）经费</t>
  </si>
  <si>
    <t>530400241100002100893</t>
  </si>
  <si>
    <t>奖励性绩效工资（高于部分）经费</t>
  </si>
  <si>
    <t>530400241100002100910</t>
  </si>
  <si>
    <t>工作业务经费</t>
  </si>
  <si>
    <t>530400241100002100956</t>
  </si>
  <si>
    <t>职业年金经费</t>
  </si>
  <si>
    <t>机关事业单位职业年金缴费支出</t>
  </si>
  <si>
    <t>30109</t>
  </si>
  <si>
    <t>职业年金缴费</t>
  </si>
  <si>
    <t>530400241100002100995</t>
  </si>
  <si>
    <t>编外临聘人员经费</t>
  </si>
  <si>
    <t>30199</t>
  </si>
  <si>
    <t>其他工资福利支出</t>
  </si>
  <si>
    <t>530400241100002121615</t>
  </si>
  <si>
    <t>事业单位人员遗属生活困难补助专项资金</t>
  </si>
  <si>
    <t>死亡抚恤</t>
  </si>
  <si>
    <t>530400241100002829166</t>
  </si>
  <si>
    <t>市直退休医疗照顾人员医疗经费</t>
  </si>
  <si>
    <t>30307</t>
  </si>
  <si>
    <t>医疗费补助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</si>
  <si>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</si>
  <si>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</si>
  <si>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</si>
  <si>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</si>
  <si>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</si>
  <si>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</si>
  <si>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</si>
  <si>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公共图书馆免费开放地方配套补助经费</t>
  </si>
  <si>
    <t>民生类</t>
  </si>
  <si>
    <t>530400200000000000707</t>
  </si>
  <si>
    <t>30202</t>
  </si>
  <si>
    <t>印刷费</t>
  </si>
  <si>
    <t>公共图书馆免费开放补助经费</t>
  </si>
  <si>
    <t>530400200000000001318</t>
  </si>
  <si>
    <t>其他文化和旅游支出</t>
  </si>
  <si>
    <t>30216</t>
  </si>
  <si>
    <t>培训费</t>
  </si>
  <si>
    <t>31002</t>
  </si>
  <si>
    <t>办公设备购置</t>
  </si>
  <si>
    <t>公共图书馆免费开放省级配套专项资金</t>
  </si>
  <si>
    <t>专项业务类</t>
  </si>
  <si>
    <t>530400210000000633005</t>
  </si>
  <si>
    <t>智慧图书馆体系建设专项资金</t>
  </si>
  <si>
    <t>530400231100001761845</t>
  </si>
  <si>
    <t>31022</t>
  </si>
  <si>
    <t>无形资产购置</t>
  </si>
  <si>
    <t>数字图书馆建设专项资金</t>
  </si>
  <si>
    <t>530400231100001795336</t>
  </si>
  <si>
    <t>31099</t>
  </si>
  <si>
    <t>其他资本性支出</t>
  </si>
  <si>
    <t>玉溪市“新型公共文化空间”建设项目资金</t>
  </si>
  <si>
    <t>530400241100002111444</t>
  </si>
  <si>
    <t>古籍保护及展示专项资金</t>
  </si>
  <si>
    <t>530400241100003072946</t>
  </si>
  <si>
    <t>最美公共文化空间典型案例补助资金</t>
  </si>
  <si>
    <t>530400241100003359890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</si>
  <si>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</si>
  <si>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</si>
  <si>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</si>
  <si>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</si>
  <si>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</si>
  <si>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</si>
  <si>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</si>
  <si>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</si>
  <si>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</si>
  <si>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</si>
  <si>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</si>
  <si>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</si>
  <si>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</si>
  <si>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度，根据云南省文化厅关于推进全省美术馆、公共图书馆、文化馆（站）免费开放工作的实施意见（云文社〔2011〕15号）文件，保障每周开放时间不低于60小时，全年举办各种公益讲座不低于24次，举办各种展览不低于24次；全年开展业务辅导培训不低于1次，50-60人次，提高专业技术人员的业务素质；扩大免费开放的公众知晓率，玉溪日报全年宣传报道版面1版；促进基本公共文化服务均等化，读者满意率达到85%及以上。引导和支持地方提供基本公共文化服务项目，改善基层公共文化设施条件，加强基层公共文化服务人才队伍建设等，使服务内容日益丰富，服务方式与时俱进，服务效能大幅提升，支持加快构建现代公共文化服务标准化、均等化。</t>
  </si>
  <si>
    <t>产出指标</t>
  </si>
  <si>
    <t>数量指标</t>
  </si>
  <si>
    <t>宣传报道次数</t>
  </si>
  <si>
    <t>=</t>
  </si>
  <si>
    <t>1.0</t>
  </si>
  <si>
    <t>版</t>
  </si>
  <si>
    <t>定量指标</t>
  </si>
  <si>
    <t>反映宣传报道次数情况。</t>
  </si>
  <si>
    <t>举办讲座、展览次数</t>
  </si>
  <si>
    <t>&gt;=</t>
  </si>
  <si>
    <t>48</t>
  </si>
  <si>
    <t>次/年</t>
  </si>
  <si>
    <t>反映举办讲座、展览次数情况。</t>
  </si>
  <si>
    <t>开展业务辅导培训次数</t>
  </si>
  <si>
    <t>反映开展业务辅导培训次数情况。</t>
  </si>
  <si>
    <t>质量指标</t>
  </si>
  <si>
    <t>业务培训完成率</t>
  </si>
  <si>
    <t>98</t>
  </si>
  <si>
    <t>%</t>
  </si>
  <si>
    <t>反映业务培训情况。业务培训完成率=业务培训实际次数/业务培训计划次数。</t>
  </si>
  <si>
    <t>时效指标</t>
  </si>
  <si>
    <t>每周开放时长</t>
  </si>
  <si>
    <t>64</t>
  </si>
  <si>
    <t>小时</t>
  </si>
  <si>
    <t>反映每周开放时长情况。</t>
  </si>
  <si>
    <t>效益指标</t>
  </si>
  <si>
    <t>社会效益</t>
  </si>
  <si>
    <t>免费开放接待读者人次</t>
  </si>
  <si>
    <t>30</t>
  </si>
  <si>
    <t>万人次/年</t>
  </si>
  <si>
    <t>反映免费开放接待读者人次情况。</t>
  </si>
  <si>
    <t>满意度指标</t>
  </si>
  <si>
    <t>服务对象满意度</t>
  </si>
  <si>
    <t>读者满意度</t>
  </si>
  <si>
    <t>85</t>
  </si>
  <si>
    <t>反映读者满意度情况。读者满意度=满意的读者人数/参与问卷调查人数。</t>
  </si>
  <si>
    <t>预算06表</t>
  </si>
  <si>
    <t>2025年部门政府性基金预算支出预算表</t>
  </si>
  <si>
    <t>单位:元</t>
  </si>
  <si>
    <t>政府性基金预算支出</t>
  </si>
  <si>
    <t>备注：2025年无政府性基金预算，此表为空表。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</si>
  <si>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</si>
  <si>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</si>
  <si>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</si>
  <si>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</si>
  <si>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</si>
  <si>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</si>
  <si>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</si>
  <si>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</si>
  <si>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</si>
  <si>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</si>
  <si>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</si>
  <si>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</si>
  <si>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印刷服务</t>
  </si>
  <si>
    <t>项</t>
  </si>
  <si>
    <t>公车加油、维修保养</t>
  </si>
  <si>
    <t>公车保险</t>
  </si>
  <si>
    <t>预算08表</t>
  </si>
  <si>
    <t>2025年部门政府购买服务预算表</t>
  </si>
  <si>
    <t>政府购买服务项目</t>
  </si>
  <si>
    <t>政府购买服务目录</t>
  </si>
  <si>
    <t>备注：2025年无政府购买服务预算，此表为空表。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</si>
  <si>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</si>
  <si>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</si>
  <si>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</si>
  <si>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</si>
  <si>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</si>
  <si>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</si>
  <si>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</si>
  <si>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</si>
  <si>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</si>
  <si>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</si>
  <si>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</si>
  <si>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</si>
  <si>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</si>
  <si>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</si>
  <si>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</si>
  <si>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备注：2025年无对下转移支付预算，此表为空表。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</si>
  <si>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</si>
  <si>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</si>
  <si>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</si>
  <si>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</si>
  <si>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</si>
  <si>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</si>
  <si>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</si>
  <si>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</si>
  <si>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</si>
  <si>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</si>
  <si>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</si>
  <si>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</si>
  <si>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A02020100 复印机</t>
  </si>
  <si>
    <t>复印机</t>
  </si>
  <si>
    <t>台</t>
  </si>
  <si>
    <t>图书和档案</t>
  </si>
  <si>
    <t>A04020199 其他普通期刊</t>
  </si>
  <si>
    <t>期刊报纸</t>
  </si>
  <si>
    <t>份</t>
  </si>
  <si>
    <t>A04010101 书籍、课本</t>
  </si>
  <si>
    <t>图书</t>
  </si>
  <si>
    <t>册</t>
  </si>
  <si>
    <t>预算11表</t>
  </si>
  <si>
    <t>2025年上级补助项目支出预算表</t>
  </si>
  <si>
    <t>上级补助</t>
  </si>
  <si>
    <t>备注：2025年无上级补助项目，此表为空表。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</si>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</sst>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2" applyNumberFormat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4" borderId="22" applyNumberFormat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9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14" xfId="50" applyNumberFormat="1" applyFont="1" applyBorder="1">
      <alignment horizontal="left" vertical="center" wrapText="1"/>
    </xf>
    <xf numFmtId="49" fontId="13" fillId="0" borderId="8" xfId="50" applyNumberFormat="1" applyFont="1" applyBorder="1" applyAlignment="1">
      <alignment horizontal="center" vertical="center" wrapText="1"/>
    </xf>
    <xf numFmtId="49" fontId="13" fillId="0" borderId="15" xfId="50" applyNumberFormat="1" applyFont="1" applyBorder="1" applyAlignment="1">
      <alignment horizontal="center" vertical="center" wrapText="1"/>
    </xf>
    <xf numFmtId="49" fontId="13" fillId="0" borderId="6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8" xfId="50" applyNumberFormat="1" applyFont="1" applyBorder="1" applyAlignment="1">
      <alignment horizontal="center" vertical="center" wrapText="1"/>
    </xf>
    <xf numFmtId="49" fontId="11" fillId="0" borderId="15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0" fontId="0" fillId="0" borderId="15" xfId="0" applyFont="1" applyBorder="1">
      <alignment vertical="top"/>
    </xf>
    <xf numFmtId="49" fontId="11" fillId="0" borderId="7" xfId="50" applyNumberFormat="1" applyFont="1" applyBorder="1">
      <alignment horizontal="left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49" fontId="11" fillId="0" borderId="15" xfId="50" applyNumberFormat="1" applyFont="1" applyBorder="1">
      <alignment horizontal="left" vertical="center" wrapText="1"/>
    </xf>
    <xf numFmtId="49" fontId="11" fillId="0" borderId="16" xfId="50" applyNumberFormat="1" applyFont="1" applyBorder="1">
      <alignment horizontal="left" vertical="center" wrapText="1"/>
    </xf>
    <xf numFmtId="49" fontId="11" fillId="0" borderId="17" xfId="50" applyNumberFormat="1" applyFont="1" applyBorder="1">
      <alignment horizontal="left" vertical="center" wrapText="1"/>
    </xf>
    <xf numFmtId="49" fontId="11" fillId="0" borderId="14" xfId="50" applyNumberFormat="1" applyFont="1" applyBorder="1" applyAlignment="1">
      <alignment horizontal="right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18" xfId="50" applyNumberFormat="1" applyFont="1" applyBorder="1" applyAlignment="1">
      <alignment horizontal="center" vertical="center" wrapText="1"/>
    </xf>
    <xf numFmtId="180" fontId="11" fillId="0" borderId="8" xfId="56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right" vertical="center" wrapText="1"/>
    </xf>
    <xf numFmtId="176" fontId="11" fillId="0" borderId="8" xfId="50" applyNumberFormat="1" applyFont="1" applyBorder="1" applyAlignment="1">
      <alignment horizontal="right" vertical="center" wrapText="1"/>
    </xf>
    <xf numFmtId="0" fontId="0" fillId="0" borderId="0" xfId="0" applyFont="1" applyBorder="1">
      <alignment vertical="top"/>
    </xf>
    <xf numFmtId="49" fontId="20" fillId="0" borderId="0" xfId="50" applyNumberFormat="1" applyFont="1" applyBorder="1" applyAlignment="1">
      <alignment horizontal="right" vertical="center" wrapText="1"/>
    </xf>
    <xf numFmtId="49" fontId="11" fillId="0" borderId="14" xfId="50" applyNumberFormat="1" applyFont="1" applyBorder="1" applyAlignment="1">
      <alignment horizontal="right" vertical="center" wrapText="1"/>
    </xf>
    <xf numFmtId="49" fontId="11" fillId="0" borderId="8" xfId="50" applyNumberFormat="1" applyFont="1" applyBorder="1">
      <alignment horizontal="left" vertical="center" wrapText="1"/>
    </xf>
    <xf numFmtId="49" fontId="11" fillId="0" borderId="8" xfId="50" applyNumberFormat="1" applyFont="1" applyBorder="1" applyAlignment="1">
      <alignment horizontal="left" vertical="center" wrapText="1" indent="2"/>
    </xf>
    <xf numFmtId="49" fontId="11" fillId="0" borderId="8" xfId="50" applyNumberFormat="1" applyFont="1" applyBorder="1" applyAlignment="1">
      <alignment horizontal="left" vertical="center" wrapText="1" indent="4"/>
    </xf>
    <xf numFmtId="49" fontId="21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1" fillId="0" borderId="14" xfId="50" applyNumberFormat="1" applyFont="1" applyBorder="1">
      <alignment horizontal="left" vertical="center" wrapText="1"/>
    </xf>
    <xf numFmtId="49" fontId="11" fillId="0" borderId="14" xfId="50" applyNumberFormat="1" applyFont="1" applyBorder="1" applyAlignment="1">
      <alignment horizontal="righ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20" fillId="0" borderId="0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C6" sqref="C6"/>
    </sheetView>
  </sheetViews>
  <sheetFormatPr defaultColWidth="8.84955752212389" defaultRowHeight="15" customHeight="1" outlineLevelCol="3"/>
  <cols>
    <col min="1" max="2" width="28.5752212389381" customWidth="1"/>
    <col min="3" max="3" width="35.6991150442478" customWidth="1"/>
    <col min="4" max="4" width="28.5752212389381" customWidth="1"/>
  </cols>
  <sheetData>
    <row r="1" ht="18.75" customHeight="1" spans="1:4">
      <c r="A1" s="54" t="s">
        <v>0</v>
      </c>
      <c r="B1" s="180"/>
      <c r="C1" s="180"/>
      <c r="D1" s="180"/>
    </row>
    <row r="2" ht="28.5" customHeight="1" spans="1:4">
      <c r="A2" s="181" t="s">
        <v>1</v>
      </c>
      <c r="B2" s="181"/>
      <c r="C2" s="181"/>
      <c r="D2" s="181"/>
    </row>
    <row r="3" ht="18.75" customHeight="1" spans="1:4">
      <c r="A3" s="182" t="str">
        <f>"单位名称："&amp;"玉溪市图书馆"</f>
        <v>单位名称：玉溪市图书馆</v>
      </c>
      <c r="B3" s="182"/>
      <c r="C3" s="182"/>
      <c r="D3" s="183" t="s">
        <v>2</v>
      </c>
    </row>
    <row r="4" ht="18.75" customHeight="1" spans="1:4">
      <c r="A4" s="156" t="s">
        <v>3</v>
      </c>
      <c r="B4" s="156"/>
      <c r="C4" s="156" t="s">
        <v>4</v>
      </c>
      <c r="D4" s="156"/>
    </row>
    <row r="5" ht="18.75" customHeight="1" spans="1:4">
      <c r="A5" s="157" t="s">
        <v>5</v>
      </c>
      <c r="B5" s="157" t="s">
        <v>6</v>
      </c>
      <c r="C5" s="157" t="s">
        <v>7</v>
      </c>
      <c r="D5" s="157" t="s">
        <v>6</v>
      </c>
    </row>
    <row r="6" ht="18.75" customHeight="1" spans="1:4">
      <c r="A6" s="163" t="s">
        <v>8</v>
      </c>
      <c r="B6" s="188">
        <v>8071104.34</v>
      </c>
      <c r="C6" s="189" t="str">
        <f>"一"&amp;"、"&amp;"文化旅游体育与传媒支出"</f>
        <v>一、文化旅游体育与传媒支出</v>
      </c>
      <c r="D6" s="188">
        <v>7515272.68</v>
      </c>
    </row>
    <row r="7" ht="18.75" customHeight="1" spans="1:4">
      <c r="A7" s="163" t="s">
        <v>9</v>
      </c>
      <c r="B7" s="188"/>
      <c r="C7" s="189" t="str">
        <f>"二"&amp;"、"&amp;"社会保障和就业支出"</f>
        <v>二、社会保障和就业支出</v>
      </c>
      <c r="D7" s="188">
        <v>1508041.92</v>
      </c>
    </row>
    <row r="8" ht="18.75" customHeight="1" spans="1:4">
      <c r="A8" s="163" t="s">
        <v>10</v>
      </c>
      <c r="B8" s="188"/>
      <c r="C8" s="189" t="str">
        <f>"三"&amp;"、"&amp;"卫生健康支出"</f>
        <v>三、卫生健康支出</v>
      </c>
      <c r="D8" s="188">
        <v>584423.66</v>
      </c>
    </row>
    <row r="9" ht="18.75" customHeight="1" spans="1:4">
      <c r="A9" s="163" t="s">
        <v>11</v>
      </c>
      <c r="B9" s="188"/>
      <c r="C9" s="189" t="str">
        <f>"四"&amp;"、"&amp;"住房保障支出"</f>
        <v>四、住房保障支出</v>
      </c>
      <c r="D9" s="188">
        <v>557328</v>
      </c>
    </row>
    <row r="10" ht="18.75" customHeight="1" spans="1:4">
      <c r="A10" s="163" t="s">
        <v>12</v>
      </c>
      <c r="B10" s="188"/>
      <c r="C10" s="163"/>
      <c r="D10" s="163"/>
    </row>
    <row r="11" ht="18.75" customHeight="1" spans="1:4">
      <c r="A11" s="163" t="s">
        <v>13</v>
      </c>
      <c r="B11" s="188"/>
      <c r="C11" s="163"/>
      <c r="D11" s="163"/>
    </row>
    <row r="12" ht="18.75" customHeight="1" spans="1:4">
      <c r="A12" s="163" t="s">
        <v>14</v>
      </c>
      <c r="B12" s="188"/>
      <c r="C12" s="163"/>
      <c r="D12" s="163"/>
    </row>
    <row r="13" ht="18.75" customHeight="1" spans="1:4">
      <c r="A13" s="163" t="s">
        <v>15</v>
      </c>
      <c r="B13" s="188"/>
      <c r="C13" s="163"/>
      <c r="D13" s="163"/>
    </row>
    <row r="14" ht="18.75" customHeight="1" spans="1:4">
      <c r="A14" s="163" t="s">
        <v>16</v>
      </c>
      <c r="B14" s="188"/>
      <c r="C14" s="163"/>
      <c r="D14" s="163"/>
    </row>
    <row r="15" ht="18.75" customHeight="1" spans="1:4">
      <c r="A15" s="163" t="s">
        <v>17</v>
      </c>
      <c r="B15" s="188"/>
      <c r="C15" s="163"/>
      <c r="D15" s="163"/>
    </row>
    <row r="16" ht="18.75" customHeight="1" spans="1:4">
      <c r="A16" s="190" t="s">
        <v>18</v>
      </c>
      <c r="B16" s="188">
        <v>8071104.34</v>
      </c>
      <c r="C16" s="190" t="s">
        <v>19</v>
      </c>
      <c r="D16" s="188">
        <v>10165066.26</v>
      </c>
    </row>
    <row r="17" ht="18.75" customHeight="1" spans="1:4">
      <c r="A17" s="185" t="s">
        <v>20</v>
      </c>
      <c r="B17" s="163"/>
      <c r="C17" s="185" t="s">
        <v>21</v>
      </c>
      <c r="D17" s="163"/>
    </row>
    <row r="18" ht="18.75" customHeight="1" spans="1:4">
      <c r="A18" s="59" t="s">
        <v>22</v>
      </c>
      <c r="B18" s="188">
        <v>2093961.92</v>
      </c>
      <c r="C18" s="59" t="s">
        <v>22</v>
      </c>
      <c r="D18" s="188"/>
    </row>
    <row r="19" ht="18.75" customHeight="1" spans="1:4">
      <c r="A19" s="59" t="s">
        <v>23</v>
      </c>
      <c r="B19" s="188"/>
      <c r="C19" s="59" t="s">
        <v>23</v>
      </c>
      <c r="D19" s="188"/>
    </row>
    <row r="20" ht="18.75" customHeight="1" spans="1:4">
      <c r="A20" s="190" t="s">
        <v>24</v>
      </c>
      <c r="B20" s="188">
        <v>10165066.26</v>
      </c>
      <c r="C20" s="190" t="s">
        <v>25</v>
      </c>
      <c r="D20" s="188">
        <v>10165066.26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9" sqref="A9"/>
    </sheetView>
  </sheetViews>
  <sheetFormatPr defaultColWidth="9.14159292035398" defaultRowHeight="14.25" customHeight="1" outlineLevelCol="5"/>
  <cols>
    <col min="1" max="1" width="29.0353982300885" customWidth="1"/>
    <col min="2" max="2" width="28.6017699115044" customWidth="1"/>
    <col min="3" max="3" width="31.6017699115044" customWidth="1"/>
    <col min="4" max="6" width="33.4513274336283" customWidth="1"/>
  </cols>
  <sheetData>
    <row r="1" ht="15.75" customHeight="1" spans="2:6">
      <c r="B1" s="135"/>
      <c r="F1" s="136" t="s">
        <v>321</v>
      </c>
    </row>
    <row r="2" ht="28.5" customHeight="1" spans="1:6">
      <c r="A2" s="31" t="s">
        <v>322</v>
      </c>
      <c r="B2" s="31"/>
      <c r="C2" s="31"/>
      <c r="D2" s="31"/>
      <c r="E2" s="31"/>
      <c r="F2" s="31"/>
    </row>
    <row r="3" ht="15" customHeight="1" spans="1:6">
      <c r="A3" s="137" t="str">
        <f>"单位名称："&amp;"玉溪市图书馆"</f>
        <v>单位名称：玉溪市图书馆</v>
      </c>
      <c r="B3" s="138"/>
      <c r="C3" s="138"/>
      <c r="D3" s="74"/>
      <c r="E3" s="74"/>
      <c r="F3" s="139" t="s">
        <v>323</v>
      </c>
    </row>
    <row r="4" ht="18.75" customHeight="1" spans="1:6">
      <c r="A4" s="33" t="s">
        <v>125</v>
      </c>
      <c r="B4" s="33" t="s">
        <v>67</v>
      </c>
      <c r="C4" s="33" t="s">
        <v>68</v>
      </c>
      <c r="D4" s="34" t="s">
        <v>324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40"/>
      <c r="F7" s="140"/>
    </row>
    <row r="8" ht="17.25" customHeight="1" spans="1:6">
      <c r="A8" s="141" t="s">
        <v>271</v>
      </c>
      <c r="B8" s="142"/>
      <c r="C8" s="142" t="s">
        <v>271</v>
      </c>
      <c r="D8" s="140"/>
      <c r="E8" s="140"/>
      <c r="F8" s="140"/>
    </row>
    <row r="9" customHeight="1" spans="1:1">
      <c r="A9" t="s">
        <v>325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topLeftCell="D1" workbookViewId="0">
      <selection activeCell="A1" sqref="A1:Q1"/>
    </sheetView>
  </sheetViews>
  <sheetFormatPr defaultColWidth="9.14159292035398" defaultRowHeight="14.25" customHeight="1"/>
  <cols>
    <col min="1" max="1" width="29.5752212389381" customWidth="1"/>
    <col min="2" max="2" width="21.7079646017699" customWidth="1"/>
    <col min="3" max="3" width="35.283185840708" customWidth="1"/>
    <col min="4" max="4" width="7.70796460176991" customWidth="1"/>
    <col min="5" max="5" width="10.283185840708" customWidth="1"/>
    <col min="6" max="6" width="14.8407079646018" customWidth="1"/>
    <col min="7" max="7" width="14.1327433628319" customWidth="1"/>
    <col min="8" max="11" width="14.7433628318584" customWidth="1"/>
    <col min="12" max="16" width="12.5752212389381" customWidth="1"/>
    <col min="17" max="17" width="10.4247787610619" customWidth="1"/>
  </cols>
  <sheetData>
    <row r="1" ht="13.5" customHeight="1" spans="1:17">
      <c r="A1" s="29" t="s">
        <v>326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2" t="s">
        <v>327</v>
      </c>
      <c r="B2" s="31"/>
      <c r="C2" s="31"/>
      <c r="D2" s="31"/>
      <c r="E2" s="31"/>
      <c r="F2" s="31"/>
      <c r="G2" s="31"/>
      <c r="H2" s="31"/>
      <c r="I2" s="31"/>
      <c r="J2" s="31"/>
      <c r="K2" s="105"/>
      <c r="L2" s="31"/>
      <c r="M2" s="31"/>
      <c r="N2" s="31"/>
      <c r="O2" s="105"/>
      <c r="P2" s="105"/>
      <c r="Q2" s="31"/>
    </row>
    <row r="3" ht="18.75" customHeight="1" spans="1:17">
      <c r="A3" s="114" t="str">
        <f>"单位名称："&amp;"玉溪市图书馆"</f>
        <v>单位名称：玉溪市图书馆</v>
      </c>
      <c r="B3" s="7"/>
      <c r="C3" s="7"/>
      <c r="D3" s="7"/>
      <c r="E3" s="7"/>
      <c r="F3" s="7"/>
      <c r="G3" s="7"/>
      <c r="H3" s="7"/>
      <c r="I3" s="7"/>
      <c r="J3" s="7"/>
      <c r="O3" s="82"/>
      <c r="P3" s="82"/>
      <c r="Q3" s="133" t="s">
        <v>2</v>
      </c>
    </row>
    <row r="4" ht="15.75" customHeight="1" spans="1:17">
      <c r="A4" s="33" t="s">
        <v>328</v>
      </c>
      <c r="B4" s="115" t="s">
        <v>329</v>
      </c>
      <c r="C4" s="115" t="s">
        <v>330</v>
      </c>
      <c r="D4" s="115" t="s">
        <v>331</v>
      </c>
      <c r="E4" s="115" t="s">
        <v>332</v>
      </c>
      <c r="F4" s="115" t="s">
        <v>333</v>
      </c>
      <c r="G4" s="116" t="s">
        <v>132</v>
      </c>
      <c r="H4" s="116"/>
      <c r="I4" s="116"/>
      <c r="J4" s="116"/>
      <c r="K4" s="125"/>
      <c r="L4" s="116"/>
      <c r="M4" s="116"/>
      <c r="N4" s="116"/>
      <c r="O4" s="126"/>
      <c r="P4" s="125"/>
      <c r="Q4" s="134"/>
    </row>
    <row r="5" ht="17.25" customHeight="1" spans="1:17">
      <c r="A5" s="36"/>
      <c r="B5" s="117"/>
      <c r="C5" s="117"/>
      <c r="D5" s="117"/>
      <c r="E5" s="117"/>
      <c r="F5" s="117"/>
      <c r="G5" s="117" t="s">
        <v>30</v>
      </c>
      <c r="H5" s="117" t="s">
        <v>33</v>
      </c>
      <c r="I5" s="117" t="s">
        <v>334</v>
      </c>
      <c r="J5" s="117" t="s">
        <v>335</v>
      </c>
      <c r="K5" s="127" t="s">
        <v>336</v>
      </c>
      <c r="L5" s="128" t="s">
        <v>337</v>
      </c>
      <c r="M5" s="128"/>
      <c r="N5" s="128"/>
      <c r="O5" s="129"/>
      <c r="P5" s="130"/>
      <c r="Q5" s="118"/>
    </row>
    <row r="6" ht="54" customHeight="1" spans="1:17">
      <c r="A6" s="39"/>
      <c r="B6" s="118"/>
      <c r="C6" s="118"/>
      <c r="D6" s="118"/>
      <c r="E6" s="118"/>
      <c r="F6" s="118"/>
      <c r="G6" s="118"/>
      <c r="H6" s="118" t="s">
        <v>32</v>
      </c>
      <c r="I6" s="118"/>
      <c r="J6" s="118"/>
      <c r="K6" s="131"/>
      <c r="L6" s="118" t="s">
        <v>32</v>
      </c>
      <c r="M6" s="118" t="s">
        <v>39</v>
      </c>
      <c r="N6" s="118" t="s">
        <v>139</v>
      </c>
      <c r="O6" s="132" t="s">
        <v>41</v>
      </c>
      <c r="P6" s="131" t="s">
        <v>42</v>
      </c>
      <c r="Q6" s="118" t="s">
        <v>43</v>
      </c>
    </row>
    <row r="7" ht="15" customHeight="1" spans="1:17">
      <c r="A7" s="40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98" t="s">
        <v>64</v>
      </c>
      <c r="B8" s="99"/>
      <c r="C8" s="99"/>
      <c r="D8" s="99"/>
      <c r="E8" s="121"/>
      <c r="F8" s="122">
        <v>11500</v>
      </c>
      <c r="G8" s="44">
        <v>26600</v>
      </c>
      <c r="H8" s="44">
        <v>26600</v>
      </c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8" t="str">
        <f>"      "&amp;"公共图书馆免费开放地方配套补助经费"</f>
        <v>      公共图书馆免费开放地方配套补助经费</v>
      </c>
      <c r="B9" s="99" t="s">
        <v>338</v>
      </c>
      <c r="C9" s="99" t="str">
        <f>"C23090000"&amp;"  "&amp;"印刷和出版服务"</f>
        <v>C23090000  印刷和出版服务</v>
      </c>
      <c r="D9" s="123" t="s">
        <v>339</v>
      </c>
      <c r="E9" s="124">
        <v>1</v>
      </c>
      <c r="F9" s="24">
        <v>11500</v>
      </c>
      <c r="G9" s="44">
        <v>11500</v>
      </c>
      <c r="H9" s="44">
        <v>11500</v>
      </c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8" t="str">
        <f>"      "&amp;"公车购置及运维费"</f>
        <v>      公车购置及运维费</v>
      </c>
      <c r="B10" s="99" t="s">
        <v>340</v>
      </c>
      <c r="C10" s="99" t="str">
        <f>"C23120000"&amp;"  "&amp;"维修和保养服务"</f>
        <v>C23120000  维修和保养服务</v>
      </c>
      <c r="D10" s="123" t="s">
        <v>339</v>
      </c>
      <c r="E10" s="124">
        <v>1</v>
      </c>
      <c r="F10" s="24"/>
      <c r="G10" s="44">
        <v>2000</v>
      </c>
      <c r="H10" s="44">
        <v>2000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1" customHeight="1" spans="1:17">
      <c r="A11" s="98" t="str">
        <f>"      "&amp;"公车购置及运维费"</f>
        <v>      公车购置及运维费</v>
      </c>
      <c r="B11" s="99" t="s">
        <v>340</v>
      </c>
      <c r="C11" s="99" t="str">
        <f>"C23120000"&amp;"  "&amp;"维修和保养服务"</f>
        <v>C23120000  维修和保养服务</v>
      </c>
      <c r="D11" s="123" t="s">
        <v>339</v>
      </c>
      <c r="E11" s="124">
        <v>1</v>
      </c>
      <c r="F11" s="24"/>
      <c r="G11" s="44">
        <v>8600</v>
      </c>
      <c r="H11" s="44">
        <v>8600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1" customHeight="1" spans="1:17">
      <c r="A12" s="98" t="str">
        <f>"      "&amp;"公车购置及运维费"</f>
        <v>      公车购置及运维费</v>
      </c>
      <c r="B12" s="99" t="s">
        <v>341</v>
      </c>
      <c r="C12" s="99" t="str">
        <f>"C18040000"&amp;"  "&amp;"保险服务"</f>
        <v>C18040000  保险服务</v>
      </c>
      <c r="D12" s="123" t="s">
        <v>339</v>
      </c>
      <c r="E12" s="124">
        <v>1</v>
      </c>
      <c r="F12" s="24"/>
      <c r="G12" s="44">
        <v>2500</v>
      </c>
      <c r="H12" s="44">
        <v>2500</v>
      </c>
      <c r="I12" s="44"/>
      <c r="J12" s="44"/>
      <c r="K12" s="44"/>
      <c r="L12" s="44"/>
      <c r="M12" s="44"/>
      <c r="N12" s="44"/>
      <c r="O12" s="44"/>
      <c r="P12" s="44"/>
      <c r="Q12" s="44"/>
    </row>
    <row r="13" ht="21" customHeight="1" spans="1:17">
      <c r="A13" s="98" t="str">
        <f>"      "&amp;"公车购置及运维费"</f>
        <v>      公车购置及运维费</v>
      </c>
      <c r="B13" s="99" t="s">
        <v>340</v>
      </c>
      <c r="C13" s="99" t="str">
        <f>"C23120000"&amp;"  "&amp;"维修和保养服务"</f>
        <v>C23120000  维修和保养服务</v>
      </c>
      <c r="D13" s="123" t="s">
        <v>339</v>
      </c>
      <c r="E13" s="124">
        <v>1</v>
      </c>
      <c r="F13" s="24"/>
      <c r="G13" s="44">
        <v>2000</v>
      </c>
      <c r="H13" s="44">
        <v>2000</v>
      </c>
      <c r="I13" s="44"/>
      <c r="J13" s="44"/>
      <c r="K13" s="44"/>
      <c r="L13" s="44"/>
      <c r="M13" s="44"/>
      <c r="N13" s="44"/>
      <c r="O13" s="44"/>
      <c r="P13" s="44"/>
      <c r="Q13" s="44"/>
    </row>
    <row r="14" ht="21" customHeight="1" spans="1:17">
      <c r="A14" s="100" t="s">
        <v>271</v>
      </c>
      <c r="B14" s="101"/>
      <c r="C14" s="101"/>
      <c r="D14" s="101"/>
      <c r="E14" s="121"/>
      <c r="F14" s="122">
        <v>11500</v>
      </c>
      <c r="G14" s="44">
        <v>26600</v>
      </c>
      <c r="H14" s="44">
        <v>26600</v>
      </c>
      <c r="I14" s="44"/>
      <c r="J14" s="44"/>
      <c r="K14" s="44"/>
      <c r="L14" s="44"/>
      <c r="M14" s="44"/>
      <c r="N14" s="44"/>
      <c r="O14" s="44"/>
      <c r="P14" s="44"/>
      <c r="Q14" s="44"/>
    </row>
  </sheetData>
  <mergeCells count="17">
    <mergeCell ref="A1:Q1"/>
    <mergeCell ref="A2:Q2"/>
    <mergeCell ref="A3:E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D11" sqref="D11"/>
    </sheetView>
  </sheetViews>
  <sheetFormatPr defaultColWidth="9.14159292035398" defaultRowHeight="14.25" customHeight="1"/>
  <cols>
    <col min="1" max="1" width="31.4247787610619" customWidth="1"/>
    <col min="2" max="2" width="21.7079646017699" customWidth="1"/>
    <col min="3" max="3" width="26.7079646017699" customWidth="1"/>
    <col min="4" max="14" width="16.6017699115044" customWidth="1"/>
  </cols>
  <sheetData>
    <row r="1" ht="13.5" customHeight="1" spans="1:14">
      <c r="A1" s="83" t="s">
        <v>342</v>
      </c>
      <c r="B1" s="83"/>
      <c r="C1" s="83"/>
      <c r="D1" s="83"/>
      <c r="E1" s="83"/>
      <c r="F1" s="83"/>
      <c r="G1" s="83"/>
      <c r="H1" s="84"/>
      <c r="I1" s="83"/>
      <c r="J1" s="83"/>
      <c r="K1" s="83"/>
      <c r="L1" s="103"/>
      <c r="M1" s="84"/>
      <c r="N1" s="104"/>
    </row>
    <row r="2" ht="27.75" customHeight="1" spans="1:14">
      <c r="A2" s="72" t="s">
        <v>343</v>
      </c>
      <c r="B2" s="85"/>
      <c r="C2" s="85"/>
      <c r="D2" s="85"/>
      <c r="E2" s="85"/>
      <c r="F2" s="85"/>
      <c r="G2" s="85"/>
      <c r="H2" s="86"/>
      <c r="I2" s="85"/>
      <c r="J2" s="85"/>
      <c r="K2" s="85"/>
      <c r="L2" s="105"/>
      <c r="M2" s="86"/>
      <c r="N2" s="85"/>
    </row>
    <row r="3" ht="18.75" customHeight="1" spans="1:14">
      <c r="A3" s="73" t="str">
        <f>"单位名称："&amp;"玉溪市图书馆"</f>
        <v>单位名称：玉溪市图书馆</v>
      </c>
      <c r="B3" s="74"/>
      <c r="C3" s="74"/>
      <c r="D3" s="74"/>
      <c r="E3" s="74"/>
      <c r="F3" s="74"/>
      <c r="G3" s="74"/>
      <c r="H3" s="87"/>
      <c r="I3" s="76"/>
      <c r="J3" s="76"/>
      <c r="K3" s="76"/>
      <c r="L3" s="82"/>
      <c r="M3" s="106"/>
      <c r="N3" s="107" t="s">
        <v>2</v>
      </c>
    </row>
    <row r="4" ht="15.75" customHeight="1" spans="1:14">
      <c r="A4" s="88" t="s">
        <v>328</v>
      </c>
      <c r="B4" s="89" t="s">
        <v>344</v>
      </c>
      <c r="C4" s="89" t="s">
        <v>345</v>
      </c>
      <c r="D4" s="90" t="s">
        <v>132</v>
      </c>
      <c r="E4" s="90"/>
      <c r="F4" s="90"/>
      <c r="G4" s="90"/>
      <c r="H4" s="91"/>
      <c r="I4" s="90"/>
      <c r="J4" s="90"/>
      <c r="K4" s="90"/>
      <c r="L4" s="108"/>
      <c r="M4" s="91"/>
      <c r="N4" s="109"/>
    </row>
    <row r="5" ht="17.25" customHeight="1" spans="1:14">
      <c r="A5" s="92"/>
      <c r="B5" s="93"/>
      <c r="C5" s="93"/>
      <c r="D5" s="93" t="s">
        <v>30</v>
      </c>
      <c r="E5" s="93" t="s">
        <v>33</v>
      </c>
      <c r="F5" s="93" t="s">
        <v>334</v>
      </c>
      <c r="G5" s="93" t="s">
        <v>335</v>
      </c>
      <c r="H5" s="94" t="s">
        <v>336</v>
      </c>
      <c r="I5" s="110" t="s">
        <v>337</v>
      </c>
      <c r="J5" s="110"/>
      <c r="K5" s="110"/>
      <c r="L5" s="111"/>
      <c r="M5" s="112"/>
      <c r="N5" s="96"/>
    </row>
    <row r="6" ht="54" customHeight="1" spans="1:14">
      <c r="A6" s="95"/>
      <c r="B6" s="96"/>
      <c r="C6" s="96"/>
      <c r="D6" s="96"/>
      <c r="E6" s="96"/>
      <c r="F6" s="96"/>
      <c r="G6" s="96"/>
      <c r="H6" s="97"/>
      <c r="I6" s="96" t="s">
        <v>32</v>
      </c>
      <c r="J6" s="96" t="s">
        <v>39</v>
      </c>
      <c r="K6" s="96" t="s">
        <v>139</v>
      </c>
      <c r="L6" s="113" t="s">
        <v>41</v>
      </c>
      <c r="M6" s="97" t="s">
        <v>42</v>
      </c>
      <c r="N6" s="96" t="s">
        <v>43</v>
      </c>
    </row>
    <row r="7" ht="15" customHeight="1" spans="1:14">
      <c r="A7" s="95">
        <v>1</v>
      </c>
      <c r="B7" s="96">
        <v>2</v>
      </c>
      <c r="C7" s="96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</row>
    <row r="8" ht="21" customHeight="1" spans="1:14">
      <c r="A8" s="98"/>
      <c r="B8" s="99"/>
      <c r="C8" s="99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8"/>
      <c r="B9" s="99"/>
      <c r="C9" s="99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100" t="s">
        <v>271</v>
      </c>
      <c r="B10" s="101"/>
      <c r="C10" s="102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ht="18" customHeight="1" spans="1:4">
      <c r="A11" s="71" t="s">
        <v>346</v>
      </c>
      <c r="D11" s="71"/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topLeftCell="G1" workbookViewId="0">
      <selection activeCell="A4" sqref="A4:N9"/>
    </sheetView>
  </sheetViews>
  <sheetFormatPr defaultColWidth="9.14159292035398" defaultRowHeight="14.25" customHeight="1"/>
  <cols>
    <col min="1" max="1" width="76.2743362831858" customWidth="1"/>
    <col min="2" max="13" width="17.1769911504425" customWidth="1"/>
    <col min="14" max="14" width="17.0353982300885" customWidth="1"/>
  </cols>
  <sheetData>
    <row r="1" ht="13.5" customHeight="1" spans="1:14">
      <c r="A1" s="29" t="s">
        <v>347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2" t="s">
        <v>348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3" t="str">
        <f>"单位名称："&amp;"玉溪市图书馆"</f>
        <v>单位名称：玉溪市图书馆</v>
      </c>
      <c r="B3" s="74"/>
      <c r="C3" s="74"/>
      <c r="D3" s="75"/>
      <c r="E3" s="76"/>
      <c r="F3" s="76"/>
      <c r="G3" s="76"/>
      <c r="H3" s="76"/>
      <c r="I3" s="76"/>
      <c r="N3" s="82" t="s">
        <v>2</v>
      </c>
    </row>
    <row r="4" ht="19.5" customHeight="1" spans="1:14">
      <c r="A4" s="77" t="s">
        <v>349</v>
      </c>
      <c r="B4" s="77" t="s">
        <v>132</v>
      </c>
      <c r="C4" s="77"/>
      <c r="D4" s="77"/>
      <c r="E4" s="77" t="s">
        <v>350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77"/>
      <c r="B5" s="77" t="s">
        <v>30</v>
      </c>
      <c r="C5" s="78" t="s">
        <v>33</v>
      </c>
      <c r="D5" s="78" t="s">
        <v>351</v>
      </c>
      <c r="E5" s="77" t="s">
        <v>352</v>
      </c>
      <c r="F5" s="77" t="s">
        <v>353</v>
      </c>
      <c r="G5" s="77" t="s">
        <v>354</v>
      </c>
      <c r="H5" s="77" t="s">
        <v>355</v>
      </c>
      <c r="I5" s="77" t="s">
        <v>356</v>
      </c>
      <c r="J5" s="77" t="s">
        <v>357</v>
      </c>
      <c r="K5" s="77" t="s">
        <v>358</v>
      </c>
      <c r="L5" s="77" t="s">
        <v>359</v>
      </c>
      <c r="M5" s="77" t="s">
        <v>360</v>
      </c>
      <c r="N5" s="77" t="s">
        <v>361</v>
      </c>
    </row>
    <row r="6" ht="19.5" customHeight="1" spans="1:14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</row>
    <row r="7" ht="20.25" customHeight="1" spans="1:14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ht="20.25" customHeight="1" spans="1:14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ht="20.25" customHeight="1" spans="1:14">
      <c r="A9" s="81" t="s">
        <v>30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ht="20" customHeight="1" spans="1:1">
      <c r="A10" s="71" t="s">
        <v>362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59292035398" defaultRowHeight="12" customHeight="1" outlineLevelRow="7"/>
  <cols>
    <col min="1" max="1" width="34.283185840708" customWidth="1"/>
    <col min="2" max="2" width="29" customWidth="1"/>
    <col min="3" max="3" width="17.1769911504425" customWidth="1"/>
    <col min="4" max="4" width="21.0353982300885" customWidth="1"/>
    <col min="5" max="5" width="23.5752212389381" customWidth="1"/>
    <col min="6" max="6" width="11.283185840708" customWidth="1"/>
    <col min="7" max="7" width="10.3185840707965" customWidth="1"/>
    <col min="8" max="8" width="9.31858407079646" customWidth="1"/>
    <col min="9" max="9" width="13.4247787610619" customWidth="1"/>
    <col min="10" max="10" width="27.4513274336283" customWidth="1"/>
  </cols>
  <sheetData>
    <row r="1" customHeight="1" spans="1:10">
      <c r="A1" s="29" t="s">
        <v>363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364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"单位名称："&amp;"玉溪市图书馆"</f>
        <v>单位名称：玉溪市图书馆</v>
      </c>
    </row>
    <row r="4" ht="14.25" customHeight="1" spans="1:10">
      <c r="A4" s="66" t="s">
        <v>274</v>
      </c>
      <c r="B4" s="66" t="s">
        <v>275</v>
      </c>
      <c r="C4" s="66" t="s">
        <v>276</v>
      </c>
      <c r="D4" s="66" t="s">
        <v>277</v>
      </c>
      <c r="E4" s="66" t="s">
        <v>278</v>
      </c>
      <c r="F4" s="53" t="s">
        <v>279</v>
      </c>
      <c r="G4" s="66" t="s">
        <v>280</v>
      </c>
      <c r="H4" s="53" t="s">
        <v>281</v>
      </c>
      <c r="I4" s="53" t="s">
        <v>282</v>
      </c>
      <c r="J4" s="66" t="s">
        <v>283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  <row r="8" ht="18" customHeight="1" spans="1:1">
      <c r="A8" s="71" t="s">
        <v>362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A1" sqref="A1:H1"/>
    </sheetView>
  </sheetViews>
  <sheetFormatPr defaultColWidth="8.84955752212389" defaultRowHeight="15" customHeight="1" outlineLevelCol="7"/>
  <cols>
    <col min="1" max="1" width="36.0353982300885" customWidth="1"/>
    <col min="2" max="2" width="19.7433628318584" customWidth="1"/>
    <col min="3" max="3" width="33.3185840707965" customWidth="1"/>
    <col min="4" max="4" width="34.7433628318584" customWidth="1"/>
    <col min="5" max="6" width="8.98230088495575" customWidth="1"/>
    <col min="7" max="8" width="15.1327433628319" customWidth="1"/>
  </cols>
  <sheetData>
    <row r="1" ht="18.75" customHeight="1" spans="1:8">
      <c r="A1" s="54" t="s">
        <v>365</v>
      </c>
      <c r="B1" s="54"/>
      <c r="C1" s="54"/>
      <c r="D1" s="54"/>
      <c r="E1" s="54"/>
      <c r="F1" s="54"/>
      <c r="G1" s="54"/>
      <c r="H1" s="54" t="s">
        <v>365</v>
      </c>
    </row>
    <row r="2" ht="28.5" customHeight="1" spans="1:8">
      <c r="A2" s="55" t="s">
        <v>366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"单位名称："&amp;"玉溪市图书馆"</f>
        <v>单位名称：玉溪市图书馆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125</v>
      </c>
      <c r="B4" s="57" t="s">
        <v>367</v>
      </c>
      <c r="C4" s="57" t="s">
        <v>368</v>
      </c>
      <c r="D4" s="57" t="s">
        <v>369</v>
      </c>
      <c r="E4" s="57" t="s">
        <v>370</v>
      </c>
      <c r="F4" s="57" t="s">
        <v>371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332</v>
      </c>
      <c r="G5" s="57" t="s">
        <v>372</v>
      </c>
      <c r="H5" s="57" t="s">
        <v>373</v>
      </c>
    </row>
    <row r="6" ht="18.75" customHeight="1" spans="1:8">
      <c r="A6" s="58" t="s">
        <v>44</v>
      </c>
      <c r="B6" s="58" t="s">
        <v>45</v>
      </c>
      <c r="C6" s="58" t="s">
        <v>46</v>
      </c>
      <c r="D6" s="58" t="s">
        <v>47</v>
      </c>
      <c r="E6" s="58" t="s">
        <v>48</v>
      </c>
      <c r="F6" s="58" t="s">
        <v>49</v>
      </c>
      <c r="G6" s="58" t="s">
        <v>50</v>
      </c>
      <c r="H6" s="58" t="s">
        <v>51</v>
      </c>
    </row>
    <row r="7" ht="18" customHeight="1" spans="1:8">
      <c r="A7" s="59" t="s">
        <v>64</v>
      </c>
      <c r="B7" s="59" t="s">
        <v>374</v>
      </c>
      <c r="C7" s="59" t="s">
        <v>375</v>
      </c>
      <c r="D7" s="59" t="s">
        <v>376</v>
      </c>
      <c r="E7" s="60" t="s">
        <v>377</v>
      </c>
      <c r="F7" s="61">
        <v>1</v>
      </c>
      <c r="G7" s="62">
        <v>20000</v>
      </c>
      <c r="H7" s="62">
        <v>20000</v>
      </c>
    </row>
    <row r="8" ht="18" customHeight="1" spans="1:8">
      <c r="A8" s="59" t="s">
        <v>64</v>
      </c>
      <c r="B8" s="59" t="s">
        <v>378</v>
      </c>
      <c r="C8" s="59" t="s">
        <v>379</v>
      </c>
      <c r="D8" s="59" t="s">
        <v>380</v>
      </c>
      <c r="E8" s="60" t="s">
        <v>381</v>
      </c>
      <c r="F8" s="61">
        <v>1000</v>
      </c>
      <c r="G8" s="62">
        <v>150</v>
      </c>
      <c r="H8" s="62">
        <v>150000</v>
      </c>
    </row>
    <row r="9" ht="18" customHeight="1" spans="1:8">
      <c r="A9" s="59" t="s">
        <v>64</v>
      </c>
      <c r="B9" s="59" t="s">
        <v>378</v>
      </c>
      <c r="C9" s="59" t="s">
        <v>382</v>
      </c>
      <c r="D9" s="59" t="s">
        <v>383</v>
      </c>
      <c r="E9" s="60" t="s">
        <v>384</v>
      </c>
      <c r="F9" s="61">
        <v>16250</v>
      </c>
      <c r="G9" s="62">
        <v>40</v>
      </c>
      <c r="H9" s="62">
        <v>650000</v>
      </c>
    </row>
    <row r="10" ht="18" customHeight="1" spans="1:8">
      <c r="A10" s="60" t="s">
        <v>30</v>
      </c>
      <c r="B10" s="60"/>
      <c r="C10" s="60"/>
      <c r="D10" s="60"/>
      <c r="E10" s="60"/>
      <c r="F10" s="61">
        <v>17251</v>
      </c>
      <c r="G10" s="62"/>
      <c r="H10" s="62">
        <v>820000</v>
      </c>
    </row>
  </sheetData>
  <mergeCells count="10">
    <mergeCell ref="A1:H1"/>
    <mergeCell ref="A2:H2"/>
    <mergeCell ref="A3:H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20" sqref="C20"/>
    </sheetView>
  </sheetViews>
  <sheetFormatPr defaultColWidth="9.14159292035398" defaultRowHeight="14.25" customHeight="1"/>
  <cols>
    <col min="1" max="1" width="16.3185840707965" customWidth="1"/>
    <col min="2" max="2" width="29.0353982300885" customWidth="1"/>
    <col min="3" max="3" width="23.8495575221239" customWidth="1"/>
    <col min="4" max="7" width="19.6017699115044" customWidth="1"/>
    <col min="8" max="8" width="15.4247787610619" customWidth="1"/>
    <col min="9" max="11" width="19.6017699115044" customWidth="1"/>
  </cols>
  <sheetData>
    <row r="1" ht="13.5" customHeight="1" spans="1:11">
      <c r="A1" s="29" t="s">
        <v>385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386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"单位名称："&amp;"玉溪市图书馆"</f>
        <v>单位名称：玉溪市图书馆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237</v>
      </c>
      <c r="B4" s="32" t="s">
        <v>127</v>
      </c>
      <c r="C4" s="32" t="s">
        <v>238</v>
      </c>
      <c r="D4" s="33" t="s">
        <v>128</v>
      </c>
      <c r="E4" s="33" t="s">
        <v>129</v>
      </c>
      <c r="F4" s="33" t="s">
        <v>130</v>
      </c>
      <c r="G4" s="33" t="s">
        <v>131</v>
      </c>
      <c r="H4" s="34" t="s">
        <v>30</v>
      </c>
      <c r="I4" s="50" t="s">
        <v>387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271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customHeight="1" spans="1:1">
      <c r="A11" t="s">
        <v>388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A1" sqref="A1:G1"/>
    </sheetView>
  </sheetViews>
  <sheetFormatPr defaultColWidth="9.14159292035398" defaultRowHeight="14.25" customHeight="1" outlineLevelCol="6"/>
  <cols>
    <col min="1" max="1" width="37.7433628318584" customWidth="1"/>
    <col min="2" max="2" width="15.5663716814159" customWidth="1"/>
    <col min="3" max="3" width="57.4159292035398" customWidth="1"/>
    <col min="4" max="4" width="9.69911504424779" customWidth="1"/>
    <col min="5" max="7" width="19.8407079646018" customWidth="1"/>
  </cols>
  <sheetData>
    <row r="1" ht="13.5" customHeight="1" spans="1:7">
      <c r="A1" s="1" t="s">
        <v>389</v>
      </c>
      <c r="B1" s="1"/>
      <c r="C1" s="1"/>
      <c r="D1" s="2"/>
      <c r="E1" s="1"/>
      <c r="F1" s="1"/>
      <c r="G1" s="3"/>
    </row>
    <row r="2" ht="27.75" customHeight="1" spans="1:7">
      <c r="A2" s="4" t="s">
        <v>390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"单位名称："&amp;"玉溪市图书馆"</f>
        <v>单位名称：玉溪市图书馆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238</v>
      </c>
      <c r="B4" s="9" t="s">
        <v>237</v>
      </c>
      <c r="C4" s="9" t="s">
        <v>127</v>
      </c>
      <c r="D4" s="10" t="s">
        <v>391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392</v>
      </c>
      <c r="F5" s="10" t="s">
        <v>393</v>
      </c>
      <c r="G5" s="10" t="s">
        <v>394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100000</v>
      </c>
      <c r="F8" s="24">
        <v>100000</v>
      </c>
      <c r="G8" s="24"/>
    </row>
    <row r="9" ht="21" customHeight="1" spans="1:7">
      <c r="A9" s="21"/>
      <c r="B9" s="21" t="s">
        <v>395</v>
      </c>
      <c r="C9" s="21" t="s">
        <v>242</v>
      </c>
      <c r="D9" s="25" t="s">
        <v>396</v>
      </c>
      <c r="E9" s="24">
        <v>100000</v>
      </c>
      <c r="F9" s="24">
        <v>100000</v>
      </c>
      <c r="G9" s="24"/>
    </row>
    <row r="10" ht="21" customHeight="1" spans="1:7">
      <c r="A10" s="26" t="s">
        <v>30</v>
      </c>
      <c r="B10" s="27" t="s">
        <v>397</v>
      </c>
      <c r="C10" s="27"/>
      <c r="D10" s="28"/>
      <c r="E10" s="24">
        <v>100000</v>
      </c>
      <c r="F10" s="24">
        <v>100000</v>
      </c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topLeftCell="L1" workbookViewId="0">
      <selection activeCell="O20" sqref="O20"/>
    </sheetView>
  </sheetViews>
  <sheetFormatPr defaultColWidth="8.84955752212389" defaultRowHeight="15" customHeight="1"/>
  <cols>
    <col min="1" max="1" width="17.8407079646018" customWidth="1"/>
    <col min="2" max="2" width="53.1327433628319" customWidth="1"/>
    <col min="3" max="3" width="16.283185840708" customWidth="1"/>
    <col min="4" max="4" width="16.4159292035398" customWidth="1"/>
    <col min="5" max="6" width="16.283185840708" customWidth="1"/>
    <col min="7" max="11" width="16.4159292035398" customWidth="1"/>
    <col min="12" max="18" width="16.283185840708" customWidth="1"/>
    <col min="19" max="19" width="16.4159292035398" customWidth="1"/>
  </cols>
  <sheetData>
    <row r="1" customHeight="1" spans="1:19">
      <c r="A1" s="191" t="s">
        <v>26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</row>
    <row r="2" ht="28.5" customHeight="1" spans="1:19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ht="20.25" customHeight="1" spans="1:19">
      <c r="A3" s="182" t="str">
        <f>"单位名称："&amp;"玉溪市图书馆"</f>
        <v>单位名称：玉溪市图书馆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3"/>
      <c r="M3" s="183"/>
      <c r="N3" s="183"/>
      <c r="O3" s="183"/>
      <c r="P3" s="183"/>
      <c r="Q3" s="183"/>
      <c r="R3" s="183"/>
      <c r="S3" s="183" t="s">
        <v>2</v>
      </c>
    </row>
    <row r="4" ht="27" customHeight="1" spans="1:19">
      <c r="A4" s="156" t="s">
        <v>28</v>
      </c>
      <c r="B4" s="156" t="s">
        <v>29</v>
      </c>
      <c r="C4" s="156" t="s">
        <v>30</v>
      </c>
      <c r="D4" s="156" t="s">
        <v>31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 t="s">
        <v>20</v>
      </c>
      <c r="P4" s="156"/>
      <c r="Q4" s="156"/>
      <c r="R4" s="156"/>
      <c r="S4" s="156"/>
    </row>
    <row r="5" ht="27" customHeight="1" spans="1:19">
      <c r="A5" s="157"/>
      <c r="B5" s="157"/>
      <c r="C5" s="157"/>
      <c r="D5" s="157" t="s">
        <v>32</v>
      </c>
      <c r="E5" s="157" t="s">
        <v>33</v>
      </c>
      <c r="F5" s="157" t="s">
        <v>34</v>
      </c>
      <c r="G5" s="157" t="s">
        <v>35</v>
      </c>
      <c r="H5" s="157" t="s">
        <v>36</v>
      </c>
      <c r="I5" s="157" t="s">
        <v>37</v>
      </c>
      <c r="J5" s="157"/>
      <c r="K5" s="157"/>
      <c r="L5" s="157"/>
      <c r="M5" s="157"/>
      <c r="N5" s="157"/>
      <c r="O5" s="157" t="s">
        <v>32</v>
      </c>
      <c r="P5" s="157" t="s">
        <v>33</v>
      </c>
      <c r="Q5" s="157" t="s">
        <v>34</v>
      </c>
      <c r="R5" s="157" t="s">
        <v>35</v>
      </c>
      <c r="S5" s="157" t="s">
        <v>38</v>
      </c>
    </row>
    <row r="6" ht="27" customHeight="1" spans="1:19">
      <c r="A6" s="157"/>
      <c r="B6" s="157"/>
      <c r="C6" s="157"/>
      <c r="D6" s="157"/>
      <c r="E6" s="157"/>
      <c r="F6" s="157"/>
      <c r="G6" s="157"/>
      <c r="H6" s="157"/>
      <c r="I6" s="157" t="s">
        <v>32</v>
      </c>
      <c r="J6" s="157" t="s">
        <v>39</v>
      </c>
      <c r="K6" s="157" t="s">
        <v>40</v>
      </c>
      <c r="L6" s="157" t="s">
        <v>41</v>
      </c>
      <c r="M6" s="157" t="s">
        <v>42</v>
      </c>
      <c r="N6" s="157" t="s">
        <v>43</v>
      </c>
      <c r="O6" s="157"/>
      <c r="P6" s="157"/>
      <c r="Q6" s="157"/>
      <c r="R6" s="157"/>
      <c r="S6" s="157"/>
    </row>
    <row r="7" ht="20.25" customHeight="1" spans="1:19">
      <c r="A7" s="192" t="s">
        <v>44</v>
      </c>
      <c r="B7" s="192" t="s">
        <v>45</v>
      </c>
      <c r="C7" s="192" t="s">
        <v>46</v>
      </c>
      <c r="D7" s="192" t="s">
        <v>47</v>
      </c>
      <c r="E7" s="192" t="s">
        <v>48</v>
      </c>
      <c r="F7" s="192" t="s">
        <v>49</v>
      </c>
      <c r="G7" s="192" t="s">
        <v>50</v>
      </c>
      <c r="H7" s="192" t="s">
        <v>51</v>
      </c>
      <c r="I7" s="192" t="s">
        <v>52</v>
      </c>
      <c r="J7" s="192" t="s">
        <v>53</v>
      </c>
      <c r="K7" s="192" t="s">
        <v>54</v>
      </c>
      <c r="L7" s="192" t="s">
        <v>55</v>
      </c>
      <c r="M7" s="192" t="s">
        <v>56</v>
      </c>
      <c r="N7" s="192" t="s">
        <v>57</v>
      </c>
      <c r="O7" s="192" t="s">
        <v>58</v>
      </c>
      <c r="P7" s="192" t="s">
        <v>59</v>
      </c>
      <c r="Q7" s="192" t="s">
        <v>60</v>
      </c>
      <c r="R7" s="192" t="s">
        <v>61</v>
      </c>
      <c r="S7" s="192" t="s">
        <v>62</v>
      </c>
    </row>
    <row r="8" ht="20.25" customHeight="1" spans="1:19">
      <c r="A8" s="163" t="s">
        <v>63</v>
      </c>
      <c r="B8" s="163" t="s">
        <v>64</v>
      </c>
      <c r="C8" s="164">
        <v>10165066.26</v>
      </c>
      <c r="D8" s="164">
        <v>8071104.34</v>
      </c>
      <c r="E8" s="62">
        <v>8071104.34</v>
      </c>
      <c r="F8" s="62"/>
      <c r="G8" s="62"/>
      <c r="H8" s="62"/>
      <c r="I8" s="62"/>
      <c r="J8" s="62"/>
      <c r="K8" s="62"/>
      <c r="L8" s="62"/>
      <c r="M8" s="62"/>
      <c r="N8" s="62"/>
      <c r="O8" s="164">
        <v>2093961.92</v>
      </c>
      <c r="P8" s="164">
        <v>2093961.92</v>
      </c>
      <c r="Q8" s="164"/>
      <c r="R8" s="164"/>
      <c r="S8" s="164"/>
    </row>
    <row r="9" ht="20.25" customHeight="1" spans="1:19">
      <c r="A9" s="160" t="s">
        <v>30</v>
      </c>
      <c r="B9" s="163"/>
      <c r="C9" s="164">
        <v>10165066.26</v>
      </c>
      <c r="D9" s="164">
        <v>8071104.34</v>
      </c>
      <c r="E9" s="164">
        <v>8071104.34</v>
      </c>
      <c r="F9" s="164"/>
      <c r="G9" s="164"/>
      <c r="H9" s="164"/>
      <c r="I9" s="164"/>
      <c r="J9" s="164"/>
      <c r="K9" s="164"/>
      <c r="L9" s="164"/>
      <c r="M9" s="164"/>
      <c r="N9" s="164"/>
      <c r="O9" s="164">
        <v>2093961.92</v>
      </c>
      <c r="P9" s="164">
        <v>2093961.92</v>
      </c>
      <c r="Q9" s="164"/>
      <c r="R9" s="164"/>
      <c r="S9" s="164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topLeftCell="F1" workbookViewId="0">
      <selection activeCell="I16" sqref="I16"/>
    </sheetView>
  </sheetViews>
  <sheetFormatPr defaultColWidth="8.84955752212389" defaultRowHeight="15" customHeight="1"/>
  <cols>
    <col min="1" max="1" width="17.8407079646018" customWidth="1"/>
    <col min="2" max="2" width="53.1327433628319" customWidth="1"/>
    <col min="3" max="15" width="15.1327433628319" customWidth="1"/>
  </cols>
  <sheetData>
    <row r="1" customHeight="1" spans="1:15">
      <c r="A1" s="191" t="s">
        <v>65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ht="28.5" customHeight="1" spans="1:15">
      <c r="A2" s="55" t="s">
        <v>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ht="20.25" customHeight="1" spans="1:15">
      <c r="A3" s="182" t="str">
        <f>"单位名称："&amp;"玉溪市图书馆"</f>
        <v>单位名称：玉溪市图书馆</v>
      </c>
      <c r="B3" s="182"/>
      <c r="C3" s="182"/>
      <c r="D3" s="182"/>
      <c r="E3" s="182"/>
      <c r="F3" s="182"/>
      <c r="G3" s="182"/>
      <c r="H3" s="182"/>
      <c r="I3" s="182"/>
      <c r="J3" s="183"/>
      <c r="K3" s="183"/>
      <c r="L3" s="183"/>
      <c r="M3" s="183"/>
      <c r="N3" s="183"/>
      <c r="O3" s="183" t="s">
        <v>2</v>
      </c>
    </row>
    <row r="4" ht="27" customHeight="1" spans="1:15">
      <c r="A4" s="156" t="s">
        <v>67</v>
      </c>
      <c r="B4" s="156" t="s">
        <v>68</v>
      </c>
      <c r="C4" s="156" t="s">
        <v>30</v>
      </c>
      <c r="D4" s="156" t="s">
        <v>33</v>
      </c>
      <c r="E4" s="156"/>
      <c r="F4" s="156"/>
      <c r="G4" s="156" t="s">
        <v>34</v>
      </c>
      <c r="H4" s="156" t="s">
        <v>35</v>
      </c>
      <c r="I4" s="156" t="s">
        <v>69</v>
      </c>
      <c r="J4" s="156" t="s">
        <v>70</v>
      </c>
      <c r="K4" s="156"/>
      <c r="L4" s="156"/>
      <c r="M4" s="156"/>
      <c r="N4" s="156"/>
      <c r="O4" s="156"/>
    </row>
    <row r="5" ht="27" customHeight="1" spans="1:15">
      <c r="A5" s="157"/>
      <c r="B5" s="157"/>
      <c r="C5" s="157"/>
      <c r="D5" s="157" t="s">
        <v>32</v>
      </c>
      <c r="E5" s="157" t="s">
        <v>71</v>
      </c>
      <c r="F5" s="157" t="s">
        <v>72</v>
      </c>
      <c r="G5" s="157"/>
      <c r="H5" s="157"/>
      <c r="I5" s="157"/>
      <c r="J5" s="157" t="s">
        <v>32</v>
      </c>
      <c r="K5" s="157" t="s">
        <v>73</v>
      </c>
      <c r="L5" s="157" t="s">
        <v>74</v>
      </c>
      <c r="M5" s="157" t="s">
        <v>75</v>
      </c>
      <c r="N5" s="157" t="s">
        <v>76</v>
      </c>
      <c r="O5" s="157" t="s">
        <v>77</v>
      </c>
    </row>
    <row r="6" ht="20.25" customHeight="1" spans="1:15">
      <c r="A6" s="192" t="s">
        <v>44</v>
      </c>
      <c r="B6" s="192" t="s">
        <v>45</v>
      </c>
      <c r="C6" s="192" t="s">
        <v>46</v>
      </c>
      <c r="D6" s="192" t="s">
        <v>47</v>
      </c>
      <c r="E6" s="192" t="s">
        <v>48</v>
      </c>
      <c r="F6" s="192" t="s">
        <v>49</v>
      </c>
      <c r="G6" s="192" t="s">
        <v>50</v>
      </c>
      <c r="H6" s="192" t="s">
        <v>51</v>
      </c>
      <c r="I6" s="192" t="s">
        <v>52</v>
      </c>
      <c r="J6" s="192" t="s">
        <v>53</v>
      </c>
      <c r="K6" s="192" t="s">
        <v>54</v>
      </c>
      <c r="L6" s="192" t="s">
        <v>55</v>
      </c>
      <c r="M6" s="192" t="s">
        <v>56</v>
      </c>
      <c r="N6" s="192" t="s">
        <v>57</v>
      </c>
      <c r="O6" s="192" t="s">
        <v>58</v>
      </c>
    </row>
    <row r="7" ht="20.25" customHeight="1" spans="1:15">
      <c r="A7" s="163" t="s">
        <v>78</v>
      </c>
      <c r="B7" s="163" t="str">
        <f>"        "&amp;"文化旅游体育与传媒支出"</f>
        <v>        文化旅游体育与传媒支出</v>
      </c>
      <c r="C7" s="62">
        <v>7515272.68</v>
      </c>
      <c r="D7" s="62">
        <v>7515272.68</v>
      </c>
      <c r="E7" s="62">
        <v>5321310.76</v>
      </c>
      <c r="F7" s="62">
        <v>2193961.92</v>
      </c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93" t="s">
        <v>79</v>
      </c>
      <c r="B8" s="193" t="str">
        <f>"        "&amp;"文化和旅游"</f>
        <v>        文化和旅游</v>
      </c>
      <c r="C8" s="62">
        <v>7515272.68</v>
      </c>
      <c r="D8" s="62">
        <v>7515272.68</v>
      </c>
      <c r="E8" s="62">
        <v>5321310.76</v>
      </c>
      <c r="F8" s="62">
        <v>2193961.92</v>
      </c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94" t="s">
        <v>80</v>
      </c>
      <c r="B9" s="194" t="str">
        <f>"        "&amp;"图书馆"</f>
        <v>        图书馆</v>
      </c>
      <c r="C9" s="62">
        <v>5921310.76</v>
      </c>
      <c r="D9" s="62">
        <v>5921310.76</v>
      </c>
      <c r="E9" s="62">
        <v>5321310.76</v>
      </c>
      <c r="F9" s="62">
        <v>600000</v>
      </c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94" t="s">
        <v>81</v>
      </c>
      <c r="B10" s="194" t="str">
        <f>"        "&amp;"其他文化和旅游支出"</f>
        <v>        其他文化和旅游支出</v>
      </c>
      <c r="C10" s="62">
        <v>1593961.92</v>
      </c>
      <c r="D10" s="62">
        <v>1593961.92</v>
      </c>
      <c r="E10" s="62"/>
      <c r="F10" s="62">
        <v>1593961.92</v>
      </c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63" t="s">
        <v>82</v>
      </c>
      <c r="B11" s="163" t="str">
        <f>"        "&amp;"社会保障和就业支出"</f>
        <v>        社会保障和就业支出</v>
      </c>
      <c r="C11" s="62">
        <v>1508041.92</v>
      </c>
      <c r="D11" s="62">
        <v>1508041.92</v>
      </c>
      <c r="E11" s="62">
        <v>1508041.92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93" t="s">
        <v>83</v>
      </c>
      <c r="B12" s="193" t="str">
        <f>"        "&amp;"行政事业单位养老支出"</f>
        <v>        行政事业单位养老支出</v>
      </c>
      <c r="C12" s="62">
        <v>1485097.92</v>
      </c>
      <c r="D12" s="62">
        <v>1485097.92</v>
      </c>
      <c r="E12" s="62">
        <v>1485097.92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94" t="s">
        <v>84</v>
      </c>
      <c r="B13" s="194" t="str">
        <f>"        "&amp;"事业单位离退休"</f>
        <v>        事业单位离退休</v>
      </c>
      <c r="C13" s="62">
        <v>837000</v>
      </c>
      <c r="D13" s="62">
        <v>837000</v>
      </c>
      <c r="E13" s="62">
        <v>837000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94" t="s">
        <v>85</v>
      </c>
      <c r="B14" s="194" t="str">
        <f>"        "&amp;"机关事业单位基本养老保险缴费支出"</f>
        <v>        机关事业单位基本养老保险缴费支出</v>
      </c>
      <c r="C14" s="62">
        <v>498097.92</v>
      </c>
      <c r="D14" s="62">
        <v>498097.92</v>
      </c>
      <c r="E14" s="62">
        <v>498097.92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94" t="s">
        <v>86</v>
      </c>
      <c r="B15" s="194" t="str">
        <f>"        "&amp;"机关事业单位职业年金缴费支出"</f>
        <v>        机关事业单位职业年金缴费支出</v>
      </c>
      <c r="C15" s="62">
        <v>150000</v>
      </c>
      <c r="D15" s="62">
        <v>150000</v>
      </c>
      <c r="E15" s="62">
        <v>150000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93" t="s">
        <v>87</v>
      </c>
      <c r="B16" s="193" t="str">
        <f>"        "&amp;"抚恤"</f>
        <v>        抚恤</v>
      </c>
      <c r="C16" s="62">
        <v>22944</v>
      </c>
      <c r="D16" s="62">
        <v>22944</v>
      </c>
      <c r="E16" s="62">
        <v>22944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94" t="s">
        <v>88</v>
      </c>
      <c r="B17" s="194" t="str">
        <f>"        "&amp;"死亡抚恤"</f>
        <v>        死亡抚恤</v>
      </c>
      <c r="C17" s="62">
        <v>22944</v>
      </c>
      <c r="D17" s="62">
        <v>22944</v>
      </c>
      <c r="E17" s="62">
        <v>22944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63" t="s">
        <v>89</v>
      </c>
      <c r="B18" s="163" t="str">
        <f>"        "&amp;"卫生健康支出"</f>
        <v>        卫生健康支出</v>
      </c>
      <c r="C18" s="62">
        <v>584423.66</v>
      </c>
      <c r="D18" s="62">
        <v>584423.66</v>
      </c>
      <c r="E18" s="62">
        <v>584423.66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93" t="s">
        <v>90</v>
      </c>
      <c r="B19" s="193" t="str">
        <f>"        "&amp;"行政事业单位医疗"</f>
        <v>        行政事业单位医疗</v>
      </c>
      <c r="C19" s="62">
        <v>584423.66</v>
      </c>
      <c r="D19" s="62">
        <v>584423.66</v>
      </c>
      <c r="E19" s="62">
        <v>584423.66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94" t="s">
        <v>91</v>
      </c>
      <c r="B20" s="194" t="str">
        <f>"        "&amp;"行政单位医疗"</f>
        <v>        行政单位医疗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94" t="s">
        <v>92</v>
      </c>
      <c r="B21" s="194" t="str">
        <f>"        "&amp;"事业单位医疗"</f>
        <v>        事业单位医疗</v>
      </c>
      <c r="C21" s="62">
        <v>282388.3</v>
      </c>
      <c r="D21" s="62">
        <v>282388.3</v>
      </c>
      <c r="E21" s="62">
        <v>282388.3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94" t="s">
        <v>93</v>
      </c>
      <c r="B22" s="194" t="str">
        <f>"        "&amp;"公务员医疗补助"</f>
        <v>        公务员医疗补助</v>
      </c>
      <c r="C22" s="62">
        <v>267255.6</v>
      </c>
      <c r="D22" s="62">
        <v>267255.6</v>
      </c>
      <c r="E22" s="62">
        <v>267255.6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94" t="s">
        <v>94</v>
      </c>
      <c r="B23" s="194" t="str">
        <f>"        "&amp;"其他行政事业单位医疗支出"</f>
        <v>        其他行政事业单位医疗支出</v>
      </c>
      <c r="C23" s="62">
        <v>34779.76</v>
      </c>
      <c r="D23" s="62">
        <v>34779.76</v>
      </c>
      <c r="E23" s="62">
        <v>34779.76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63" t="s">
        <v>95</v>
      </c>
      <c r="B24" s="163" t="str">
        <f>"        "&amp;"住房保障支出"</f>
        <v>        住房保障支出</v>
      </c>
      <c r="C24" s="62">
        <v>557328</v>
      </c>
      <c r="D24" s="62">
        <v>557328</v>
      </c>
      <c r="E24" s="62">
        <v>557328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93" t="s">
        <v>96</v>
      </c>
      <c r="B25" s="193" t="str">
        <f>"        "&amp;"住房改革支出"</f>
        <v>        住房改革支出</v>
      </c>
      <c r="C25" s="62">
        <v>557328</v>
      </c>
      <c r="D25" s="62">
        <v>557328</v>
      </c>
      <c r="E25" s="62">
        <v>557328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ht="20.25" customHeight="1" spans="1:15">
      <c r="A26" s="194" t="s">
        <v>97</v>
      </c>
      <c r="B26" s="194" t="str">
        <f>"        "&amp;"住房公积金"</f>
        <v>        住房公积金</v>
      </c>
      <c r="C26" s="62">
        <v>525756</v>
      </c>
      <c r="D26" s="62">
        <v>525756</v>
      </c>
      <c r="E26" s="62">
        <v>525756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ht="20.25" customHeight="1" spans="1:15">
      <c r="A27" s="194" t="s">
        <v>98</v>
      </c>
      <c r="B27" s="194" t="str">
        <f>"        "&amp;"购房补贴"</f>
        <v>        购房补贴</v>
      </c>
      <c r="C27" s="62">
        <v>31572</v>
      </c>
      <c r="D27" s="62">
        <v>31572</v>
      </c>
      <c r="E27" s="62">
        <v>31572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ht="20.25" customHeight="1" spans="1:15">
      <c r="A28" s="160" t="s">
        <v>30</v>
      </c>
      <c r="B28" s="163"/>
      <c r="C28" s="164">
        <v>10165066.26</v>
      </c>
      <c r="D28" s="164">
        <v>10165066.26</v>
      </c>
      <c r="E28" s="164">
        <v>7971104.34</v>
      </c>
      <c r="F28" s="164">
        <v>2193961.92</v>
      </c>
      <c r="G28" s="164"/>
      <c r="H28" s="164"/>
      <c r="I28" s="164"/>
      <c r="J28" s="164"/>
      <c r="K28" s="164"/>
      <c r="L28" s="164"/>
      <c r="M28" s="164"/>
      <c r="N28" s="164"/>
      <c r="O28" s="164"/>
    </row>
  </sheetData>
  <mergeCells count="12">
    <mergeCell ref="A1:O1"/>
    <mergeCell ref="A2:O2"/>
    <mergeCell ref="A3:N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A3" sqref="A3:D3"/>
    </sheetView>
  </sheetViews>
  <sheetFormatPr defaultColWidth="8.84955752212389" defaultRowHeight="15" customHeight="1" outlineLevelCol="3"/>
  <cols>
    <col min="1" max="2" width="28.5752212389381" customWidth="1"/>
    <col min="3" max="3" width="35.6991150442478" customWidth="1"/>
    <col min="4" max="4" width="28.5752212389381" customWidth="1"/>
  </cols>
  <sheetData>
    <row r="1" ht="18.75" customHeight="1" spans="1:4">
      <c r="A1" s="54" t="s">
        <v>99</v>
      </c>
      <c r="B1" s="180"/>
      <c r="C1" s="180"/>
      <c r="D1" s="180"/>
    </row>
    <row r="2" ht="28.5" customHeight="1" spans="1:4">
      <c r="A2" s="181" t="s">
        <v>100</v>
      </c>
      <c r="B2" s="181"/>
      <c r="C2" s="181"/>
      <c r="D2" s="181"/>
    </row>
    <row r="3" ht="18.75" customHeight="1" spans="1:4">
      <c r="A3" s="182" t="str">
        <f>"单位名称："&amp;"玉溪市图书馆"</f>
        <v>单位名称：玉溪市图书馆</v>
      </c>
      <c r="B3" s="182"/>
      <c r="C3" s="182"/>
      <c r="D3" s="183" t="s">
        <v>2</v>
      </c>
    </row>
    <row r="4" ht="18.75" customHeight="1" spans="1:4">
      <c r="A4" s="184" t="s">
        <v>3</v>
      </c>
      <c r="B4" s="184"/>
      <c r="C4" s="184" t="s">
        <v>4</v>
      </c>
      <c r="D4" s="184"/>
    </row>
    <row r="5" ht="18.75" customHeight="1" spans="1:4">
      <c r="A5" s="57" t="s">
        <v>5</v>
      </c>
      <c r="B5" s="57" t="s">
        <v>6</v>
      </c>
      <c r="C5" s="57" t="s">
        <v>101</v>
      </c>
      <c r="D5" s="57" t="s">
        <v>6</v>
      </c>
    </row>
    <row r="6" ht="18.75" customHeight="1" spans="1:4">
      <c r="A6" s="185" t="s">
        <v>102</v>
      </c>
      <c r="B6" s="186"/>
      <c r="C6" s="187" t="s">
        <v>103</v>
      </c>
      <c r="D6" s="186"/>
    </row>
    <row r="7" ht="18.75" customHeight="1" spans="1:4">
      <c r="A7" s="163" t="s">
        <v>104</v>
      </c>
      <c r="B7" s="188">
        <v>8071104.34</v>
      </c>
      <c r="C7" s="189" t="str">
        <f>"（一）"&amp;"文化旅游体育与传媒支出"</f>
        <v>（一）文化旅游体育与传媒支出</v>
      </c>
      <c r="D7" s="188">
        <v>7515272.68</v>
      </c>
    </row>
    <row r="8" ht="18.75" customHeight="1" spans="1:4">
      <c r="A8" s="163" t="s">
        <v>105</v>
      </c>
      <c r="B8" s="188"/>
      <c r="C8" s="189" t="str">
        <f>"（二）"&amp;"社会保障和就业支出"</f>
        <v>（二）社会保障和就业支出</v>
      </c>
      <c r="D8" s="188">
        <v>1508041.92</v>
      </c>
    </row>
    <row r="9" ht="18.75" customHeight="1" spans="1:4">
      <c r="A9" s="163" t="s">
        <v>106</v>
      </c>
      <c r="B9" s="188"/>
      <c r="C9" s="189" t="str">
        <f>"（三）"&amp;"卫生健康支出"</f>
        <v>（三）卫生健康支出</v>
      </c>
      <c r="D9" s="188">
        <v>584423.66</v>
      </c>
    </row>
    <row r="10" ht="18.75" customHeight="1" spans="1:4">
      <c r="A10" s="163" t="s">
        <v>107</v>
      </c>
      <c r="B10" s="188"/>
      <c r="C10" s="189" t="str">
        <f>"（四）"&amp;"住房保障支出"</f>
        <v>（四）住房保障支出</v>
      </c>
      <c r="D10" s="188">
        <v>557328</v>
      </c>
    </row>
    <row r="11" ht="18.75" customHeight="1" spans="1:4">
      <c r="A11" s="59" t="s">
        <v>104</v>
      </c>
      <c r="B11" s="188">
        <v>2093961.92</v>
      </c>
      <c r="C11" s="163"/>
      <c r="D11" s="163"/>
    </row>
    <row r="12" ht="18.75" customHeight="1" spans="1:4">
      <c r="A12" s="59" t="s">
        <v>105</v>
      </c>
      <c r="B12" s="188"/>
      <c r="C12" s="163"/>
      <c r="D12" s="163"/>
    </row>
    <row r="13" ht="18.75" customHeight="1" spans="1:4">
      <c r="A13" s="59" t="s">
        <v>106</v>
      </c>
      <c r="B13" s="188"/>
      <c r="C13" s="163"/>
      <c r="D13" s="163"/>
    </row>
    <row r="14" ht="18.75" customHeight="1" spans="1:4">
      <c r="A14" s="163"/>
      <c r="B14" s="163"/>
      <c r="C14" s="163" t="s">
        <v>108</v>
      </c>
      <c r="D14" s="163"/>
    </row>
    <row r="15" ht="18.75" customHeight="1" spans="1:4">
      <c r="A15" s="190" t="s">
        <v>24</v>
      </c>
      <c r="B15" s="188">
        <v>10165066.26</v>
      </c>
      <c r="C15" s="190" t="s">
        <v>25</v>
      </c>
      <c r="D15" s="188">
        <v>10165066.26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4" sqref="A4:G27"/>
    </sheetView>
  </sheetViews>
  <sheetFormatPr defaultColWidth="8.84955752212389" defaultRowHeight="15" customHeight="1" outlineLevelCol="6"/>
  <cols>
    <col min="1" max="1" width="17.8407079646018" customWidth="1"/>
    <col min="2" max="2" width="53.1327433628319" customWidth="1"/>
    <col min="3" max="7" width="15.1327433628319" customWidth="1"/>
  </cols>
  <sheetData>
    <row r="1" customHeight="1" spans="1:7">
      <c r="A1" s="175" t="s">
        <v>109</v>
      </c>
      <c r="B1" s="175"/>
      <c r="C1" s="175"/>
      <c r="D1" s="175"/>
      <c r="E1" s="175"/>
      <c r="F1" s="175"/>
      <c r="G1" s="175"/>
    </row>
    <row r="2" ht="28.5" customHeight="1" spans="1:7">
      <c r="A2" s="152" t="s">
        <v>110</v>
      </c>
      <c r="B2" s="152"/>
      <c r="C2" s="152"/>
      <c r="D2" s="152"/>
      <c r="E2" s="152"/>
      <c r="F2" s="152"/>
      <c r="G2" s="152"/>
    </row>
    <row r="3" ht="20.25" customHeight="1" spans="1:7">
      <c r="A3" s="153" t="str">
        <f>"单位名称："&amp;"玉溪市图书馆"</f>
        <v>单位名称：玉溪市图书馆</v>
      </c>
      <c r="B3" s="153"/>
      <c r="C3" s="153"/>
      <c r="D3" s="153"/>
      <c r="E3" s="153"/>
      <c r="F3" s="153"/>
      <c r="G3" s="176" t="s">
        <v>2</v>
      </c>
    </row>
    <row r="4" ht="27" customHeight="1" spans="1:7">
      <c r="A4" s="154" t="s">
        <v>111</v>
      </c>
      <c r="B4" s="154"/>
      <c r="C4" s="154" t="s">
        <v>30</v>
      </c>
      <c r="D4" s="154" t="s">
        <v>33</v>
      </c>
      <c r="E4" s="154"/>
      <c r="F4" s="154"/>
      <c r="G4" s="154" t="s">
        <v>72</v>
      </c>
    </row>
    <row r="5" ht="27" customHeight="1" spans="1:7">
      <c r="A5" s="154" t="s">
        <v>67</v>
      </c>
      <c r="B5" s="154" t="s">
        <v>68</v>
      </c>
      <c r="C5" s="154"/>
      <c r="D5" s="154" t="s">
        <v>32</v>
      </c>
      <c r="E5" s="154" t="s">
        <v>112</v>
      </c>
      <c r="F5" s="154" t="s">
        <v>113</v>
      </c>
      <c r="G5" s="154"/>
    </row>
    <row r="6" ht="20.25" customHeight="1" spans="1:7">
      <c r="A6" s="171" t="s">
        <v>44</v>
      </c>
      <c r="B6" s="171" t="s">
        <v>45</v>
      </c>
      <c r="C6" s="171" t="s">
        <v>46</v>
      </c>
      <c r="D6" s="171" t="s">
        <v>47</v>
      </c>
      <c r="E6" s="171" t="s">
        <v>48</v>
      </c>
      <c r="F6" s="171" t="s">
        <v>49</v>
      </c>
      <c r="G6" s="171">
        <v>7</v>
      </c>
    </row>
    <row r="7" ht="20.25" customHeight="1" spans="1:7">
      <c r="A7" s="177" t="s">
        <v>78</v>
      </c>
      <c r="B7" s="177" t="str">
        <f>"        "&amp;"文化旅游体育与传媒支出"</f>
        <v>        文化旅游体育与传媒支出</v>
      </c>
      <c r="C7" s="172">
        <v>7515272.68</v>
      </c>
      <c r="D7" s="173">
        <v>5321310.76</v>
      </c>
      <c r="E7" s="172">
        <v>4884970</v>
      </c>
      <c r="F7" s="172">
        <v>436340.76</v>
      </c>
      <c r="G7" s="172">
        <v>2193961.92</v>
      </c>
    </row>
    <row r="8" ht="20.25" customHeight="1" spans="1:7">
      <c r="A8" s="178" t="s">
        <v>79</v>
      </c>
      <c r="B8" s="178" t="str">
        <f>"        "&amp;"文化和旅游"</f>
        <v>        文化和旅游</v>
      </c>
      <c r="C8" s="172">
        <v>7515272.68</v>
      </c>
      <c r="D8" s="173">
        <v>5321310.76</v>
      </c>
      <c r="E8" s="172">
        <v>4884970</v>
      </c>
      <c r="F8" s="172">
        <v>436340.76</v>
      </c>
      <c r="G8" s="172">
        <v>2193961.92</v>
      </c>
    </row>
    <row r="9" ht="20.25" customHeight="1" spans="1:7">
      <c r="A9" s="179" t="s">
        <v>80</v>
      </c>
      <c r="B9" s="179" t="str">
        <f>"        "&amp;"图书馆"</f>
        <v>        图书馆</v>
      </c>
      <c r="C9" s="172">
        <v>5921310.76</v>
      </c>
      <c r="D9" s="173">
        <v>5321310.76</v>
      </c>
      <c r="E9" s="172">
        <v>4884970</v>
      </c>
      <c r="F9" s="172">
        <v>436340.76</v>
      </c>
      <c r="G9" s="172">
        <v>600000</v>
      </c>
    </row>
    <row r="10" ht="20.25" customHeight="1" spans="1:7">
      <c r="A10" s="179" t="s">
        <v>81</v>
      </c>
      <c r="B10" s="179" t="str">
        <f>"        "&amp;"其他文化和旅游支出"</f>
        <v>        其他文化和旅游支出</v>
      </c>
      <c r="C10" s="172">
        <v>1593961.92</v>
      </c>
      <c r="D10" s="173"/>
      <c r="E10" s="172"/>
      <c r="F10" s="172"/>
      <c r="G10" s="172">
        <v>1593961.92</v>
      </c>
    </row>
    <row r="11" ht="20.25" customHeight="1" spans="1:7">
      <c r="A11" s="177" t="s">
        <v>82</v>
      </c>
      <c r="B11" s="177" t="str">
        <f>"        "&amp;"社会保障和就业支出"</f>
        <v>        社会保障和就业支出</v>
      </c>
      <c r="C11" s="172">
        <v>1508041.92</v>
      </c>
      <c r="D11" s="173">
        <v>1508041.92</v>
      </c>
      <c r="E11" s="172">
        <v>1489441.92</v>
      </c>
      <c r="F11" s="172">
        <v>18600</v>
      </c>
      <c r="G11" s="172"/>
    </row>
    <row r="12" ht="20.25" customHeight="1" spans="1:7">
      <c r="A12" s="178" t="s">
        <v>83</v>
      </c>
      <c r="B12" s="178" t="str">
        <f>"        "&amp;"行政事业单位养老支出"</f>
        <v>        行政事业单位养老支出</v>
      </c>
      <c r="C12" s="172">
        <v>1485097.92</v>
      </c>
      <c r="D12" s="173">
        <v>1485097.92</v>
      </c>
      <c r="E12" s="172">
        <v>1466497.92</v>
      </c>
      <c r="F12" s="172">
        <v>18600</v>
      </c>
      <c r="G12" s="172"/>
    </row>
    <row r="13" ht="20.25" customHeight="1" spans="1:7">
      <c r="A13" s="179" t="s">
        <v>84</v>
      </c>
      <c r="B13" s="179" t="str">
        <f>"        "&amp;"事业单位离退休"</f>
        <v>        事业单位离退休</v>
      </c>
      <c r="C13" s="172">
        <v>837000</v>
      </c>
      <c r="D13" s="173">
        <v>837000</v>
      </c>
      <c r="E13" s="172">
        <v>818400</v>
      </c>
      <c r="F13" s="172">
        <v>18600</v>
      </c>
      <c r="G13" s="172"/>
    </row>
    <row r="14" ht="20.25" customHeight="1" spans="1:7">
      <c r="A14" s="179" t="s">
        <v>85</v>
      </c>
      <c r="B14" s="179" t="str">
        <f>"        "&amp;"机关事业单位基本养老保险缴费支出"</f>
        <v>        机关事业单位基本养老保险缴费支出</v>
      </c>
      <c r="C14" s="172">
        <v>498097.92</v>
      </c>
      <c r="D14" s="173">
        <v>498097.92</v>
      </c>
      <c r="E14" s="172">
        <v>498097.92</v>
      </c>
      <c r="F14" s="172"/>
      <c r="G14" s="172"/>
    </row>
    <row r="15" ht="20.25" customHeight="1" spans="1:7">
      <c r="A15" s="179" t="s">
        <v>86</v>
      </c>
      <c r="B15" s="179" t="str">
        <f>"        "&amp;"机关事业单位职业年金缴费支出"</f>
        <v>        机关事业单位职业年金缴费支出</v>
      </c>
      <c r="C15" s="172">
        <v>150000</v>
      </c>
      <c r="D15" s="173">
        <v>150000</v>
      </c>
      <c r="E15" s="172">
        <v>150000</v>
      </c>
      <c r="F15" s="172"/>
      <c r="G15" s="172"/>
    </row>
    <row r="16" ht="20.25" customHeight="1" spans="1:7">
      <c r="A16" s="178" t="s">
        <v>87</v>
      </c>
      <c r="B16" s="178" t="str">
        <f>"        "&amp;"抚恤"</f>
        <v>        抚恤</v>
      </c>
      <c r="C16" s="172">
        <v>22944</v>
      </c>
      <c r="D16" s="173">
        <v>22944</v>
      </c>
      <c r="E16" s="172">
        <v>22944</v>
      </c>
      <c r="F16" s="172"/>
      <c r="G16" s="172"/>
    </row>
    <row r="17" ht="20.25" customHeight="1" spans="1:7">
      <c r="A17" s="179" t="s">
        <v>88</v>
      </c>
      <c r="B17" s="179" t="str">
        <f>"        "&amp;"死亡抚恤"</f>
        <v>        死亡抚恤</v>
      </c>
      <c r="C17" s="172">
        <v>22944</v>
      </c>
      <c r="D17" s="173">
        <v>22944</v>
      </c>
      <c r="E17" s="172">
        <v>22944</v>
      </c>
      <c r="F17" s="172"/>
      <c r="G17" s="172"/>
    </row>
    <row r="18" ht="20.25" customHeight="1" spans="1:7">
      <c r="A18" s="177" t="s">
        <v>89</v>
      </c>
      <c r="B18" s="177" t="str">
        <f>"        "&amp;"卫生健康支出"</f>
        <v>        卫生健康支出</v>
      </c>
      <c r="C18" s="172">
        <v>584423.66</v>
      </c>
      <c r="D18" s="173">
        <v>584423.66</v>
      </c>
      <c r="E18" s="172">
        <v>584423.66</v>
      </c>
      <c r="F18" s="172"/>
      <c r="G18" s="172"/>
    </row>
    <row r="19" ht="20.25" customHeight="1" spans="1:7">
      <c r="A19" s="178" t="s">
        <v>90</v>
      </c>
      <c r="B19" s="178" t="str">
        <f>"        "&amp;"行政事业单位医疗"</f>
        <v>        行政事业单位医疗</v>
      </c>
      <c r="C19" s="172">
        <v>584423.66</v>
      </c>
      <c r="D19" s="173">
        <v>584423.66</v>
      </c>
      <c r="E19" s="172">
        <v>584423.66</v>
      </c>
      <c r="F19" s="172"/>
      <c r="G19" s="172"/>
    </row>
    <row r="20" ht="20.25" customHeight="1" spans="1:7">
      <c r="A20" s="179" t="s">
        <v>92</v>
      </c>
      <c r="B20" s="179" t="str">
        <f>"        "&amp;"事业单位医疗"</f>
        <v>        事业单位医疗</v>
      </c>
      <c r="C20" s="172">
        <v>282388.3</v>
      </c>
      <c r="D20" s="173">
        <v>282388.3</v>
      </c>
      <c r="E20" s="172">
        <v>282388.3</v>
      </c>
      <c r="F20" s="172"/>
      <c r="G20" s="172"/>
    </row>
    <row r="21" ht="20.25" customHeight="1" spans="1:7">
      <c r="A21" s="179" t="s">
        <v>93</v>
      </c>
      <c r="B21" s="179" t="str">
        <f>"        "&amp;"公务员医疗补助"</f>
        <v>        公务员医疗补助</v>
      </c>
      <c r="C21" s="172">
        <v>267255.6</v>
      </c>
      <c r="D21" s="173">
        <v>267255.6</v>
      </c>
      <c r="E21" s="172">
        <v>267255.6</v>
      </c>
      <c r="F21" s="172"/>
      <c r="G21" s="172"/>
    </row>
    <row r="22" ht="20.25" customHeight="1" spans="1:7">
      <c r="A22" s="179" t="s">
        <v>94</v>
      </c>
      <c r="B22" s="179" t="str">
        <f>"        "&amp;"其他行政事业单位医疗支出"</f>
        <v>        其他行政事业单位医疗支出</v>
      </c>
      <c r="C22" s="172">
        <v>34779.76</v>
      </c>
      <c r="D22" s="173">
        <v>34779.76</v>
      </c>
      <c r="E22" s="172">
        <v>34779.76</v>
      </c>
      <c r="F22" s="172"/>
      <c r="G22" s="172"/>
    </row>
    <row r="23" ht="20.25" customHeight="1" spans="1:7">
      <c r="A23" s="177" t="s">
        <v>95</v>
      </c>
      <c r="B23" s="177" t="str">
        <f>"        "&amp;"住房保障支出"</f>
        <v>        住房保障支出</v>
      </c>
      <c r="C23" s="172">
        <v>557328</v>
      </c>
      <c r="D23" s="173">
        <v>557328</v>
      </c>
      <c r="E23" s="172">
        <v>557328</v>
      </c>
      <c r="F23" s="172"/>
      <c r="G23" s="172"/>
    </row>
    <row r="24" ht="20.25" customHeight="1" spans="1:7">
      <c r="A24" s="178" t="s">
        <v>96</v>
      </c>
      <c r="B24" s="178" t="str">
        <f>"        "&amp;"住房改革支出"</f>
        <v>        住房改革支出</v>
      </c>
      <c r="C24" s="172">
        <v>557328</v>
      </c>
      <c r="D24" s="173">
        <v>557328</v>
      </c>
      <c r="E24" s="172">
        <v>557328</v>
      </c>
      <c r="F24" s="172"/>
      <c r="G24" s="172"/>
    </row>
    <row r="25" ht="20.25" customHeight="1" spans="1:7">
      <c r="A25" s="179" t="s">
        <v>97</v>
      </c>
      <c r="B25" s="179" t="str">
        <f>"        "&amp;"住房公积金"</f>
        <v>        住房公积金</v>
      </c>
      <c r="C25" s="172">
        <v>525756</v>
      </c>
      <c r="D25" s="173">
        <v>525756</v>
      </c>
      <c r="E25" s="172">
        <v>525756</v>
      </c>
      <c r="F25" s="172"/>
      <c r="G25" s="172"/>
    </row>
    <row r="26" ht="20.25" customHeight="1" spans="1:7">
      <c r="A26" s="179" t="s">
        <v>98</v>
      </c>
      <c r="B26" s="179" t="str">
        <f>"        "&amp;"购房补贴"</f>
        <v>        购房补贴</v>
      </c>
      <c r="C26" s="172">
        <v>31572</v>
      </c>
      <c r="D26" s="173">
        <v>31572</v>
      </c>
      <c r="E26" s="172">
        <v>31572</v>
      </c>
      <c r="F26" s="172"/>
      <c r="G26" s="172"/>
    </row>
    <row r="27" ht="20.25" customHeight="1" spans="1:7">
      <c r="A27" s="158" t="s">
        <v>30</v>
      </c>
      <c r="B27" s="177"/>
      <c r="C27" s="173">
        <v>10165066.26</v>
      </c>
      <c r="D27" s="173">
        <v>7971104.34</v>
      </c>
      <c r="E27" s="173">
        <v>7516163.58</v>
      </c>
      <c r="F27" s="173">
        <v>454940.76</v>
      </c>
      <c r="G27" s="173">
        <v>2193961.92</v>
      </c>
    </row>
  </sheetData>
  <mergeCells count="8">
    <mergeCell ref="A1:G1"/>
    <mergeCell ref="A2:G2"/>
    <mergeCell ref="A3:F3"/>
    <mergeCell ref="A4:B4"/>
    <mergeCell ref="D4:F4"/>
    <mergeCell ref="A27:B27"/>
    <mergeCell ref="C4:C5"/>
    <mergeCell ref="G4:G5"/>
  </mergeCells>
  <pageMargins left="0.75" right="0.75" top="1" bottom="1" header="0.5" footer="0.5"/>
  <pageSetup paperSize="1" scale="82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C14" sqref="C14"/>
    </sheetView>
  </sheetViews>
  <sheetFormatPr defaultColWidth="8.84955752212389" defaultRowHeight="15" customHeight="1" outlineLevelCol="5"/>
  <cols>
    <col min="1" max="6" width="25.1327433628319" customWidth="1"/>
  </cols>
  <sheetData>
    <row r="1" customHeight="1" spans="1:6">
      <c r="A1" s="151" t="s">
        <v>114</v>
      </c>
      <c r="B1" s="151"/>
      <c r="C1" s="151"/>
      <c r="D1" s="151"/>
      <c r="E1" s="151"/>
      <c r="F1" s="151"/>
    </row>
    <row r="2" ht="28.5" customHeight="1" spans="1:6">
      <c r="A2" s="152" t="s">
        <v>115</v>
      </c>
      <c r="B2" s="152"/>
      <c r="C2" s="152"/>
      <c r="D2" s="152"/>
      <c r="E2" s="152"/>
      <c r="F2" s="152"/>
    </row>
    <row r="3" ht="20.25" customHeight="1" spans="1:6">
      <c r="A3" s="169" t="str">
        <f>"单位名称："&amp;"玉溪市图书馆"</f>
        <v>单位名称：玉溪市图书馆</v>
      </c>
      <c r="B3" s="169"/>
      <c r="C3" s="169"/>
      <c r="D3" s="169"/>
      <c r="E3" s="169"/>
      <c r="F3" s="151" t="s">
        <v>2</v>
      </c>
    </row>
    <row r="4" ht="20.25" customHeight="1" spans="1:6">
      <c r="A4" s="170" t="s">
        <v>116</v>
      </c>
      <c r="B4" s="170" t="s">
        <v>117</v>
      </c>
      <c r="C4" s="170" t="s">
        <v>118</v>
      </c>
      <c r="D4" s="170"/>
      <c r="E4" s="170"/>
      <c r="F4" s="170"/>
    </row>
    <row r="5" ht="35.25" customHeight="1" spans="1:6">
      <c r="A5" s="154"/>
      <c r="B5" s="154"/>
      <c r="C5" s="154" t="s">
        <v>32</v>
      </c>
      <c r="D5" s="154" t="s">
        <v>119</v>
      </c>
      <c r="E5" s="154" t="s">
        <v>120</v>
      </c>
      <c r="F5" s="154" t="s">
        <v>121</v>
      </c>
    </row>
    <row r="6" ht="20.25" customHeight="1" spans="1:6">
      <c r="A6" s="171" t="s">
        <v>44</v>
      </c>
      <c r="B6" s="171">
        <v>2</v>
      </c>
      <c r="C6" s="171">
        <v>3</v>
      </c>
      <c r="D6" s="171">
        <v>4</v>
      </c>
      <c r="E6" s="171">
        <v>5</v>
      </c>
      <c r="F6" s="171">
        <v>6</v>
      </c>
    </row>
    <row r="7" ht="20.25" customHeight="1" spans="1:6">
      <c r="A7" s="172">
        <v>27100</v>
      </c>
      <c r="B7" s="172"/>
      <c r="C7" s="172">
        <v>21100</v>
      </c>
      <c r="D7" s="172"/>
      <c r="E7" s="173">
        <v>21100</v>
      </c>
      <c r="F7" s="172">
        <v>6000</v>
      </c>
    </row>
    <row r="8" customHeight="1" spans="1:6">
      <c r="A8" s="174"/>
      <c r="B8" s="174"/>
      <c r="C8" s="174"/>
      <c r="D8" s="174"/>
      <c r="E8" s="174"/>
      <c r="F8" s="174"/>
    </row>
    <row r="9" customHeight="1" spans="1:6">
      <c r="A9" s="174"/>
      <c r="B9" s="174"/>
      <c r="C9" s="174"/>
      <c r="D9" s="174"/>
      <c r="E9" s="174"/>
      <c r="F9" s="174"/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1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5"/>
  <sheetViews>
    <sheetView showZeros="0" workbookViewId="0">
      <selection activeCell="C13" sqref="C13"/>
    </sheetView>
  </sheetViews>
  <sheetFormatPr defaultColWidth="8.84955752212389" defaultRowHeight="15" customHeight="1"/>
  <cols>
    <col min="1" max="1" width="27.2743362831858" customWidth="1"/>
    <col min="2" max="2" width="20.8407079646018" customWidth="1"/>
    <col min="3" max="3" width="22.6991150442478" customWidth="1"/>
    <col min="4" max="4" width="11.1327433628319" customWidth="1"/>
    <col min="5" max="5" width="22.6991150442478" customWidth="1"/>
    <col min="6" max="6" width="11.1327433628319" customWidth="1"/>
    <col min="7" max="7" width="22.6991150442478" customWidth="1"/>
    <col min="8" max="8" width="16.283185840708" customWidth="1"/>
    <col min="9" max="9" width="16.4159292035398" customWidth="1"/>
    <col min="10" max="13" width="16.283185840708" customWidth="1"/>
    <col min="14" max="16" width="16.4159292035398" customWidth="1"/>
    <col min="17" max="22" width="16.283185840708" customWidth="1"/>
    <col min="23" max="23" width="16.4159292035398" customWidth="1"/>
  </cols>
  <sheetData>
    <row r="1" customHeight="1" spans="1:23">
      <c r="A1" s="151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ht="28.5" customHeight="1" spans="1:23">
      <c r="A2" s="152" t="s">
        <v>123</v>
      </c>
      <c r="B2" s="152"/>
      <c r="C2" s="152" t="s">
        <v>124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ht="19.5" customHeight="1" spans="1:23">
      <c r="A3" s="153" t="str">
        <f>"单位名称："&amp;"玉溪市图书馆"</f>
        <v>单位名称：玉溪市图书馆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68"/>
      <c r="S3" s="168"/>
      <c r="T3" s="168"/>
      <c r="U3" s="168"/>
      <c r="V3" s="168"/>
      <c r="W3" s="168" t="s">
        <v>2</v>
      </c>
    </row>
    <row r="4" ht="19.5" customHeight="1" spans="1:23">
      <c r="A4" s="154" t="s">
        <v>125</v>
      </c>
      <c r="B4" s="155" t="s">
        <v>126</v>
      </c>
      <c r="C4" s="156" t="s">
        <v>127</v>
      </c>
      <c r="D4" s="156" t="s">
        <v>128</v>
      </c>
      <c r="E4" s="156" t="s">
        <v>129</v>
      </c>
      <c r="F4" s="156" t="s">
        <v>130</v>
      </c>
      <c r="G4" s="156" t="s">
        <v>131</v>
      </c>
      <c r="H4" s="156" t="s">
        <v>132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</row>
    <row r="5" ht="19.5" customHeight="1" spans="1:23">
      <c r="A5" s="154"/>
      <c r="B5" s="155"/>
      <c r="C5" s="157"/>
      <c r="D5" s="157"/>
      <c r="E5" s="157"/>
      <c r="F5" s="157"/>
      <c r="G5" s="157"/>
      <c r="H5" s="157" t="s">
        <v>30</v>
      </c>
      <c r="I5" s="157" t="s">
        <v>33</v>
      </c>
      <c r="J5" s="157"/>
      <c r="K5" s="157"/>
      <c r="L5" s="157"/>
      <c r="M5" s="157"/>
      <c r="N5" s="157" t="s">
        <v>133</v>
      </c>
      <c r="O5" s="157"/>
      <c r="P5" s="157"/>
      <c r="Q5" s="157" t="s">
        <v>36</v>
      </c>
      <c r="R5" s="157" t="s">
        <v>70</v>
      </c>
      <c r="S5" s="157"/>
      <c r="T5" s="157"/>
      <c r="U5" s="157"/>
      <c r="V5" s="157"/>
      <c r="W5" s="157"/>
    </row>
    <row r="6" ht="41.25" customHeight="1" spans="1:23">
      <c r="A6" s="154"/>
      <c r="B6" s="155"/>
      <c r="C6" s="157"/>
      <c r="D6" s="157"/>
      <c r="E6" s="157"/>
      <c r="F6" s="157"/>
      <c r="G6" s="157"/>
      <c r="H6" s="157"/>
      <c r="I6" s="157" t="s">
        <v>134</v>
      </c>
      <c r="J6" s="157" t="s">
        <v>135</v>
      </c>
      <c r="K6" s="157" t="s">
        <v>136</v>
      </c>
      <c r="L6" s="157" t="s">
        <v>137</v>
      </c>
      <c r="M6" s="157" t="s">
        <v>138</v>
      </c>
      <c r="N6" s="157" t="s">
        <v>33</v>
      </c>
      <c r="O6" s="157" t="s">
        <v>34</v>
      </c>
      <c r="P6" s="157" t="s">
        <v>35</v>
      </c>
      <c r="Q6" s="157"/>
      <c r="R6" s="157" t="s">
        <v>32</v>
      </c>
      <c r="S6" s="157" t="s">
        <v>39</v>
      </c>
      <c r="T6" s="157" t="s">
        <v>139</v>
      </c>
      <c r="U6" s="157" t="s">
        <v>41</v>
      </c>
      <c r="V6" s="157" t="s">
        <v>42</v>
      </c>
      <c r="W6" s="157" t="s">
        <v>43</v>
      </c>
    </row>
    <row r="7" ht="20.25" customHeight="1" spans="1:23">
      <c r="A7" s="158" t="s">
        <v>44</v>
      </c>
      <c r="B7" s="159" t="s">
        <v>45</v>
      </c>
      <c r="C7" s="160" t="s">
        <v>46</v>
      </c>
      <c r="D7" s="160" t="s">
        <v>47</v>
      </c>
      <c r="E7" s="160" t="s">
        <v>48</v>
      </c>
      <c r="F7" s="160" t="s">
        <v>49</v>
      </c>
      <c r="G7" s="160" t="s">
        <v>50</v>
      </c>
      <c r="H7" s="160" t="s">
        <v>51</v>
      </c>
      <c r="I7" s="160" t="s">
        <v>52</v>
      </c>
      <c r="J7" s="160" t="s">
        <v>53</v>
      </c>
      <c r="K7" s="160" t="s">
        <v>54</v>
      </c>
      <c r="L7" s="160" t="s">
        <v>55</v>
      </c>
      <c r="M7" s="160" t="s">
        <v>56</v>
      </c>
      <c r="N7" s="160" t="s">
        <v>57</v>
      </c>
      <c r="O7" s="160" t="s">
        <v>58</v>
      </c>
      <c r="P7" s="160" t="s">
        <v>59</v>
      </c>
      <c r="Q7" s="160" t="s">
        <v>60</v>
      </c>
      <c r="R7" s="160" t="s">
        <v>61</v>
      </c>
      <c r="S7" s="160" t="s">
        <v>62</v>
      </c>
      <c r="T7" s="160" t="s">
        <v>140</v>
      </c>
      <c r="U7" s="160" t="s">
        <v>141</v>
      </c>
      <c r="V7" s="160" t="s">
        <v>142</v>
      </c>
      <c r="W7" s="160" t="s">
        <v>143</v>
      </c>
    </row>
    <row r="8" ht="20.25" customHeight="1" spans="1:23">
      <c r="A8" s="161" t="s">
        <v>64</v>
      </c>
      <c r="B8" s="162"/>
      <c r="C8" s="163"/>
      <c r="D8" s="163"/>
      <c r="E8" s="163"/>
      <c r="G8" s="163"/>
      <c r="H8" s="164">
        <v>7971104.34</v>
      </c>
      <c r="I8" s="62">
        <v>7971104.34</v>
      </c>
      <c r="J8" s="62">
        <v>3912045.15</v>
      </c>
      <c r="K8" s="62"/>
      <c r="L8" s="62">
        <v>4059059.19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s="161" t="str">
        <f t="shared" ref="A9:A44" si="0">"       "&amp;"玉溪市图书馆"</f>
        <v>       玉溪市图书馆</v>
      </c>
      <c r="B9" s="165" t="s">
        <v>144</v>
      </c>
      <c r="C9" s="163" t="s">
        <v>145</v>
      </c>
      <c r="D9" s="163" t="s">
        <v>80</v>
      </c>
      <c r="E9" s="163" t="s">
        <v>146</v>
      </c>
      <c r="F9" s="163" t="s">
        <v>147</v>
      </c>
      <c r="G9" s="163" t="s">
        <v>148</v>
      </c>
      <c r="H9" s="164">
        <v>1532940</v>
      </c>
      <c r="I9" s="62">
        <v>1532940</v>
      </c>
      <c r="J9" s="62">
        <v>670661.25</v>
      </c>
      <c r="K9" s="62"/>
      <c r="L9" s="62">
        <v>862278.75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66" t="str">
        <f t="shared" si="0"/>
        <v>       玉溪市图书馆</v>
      </c>
      <c r="B10" s="167" t="s">
        <v>144</v>
      </c>
      <c r="C10" s="163" t="s">
        <v>145</v>
      </c>
      <c r="D10" s="163" t="s">
        <v>80</v>
      </c>
      <c r="E10" s="163" t="s">
        <v>146</v>
      </c>
      <c r="F10" s="163" t="s">
        <v>149</v>
      </c>
      <c r="G10" s="163" t="s">
        <v>150</v>
      </c>
      <c r="H10" s="164">
        <v>16704</v>
      </c>
      <c r="I10" s="62">
        <v>16704</v>
      </c>
      <c r="J10" s="62">
        <v>7308</v>
      </c>
      <c r="K10" s="163"/>
      <c r="L10" s="62">
        <v>9396</v>
      </c>
      <c r="M10" s="163"/>
      <c r="N10" s="62"/>
      <c r="O10" s="62"/>
      <c r="P10" s="163"/>
      <c r="Q10" s="62"/>
      <c r="R10" s="62"/>
      <c r="S10" s="62"/>
      <c r="T10" s="62"/>
      <c r="U10" s="62"/>
      <c r="V10" s="62"/>
      <c r="W10" s="62"/>
    </row>
    <row r="11" ht="20.25" customHeight="1" spans="1:23">
      <c r="A11" s="163" t="str">
        <f t="shared" si="0"/>
        <v>       玉溪市图书馆</v>
      </c>
      <c r="B11" s="163" t="s">
        <v>144</v>
      </c>
      <c r="C11" s="163" t="s">
        <v>145</v>
      </c>
      <c r="D11" s="163" t="s">
        <v>80</v>
      </c>
      <c r="E11" s="163" t="s">
        <v>146</v>
      </c>
      <c r="F11" s="163" t="s">
        <v>151</v>
      </c>
      <c r="G11" s="163" t="s">
        <v>152</v>
      </c>
      <c r="H11" s="164">
        <v>543840</v>
      </c>
      <c r="I11" s="62">
        <v>543840</v>
      </c>
      <c r="J11" s="62">
        <v>237930</v>
      </c>
      <c r="K11" s="163"/>
      <c r="L11" s="62">
        <v>305910</v>
      </c>
      <c r="M11" s="163"/>
      <c r="N11" s="62"/>
      <c r="O11" s="62"/>
      <c r="P11" s="163"/>
      <c r="Q11" s="62"/>
      <c r="R11" s="62"/>
      <c r="S11" s="62"/>
      <c r="T11" s="62"/>
      <c r="U11" s="62"/>
      <c r="V11" s="62"/>
      <c r="W11" s="62"/>
    </row>
    <row r="12" ht="20.25" customHeight="1" spans="1:23">
      <c r="A12" s="163" t="str">
        <f t="shared" si="0"/>
        <v>       玉溪市图书馆</v>
      </c>
      <c r="B12" s="163" t="s">
        <v>144</v>
      </c>
      <c r="C12" s="163" t="s">
        <v>145</v>
      </c>
      <c r="D12" s="163" t="s">
        <v>98</v>
      </c>
      <c r="E12" s="163" t="s">
        <v>153</v>
      </c>
      <c r="F12" s="163" t="s">
        <v>149</v>
      </c>
      <c r="G12" s="163" t="s">
        <v>150</v>
      </c>
      <c r="H12" s="164">
        <v>31572</v>
      </c>
      <c r="I12" s="62">
        <v>31572</v>
      </c>
      <c r="J12" s="62"/>
      <c r="K12" s="163"/>
      <c r="L12" s="62">
        <v>31572</v>
      </c>
      <c r="M12" s="163"/>
      <c r="N12" s="62"/>
      <c r="O12" s="62"/>
      <c r="P12" s="163"/>
      <c r="Q12" s="62"/>
      <c r="R12" s="62"/>
      <c r="S12" s="62"/>
      <c r="T12" s="62"/>
      <c r="U12" s="62"/>
      <c r="V12" s="62"/>
      <c r="W12" s="62"/>
    </row>
    <row r="13" ht="20.25" customHeight="1" spans="1:23">
      <c r="A13" s="163" t="str">
        <f t="shared" si="0"/>
        <v>       玉溪市图书馆</v>
      </c>
      <c r="B13" s="163" t="s">
        <v>154</v>
      </c>
      <c r="C13" s="163" t="s">
        <v>155</v>
      </c>
      <c r="D13" s="163" t="s">
        <v>80</v>
      </c>
      <c r="E13" s="163" t="s">
        <v>146</v>
      </c>
      <c r="F13" s="163" t="s">
        <v>156</v>
      </c>
      <c r="G13" s="163" t="s">
        <v>157</v>
      </c>
      <c r="H13" s="164">
        <v>22686</v>
      </c>
      <c r="I13" s="62">
        <v>22686</v>
      </c>
      <c r="J13" s="62">
        <v>5671.5</v>
      </c>
      <c r="K13" s="163"/>
      <c r="L13" s="62">
        <v>17014.5</v>
      </c>
      <c r="M13" s="163"/>
      <c r="N13" s="62"/>
      <c r="O13" s="62"/>
      <c r="P13" s="163"/>
      <c r="Q13" s="62"/>
      <c r="R13" s="62"/>
      <c r="S13" s="62"/>
      <c r="T13" s="62"/>
      <c r="U13" s="62"/>
      <c r="V13" s="62"/>
      <c r="W13" s="62"/>
    </row>
    <row r="14" ht="20.25" customHeight="1" spans="1:23">
      <c r="A14" s="163" t="str">
        <f t="shared" si="0"/>
        <v>       玉溪市图书馆</v>
      </c>
      <c r="B14" s="163" t="s">
        <v>154</v>
      </c>
      <c r="C14" s="163" t="s">
        <v>155</v>
      </c>
      <c r="D14" s="163" t="s">
        <v>85</v>
      </c>
      <c r="E14" s="163" t="s">
        <v>158</v>
      </c>
      <c r="F14" s="163" t="s">
        <v>159</v>
      </c>
      <c r="G14" s="163" t="s">
        <v>160</v>
      </c>
      <c r="H14" s="164">
        <v>498097.92</v>
      </c>
      <c r="I14" s="62">
        <v>498097.92</v>
      </c>
      <c r="J14" s="62">
        <v>124524.48</v>
      </c>
      <c r="K14" s="163"/>
      <c r="L14" s="62">
        <v>373573.44</v>
      </c>
      <c r="M14" s="163"/>
      <c r="N14" s="62"/>
      <c r="O14" s="62"/>
      <c r="P14" s="163"/>
      <c r="Q14" s="62"/>
      <c r="R14" s="62"/>
      <c r="S14" s="62"/>
      <c r="T14" s="62"/>
      <c r="U14" s="62"/>
      <c r="V14" s="62"/>
      <c r="W14" s="62"/>
    </row>
    <row r="15" ht="20.25" customHeight="1" spans="1:23">
      <c r="A15" s="163" t="str">
        <f t="shared" si="0"/>
        <v>       玉溪市图书馆</v>
      </c>
      <c r="B15" s="163" t="s">
        <v>154</v>
      </c>
      <c r="C15" s="163" t="s">
        <v>155</v>
      </c>
      <c r="D15" s="163" t="s">
        <v>92</v>
      </c>
      <c r="E15" s="163" t="s">
        <v>161</v>
      </c>
      <c r="F15" s="163" t="s">
        <v>162</v>
      </c>
      <c r="G15" s="163" t="s">
        <v>163</v>
      </c>
      <c r="H15" s="164">
        <v>258388.3</v>
      </c>
      <c r="I15" s="62">
        <v>258388.3</v>
      </c>
      <c r="J15" s="62">
        <v>64597.08</v>
      </c>
      <c r="K15" s="163"/>
      <c r="L15" s="62">
        <v>193791.22</v>
      </c>
      <c r="M15" s="163"/>
      <c r="N15" s="62"/>
      <c r="O15" s="62"/>
      <c r="P15" s="163"/>
      <c r="Q15" s="62"/>
      <c r="R15" s="62"/>
      <c r="S15" s="62"/>
      <c r="T15" s="62"/>
      <c r="U15" s="62"/>
      <c r="V15" s="62"/>
      <c r="W15" s="62"/>
    </row>
    <row r="16" ht="20.25" customHeight="1" spans="1:23">
      <c r="A16" s="163" t="str">
        <f t="shared" si="0"/>
        <v>       玉溪市图书馆</v>
      </c>
      <c r="B16" s="163" t="s">
        <v>154</v>
      </c>
      <c r="C16" s="163" t="s">
        <v>155</v>
      </c>
      <c r="D16" s="163" t="s">
        <v>93</v>
      </c>
      <c r="E16" s="163" t="s">
        <v>164</v>
      </c>
      <c r="F16" s="163" t="s">
        <v>165</v>
      </c>
      <c r="G16" s="163" t="s">
        <v>166</v>
      </c>
      <c r="H16" s="164">
        <v>267255.6</v>
      </c>
      <c r="I16" s="62">
        <v>267255.6</v>
      </c>
      <c r="J16" s="62">
        <v>66813.9</v>
      </c>
      <c r="K16" s="163"/>
      <c r="L16" s="62">
        <v>200441.7</v>
      </c>
      <c r="M16" s="163"/>
      <c r="N16" s="62"/>
      <c r="O16" s="62"/>
      <c r="P16" s="163"/>
      <c r="Q16" s="62"/>
      <c r="R16" s="62"/>
      <c r="S16" s="62"/>
      <c r="T16" s="62"/>
      <c r="U16" s="62"/>
      <c r="V16" s="62"/>
      <c r="W16" s="62"/>
    </row>
    <row r="17" ht="20.25" customHeight="1" spans="1:23">
      <c r="A17" s="163" t="str">
        <f t="shared" si="0"/>
        <v>       玉溪市图书馆</v>
      </c>
      <c r="B17" s="163" t="s">
        <v>154</v>
      </c>
      <c r="C17" s="163" t="s">
        <v>155</v>
      </c>
      <c r="D17" s="163" t="s">
        <v>94</v>
      </c>
      <c r="E17" s="163" t="s">
        <v>167</v>
      </c>
      <c r="F17" s="163" t="s">
        <v>156</v>
      </c>
      <c r="G17" s="163" t="s">
        <v>157</v>
      </c>
      <c r="H17" s="164">
        <v>34779.76</v>
      </c>
      <c r="I17" s="62">
        <v>34779.76</v>
      </c>
      <c r="J17" s="62">
        <v>25206.94</v>
      </c>
      <c r="K17" s="163"/>
      <c r="L17" s="62">
        <v>9572.82</v>
      </c>
      <c r="M17" s="163"/>
      <c r="N17" s="62"/>
      <c r="O17" s="62"/>
      <c r="P17" s="163"/>
      <c r="Q17" s="62"/>
      <c r="R17" s="62"/>
      <c r="S17" s="62"/>
      <c r="T17" s="62"/>
      <c r="U17" s="62"/>
      <c r="V17" s="62"/>
      <c r="W17" s="62"/>
    </row>
    <row r="18" ht="20.25" customHeight="1" spans="1:23">
      <c r="A18" s="163" t="str">
        <f t="shared" si="0"/>
        <v>       玉溪市图书馆</v>
      </c>
      <c r="B18" s="163" t="s">
        <v>168</v>
      </c>
      <c r="C18" s="163" t="s">
        <v>169</v>
      </c>
      <c r="D18" s="163" t="s">
        <v>97</v>
      </c>
      <c r="E18" s="163" t="s">
        <v>169</v>
      </c>
      <c r="F18" s="163" t="s">
        <v>170</v>
      </c>
      <c r="G18" s="163" t="s">
        <v>169</v>
      </c>
      <c r="H18" s="164">
        <v>525756</v>
      </c>
      <c r="I18" s="62">
        <v>525756</v>
      </c>
      <c r="J18" s="62">
        <v>131439</v>
      </c>
      <c r="K18" s="163"/>
      <c r="L18" s="62">
        <v>394317</v>
      </c>
      <c r="M18" s="163"/>
      <c r="N18" s="62"/>
      <c r="O18" s="62"/>
      <c r="P18" s="163"/>
      <c r="Q18" s="62"/>
      <c r="R18" s="62"/>
      <c r="S18" s="62"/>
      <c r="T18" s="62"/>
      <c r="U18" s="62"/>
      <c r="V18" s="62"/>
      <c r="W18" s="62"/>
    </row>
    <row r="19" ht="20.25" customHeight="1" spans="1:23">
      <c r="A19" s="163" t="str">
        <f t="shared" si="0"/>
        <v>       玉溪市图书馆</v>
      </c>
      <c r="B19" s="163" t="s">
        <v>171</v>
      </c>
      <c r="C19" s="163" t="s">
        <v>172</v>
      </c>
      <c r="D19" s="163" t="s">
        <v>80</v>
      </c>
      <c r="E19" s="163" t="s">
        <v>146</v>
      </c>
      <c r="F19" s="163" t="s">
        <v>173</v>
      </c>
      <c r="G19" s="163" t="s">
        <v>174</v>
      </c>
      <c r="H19" s="164">
        <v>21100</v>
      </c>
      <c r="I19" s="62">
        <v>21100</v>
      </c>
      <c r="J19" s="62"/>
      <c r="K19" s="163"/>
      <c r="L19" s="62">
        <v>21100</v>
      </c>
      <c r="M19" s="163"/>
      <c r="N19" s="62"/>
      <c r="O19" s="62"/>
      <c r="P19" s="163"/>
      <c r="Q19" s="62"/>
      <c r="R19" s="62"/>
      <c r="S19" s="62"/>
      <c r="T19" s="62"/>
      <c r="U19" s="62"/>
      <c r="V19" s="62"/>
      <c r="W19" s="62"/>
    </row>
    <row r="20" ht="20.25" customHeight="1" spans="1:23">
      <c r="A20" s="163" t="str">
        <f t="shared" si="0"/>
        <v>       玉溪市图书馆</v>
      </c>
      <c r="B20" s="163" t="s">
        <v>175</v>
      </c>
      <c r="C20" s="163" t="s">
        <v>176</v>
      </c>
      <c r="D20" s="163" t="s">
        <v>80</v>
      </c>
      <c r="E20" s="163" t="s">
        <v>146</v>
      </c>
      <c r="F20" s="163" t="s">
        <v>177</v>
      </c>
      <c r="G20" s="163" t="s">
        <v>176</v>
      </c>
      <c r="H20" s="164">
        <v>63227.76</v>
      </c>
      <c r="I20" s="62">
        <v>63227.76</v>
      </c>
      <c r="J20" s="62"/>
      <c r="K20" s="163"/>
      <c r="L20" s="62">
        <v>63227.76</v>
      </c>
      <c r="M20" s="163"/>
      <c r="N20" s="62"/>
      <c r="O20" s="62"/>
      <c r="P20" s="163"/>
      <c r="Q20" s="62"/>
      <c r="R20" s="62"/>
      <c r="S20" s="62"/>
      <c r="T20" s="62"/>
      <c r="U20" s="62"/>
      <c r="V20" s="62"/>
      <c r="W20" s="62"/>
    </row>
    <row r="21" ht="20.25" customHeight="1" spans="1:23">
      <c r="A21" s="163" t="str">
        <f t="shared" si="0"/>
        <v>       玉溪市图书馆</v>
      </c>
      <c r="B21" s="163" t="s">
        <v>178</v>
      </c>
      <c r="C21" s="163" t="s">
        <v>179</v>
      </c>
      <c r="D21" s="163" t="s">
        <v>80</v>
      </c>
      <c r="E21" s="163" t="s">
        <v>146</v>
      </c>
      <c r="F21" s="163" t="s">
        <v>180</v>
      </c>
      <c r="G21" s="163" t="s">
        <v>181</v>
      </c>
      <c r="H21" s="164">
        <v>104000</v>
      </c>
      <c r="I21" s="62">
        <v>104000</v>
      </c>
      <c r="J21" s="62">
        <v>23718</v>
      </c>
      <c r="K21" s="163"/>
      <c r="L21" s="62">
        <v>80282</v>
      </c>
      <c r="M21" s="163"/>
      <c r="N21" s="62"/>
      <c r="O21" s="62"/>
      <c r="P21" s="163"/>
      <c r="Q21" s="62"/>
      <c r="R21" s="62"/>
      <c r="S21" s="62"/>
      <c r="T21" s="62"/>
      <c r="U21" s="62"/>
      <c r="V21" s="62"/>
      <c r="W21" s="62"/>
    </row>
    <row r="22" ht="20.25" customHeight="1" spans="1:23">
      <c r="A22" s="163" t="str">
        <f t="shared" si="0"/>
        <v>       玉溪市图书馆</v>
      </c>
      <c r="B22" s="163" t="s">
        <v>178</v>
      </c>
      <c r="C22" s="163" t="s">
        <v>179</v>
      </c>
      <c r="D22" s="163" t="s">
        <v>80</v>
      </c>
      <c r="E22" s="163" t="s">
        <v>146</v>
      </c>
      <c r="F22" s="163" t="s">
        <v>182</v>
      </c>
      <c r="G22" s="163" t="s">
        <v>183</v>
      </c>
      <c r="H22" s="164">
        <v>12000</v>
      </c>
      <c r="I22" s="62">
        <v>12000</v>
      </c>
      <c r="J22" s="62">
        <v>3000</v>
      </c>
      <c r="K22" s="163"/>
      <c r="L22" s="62">
        <v>9000</v>
      </c>
      <c r="M22" s="163"/>
      <c r="N22" s="62"/>
      <c r="O22" s="62"/>
      <c r="P22" s="163"/>
      <c r="Q22" s="62"/>
      <c r="R22" s="62"/>
      <c r="S22" s="62"/>
      <c r="T22" s="62"/>
      <c r="U22" s="62"/>
      <c r="V22" s="62"/>
      <c r="W22" s="62"/>
    </row>
    <row r="23" ht="20.25" customHeight="1" spans="1:23">
      <c r="A23" s="163" t="str">
        <f t="shared" si="0"/>
        <v>       玉溪市图书馆</v>
      </c>
      <c r="B23" s="163" t="s">
        <v>178</v>
      </c>
      <c r="C23" s="163" t="s">
        <v>179</v>
      </c>
      <c r="D23" s="163" t="s">
        <v>80</v>
      </c>
      <c r="E23" s="163" t="s">
        <v>146</v>
      </c>
      <c r="F23" s="163" t="s">
        <v>184</v>
      </c>
      <c r="G23" s="163" t="s">
        <v>185</v>
      </c>
      <c r="H23" s="164">
        <v>2000</v>
      </c>
      <c r="I23" s="62">
        <v>2000</v>
      </c>
      <c r="J23" s="62">
        <v>500</v>
      </c>
      <c r="K23" s="163"/>
      <c r="L23" s="62">
        <v>1500</v>
      </c>
      <c r="M23" s="163"/>
      <c r="N23" s="62"/>
      <c r="O23" s="62"/>
      <c r="P23" s="163"/>
      <c r="Q23" s="62"/>
      <c r="R23" s="62"/>
      <c r="S23" s="62"/>
      <c r="T23" s="62"/>
      <c r="U23" s="62"/>
      <c r="V23" s="62"/>
      <c r="W23" s="62"/>
    </row>
    <row r="24" ht="20.25" customHeight="1" spans="1:23">
      <c r="A24" s="163" t="str">
        <f t="shared" si="0"/>
        <v>       玉溪市图书馆</v>
      </c>
      <c r="B24" s="163" t="s">
        <v>178</v>
      </c>
      <c r="C24" s="163" t="s">
        <v>179</v>
      </c>
      <c r="D24" s="163" t="s">
        <v>80</v>
      </c>
      <c r="E24" s="163" t="s">
        <v>146</v>
      </c>
      <c r="F24" s="163" t="s">
        <v>186</v>
      </c>
      <c r="G24" s="163" t="s">
        <v>187</v>
      </c>
      <c r="H24" s="164">
        <v>11000</v>
      </c>
      <c r="I24" s="62">
        <v>11000</v>
      </c>
      <c r="J24" s="62">
        <v>2750</v>
      </c>
      <c r="K24" s="163"/>
      <c r="L24" s="62">
        <v>8250</v>
      </c>
      <c r="M24" s="163"/>
      <c r="N24" s="62"/>
      <c r="O24" s="62"/>
      <c r="P24" s="163"/>
      <c r="Q24" s="62"/>
      <c r="R24" s="62"/>
      <c r="S24" s="62"/>
      <c r="T24" s="62"/>
      <c r="U24" s="62"/>
      <c r="V24" s="62"/>
      <c r="W24" s="62"/>
    </row>
    <row r="25" ht="20.25" customHeight="1" spans="1:23">
      <c r="A25" s="163" t="str">
        <f t="shared" si="0"/>
        <v>       玉溪市图书馆</v>
      </c>
      <c r="B25" s="163" t="s">
        <v>178</v>
      </c>
      <c r="C25" s="163" t="s">
        <v>179</v>
      </c>
      <c r="D25" s="163" t="s">
        <v>80</v>
      </c>
      <c r="E25" s="163" t="s">
        <v>146</v>
      </c>
      <c r="F25" s="163" t="s">
        <v>188</v>
      </c>
      <c r="G25" s="163" t="s">
        <v>189</v>
      </c>
      <c r="H25" s="164">
        <v>70000</v>
      </c>
      <c r="I25" s="62">
        <v>70000</v>
      </c>
      <c r="J25" s="62">
        <v>17500</v>
      </c>
      <c r="K25" s="163"/>
      <c r="L25" s="62">
        <v>52500</v>
      </c>
      <c r="M25" s="163"/>
      <c r="N25" s="62"/>
      <c r="O25" s="62"/>
      <c r="P25" s="163"/>
      <c r="Q25" s="62"/>
      <c r="R25" s="62"/>
      <c r="S25" s="62"/>
      <c r="T25" s="62"/>
      <c r="U25" s="62"/>
      <c r="V25" s="62"/>
      <c r="W25" s="62"/>
    </row>
    <row r="26" ht="20.25" customHeight="1" spans="1:23">
      <c r="A26" s="163" t="str">
        <f t="shared" si="0"/>
        <v>       玉溪市图书馆</v>
      </c>
      <c r="B26" s="163" t="s">
        <v>178</v>
      </c>
      <c r="C26" s="163" t="s">
        <v>179</v>
      </c>
      <c r="D26" s="163" t="s">
        <v>80</v>
      </c>
      <c r="E26" s="163" t="s">
        <v>146</v>
      </c>
      <c r="F26" s="163" t="s">
        <v>190</v>
      </c>
      <c r="G26" s="163" t="s">
        <v>191</v>
      </c>
      <c r="H26" s="164">
        <v>15000</v>
      </c>
      <c r="I26" s="62">
        <v>15000</v>
      </c>
      <c r="J26" s="62">
        <v>3750</v>
      </c>
      <c r="K26" s="163"/>
      <c r="L26" s="62">
        <v>11250</v>
      </c>
      <c r="M26" s="163"/>
      <c r="N26" s="62"/>
      <c r="O26" s="62"/>
      <c r="P26" s="163"/>
      <c r="Q26" s="62"/>
      <c r="R26" s="62"/>
      <c r="S26" s="62"/>
      <c r="T26" s="62"/>
      <c r="U26" s="62"/>
      <c r="V26" s="62"/>
      <c r="W26" s="62"/>
    </row>
    <row r="27" ht="20.25" customHeight="1" spans="1:23">
      <c r="A27" s="163" t="str">
        <f t="shared" si="0"/>
        <v>       玉溪市图书馆</v>
      </c>
      <c r="B27" s="163" t="s">
        <v>178</v>
      </c>
      <c r="C27" s="163" t="s">
        <v>179</v>
      </c>
      <c r="D27" s="163" t="s">
        <v>80</v>
      </c>
      <c r="E27" s="163" t="s">
        <v>146</v>
      </c>
      <c r="F27" s="163" t="s">
        <v>192</v>
      </c>
      <c r="G27" s="163" t="s">
        <v>193</v>
      </c>
      <c r="H27" s="164">
        <v>14000</v>
      </c>
      <c r="I27" s="62">
        <v>14000</v>
      </c>
      <c r="J27" s="62">
        <v>3500</v>
      </c>
      <c r="K27" s="163"/>
      <c r="L27" s="62">
        <v>10500</v>
      </c>
      <c r="M27" s="163"/>
      <c r="N27" s="62"/>
      <c r="O27" s="62"/>
      <c r="P27" s="163"/>
      <c r="Q27" s="62"/>
      <c r="R27" s="62"/>
      <c r="S27" s="62"/>
      <c r="T27" s="62"/>
      <c r="U27" s="62"/>
      <c r="V27" s="62"/>
      <c r="W27" s="62"/>
    </row>
    <row r="28" ht="20.25" customHeight="1" spans="1:23">
      <c r="A28" s="163" t="str">
        <f t="shared" si="0"/>
        <v>       玉溪市图书馆</v>
      </c>
      <c r="B28" s="163" t="s">
        <v>178</v>
      </c>
      <c r="C28" s="163" t="s">
        <v>179</v>
      </c>
      <c r="D28" s="163" t="s">
        <v>80</v>
      </c>
      <c r="E28" s="163" t="s">
        <v>146</v>
      </c>
      <c r="F28" s="163" t="s">
        <v>194</v>
      </c>
      <c r="G28" s="163" t="s">
        <v>195</v>
      </c>
      <c r="H28" s="164">
        <v>12000</v>
      </c>
      <c r="I28" s="62">
        <v>12000</v>
      </c>
      <c r="J28" s="62">
        <v>3000</v>
      </c>
      <c r="K28" s="163"/>
      <c r="L28" s="62">
        <v>9000</v>
      </c>
      <c r="M28" s="163"/>
      <c r="N28" s="62"/>
      <c r="O28" s="62"/>
      <c r="P28" s="163"/>
      <c r="Q28" s="62"/>
      <c r="R28" s="62"/>
      <c r="S28" s="62"/>
      <c r="T28" s="62"/>
      <c r="U28" s="62"/>
      <c r="V28" s="62"/>
      <c r="W28" s="62"/>
    </row>
    <row r="29" ht="20.25" customHeight="1" spans="1:23">
      <c r="A29" s="163" t="str">
        <f t="shared" si="0"/>
        <v>       玉溪市图书馆</v>
      </c>
      <c r="B29" s="163" t="s">
        <v>178</v>
      </c>
      <c r="C29" s="163" t="s">
        <v>179</v>
      </c>
      <c r="D29" s="163" t="s">
        <v>80</v>
      </c>
      <c r="E29" s="163" t="s">
        <v>146</v>
      </c>
      <c r="F29" s="163" t="s">
        <v>196</v>
      </c>
      <c r="G29" s="163" t="s">
        <v>197</v>
      </c>
      <c r="H29" s="164">
        <v>8000</v>
      </c>
      <c r="I29" s="62">
        <v>8000</v>
      </c>
      <c r="J29" s="62">
        <v>2000</v>
      </c>
      <c r="K29" s="163"/>
      <c r="L29" s="62">
        <v>6000</v>
      </c>
      <c r="M29" s="163"/>
      <c r="N29" s="62"/>
      <c r="O29" s="62"/>
      <c r="P29" s="163"/>
      <c r="Q29" s="62"/>
      <c r="R29" s="62"/>
      <c r="S29" s="62"/>
      <c r="T29" s="62"/>
      <c r="U29" s="62"/>
      <c r="V29" s="62"/>
      <c r="W29" s="62"/>
    </row>
    <row r="30" ht="20.25" customHeight="1" spans="1:23">
      <c r="A30" s="163" t="str">
        <f t="shared" si="0"/>
        <v>       玉溪市图书馆</v>
      </c>
      <c r="B30" s="163" t="s">
        <v>178</v>
      </c>
      <c r="C30" s="163" t="s">
        <v>179</v>
      </c>
      <c r="D30" s="163" t="s">
        <v>80</v>
      </c>
      <c r="E30" s="163" t="s">
        <v>146</v>
      </c>
      <c r="F30" s="163" t="s">
        <v>198</v>
      </c>
      <c r="G30" s="163" t="s">
        <v>199</v>
      </c>
      <c r="H30" s="164">
        <v>33000</v>
      </c>
      <c r="I30" s="62">
        <v>33000</v>
      </c>
      <c r="J30" s="62">
        <v>8250</v>
      </c>
      <c r="K30" s="163"/>
      <c r="L30" s="62">
        <v>24750</v>
      </c>
      <c r="M30" s="163"/>
      <c r="N30" s="62"/>
      <c r="O30" s="62"/>
      <c r="P30" s="163"/>
      <c r="Q30" s="62"/>
      <c r="R30" s="62"/>
      <c r="S30" s="62"/>
      <c r="T30" s="62"/>
      <c r="U30" s="62"/>
      <c r="V30" s="62"/>
      <c r="W30" s="62"/>
    </row>
    <row r="31" ht="20.25" customHeight="1" spans="1:23">
      <c r="A31" s="163" t="str">
        <f t="shared" si="0"/>
        <v>       玉溪市图书馆</v>
      </c>
      <c r="B31" s="163" t="s">
        <v>178</v>
      </c>
      <c r="C31" s="163" t="s">
        <v>179</v>
      </c>
      <c r="D31" s="163" t="s">
        <v>80</v>
      </c>
      <c r="E31" s="163" t="s">
        <v>146</v>
      </c>
      <c r="F31" s="163" t="s">
        <v>200</v>
      </c>
      <c r="G31" s="163" t="s">
        <v>201</v>
      </c>
      <c r="H31" s="164">
        <v>3000</v>
      </c>
      <c r="I31" s="62">
        <v>3000</v>
      </c>
      <c r="J31" s="62">
        <v>750</v>
      </c>
      <c r="K31" s="163"/>
      <c r="L31" s="62">
        <v>2250</v>
      </c>
      <c r="M31" s="163"/>
      <c r="N31" s="62"/>
      <c r="O31" s="62"/>
      <c r="P31" s="163"/>
      <c r="Q31" s="62"/>
      <c r="R31" s="62"/>
      <c r="S31" s="62"/>
      <c r="T31" s="62"/>
      <c r="U31" s="62"/>
      <c r="V31" s="62"/>
      <c r="W31" s="62"/>
    </row>
    <row r="32" ht="20.25" customHeight="1" spans="1:23">
      <c r="A32" s="163" t="str">
        <f t="shared" si="0"/>
        <v>       玉溪市图书馆</v>
      </c>
      <c r="B32" s="163" t="s">
        <v>178</v>
      </c>
      <c r="C32" s="163" t="s">
        <v>179</v>
      </c>
      <c r="D32" s="163" t="s">
        <v>80</v>
      </c>
      <c r="E32" s="163" t="s">
        <v>146</v>
      </c>
      <c r="F32" s="163" t="s">
        <v>202</v>
      </c>
      <c r="G32" s="163" t="s">
        <v>203</v>
      </c>
      <c r="H32" s="164">
        <v>29500</v>
      </c>
      <c r="I32" s="62">
        <v>29500</v>
      </c>
      <c r="J32" s="62">
        <v>7375</v>
      </c>
      <c r="K32" s="163"/>
      <c r="L32" s="62">
        <v>22125</v>
      </c>
      <c r="M32" s="163"/>
      <c r="N32" s="62"/>
      <c r="O32" s="62"/>
      <c r="P32" s="163"/>
      <c r="Q32" s="62"/>
      <c r="R32" s="62"/>
      <c r="S32" s="62"/>
      <c r="T32" s="62"/>
      <c r="U32" s="62"/>
      <c r="V32" s="62"/>
      <c r="W32" s="62"/>
    </row>
    <row r="33" ht="20.25" customHeight="1" spans="1:23">
      <c r="A33" s="163" t="str">
        <f t="shared" si="0"/>
        <v>       玉溪市图书馆</v>
      </c>
      <c r="B33" s="163" t="s">
        <v>178</v>
      </c>
      <c r="C33" s="163" t="s">
        <v>179</v>
      </c>
      <c r="D33" s="163" t="s">
        <v>84</v>
      </c>
      <c r="E33" s="163" t="s">
        <v>204</v>
      </c>
      <c r="F33" s="163" t="s">
        <v>202</v>
      </c>
      <c r="G33" s="163" t="s">
        <v>203</v>
      </c>
      <c r="H33" s="164">
        <v>18600</v>
      </c>
      <c r="I33" s="62">
        <v>18600</v>
      </c>
      <c r="J33" s="62">
        <v>18600</v>
      </c>
      <c r="K33" s="163"/>
      <c r="L33" s="62"/>
      <c r="M33" s="163"/>
      <c r="N33" s="62"/>
      <c r="O33" s="62"/>
      <c r="P33" s="163"/>
      <c r="Q33" s="62"/>
      <c r="R33" s="62"/>
      <c r="S33" s="62"/>
      <c r="T33" s="62"/>
      <c r="U33" s="62"/>
      <c r="V33" s="62"/>
      <c r="W33" s="62"/>
    </row>
    <row r="34" ht="20.25" customHeight="1" spans="1:23">
      <c r="A34" s="163" t="str">
        <f t="shared" si="0"/>
        <v>       玉溪市图书馆</v>
      </c>
      <c r="B34" s="163" t="s">
        <v>205</v>
      </c>
      <c r="C34" s="163" t="s">
        <v>206</v>
      </c>
      <c r="D34" s="163" t="s">
        <v>84</v>
      </c>
      <c r="E34" s="163" t="s">
        <v>204</v>
      </c>
      <c r="F34" s="163" t="s">
        <v>207</v>
      </c>
      <c r="G34" s="163" t="s">
        <v>208</v>
      </c>
      <c r="H34" s="164">
        <v>818400</v>
      </c>
      <c r="I34" s="62">
        <v>818400</v>
      </c>
      <c r="J34" s="62">
        <v>818400</v>
      </c>
      <c r="K34" s="163"/>
      <c r="L34" s="62"/>
      <c r="M34" s="163"/>
      <c r="N34" s="62"/>
      <c r="O34" s="62"/>
      <c r="P34" s="163"/>
      <c r="Q34" s="62"/>
      <c r="R34" s="62"/>
      <c r="S34" s="62"/>
      <c r="T34" s="62"/>
      <c r="U34" s="62"/>
      <c r="V34" s="62"/>
      <c r="W34" s="62"/>
    </row>
    <row r="35" ht="20.25" customHeight="1" spans="1:23">
      <c r="A35" s="163" t="str">
        <f t="shared" si="0"/>
        <v>       玉溪市图书馆</v>
      </c>
      <c r="B35" s="163" t="s">
        <v>209</v>
      </c>
      <c r="C35" s="163" t="s">
        <v>121</v>
      </c>
      <c r="D35" s="163" t="s">
        <v>80</v>
      </c>
      <c r="E35" s="163" t="s">
        <v>146</v>
      </c>
      <c r="F35" s="163" t="s">
        <v>210</v>
      </c>
      <c r="G35" s="163" t="s">
        <v>121</v>
      </c>
      <c r="H35" s="164">
        <v>6000</v>
      </c>
      <c r="I35" s="62">
        <v>6000</v>
      </c>
      <c r="J35" s="62"/>
      <c r="K35" s="163"/>
      <c r="L35" s="62">
        <v>6000</v>
      </c>
      <c r="M35" s="163"/>
      <c r="N35" s="62"/>
      <c r="O35" s="62"/>
      <c r="P35" s="163"/>
      <c r="Q35" s="62"/>
      <c r="R35" s="62"/>
      <c r="S35" s="62"/>
      <c r="T35" s="62"/>
      <c r="U35" s="62"/>
      <c r="V35" s="62"/>
      <c r="W35" s="62"/>
    </row>
    <row r="36" ht="20.25" customHeight="1" spans="1:23">
      <c r="A36" s="163" t="str">
        <f t="shared" si="0"/>
        <v>       玉溪市图书馆</v>
      </c>
      <c r="B36" s="163" t="s">
        <v>211</v>
      </c>
      <c r="C36" s="163" t="s">
        <v>212</v>
      </c>
      <c r="D36" s="163" t="s">
        <v>80</v>
      </c>
      <c r="E36" s="163" t="s">
        <v>146</v>
      </c>
      <c r="F36" s="163" t="s">
        <v>156</v>
      </c>
      <c r="G36" s="163" t="s">
        <v>157</v>
      </c>
      <c r="H36" s="164">
        <v>52000</v>
      </c>
      <c r="I36" s="62">
        <v>52000</v>
      </c>
      <c r="J36" s="62"/>
      <c r="K36" s="163"/>
      <c r="L36" s="62">
        <v>52000</v>
      </c>
      <c r="M36" s="163"/>
      <c r="N36" s="62"/>
      <c r="O36" s="62"/>
      <c r="P36" s="163"/>
      <c r="Q36" s="62"/>
      <c r="R36" s="62"/>
      <c r="S36" s="62"/>
      <c r="T36" s="62"/>
      <c r="U36" s="62"/>
      <c r="V36" s="62"/>
      <c r="W36" s="62"/>
    </row>
    <row r="37" ht="20.25" customHeight="1" spans="1:23">
      <c r="A37" s="163" t="str">
        <f t="shared" si="0"/>
        <v>       玉溪市图书馆</v>
      </c>
      <c r="B37" s="163" t="s">
        <v>213</v>
      </c>
      <c r="C37" s="163" t="s">
        <v>214</v>
      </c>
      <c r="D37" s="163" t="s">
        <v>80</v>
      </c>
      <c r="E37" s="163" t="s">
        <v>146</v>
      </c>
      <c r="F37" s="163" t="s">
        <v>151</v>
      </c>
      <c r="G37" s="163" t="s">
        <v>152</v>
      </c>
      <c r="H37" s="164">
        <v>1580800</v>
      </c>
      <c r="I37" s="62">
        <v>1580800</v>
      </c>
      <c r="J37" s="62">
        <v>1580800</v>
      </c>
      <c r="K37" s="163"/>
      <c r="L37" s="62"/>
      <c r="M37" s="163"/>
      <c r="N37" s="62"/>
      <c r="O37" s="62"/>
      <c r="P37" s="163"/>
      <c r="Q37" s="62"/>
      <c r="R37" s="62"/>
      <c r="S37" s="62"/>
      <c r="T37" s="62"/>
      <c r="U37" s="62"/>
      <c r="V37" s="62"/>
      <c r="W37" s="62"/>
    </row>
    <row r="38" ht="20.25" customHeight="1" spans="1:23">
      <c r="A38" s="163" t="str">
        <f t="shared" si="0"/>
        <v>       玉溪市图书馆</v>
      </c>
      <c r="B38" s="163" t="s">
        <v>215</v>
      </c>
      <c r="C38" s="163" t="s">
        <v>216</v>
      </c>
      <c r="D38" s="163" t="s">
        <v>80</v>
      </c>
      <c r="E38" s="163" t="s">
        <v>146</v>
      </c>
      <c r="F38" s="163" t="s">
        <v>151</v>
      </c>
      <c r="G38" s="163" t="s">
        <v>152</v>
      </c>
      <c r="H38" s="164">
        <v>800000</v>
      </c>
      <c r="I38" s="62">
        <v>800000</v>
      </c>
      <c r="J38" s="62"/>
      <c r="K38" s="163"/>
      <c r="L38" s="62">
        <v>800000</v>
      </c>
      <c r="M38" s="163"/>
      <c r="N38" s="62"/>
      <c r="O38" s="62"/>
      <c r="P38" s="163"/>
      <c r="Q38" s="62"/>
      <c r="R38" s="62"/>
      <c r="S38" s="62"/>
      <c r="T38" s="62"/>
      <c r="U38" s="62"/>
      <c r="V38" s="62"/>
      <c r="W38" s="62"/>
    </row>
    <row r="39" ht="20.25" customHeight="1" spans="1:23">
      <c r="A39" s="163" t="str">
        <f t="shared" si="0"/>
        <v>       玉溪市图书馆</v>
      </c>
      <c r="B39" s="163" t="s">
        <v>217</v>
      </c>
      <c r="C39" s="163" t="s">
        <v>218</v>
      </c>
      <c r="D39" s="163" t="s">
        <v>80</v>
      </c>
      <c r="E39" s="163" t="s">
        <v>146</v>
      </c>
      <c r="F39" s="163" t="s">
        <v>180</v>
      </c>
      <c r="G39" s="163" t="s">
        <v>181</v>
      </c>
      <c r="H39" s="164">
        <v>17513</v>
      </c>
      <c r="I39" s="62">
        <v>17513</v>
      </c>
      <c r="J39" s="62"/>
      <c r="K39" s="163"/>
      <c r="L39" s="62">
        <v>17513</v>
      </c>
      <c r="M39" s="163"/>
      <c r="N39" s="62"/>
      <c r="O39" s="62"/>
      <c r="P39" s="163"/>
      <c r="Q39" s="62"/>
      <c r="R39" s="62"/>
      <c r="S39" s="62"/>
      <c r="T39" s="62"/>
      <c r="U39" s="62"/>
      <c r="V39" s="62"/>
      <c r="W39" s="62"/>
    </row>
    <row r="40" ht="20.25" customHeight="1" spans="1:23">
      <c r="A40" s="163" t="str">
        <f t="shared" si="0"/>
        <v>       玉溪市图书馆</v>
      </c>
      <c r="B40" s="163" t="s">
        <v>217</v>
      </c>
      <c r="C40" s="163" t="s">
        <v>218</v>
      </c>
      <c r="D40" s="163" t="s">
        <v>80</v>
      </c>
      <c r="E40" s="163" t="s">
        <v>146</v>
      </c>
      <c r="F40" s="163" t="s">
        <v>190</v>
      </c>
      <c r="G40" s="163" t="s">
        <v>191</v>
      </c>
      <c r="H40" s="164">
        <v>15000</v>
      </c>
      <c r="I40" s="62">
        <v>15000</v>
      </c>
      <c r="J40" s="62"/>
      <c r="K40" s="163"/>
      <c r="L40" s="62">
        <v>15000</v>
      </c>
      <c r="M40" s="163"/>
      <c r="N40" s="62"/>
      <c r="O40" s="62"/>
      <c r="P40" s="163"/>
      <c r="Q40" s="62"/>
      <c r="R40" s="62"/>
      <c r="S40" s="62"/>
      <c r="T40" s="62"/>
      <c r="U40" s="62"/>
      <c r="V40" s="62"/>
      <c r="W40" s="62"/>
    </row>
    <row r="41" ht="20.25" customHeight="1" spans="1:23">
      <c r="A41" s="163" t="str">
        <f t="shared" si="0"/>
        <v>       玉溪市图书馆</v>
      </c>
      <c r="B41" s="163" t="s">
        <v>219</v>
      </c>
      <c r="C41" s="163" t="s">
        <v>220</v>
      </c>
      <c r="D41" s="163" t="s">
        <v>86</v>
      </c>
      <c r="E41" s="163" t="s">
        <v>221</v>
      </c>
      <c r="F41" s="163" t="s">
        <v>222</v>
      </c>
      <c r="G41" s="163" t="s">
        <v>223</v>
      </c>
      <c r="H41" s="164">
        <v>150000</v>
      </c>
      <c r="I41" s="62">
        <v>150000</v>
      </c>
      <c r="J41" s="62"/>
      <c r="K41" s="163"/>
      <c r="L41" s="62">
        <v>150000</v>
      </c>
      <c r="M41" s="163"/>
      <c r="N41" s="62"/>
      <c r="O41" s="62"/>
      <c r="P41" s="163"/>
      <c r="Q41" s="62"/>
      <c r="R41" s="62"/>
      <c r="S41" s="62"/>
      <c r="T41" s="62"/>
      <c r="U41" s="62"/>
      <c r="V41" s="62"/>
      <c r="W41" s="62"/>
    </row>
    <row r="42" ht="20.25" customHeight="1" spans="1:23">
      <c r="A42" s="163" t="str">
        <f t="shared" si="0"/>
        <v>       玉溪市图书馆</v>
      </c>
      <c r="B42" s="163" t="s">
        <v>224</v>
      </c>
      <c r="C42" s="163" t="s">
        <v>225</v>
      </c>
      <c r="D42" s="163" t="s">
        <v>80</v>
      </c>
      <c r="E42" s="163" t="s">
        <v>146</v>
      </c>
      <c r="F42" s="163" t="s">
        <v>226</v>
      </c>
      <c r="G42" s="163" t="s">
        <v>227</v>
      </c>
      <c r="H42" s="164">
        <v>336000</v>
      </c>
      <c r="I42" s="62">
        <v>336000</v>
      </c>
      <c r="J42" s="62">
        <v>84000</v>
      </c>
      <c r="K42" s="163"/>
      <c r="L42" s="62">
        <v>252000</v>
      </c>
      <c r="M42" s="163"/>
      <c r="N42" s="62"/>
      <c r="O42" s="62"/>
      <c r="P42" s="163"/>
      <c r="Q42" s="62"/>
      <c r="R42" s="62"/>
      <c r="S42" s="62"/>
      <c r="T42" s="62"/>
      <c r="U42" s="62"/>
      <c r="V42" s="62"/>
      <c r="W42" s="62"/>
    </row>
    <row r="43" ht="20.25" customHeight="1" spans="1:23">
      <c r="A43" s="163" t="str">
        <f t="shared" si="0"/>
        <v>       玉溪市图书馆</v>
      </c>
      <c r="B43" s="163" t="s">
        <v>228</v>
      </c>
      <c r="C43" s="163" t="s">
        <v>229</v>
      </c>
      <c r="D43" s="163" t="s">
        <v>88</v>
      </c>
      <c r="E43" s="163" t="s">
        <v>230</v>
      </c>
      <c r="F43" s="163" t="s">
        <v>207</v>
      </c>
      <c r="G43" s="163" t="s">
        <v>208</v>
      </c>
      <c r="H43" s="164">
        <v>22944</v>
      </c>
      <c r="I43" s="62">
        <v>22944</v>
      </c>
      <c r="J43" s="62"/>
      <c r="K43" s="163"/>
      <c r="L43" s="62">
        <v>22944</v>
      </c>
      <c r="M43" s="163"/>
      <c r="N43" s="62"/>
      <c r="O43" s="62"/>
      <c r="P43" s="163"/>
      <c r="Q43" s="62"/>
      <c r="R43" s="62"/>
      <c r="S43" s="62"/>
      <c r="T43" s="62"/>
      <c r="U43" s="62"/>
      <c r="V43" s="62"/>
      <c r="W43" s="62"/>
    </row>
    <row r="44" ht="20.25" customHeight="1" spans="1:23">
      <c r="A44" s="163" t="str">
        <f t="shared" si="0"/>
        <v>       玉溪市图书馆</v>
      </c>
      <c r="B44" s="163" t="s">
        <v>231</v>
      </c>
      <c r="C44" s="163" t="s">
        <v>232</v>
      </c>
      <c r="D44" s="163" t="s">
        <v>92</v>
      </c>
      <c r="E44" s="163" t="s">
        <v>161</v>
      </c>
      <c r="F44" s="163" t="s">
        <v>233</v>
      </c>
      <c r="G44" s="163" t="s">
        <v>234</v>
      </c>
      <c r="H44" s="164">
        <v>24000</v>
      </c>
      <c r="I44" s="62">
        <v>24000</v>
      </c>
      <c r="J44" s="62"/>
      <c r="K44" s="163"/>
      <c r="L44" s="62">
        <v>24000</v>
      </c>
      <c r="M44" s="163"/>
      <c r="N44" s="62"/>
      <c r="O44" s="62"/>
      <c r="P44" s="163"/>
      <c r="Q44" s="62"/>
      <c r="R44" s="62"/>
      <c r="S44" s="62"/>
      <c r="T44" s="62"/>
      <c r="U44" s="62"/>
      <c r="V44" s="62"/>
      <c r="W44" s="62"/>
    </row>
    <row r="45" ht="20.25" customHeight="1" spans="1:23">
      <c r="A45" s="160" t="s">
        <v>30</v>
      </c>
      <c r="B45" s="160"/>
      <c r="C45" s="160"/>
      <c r="D45" s="160"/>
      <c r="E45" s="160"/>
      <c r="F45" s="160"/>
      <c r="G45" s="160"/>
      <c r="H45" s="62">
        <v>7971104.34</v>
      </c>
      <c r="I45" s="62">
        <v>7971104.34</v>
      </c>
      <c r="J45" s="62">
        <v>3912045.15</v>
      </c>
      <c r="K45" s="62"/>
      <c r="L45" s="62">
        <v>4059059.19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5:G45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3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topLeftCell="F1" workbookViewId="0">
      <selection activeCell="A1" sqref="A1"/>
    </sheetView>
  </sheetViews>
  <sheetFormatPr defaultColWidth="9.14159292035398" defaultRowHeight="14.25" customHeight="1"/>
  <cols>
    <col min="1" max="1" width="14.5752212389381" customWidth="1"/>
    <col min="2" max="2" width="21.0353982300885" customWidth="1"/>
    <col min="3" max="3" width="31.3185840707965" customWidth="1"/>
    <col min="4" max="4" width="23.8495575221239" customWidth="1"/>
    <col min="5" max="5" width="15.6017699115044" customWidth="1"/>
    <col min="6" max="6" width="19.7433628318584" customWidth="1"/>
    <col min="7" max="7" width="14.8849557522124" customWidth="1"/>
    <col min="8" max="8" width="19.7433628318584" customWidth="1"/>
    <col min="9" max="16" width="14.1769911504425" customWidth="1"/>
    <col min="17" max="17" width="13.6017699115044" customWidth="1"/>
    <col min="18" max="23" width="15.1769911504425" customWidth="1"/>
  </cols>
  <sheetData>
    <row r="1" ht="13.5" customHeight="1" spans="2:23">
      <c r="B1" s="135"/>
      <c r="E1" s="145"/>
      <c r="F1" s="145"/>
      <c r="G1" s="145"/>
      <c r="H1" s="145"/>
      <c r="K1" s="135"/>
      <c r="N1" s="135"/>
      <c r="O1" s="135"/>
      <c r="P1" s="135"/>
      <c r="U1" s="150"/>
      <c r="W1" s="136" t="s">
        <v>235</v>
      </c>
    </row>
    <row r="2" ht="27.75" customHeight="1" spans="1:23">
      <c r="A2" s="31" t="s">
        <v>236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"单位名称："&amp;"玉溪市图书馆"</f>
        <v>单位名称：玉溪市图书馆</v>
      </c>
      <c r="B3" s="146" t="str">
        <f>"单位名称："&amp;"玉溪市图书馆"</f>
        <v>单位名称：玉溪市图书馆</v>
      </c>
      <c r="C3" s="146"/>
      <c r="D3" s="146"/>
      <c r="E3" s="146"/>
      <c r="F3" s="146"/>
      <c r="G3" s="146"/>
      <c r="H3" s="146"/>
      <c r="I3" s="146"/>
      <c r="J3" s="7"/>
      <c r="K3" s="7"/>
      <c r="L3" s="7"/>
      <c r="M3" s="7"/>
      <c r="N3" s="7"/>
      <c r="O3" s="7"/>
      <c r="P3" s="7"/>
      <c r="Q3" s="7"/>
      <c r="U3" s="150"/>
      <c r="W3" s="139" t="s">
        <v>2</v>
      </c>
    </row>
    <row r="4" ht="21.75" customHeight="1" spans="1:23">
      <c r="A4" s="9" t="s">
        <v>237</v>
      </c>
      <c r="B4" s="9" t="s">
        <v>126</v>
      </c>
      <c r="C4" s="9" t="s">
        <v>127</v>
      </c>
      <c r="D4" s="9" t="s">
        <v>238</v>
      </c>
      <c r="E4" s="10" t="s">
        <v>128</v>
      </c>
      <c r="F4" s="10" t="s">
        <v>129</v>
      </c>
      <c r="G4" s="10" t="s">
        <v>130</v>
      </c>
      <c r="H4" s="10" t="s">
        <v>131</v>
      </c>
      <c r="I4" s="20" t="s">
        <v>30</v>
      </c>
      <c r="J4" s="20" t="s">
        <v>239</v>
      </c>
      <c r="K4" s="20"/>
      <c r="L4" s="20"/>
      <c r="M4" s="20"/>
      <c r="N4" s="20" t="s">
        <v>133</v>
      </c>
      <c r="O4" s="20"/>
      <c r="P4" s="20"/>
      <c r="Q4" s="10" t="s">
        <v>36</v>
      </c>
      <c r="R4" s="11" t="s">
        <v>240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9" t="s">
        <v>33</v>
      </c>
      <c r="K5" s="149"/>
      <c r="L5" s="149" t="s">
        <v>34</v>
      </c>
      <c r="M5" s="149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139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9" t="s">
        <v>32</v>
      </c>
      <c r="K6" s="149" t="s">
        <v>241</v>
      </c>
      <c r="L6" s="149"/>
      <c r="M6" s="149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7">
        <v>1</v>
      </c>
      <c r="B7" s="147">
        <v>2</v>
      </c>
      <c r="C7" s="147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  <c r="U7" s="147">
        <v>21</v>
      </c>
      <c r="V7" s="147">
        <v>22</v>
      </c>
      <c r="W7" s="147">
        <v>23</v>
      </c>
    </row>
    <row r="8" ht="32.9" customHeight="1" spans="1:23">
      <c r="A8" s="67"/>
      <c r="B8" s="148"/>
      <c r="C8" s="67" t="s">
        <v>242</v>
      </c>
      <c r="D8" s="67"/>
      <c r="E8" s="67"/>
      <c r="F8" s="67"/>
      <c r="G8" s="67"/>
      <c r="H8" s="67"/>
      <c r="I8" s="44">
        <v>100000</v>
      </c>
      <c r="J8" s="44">
        <v>100000</v>
      </c>
      <c r="K8" s="44">
        <v>100000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 t="s">
        <v>243</v>
      </c>
      <c r="B9" s="148" t="s">
        <v>244</v>
      </c>
      <c r="C9" s="67" t="s">
        <v>242</v>
      </c>
      <c r="D9" s="67" t="s">
        <v>64</v>
      </c>
      <c r="E9" s="67" t="s">
        <v>80</v>
      </c>
      <c r="F9" s="67" t="s">
        <v>146</v>
      </c>
      <c r="G9" s="67" t="s">
        <v>245</v>
      </c>
      <c r="H9" s="67" t="s">
        <v>246</v>
      </c>
      <c r="I9" s="44">
        <v>11500</v>
      </c>
      <c r="J9" s="44">
        <v>11500</v>
      </c>
      <c r="K9" s="44">
        <v>11500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32.9" customHeight="1" spans="1:23">
      <c r="A10" s="67" t="s">
        <v>243</v>
      </c>
      <c r="B10" s="148" t="s">
        <v>244</v>
      </c>
      <c r="C10" s="67" t="s">
        <v>242</v>
      </c>
      <c r="D10" s="67" t="s">
        <v>64</v>
      </c>
      <c r="E10" s="67" t="s">
        <v>80</v>
      </c>
      <c r="F10" s="67" t="s">
        <v>146</v>
      </c>
      <c r="G10" s="67" t="s">
        <v>192</v>
      </c>
      <c r="H10" s="67" t="s">
        <v>193</v>
      </c>
      <c r="I10" s="44">
        <v>65700</v>
      </c>
      <c r="J10" s="44">
        <v>65700</v>
      </c>
      <c r="K10" s="44">
        <v>65700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32.9" customHeight="1" spans="1:23">
      <c r="A11" s="67" t="s">
        <v>243</v>
      </c>
      <c r="B11" s="148" t="s">
        <v>244</v>
      </c>
      <c r="C11" s="67" t="s">
        <v>242</v>
      </c>
      <c r="D11" s="67" t="s">
        <v>64</v>
      </c>
      <c r="E11" s="67" t="s">
        <v>80</v>
      </c>
      <c r="F11" s="67" t="s">
        <v>146</v>
      </c>
      <c r="G11" s="67" t="s">
        <v>194</v>
      </c>
      <c r="H11" s="67" t="s">
        <v>195</v>
      </c>
      <c r="I11" s="44">
        <v>10000</v>
      </c>
      <c r="J11" s="44">
        <v>10000</v>
      </c>
      <c r="K11" s="44">
        <v>10000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ht="32.9" customHeight="1" spans="1:23">
      <c r="A12" s="67" t="s">
        <v>243</v>
      </c>
      <c r="B12" s="148" t="s">
        <v>244</v>
      </c>
      <c r="C12" s="67" t="s">
        <v>242</v>
      </c>
      <c r="D12" s="67" t="s">
        <v>64</v>
      </c>
      <c r="E12" s="67" t="s">
        <v>80</v>
      </c>
      <c r="F12" s="67" t="s">
        <v>146</v>
      </c>
      <c r="G12" s="67" t="s">
        <v>196</v>
      </c>
      <c r="H12" s="67" t="s">
        <v>197</v>
      </c>
      <c r="I12" s="44">
        <v>12800</v>
      </c>
      <c r="J12" s="44">
        <v>12800</v>
      </c>
      <c r="K12" s="44">
        <v>12800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ht="32.9" customHeight="1" spans="1:23">
      <c r="A13" s="67"/>
      <c r="B13" s="67"/>
      <c r="C13" s="67" t="s">
        <v>247</v>
      </c>
      <c r="D13" s="67"/>
      <c r="E13" s="67"/>
      <c r="F13" s="67"/>
      <c r="G13" s="67"/>
      <c r="H13" s="67"/>
      <c r="I13" s="44">
        <v>335944.34</v>
      </c>
      <c r="J13" s="44"/>
      <c r="K13" s="44"/>
      <c r="L13" s="44"/>
      <c r="M13" s="44"/>
      <c r="N13" s="44">
        <v>335944.34</v>
      </c>
      <c r="O13" s="44"/>
      <c r="P13" s="44"/>
      <c r="Q13" s="44"/>
      <c r="R13" s="44"/>
      <c r="S13" s="44"/>
      <c r="T13" s="44"/>
      <c r="U13" s="44"/>
      <c r="V13" s="44"/>
      <c r="W13" s="44"/>
    </row>
    <row r="14" ht="32.9" customHeight="1" spans="1:23">
      <c r="A14" s="67" t="s">
        <v>243</v>
      </c>
      <c r="B14" s="148" t="s">
        <v>248</v>
      </c>
      <c r="C14" s="67" t="s">
        <v>247</v>
      </c>
      <c r="D14" s="67" t="s">
        <v>64</v>
      </c>
      <c r="E14" s="67" t="s">
        <v>81</v>
      </c>
      <c r="F14" s="67" t="s">
        <v>249</v>
      </c>
      <c r="G14" s="67" t="s">
        <v>180</v>
      </c>
      <c r="H14" s="67" t="s">
        <v>181</v>
      </c>
      <c r="I14" s="44">
        <v>36124.43</v>
      </c>
      <c r="J14" s="44"/>
      <c r="K14" s="44"/>
      <c r="L14" s="44"/>
      <c r="M14" s="44"/>
      <c r="N14" s="44">
        <v>36124.43</v>
      </c>
      <c r="O14" s="44"/>
      <c r="P14" s="44"/>
      <c r="Q14" s="44"/>
      <c r="R14" s="44"/>
      <c r="S14" s="44"/>
      <c r="T14" s="44"/>
      <c r="U14" s="44"/>
      <c r="V14" s="44"/>
      <c r="W14" s="44"/>
    </row>
    <row r="15" ht="32.9" customHeight="1" spans="1:23">
      <c r="A15" s="67" t="s">
        <v>243</v>
      </c>
      <c r="B15" s="148" t="s">
        <v>248</v>
      </c>
      <c r="C15" s="67" t="s">
        <v>247</v>
      </c>
      <c r="D15" s="67" t="s">
        <v>64</v>
      </c>
      <c r="E15" s="67" t="s">
        <v>81</v>
      </c>
      <c r="F15" s="67" t="s">
        <v>249</v>
      </c>
      <c r="G15" s="67" t="s">
        <v>245</v>
      </c>
      <c r="H15" s="67" t="s">
        <v>246</v>
      </c>
      <c r="I15" s="44">
        <v>4680</v>
      </c>
      <c r="J15" s="44"/>
      <c r="K15" s="44"/>
      <c r="L15" s="44"/>
      <c r="M15" s="44"/>
      <c r="N15" s="44">
        <v>4680</v>
      </c>
      <c r="O15" s="44"/>
      <c r="P15" s="44"/>
      <c r="Q15" s="44"/>
      <c r="R15" s="44"/>
      <c r="S15" s="44"/>
      <c r="T15" s="44"/>
      <c r="U15" s="44"/>
      <c r="V15" s="44"/>
      <c r="W15" s="44"/>
    </row>
    <row r="16" ht="32.9" customHeight="1" spans="1:23">
      <c r="A16" s="67" t="s">
        <v>243</v>
      </c>
      <c r="B16" s="148" t="s">
        <v>248</v>
      </c>
      <c r="C16" s="67" t="s">
        <v>247</v>
      </c>
      <c r="D16" s="67" t="s">
        <v>64</v>
      </c>
      <c r="E16" s="67" t="s">
        <v>81</v>
      </c>
      <c r="F16" s="67" t="s">
        <v>249</v>
      </c>
      <c r="G16" s="67" t="s">
        <v>250</v>
      </c>
      <c r="H16" s="67" t="s">
        <v>251</v>
      </c>
      <c r="I16" s="44">
        <v>1700</v>
      </c>
      <c r="J16" s="44"/>
      <c r="K16" s="44"/>
      <c r="L16" s="44"/>
      <c r="M16" s="44"/>
      <c r="N16" s="44">
        <v>1700</v>
      </c>
      <c r="O16" s="44"/>
      <c r="P16" s="44"/>
      <c r="Q16" s="44"/>
      <c r="R16" s="44"/>
      <c r="S16" s="44"/>
      <c r="T16" s="44"/>
      <c r="U16" s="44"/>
      <c r="V16" s="44"/>
      <c r="W16" s="44"/>
    </row>
    <row r="17" ht="32.9" customHeight="1" spans="1:23">
      <c r="A17" s="67" t="s">
        <v>243</v>
      </c>
      <c r="B17" s="148" t="s">
        <v>248</v>
      </c>
      <c r="C17" s="67" t="s">
        <v>247</v>
      </c>
      <c r="D17" s="67" t="s">
        <v>64</v>
      </c>
      <c r="E17" s="67" t="s">
        <v>81</v>
      </c>
      <c r="F17" s="67" t="s">
        <v>249</v>
      </c>
      <c r="G17" s="67" t="s">
        <v>196</v>
      </c>
      <c r="H17" s="67" t="s">
        <v>197</v>
      </c>
      <c r="I17" s="44">
        <v>259757.21</v>
      </c>
      <c r="J17" s="44"/>
      <c r="K17" s="44"/>
      <c r="L17" s="44"/>
      <c r="M17" s="44"/>
      <c r="N17" s="44">
        <v>259757.21</v>
      </c>
      <c r="O17" s="44"/>
      <c r="P17" s="44"/>
      <c r="Q17" s="44"/>
      <c r="R17" s="44"/>
      <c r="S17" s="44"/>
      <c r="T17" s="44"/>
      <c r="U17" s="44"/>
      <c r="V17" s="44"/>
      <c r="W17" s="44"/>
    </row>
    <row r="18" ht="32.9" customHeight="1" spans="1:23">
      <c r="A18" s="67" t="s">
        <v>243</v>
      </c>
      <c r="B18" s="148" t="s">
        <v>248</v>
      </c>
      <c r="C18" s="67" t="s">
        <v>247</v>
      </c>
      <c r="D18" s="67" t="s">
        <v>64</v>
      </c>
      <c r="E18" s="67" t="s">
        <v>81</v>
      </c>
      <c r="F18" s="67" t="s">
        <v>249</v>
      </c>
      <c r="G18" s="67" t="s">
        <v>202</v>
      </c>
      <c r="H18" s="67" t="s">
        <v>203</v>
      </c>
      <c r="I18" s="44">
        <v>3682.7</v>
      </c>
      <c r="J18" s="44"/>
      <c r="K18" s="44"/>
      <c r="L18" s="44"/>
      <c r="M18" s="44"/>
      <c r="N18" s="44">
        <v>3682.7</v>
      </c>
      <c r="O18" s="44"/>
      <c r="P18" s="44"/>
      <c r="Q18" s="44"/>
      <c r="R18" s="44"/>
      <c r="S18" s="44"/>
      <c r="T18" s="44"/>
      <c r="U18" s="44"/>
      <c r="V18" s="44"/>
      <c r="W18" s="44"/>
    </row>
    <row r="19" ht="32.9" customHeight="1" spans="1:23">
      <c r="A19" s="67" t="s">
        <v>243</v>
      </c>
      <c r="B19" s="148" t="s">
        <v>248</v>
      </c>
      <c r="C19" s="67" t="s">
        <v>247</v>
      </c>
      <c r="D19" s="67" t="s">
        <v>64</v>
      </c>
      <c r="E19" s="67" t="s">
        <v>81</v>
      </c>
      <c r="F19" s="67" t="s">
        <v>249</v>
      </c>
      <c r="G19" s="67" t="s">
        <v>252</v>
      </c>
      <c r="H19" s="67" t="s">
        <v>253</v>
      </c>
      <c r="I19" s="44">
        <v>30000</v>
      </c>
      <c r="J19" s="44"/>
      <c r="K19" s="44"/>
      <c r="L19" s="44"/>
      <c r="M19" s="44"/>
      <c r="N19" s="44">
        <v>30000</v>
      </c>
      <c r="O19" s="44"/>
      <c r="P19" s="44"/>
      <c r="Q19" s="44"/>
      <c r="R19" s="44"/>
      <c r="S19" s="44"/>
      <c r="T19" s="44"/>
      <c r="U19" s="44"/>
      <c r="V19" s="44"/>
      <c r="W19" s="44"/>
    </row>
    <row r="20" ht="32.9" customHeight="1" spans="1:23">
      <c r="A20" s="67"/>
      <c r="B20" s="67"/>
      <c r="C20" s="67" t="s">
        <v>254</v>
      </c>
      <c r="D20" s="67"/>
      <c r="E20" s="67"/>
      <c r="F20" s="67"/>
      <c r="G20" s="67"/>
      <c r="H20" s="67"/>
      <c r="I20" s="44">
        <v>32088.1</v>
      </c>
      <c r="J20" s="44"/>
      <c r="K20" s="44"/>
      <c r="L20" s="44"/>
      <c r="M20" s="44"/>
      <c r="N20" s="44">
        <v>32088.1</v>
      </c>
      <c r="O20" s="44"/>
      <c r="P20" s="44"/>
      <c r="Q20" s="44"/>
      <c r="R20" s="44"/>
      <c r="S20" s="44"/>
      <c r="T20" s="44"/>
      <c r="U20" s="44"/>
      <c r="V20" s="44"/>
      <c r="W20" s="44"/>
    </row>
    <row r="21" ht="32.9" customHeight="1" spans="1:23">
      <c r="A21" s="67" t="s">
        <v>255</v>
      </c>
      <c r="B21" s="148" t="s">
        <v>256</v>
      </c>
      <c r="C21" s="67" t="s">
        <v>254</v>
      </c>
      <c r="D21" s="67" t="s">
        <v>64</v>
      </c>
      <c r="E21" s="67" t="s">
        <v>81</v>
      </c>
      <c r="F21" s="67" t="s">
        <v>249</v>
      </c>
      <c r="G21" s="67" t="s">
        <v>180</v>
      </c>
      <c r="H21" s="67" t="s">
        <v>181</v>
      </c>
      <c r="I21" s="44">
        <v>12000</v>
      </c>
      <c r="J21" s="44"/>
      <c r="K21" s="44"/>
      <c r="L21" s="44"/>
      <c r="M21" s="44"/>
      <c r="N21" s="44">
        <v>12000</v>
      </c>
      <c r="O21" s="44"/>
      <c r="P21" s="44"/>
      <c r="Q21" s="44"/>
      <c r="R21" s="44"/>
      <c r="S21" s="44"/>
      <c r="T21" s="44"/>
      <c r="U21" s="44"/>
      <c r="V21" s="44"/>
      <c r="W21" s="44"/>
    </row>
    <row r="22" ht="32.9" customHeight="1" spans="1:23">
      <c r="A22" s="67" t="s">
        <v>255</v>
      </c>
      <c r="B22" s="148" t="s">
        <v>256</v>
      </c>
      <c r="C22" s="67" t="s">
        <v>254</v>
      </c>
      <c r="D22" s="67" t="s">
        <v>64</v>
      </c>
      <c r="E22" s="67" t="s">
        <v>81</v>
      </c>
      <c r="F22" s="67" t="s">
        <v>249</v>
      </c>
      <c r="G22" s="67" t="s">
        <v>196</v>
      </c>
      <c r="H22" s="67" t="s">
        <v>197</v>
      </c>
      <c r="I22" s="44">
        <v>20088.1</v>
      </c>
      <c r="J22" s="44"/>
      <c r="K22" s="44"/>
      <c r="L22" s="44"/>
      <c r="M22" s="44"/>
      <c r="N22" s="44">
        <v>20088.1</v>
      </c>
      <c r="O22" s="44"/>
      <c r="P22" s="44"/>
      <c r="Q22" s="44"/>
      <c r="R22" s="44"/>
      <c r="S22" s="44"/>
      <c r="T22" s="44"/>
      <c r="U22" s="44"/>
      <c r="V22" s="44"/>
      <c r="W22" s="44"/>
    </row>
    <row r="23" ht="32.9" customHeight="1" spans="1:23">
      <c r="A23" s="67"/>
      <c r="B23" s="67"/>
      <c r="C23" s="67" t="s">
        <v>257</v>
      </c>
      <c r="D23" s="67"/>
      <c r="E23" s="67"/>
      <c r="F23" s="67"/>
      <c r="G23" s="67"/>
      <c r="H23" s="67"/>
      <c r="I23" s="44">
        <v>1000</v>
      </c>
      <c r="J23" s="44"/>
      <c r="K23" s="44"/>
      <c r="L23" s="44"/>
      <c r="M23" s="44"/>
      <c r="N23" s="44">
        <v>1000</v>
      </c>
      <c r="O23" s="44"/>
      <c r="P23" s="44"/>
      <c r="Q23" s="44"/>
      <c r="R23" s="44"/>
      <c r="S23" s="44"/>
      <c r="T23" s="44"/>
      <c r="U23" s="44"/>
      <c r="V23" s="44"/>
      <c r="W23" s="44"/>
    </row>
    <row r="24" ht="32.9" customHeight="1" spans="1:23">
      <c r="A24" s="67" t="s">
        <v>255</v>
      </c>
      <c r="B24" s="148" t="s">
        <v>258</v>
      </c>
      <c r="C24" s="67" t="s">
        <v>257</v>
      </c>
      <c r="D24" s="67" t="s">
        <v>64</v>
      </c>
      <c r="E24" s="67" t="s">
        <v>81</v>
      </c>
      <c r="F24" s="67" t="s">
        <v>249</v>
      </c>
      <c r="G24" s="67" t="s">
        <v>259</v>
      </c>
      <c r="H24" s="67" t="s">
        <v>260</v>
      </c>
      <c r="I24" s="44">
        <v>1000</v>
      </c>
      <c r="J24" s="44"/>
      <c r="K24" s="44"/>
      <c r="L24" s="44"/>
      <c r="M24" s="44"/>
      <c r="N24" s="44">
        <v>1000</v>
      </c>
      <c r="O24" s="44"/>
      <c r="P24" s="44"/>
      <c r="Q24" s="44"/>
      <c r="R24" s="44"/>
      <c r="S24" s="44"/>
      <c r="T24" s="44"/>
      <c r="U24" s="44"/>
      <c r="V24" s="44"/>
      <c r="W24" s="44"/>
    </row>
    <row r="25" ht="32.9" customHeight="1" spans="1:23">
      <c r="A25" s="67"/>
      <c r="B25" s="67"/>
      <c r="C25" s="67" t="s">
        <v>261</v>
      </c>
      <c r="D25" s="67"/>
      <c r="E25" s="67"/>
      <c r="F25" s="67"/>
      <c r="G25" s="67"/>
      <c r="H25" s="67"/>
      <c r="I25" s="44">
        <v>1077550.48</v>
      </c>
      <c r="J25" s="44"/>
      <c r="K25" s="44"/>
      <c r="L25" s="44"/>
      <c r="M25" s="44"/>
      <c r="N25" s="44">
        <v>1077550.48</v>
      </c>
      <c r="O25" s="44"/>
      <c r="P25" s="44"/>
      <c r="Q25" s="44"/>
      <c r="R25" s="44"/>
      <c r="S25" s="44"/>
      <c r="T25" s="44"/>
      <c r="U25" s="44"/>
      <c r="V25" s="44"/>
      <c r="W25" s="44"/>
    </row>
    <row r="26" ht="32.9" customHeight="1" spans="1:23">
      <c r="A26" s="67" t="s">
        <v>255</v>
      </c>
      <c r="B26" s="148" t="s">
        <v>262</v>
      </c>
      <c r="C26" s="67" t="s">
        <v>261</v>
      </c>
      <c r="D26" s="67" t="s">
        <v>64</v>
      </c>
      <c r="E26" s="67" t="s">
        <v>81</v>
      </c>
      <c r="F26" s="67" t="s">
        <v>249</v>
      </c>
      <c r="G26" s="67" t="s">
        <v>180</v>
      </c>
      <c r="H26" s="67" t="s">
        <v>181</v>
      </c>
      <c r="I26" s="44">
        <v>85000</v>
      </c>
      <c r="J26" s="44"/>
      <c r="K26" s="44"/>
      <c r="L26" s="44"/>
      <c r="M26" s="44"/>
      <c r="N26" s="44">
        <v>85000</v>
      </c>
      <c r="O26" s="44"/>
      <c r="P26" s="44"/>
      <c r="Q26" s="44"/>
      <c r="R26" s="44"/>
      <c r="S26" s="44"/>
      <c r="T26" s="44"/>
      <c r="U26" s="44"/>
      <c r="V26" s="44"/>
      <c r="W26" s="44"/>
    </row>
    <row r="27" ht="32.9" customHeight="1" spans="1:23">
      <c r="A27" s="67" t="s">
        <v>255</v>
      </c>
      <c r="B27" s="148" t="s">
        <v>262</v>
      </c>
      <c r="C27" s="67" t="s">
        <v>261</v>
      </c>
      <c r="D27" s="67" t="s">
        <v>64</v>
      </c>
      <c r="E27" s="67" t="s">
        <v>81</v>
      </c>
      <c r="F27" s="67" t="s">
        <v>249</v>
      </c>
      <c r="G27" s="67" t="s">
        <v>196</v>
      </c>
      <c r="H27" s="67" t="s">
        <v>197</v>
      </c>
      <c r="I27" s="44">
        <v>200</v>
      </c>
      <c r="J27" s="44"/>
      <c r="K27" s="44"/>
      <c r="L27" s="44"/>
      <c r="M27" s="44"/>
      <c r="N27" s="44">
        <v>200</v>
      </c>
      <c r="O27" s="44"/>
      <c r="P27" s="44"/>
      <c r="Q27" s="44"/>
      <c r="R27" s="44"/>
      <c r="S27" s="44"/>
      <c r="T27" s="44"/>
      <c r="U27" s="44"/>
      <c r="V27" s="44"/>
      <c r="W27" s="44"/>
    </row>
    <row r="28" ht="32.9" customHeight="1" spans="1:23">
      <c r="A28" s="67" t="s">
        <v>255</v>
      </c>
      <c r="B28" s="148" t="s">
        <v>262</v>
      </c>
      <c r="C28" s="67" t="s">
        <v>261</v>
      </c>
      <c r="D28" s="67" t="s">
        <v>64</v>
      </c>
      <c r="E28" s="67" t="s">
        <v>81</v>
      </c>
      <c r="F28" s="67" t="s">
        <v>249</v>
      </c>
      <c r="G28" s="67" t="s">
        <v>252</v>
      </c>
      <c r="H28" s="67" t="s">
        <v>253</v>
      </c>
      <c r="I28" s="44">
        <v>765000</v>
      </c>
      <c r="J28" s="44"/>
      <c r="K28" s="44"/>
      <c r="L28" s="44"/>
      <c r="M28" s="44"/>
      <c r="N28" s="44">
        <v>765000</v>
      </c>
      <c r="O28" s="44"/>
      <c r="P28" s="44"/>
      <c r="Q28" s="44"/>
      <c r="R28" s="44"/>
      <c r="S28" s="44"/>
      <c r="T28" s="44"/>
      <c r="U28" s="44"/>
      <c r="V28" s="44"/>
      <c r="W28" s="44"/>
    </row>
    <row r="29" ht="32.9" customHeight="1" spans="1:23">
      <c r="A29" s="67" t="s">
        <v>255</v>
      </c>
      <c r="B29" s="148" t="s">
        <v>262</v>
      </c>
      <c r="C29" s="67" t="s">
        <v>261</v>
      </c>
      <c r="D29" s="67" t="s">
        <v>64</v>
      </c>
      <c r="E29" s="67" t="s">
        <v>81</v>
      </c>
      <c r="F29" s="67" t="s">
        <v>249</v>
      </c>
      <c r="G29" s="67" t="s">
        <v>263</v>
      </c>
      <c r="H29" s="67" t="s">
        <v>264</v>
      </c>
      <c r="I29" s="44">
        <v>227350.48</v>
      </c>
      <c r="J29" s="44"/>
      <c r="K29" s="44"/>
      <c r="L29" s="44"/>
      <c r="M29" s="44"/>
      <c r="N29" s="44">
        <v>227350.48</v>
      </c>
      <c r="O29" s="44"/>
      <c r="P29" s="44"/>
      <c r="Q29" s="44"/>
      <c r="R29" s="44"/>
      <c r="S29" s="44"/>
      <c r="T29" s="44"/>
      <c r="U29" s="44"/>
      <c r="V29" s="44"/>
      <c r="W29" s="44"/>
    </row>
    <row r="30" ht="32.9" customHeight="1" spans="1:23">
      <c r="A30" s="67"/>
      <c r="B30" s="67"/>
      <c r="C30" s="67" t="s">
        <v>265</v>
      </c>
      <c r="D30" s="67"/>
      <c r="E30" s="67"/>
      <c r="F30" s="67"/>
      <c r="G30" s="67"/>
      <c r="H30" s="67"/>
      <c r="I30" s="44">
        <v>500000</v>
      </c>
      <c r="J30" s="44"/>
      <c r="K30" s="44"/>
      <c r="L30" s="44"/>
      <c r="M30" s="44"/>
      <c r="N30" s="44">
        <v>500000</v>
      </c>
      <c r="O30" s="44"/>
      <c r="P30" s="44"/>
      <c r="Q30" s="44"/>
      <c r="R30" s="44"/>
      <c r="S30" s="44"/>
      <c r="T30" s="44"/>
      <c r="U30" s="44"/>
      <c r="V30" s="44"/>
      <c r="W30" s="44"/>
    </row>
    <row r="31" ht="32.9" customHeight="1" spans="1:23">
      <c r="A31" s="67" t="s">
        <v>255</v>
      </c>
      <c r="B31" s="148" t="s">
        <v>266</v>
      </c>
      <c r="C31" s="67" t="s">
        <v>265</v>
      </c>
      <c r="D31" s="67" t="s">
        <v>64</v>
      </c>
      <c r="E31" s="67" t="s">
        <v>80</v>
      </c>
      <c r="F31" s="67" t="s">
        <v>146</v>
      </c>
      <c r="G31" s="67" t="s">
        <v>196</v>
      </c>
      <c r="H31" s="67" t="s">
        <v>197</v>
      </c>
      <c r="I31" s="44">
        <v>500000</v>
      </c>
      <c r="J31" s="44"/>
      <c r="K31" s="44"/>
      <c r="L31" s="44"/>
      <c r="M31" s="44"/>
      <c r="N31" s="44">
        <v>500000</v>
      </c>
      <c r="O31" s="44"/>
      <c r="P31" s="44"/>
      <c r="Q31" s="44"/>
      <c r="R31" s="44"/>
      <c r="S31" s="44"/>
      <c r="T31" s="44"/>
      <c r="U31" s="44"/>
      <c r="V31" s="44"/>
      <c r="W31" s="44"/>
    </row>
    <row r="32" ht="32.9" customHeight="1" spans="1:23">
      <c r="A32" s="67"/>
      <c r="B32" s="67"/>
      <c r="C32" s="67" t="s">
        <v>267</v>
      </c>
      <c r="D32" s="67"/>
      <c r="E32" s="67"/>
      <c r="F32" s="67"/>
      <c r="G32" s="67"/>
      <c r="H32" s="67"/>
      <c r="I32" s="44">
        <v>97379</v>
      </c>
      <c r="J32" s="44"/>
      <c r="K32" s="44"/>
      <c r="L32" s="44"/>
      <c r="M32" s="44"/>
      <c r="N32" s="44">
        <v>97379</v>
      </c>
      <c r="O32" s="44"/>
      <c r="P32" s="44"/>
      <c r="Q32" s="44"/>
      <c r="R32" s="44"/>
      <c r="S32" s="44"/>
      <c r="T32" s="44"/>
      <c r="U32" s="44"/>
      <c r="V32" s="44"/>
      <c r="W32" s="44"/>
    </row>
    <row r="33" ht="32.9" customHeight="1" spans="1:23">
      <c r="A33" s="67" t="s">
        <v>255</v>
      </c>
      <c r="B33" s="148" t="s">
        <v>268</v>
      </c>
      <c r="C33" s="67" t="s">
        <v>267</v>
      </c>
      <c r="D33" s="67" t="s">
        <v>64</v>
      </c>
      <c r="E33" s="67" t="s">
        <v>81</v>
      </c>
      <c r="F33" s="67" t="s">
        <v>249</v>
      </c>
      <c r="G33" s="67" t="s">
        <v>180</v>
      </c>
      <c r="H33" s="67" t="s">
        <v>181</v>
      </c>
      <c r="I33" s="44">
        <v>1000</v>
      </c>
      <c r="J33" s="44"/>
      <c r="K33" s="44"/>
      <c r="L33" s="44"/>
      <c r="M33" s="44"/>
      <c r="N33" s="44">
        <v>1000</v>
      </c>
      <c r="O33" s="44"/>
      <c r="P33" s="44"/>
      <c r="Q33" s="44"/>
      <c r="R33" s="44"/>
      <c r="S33" s="44"/>
      <c r="T33" s="44"/>
      <c r="U33" s="44"/>
      <c r="V33" s="44"/>
      <c r="W33" s="44"/>
    </row>
    <row r="34" ht="32.9" customHeight="1" spans="1:23">
      <c r="A34" s="67" t="s">
        <v>255</v>
      </c>
      <c r="B34" s="148" t="s">
        <v>268</v>
      </c>
      <c r="C34" s="67" t="s">
        <v>267</v>
      </c>
      <c r="D34" s="67" t="s">
        <v>64</v>
      </c>
      <c r="E34" s="67" t="s">
        <v>81</v>
      </c>
      <c r="F34" s="67" t="s">
        <v>249</v>
      </c>
      <c r="G34" s="67" t="s">
        <v>250</v>
      </c>
      <c r="H34" s="67" t="s">
        <v>251</v>
      </c>
      <c r="I34" s="44">
        <v>24379</v>
      </c>
      <c r="J34" s="44"/>
      <c r="K34" s="44"/>
      <c r="L34" s="44"/>
      <c r="M34" s="44"/>
      <c r="N34" s="44">
        <v>24379</v>
      </c>
      <c r="O34" s="44"/>
      <c r="P34" s="44"/>
      <c r="Q34" s="44"/>
      <c r="R34" s="44"/>
      <c r="S34" s="44"/>
      <c r="T34" s="44"/>
      <c r="U34" s="44"/>
      <c r="V34" s="44"/>
      <c r="W34" s="44"/>
    </row>
    <row r="35" ht="32.9" customHeight="1" spans="1:23">
      <c r="A35" s="67" t="s">
        <v>255</v>
      </c>
      <c r="B35" s="148" t="s">
        <v>268</v>
      </c>
      <c r="C35" s="67" t="s">
        <v>267</v>
      </c>
      <c r="D35" s="67" t="s">
        <v>64</v>
      </c>
      <c r="E35" s="67" t="s">
        <v>81</v>
      </c>
      <c r="F35" s="67" t="s">
        <v>249</v>
      </c>
      <c r="G35" s="67" t="s">
        <v>194</v>
      </c>
      <c r="H35" s="67" t="s">
        <v>195</v>
      </c>
      <c r="I35" s="44">
        <v>10000</v>
      </c>
      <c r="J35" s="44"/>
      <c r="K35" s="44"/>
      <c r="L35" s="44"/>
      <c r="M35" s="44"/>
      <c r="N35" s="44">
        <v>10000</v>
      </c>
      <c r="O35" s="44"/>
      <c r="P35" s="44"/>
      <c r="Q35" s="44"/>
      <c r="R35" s="44"/>
      <c r="S35" s="44"/>
      <c r="T35" s="44"/>
      <c r="U35" s="44"/>
      <c r="V35" s="44"/>
      <c r="W35" s="44"/>
    </row>
    <row r="36" ht="32.9" customHeight="1" spans="1:23">
      <c r="A36" s="67" t="s">
        <v>255</v>
      </c>
      <c r="B36" s="148" t="s">
        <v>268</v>
      </c>
      <c r="C36" s="67" t="s">
        <v>267</v>
      </c>
      <c r="D36" s="67" t="s">
        <v>64</v>
      </c>
      <c r="E36" s="67" t="s">
        <v>81</v>
      </c>
      <c r="F36" s="67" t="s">
        <v>249</v>
      </c>
      <c r="G36" s="67" t="s">
        <v>252</v>
      </c>
      <c r="H36" s="67" t="s">
        <v>253</v>
      </c>
      <c r="I36" s="44">
        <v>62000</v>
      </c>
      <c r="J36" s="44"/>
      <c r="K36" s="44"/>
      <c r="L36" s="44"/>
      <c r="M36" s="44"/>
      <c r="N36" s="44">
        <v>62000</v>
      </c>
      <c r="O36" s="44"/>
      <c r="P36" s="44"/>
      <c r="Q36" s="44"/>
      <c r="R36" s="44"/>
      <c r="S36" s="44"/>
      <c r="T36" s="44"/>
      <c r="U36" s="44"/>
      <c r="V36" s="44"/>
      <c r="W36" s="44"/>
    </row>
    <row r="37" ht="32.9" customHeight="1" spans="1:23">
      <c r="A37" s="67"/>
      <c r="B37" s="67"/>
      <c r="C37" s="67" t="s">
        <v>269</v>
      </c>
      <c r="D37" s="67"/>
      <c r="E37" s="67"/>
      <c r="F37" s="67"/>
      <c r="G37" s="67"/>
      <c r="H37" s="67"/>
      <c r="I37" s="44">
        <v>50000</v>
      </c>
      <c r="J37" s="44"/>
      <c r="K37" s="44"/>
      <c r="L37" s="44"/>
      <c r="M37" s="44"/>
      <c r="N37" s="44">
        <v>50000</v>
      </c>
      <c r="O37" s="44"/>
      <c r="P37" s="44"/>
      <c r="Q37" s="44"/>
      <c r="R37" s="44"/>
      <c r="S37" s="44"/>
      <c r="T37" s="44"/>
      <c r="U37" s="44"/>
      <c r="V37" s="44"/>
      <c r="W37" s="44"/>
    </row>
    <row r="38" ht="32.9" customHeight="1" spans="1:23">
      <c r="A38" s="67" t="s">
        <v>255</v>
      </c>
      <c r="B38" s="148" t="s">
        <v>270</v>
      </c>
      <c r="C38" s="67" t="s">
        <v>269</v>
      </c>
      <c r="D38" s="67" t="s">
        <v>64</v>
      </c>
      <c r="E38" s="67" t="s">
        <v>81</v>
      </c>
      <c r="F38" s="67" t="s">
        <v>249</v>
      </c>
      <c r="G38" s="67" t="s">
        <v>196</v>
      </c>
      <c r="H38" s="67" t="s">
        <v>197</v>
      </c>
      <c r="I38" s="44">
        <v>50000</v>
      </c>
      <c r="J38" s="44"/>
      <c r="K38" s="44"/>
      <c r="L38" s="44"/>
      <c r="M38" s="44"/>
      <c r="N38" s="44">
        <v>50000</v>
      </c>
      <c r="O38" s="44"/>
      <c r="P38" s="44"/>
      <c r="Q38" s="44"/>
      <c r="R38" s="44"/>
      <c r="S38" s="44"/>
      <c r="T38" s="44"/>
      <c r="U38" s="44"/>
      <c r="V38" s="44"/>
      <c r="W38" s="44"/>
    </row>
    <row r="39" ht="18.75" customHeight="1" spans="1:23">
      <c r="A39" s="45" t="s">
        <v>271</v>
      </c>
      <c r="B39" s="46"/>
      <c r="C39" s="46"/>
      <c r="D39" s="46"/>
      <c r="E39" s="46"/>
      <c r="F39" s="46"/>
      <c r="G39" s="46"/>
      <c r="H39" s="47"/>
      <c r="I39" s="44">
        <v>2193961.92</v>
      </c>
      <c r="J39" s="44">
        <v>100000</v>
      </c>
      <c r="K39" s="44">
        <v>100000</v>
      </c>
      <c r="L39" s="44"/>
      <c r="M39" s="44"/>
      <c r="N39" s="44">
        <v>2093961.92</v>
      </c>
      <c r="O39" s="44"/>
      <c r="P39" s="44"/>
      <c r="Q39" s="44"/>
      <c r="R39" s="44"/>
      <c r="S39" s="44"/>
      <c r="T39" s="44"/>
      <c r="U39" s="44"/>
      <c r="V39" s="44"/>
      <c r="W39" s="44"/>
    </row>
  </sheetData>
  <mergeCells count="28">
    <mergeCell ref="A2:W2"/>
    <mergeCell ref="A3:I3"/>
    <mergeCell ref="J4:M4"/>
    <mergeCell ref="N4:P4"/>
    <mergeCell ref="R4:W4"/>
    <mergeCell ref="J5:K5"/>
    <mergeCell ref="A39:H3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A1" sqref="A1"/>
    </sheetView>
  </sheetViews>
  <sheetFormatPr defaultColWidth="9.14159292035398" defaultRowHeight="12" customHeight="1"/>
  <cols>
    <col min="1" max="1" width="34.283185840708" customWidth="1"/>
    <col min="2" max="2" width="29" customWidth="1"/>
    <col min="3" max="3" width="17.1769911504425" customWidth="1"/>
    <col min="4" max="4" width="21.0353982300885" customWidth="1"/>
    <col min="5" max="5" width="23.5752212389381" customWidth="1"/>
    <col min="6" max="6" width="11.283185840708" customWidth="1"/>
    <col min="7" max="7" width="10.3185840707965" customWidth="1"/>
    <col min="8" max="8" width="9.31858407079646" customWidth="1"/>
    <col min="9" max="9" width="13.4247787610619" customWidth="1"/>
    <col min="10" max="10" width="27.4513274336283" customWidth="1"/>
  </cols>
  <sheetData>
    <row r="1" customHeight="1" spans="10:10">
      <c r="J1" s="144" t="s">
        <v>272</v>
      </c>
    </row>
    <row r="2" ht="28.5" customHeight="1" spans="1:10">
      <c r="A2" s="143" t="s">
        <v>273</v>
      </c>
      <c r="B2" s="31"/>
      <c r="C2" s="31"/>
      <c r="D2" s="31"/>
      <c r="E2" s="31"/>
      <c r="F2" s="105"/>
      <c r="G2" s="31"/>
      <c r="H2" s="105"/>
      <c r="I2" s="105"/>
      <c r="J2" s="31"/>
    </row>
    <row r="3" ht="15" customHeight="1" spans="1:1">
      <c r="A3" s="5" t="str">
        <f>"单位名称："&amp;"玉溪市图书馆"</f>
        <v>单位名称：玉溪市图书馆</v>
      </c>
    </row>
    <row r="4" ht="14.25" customHeight="1" spans="1:10">
      <c r="A4" s="66" t="s">
        <v>274</v>
      </c>
      <c r="B4" s="66" t="s">
        <v>275</v>
      </c>
      <c r="C4" s="66" t="s">
        <v>276</v>
      </c>
      <c r="D4" s="66" t="s">
        <v>277</v>
      </c>
      <c r="E4" s="66" t="s">
        <v>278</v>
      </c>
      <c r="F4" s="53" t="s">
        <v>279</v>
      </c>
      <c r="G4" s="66" t="s">
        <v>280</v>
      </c>
      <c r="H4" s="53" t="s">
        <v>281</v>
      </c>
      <c r="I4" s="53" t="s">
        <v>282</v>
      </c>
      <c r="J4" s="66" t="s">
        <v>283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 t="s">
        <v>242</v>
      </c>
      <c r="B7" s="67" t="s">
        <v>284</v>
      </c>
      <c r="C7" s="67" t="s">
        <v>285</v>
      </c>
      <c r="D7" s="67" t="s">
        <v>286</v>
      </c>
      <c r="E7" s="67" t="s">
        <v>287</v>
      </c>
      <c r="F7" s="67" t="s">
        <v>288</v>
      </c>
      <c r="G7" s="42" t="s">
        <v>289</v>
      </c>
      <c r="H7" s="67" t="s">
        <v>290</v>
      </c>
      <c r="I7" s="67" t="s">
        <v>291</v>
      </c>
      <c r="J7" s="67" t="s">
        <v>292</v>
      </c>
    </row>
    <row r="8" ht="33.75" customHeight="1" spans="1:10">
      <c r="A8" s="67" t="s">
        <v>242</v>
      </c>
      <c r="B8" s="67" t="s">
        <v>284</v>
      </c>
      <c r="C8" s="67" t="s">
        <v>285</v>
      </c>
      <c r="D8" s="67" t="s">
        <v>286</v>
      </c>
      <c r="E8" s="67" t="s">
        <v>293</v>
      </c>
      <c r="F8" s="67" t="s">
        <v>294</v>
      </c>
      <c r="G8" s="42" t="s">
        <v>295</v>
      </c>
      <c r="H8" s="67" t="s">
        <v>296</v>
      </c>
      <c r="I8" s="67" t="s">
        <v>291</v>
      </c>
      <c r="J8" s="67" t="s">
        <v>297</v>
      </c>
    </row>
    <row r="9" ht="33.75" customHeight="1" spans="1:10">
      <c r="A9" s="67" t="s">
        <v>242</v>
      </c>
      <c r="B9" s="67" t="s">
        <v>284</v>
      </c>
      <c r="C9" s="67" t="s">
        <v>285</v>
      </c>
      <c r="D9" s="67" t="s">
        <v>286</v>
      </c>
      <c r="E9" s="67" t="s">
        <v>298</v>
      </c>
      <c r="F9" s="67" t="s">
        <v>294</v>
      </c>
      <c r="G9" s="42" t="s">
        <v>289</v>
      </c>
      <c r="H9" s="67" t="s">
        <v>296</v>
      </c>
      <c r="I9" s="67" t="s">
        <v>291</v>
      </c>
      <c r="J9" s="67" t="s">
        <v>299</v>
      </c>
    </row>
    <row r="10" ht="33.75" customHeight="1" spans="1:10">
      <c r="A10" s="67" t="s">
        <v>242</v>
      </c>
      <c r="B10" s="67" t="s">
        <v>284</v>
      </c>
      <c r="C10" s="67" t="s">
        <v>285</v>
      </c>
      <c r="D10" s="67" t="s">
        <v>300</v>
      </c>
      <c r="E10" s="67" t="s">
        <v>301</v>
      </c>
      <c r="F10" s="67" t="s">
        <v>294</v>
      </c>
      <c r="G10" s="42" t="s">
        <v>302</v>
      </c>
      <c r="H10" s="67" t="s">
        <v>303</v>
      </c>
      <c r="I10" s="67" t="s">
        <v>291</v>
      </c>
      <c r="J10" s="67" t="s">
        <v>304</v>
      </c>
    </row>
    <row r="11" ht="33.75" customHeight="1" spans="1:10">
      <c r="A11" s="67" t="s">
        <v>242</v>
      </c>
      <c r="B11" s="67" t="s">
        <v>284</v>
      </c>
      <c r="C11" s="67" t="s">
        <v>285</v>
      </c>
      <c r="D11" s="67" t="s">
        <v>305</v>
      </c>
      <c r="E11" s="67" t="s">
        <v>306</v>
      </c>
      <c r="F11" s="67" t="s">
        <v>294</v>
      </c>
      <c r="G11" s="42" t="s">
        <v>307</v>
      </c>
      <c r="H11" s="67" t="s">
        <v>308</v>
      </c>
      <c r="I11" s="67" t="s">
        <v>291</v>
      </c>
      <c r="J11" s="67" t="s">
        <v>309</v>
      </c>
    </row>
    <row r="12" ht="33.75" customHeight="1" spans="1:10">
      <c r="A12" s="67" t="s">
        <v>242</v>
      </c>
      <c r="B12" s="67" t="s">
        <v>284</v>
      </c>
      <c r="C12" s="67" t="s">
        <v>310</v>
      </c>
      <c r="D12" s="67" t="s">
        <v>311</v>
      </c>
      <c r="E12" s="67" t="s">
        <v>312</v>
      </c>
      <c r="F12" s="67" t="s">
        <v>294</v>
      </c>
      <c r="G12" s="42" t="s">
        <v>313</v>
      </c>
      <c r="H12" s="67" t="s">
        <v>314</v>
      </c>
      <c r="I12" s="67" t="s">
        <v>291</v>
      </c>
      <c r="J12" s="67" t="s">
        <v>315</v>
      </c>
    </row>
    <row r="13" ht="33.75" customHeight="1" spans="1:10">
      <c r="A13" s="67" t="s">
        <v>242</v>
      </c>
      <c r="B13" s="67" t="s">
        <v>284</v>
      </c>
      <c r="C13" s="67" t="s">
        <v>316</v>
      </c>
      <c r="D13" s="67" t="s">
        <v>317</v>
      </c>
      <c r="E13" s="67" t="s">
        <v>318</v>
      </c>
      <c r="F13" s="67" t="s">
        <v>294</v>
      </c>
      <c r="G13" s="42" t="s">
        <v>319</v>
      </c>
      <c r="H13" s="67" t="s">
        <v>303</v>
      </c>
      <c r="I13" s="67" t="s">
        <v>291</v>
      </c>
      <c r="J13" s="67" t="s">
        <v>320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piupiu</cp:lastModifiedBy>
  <dcterms:created xsi:type="dcterms:W3CDTF">2025-02-20T09:37:00Z</dcterms:created>
  <dcterms:modified xsi:type="dcterms:W3CDTF">2025-02-21T03:37:18Z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D320BCAC409D45B2B14A7C32DF95CF37_13</vt:lpwstr>
  </property>
  <property fmtid="{D5CDD505-2E9C-101B-9397-08002B2CF9AE}" pid="3" name="KSOProductBuildVer">
    <vt:lpwstr>2052-12.1.0.18334</vt:lpwstr>
  </property>
</Properties>
</file>