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<sst xmlns="http://schemas.openxmlformats.org/spreadsheetml/2006/main" count="953" uniqueCount="386">
  <si>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</si>
  <si>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</si>
  <si>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</si>
  <si>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</si>
  <si>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</si>
  <si>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</si>
  <si>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</si>
  <si>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</si>
  <si>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</si>
  <si>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</si>
  <si>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</si>
  <si>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</si>
  <si>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</si>
  <si>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</si>
  <si>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</si>
  <si>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</si>
  <si>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</si>
  <si>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</si>
  <si>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</si>
  <si>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</si>
  <si>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</si>
  <si>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</si>
  <si>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</si>
  <si>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</si>
  <si>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</si>
  <si>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</si>
  <si>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</si>
  <si>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</si>
  <si>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</si>
  <si>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</si>
  <si>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</si>
  <si>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</si>
  <si>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</si>
  <si>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</si>
  <si>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</si>
  <si>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</si>
  <si>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</si>
  <si>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</si>
  <si>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</si>
  <si>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</si>
  <si>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</si>
  <si>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</si>
  <si>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</si>
  <si>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</si>
  <si>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</si>
  <si>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</si>
  <si>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</si>
  <si>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</si>
  <si>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</si>
  <si>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</si>
  <si>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</si>
  <si>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</si>
  <si>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</si>
  <si>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</si>
  <si>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</si>
  <si>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</si>
  <si>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</si>
  <si>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</si>
  <si>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</si>
  <si>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</si>
  <si>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</si>
  <si>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</si>
  <si>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</si>
  <si>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111005</t>
  </si>
  <si>
    <t>玉溪市看守所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</si>
  <si>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</si>
  <si>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</si>
  <si>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</si>
  <si>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</si>
  <si>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</si>
  <si>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</si>
  <si>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</si>
  <si>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</si>
  <si>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</si>
  <si>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</si>
  <si>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</si>
  <si>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</si>
  <si>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</si>
  <si>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</si>
  <si>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20402</t>
  </si>
  <si>
    <t>2040201</t>
  </si>
  <si>
    <t>2040202</t>
  </si>
  <si>
    <t>2040250</t>
  </si>
  <si>
    <t>208</t>
  </si>
  <si>
    <t>20805</t>
  </si>
  <si>
    <t>2080505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</si>
  <si>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</si>
  <si>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</si>
  <si>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</si>
  <si>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</si>
  <si>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</si>
  <si>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</si>
  <si>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</si>
  <si>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</si>
  <si>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</si>
  <si>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</si>
  <si>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</si>
  <si>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</si>
  <si>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</si>
  <si>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</si>
  <si>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</si>
  <si>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</si>
  <si>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</si>
  <si>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</si>
  <si>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</si>
  <si>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</si>
  <si>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</si>
  <si>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</si>
  <si>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</si>
  <si>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</si>
  <si>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</si>
  <si>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</si>
  <si>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</si>
  <si>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</si>
  <si>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</si>
  <si>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</si>
  <si>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</si>
  <si>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</si>
  <si>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</si>
  <si>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</si>
  <si>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</si>
  <si>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</si>
  <si>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</si>
  <si>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</si>
  <si>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</si>
  <si>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</si>
  <si>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</si>
  <si>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</si>
  <si>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</si>
  <si>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</si>
  <si>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</si>
  <si>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</si>
  <si>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</si>
  <si>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</si>
  <si>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</si>
  <si>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</si>
  <si>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</si>
  <si>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</si>
  <si>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</si>
  <si>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</si>
  <si>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</si>
  <si>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</si>
  <si>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</si>
  <si>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530400210000000626684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</si>
  <si>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</si>
  <si>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</si>
  <si>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</si>
  <si>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</si>
  <si>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</si>
  <si>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</si>
  <si>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</si>
  <si>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530400210000000626685</t>
  </si>
  <si>
    <t>事业人员工资支出</t>
  </si>
  <si>
    <t>事业运行</t>
  </si>
  <si>
    <t>30107</t>
  </si>
  <si>
    <t>绩效工资</t>
  </si>
  <si>
    <t>530400210000000626686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</si>
  <si>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</si>
  <si>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</si>
  <si>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</si>
  <si>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</si>
  <si>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</si>
  <si>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</si>
  <si>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</si>
  <si>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</si>
  <si>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</si>
  <si>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</si>
  <si>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</si>
  <si>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</si>
  <si>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</si>
  <si>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</si>
  <si>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530400210000000626687</t>
  </si>
  <si>
    <t>住房公积金</t>
  </si>
  <si>
    <t>30113</t>
  </si>
  <si>
    <t>530400210000000626689</t>
  </si>
  <si>
    <t>其他工资福利支出</t>
  </si>
  <si>
    <t>30103</t>
  </si>
  <si>
    <t>奖金</t>
  </si>
  <si>
    <t>530400210000000626691</t>
  </si>
  <si>
    <t>公车购置及运维费</t>
  </si>
  <si>
    <t>30231</t>
  </si>
  <si>
    <t>公务用车运行维护费</t>
  </si>
  <si>
    <t>530400210000000626692</t>
  </si>
  <si>
    <t>行政人员公务交通补贴</t>
  </si>
  <si>
    <t>30239</t>
  </si>
  <si>
    <t>其他交通费用</t>
  </si>
  <si>
    <t>530400210000000626693</t>
  </si>
  <si>
    <t>工会经费</t>
  </si>
  <si>
    <t>30228</t>
  </si>
  <si>
    <t>530400210000000626694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</si>
  <si>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</si>
  <si>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</si>
  <si>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</si>
  <si>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</si>
  <si>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</si>
  <si>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</si>
  <si>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</si>
  <si>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</si>
  <si>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</si>
  <si>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</si>
  <si>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</si>
  <si>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</si>
  <si>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</si>
  <si>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</si>
  <si>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</si>
  <si>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30227</t>
  </si>
  <si>
    <t>委托业务费</t>
  </si>
  <si>
    <t>30229</t>
  </si>
  <si>
    <t>福利费</t>
  </si>
  <si>
    <t>30299</t>
  </si>
  <si>
    <t>其他商品和服务支出</t>
  </si>
  <si>
    <t>30216</t>
  </si>
  <si>
    <t>培训费</t>
  </si>
  <si>
    <t>530400221100000324028</t>
  </si>
  <si>
    <t>30217</t>
  </si>
  <si>
    <t>530400241100002071244</t>
  </si>
  <si>
    <t>机关后勤购买服务经费</t>
  </si>
  <si>
    <t>530400241100002100531</t>
  </si>
  <si>
    <t>奖励性绩效工资（工资部分）经费</t>
  </si>
  <si>
    <t>530400241100002100601</t>
  </si>
  <si>
    <t>奖励性绩效工资（高于部分）经费</t>
  </si>
  <si>
    <t>530400241100002127169</t>
  </si>
  <si>
    <t>警察加班补贴经费</t>
  </si>
  <si>
    <t>530400241100002352399</t>
  </si>
  <si>
    <t>看守所退养人员补助经费</t>
  </si>
  <si>
    <t>30305</t>
  </si>
  <si>
    <t>生活补助</t>
  </si>
  <si>
    <t>530400241100002363485</t>
  </si>
  <si>
    <t>编外临聘人员经费</t>
  </si>
  <si>
    <t>30199</t>
  </si>
  <si>
    <t>530400241100002382133</t>
  </si>
  <si>
    <t>年终一次性奖金</t>
  </si>
  <si>
    <t>530400251100003842570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</si>
  <si>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</si>
  <si>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</si>
  <si>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</si>
  <si>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</si>
  <si>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</si>
  <si>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</si>
  <si>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</si>
  <si>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</si>
  <si>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</si>
  <si>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遗属补助经费</t>
  </si>
  <si>
    <t>民生类</t>
  </si>
  <si>
    <t>530400231100001185978</t>
  </si>
  <si>
    <t>死亡抚恤</t>
  </si>
  <si>
    <t>看守所合作化医疗运转经费</t>
  </si>
  <si>
    <t>530400231100001378816</t>
  </si>
  <si>
    <t>一般行政管理事务</t>
  </si>
  <si>
    <t>看守所在押人员保障运转经费</t>
  </si>
  <si>
    <t>专项业务类</t>
  </si>
  <si>
    <t>530400231100001413189</t>
  </si>
  <si>
    <t>30218</t>
  </si>
  <si>
    <t>专用材料费</t>
  </si>
  <si>
    <t>ZF2024047号经费</t>
  </si>
  <si>
    <t>530400241100003049430</t>
  </si>
  <si>
    <t>ZF2024051号经费</t>
  </si>
  <si>
    <t>530400241100003090134</t>
  </si>
  <si>
    <t>ZF2025032号经费</t>
  </si>
  <si>
    <t>530400251100003569866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</si>
  <si>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</si>
  <si>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</si>
  <si>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</si>
  <si>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</si>
  <si>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</si>
  <si>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</si>
  <si>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</si>
  <si>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</si>
  <si>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</si>
  <si>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</si>
  <si>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</si>
  <si>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</si>
  <si>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</si>
  <si>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单位遗属补助经费</t>
  </si>
  <si>
    <t>产出指标</t>
  </si>
  <si>
    <t>数量指标</t>
  </si>
  <si>
    <t>获补对象数</t>
  </si>
  <si>
    <t>=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</si>
  <si>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</si>
  <si>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</si>
  <si>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</si>
  <si>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</si>
  <si>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</si>
  <si>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</si>
  <si>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</si>
  <si>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</si>
  <si>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</si>
  <si>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</si>
  <si>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</si>
  <si>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</si>
  <si>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</si>
  <si>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</si>
  <si>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</si>
  <si>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</si>
  <si>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</si>
  <si>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</si>
  <si>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</si>
  <si>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看守所在押人员经费</t>
  </si>
  <si>
    <t>收押各类犯罪嫌疑人</t>
  </si>
  <si>
    <t>300</t>
  </si>
  <si>
    <t>人</t>
  </si>
  <si>
    <t>办理提讯提解业务数</t>
  </si>
  <si>
    <t>3000</t>
  </si>
  <si>
    <t>人次</t>
  </si>
  <si>
    <t>收押任务完成率</t>
  </si>
  <si>
    <t>监所发生重大事故次数</t>
  </si>
  <si>
    <t>&lt;=</t>
  </si>
  <si>
    <t>0</t>
  </si>
  <si>
    <t>次（件）</t>
  </si>
  <si>
    <t>在押人员对监所的满意</t>
  </si>
  <si>
    <t>70</t>
  </si>
  <si>
    <t>发放医疗工资人员数</t>
  </si>
  <si>
    <t>反映发放医疗工资人员数。</t>
  </si>
  <si>
    <t>时效指标</t>
  </si>
  <si>
    <t>发放及时率</t>
  </si>
  <si>
    <t>反映发放单位及时发放补助资金的情况。
发放及时率=在时限内发放资金/应发放资金*100%</t>
  </si>
  <si>
    <t>经济效益</t>
  </si>
  <si>
    <t>带动人均增收</t>
  </si>
  <si>
    <t>万元</t>
  </si>
  <si>
    <t>反映补助带动人均增收的情况。</t>
  </si>
  <si>
    <t>100空</t>
  </si>
  <si>
    <t>预算06表</t>
  </si>
  <si>
    <t>2025年部门政府性基金预算支出预算表</t>
  </si>
  <si>
    <t>单位:元</t>
  </si>
  <si>
    <t>政府性基金预算支出</t>
  </si>
  <si>
    <t>备注：2025年单位无政府性基金预算支出，故此表为空。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</si>
  <si>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</si>
  <si>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</si>
  <si>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</si>
  <si>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</si>
  <si>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</si>
  <si>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</si>
  <si>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</si>
  <si>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</si>
  <si>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</si>
  <si>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</si>
  <si>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</si>
  <si>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</si>
  <si>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备注：2025年单位无部门政府采购预算，故此表为空。</t>
  </si>
  <si>
    <t>预算08表</t>
  </si>
  <si>
    <t>2025年部门政府购买服务预算表</t>
  </si>
  <si>
    <t>政府购买服务项目</t>
  </si>
  <si>
    <t>政府购买服务目录</t>
  </si>
  <si>
    <t>备注：单位2025年无政府购买服务预算，故此表为空。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</si>
  <si>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</si>
  <si>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</si>
  <si>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</si>
  <si>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</si>
  <si>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</si>
  <si>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</si>
  <si>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</si>
  <si>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</si>
  <si>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</si>
  <si>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</si>
  <si>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</si>
  <si>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</si>
  <si>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</si>
  <si>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</si>
  <si>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</si>
  <si>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备注：单位2025年无市下转移支付预算，故此表为空。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</si>
  <si>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</si>
  <si>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</si>
  <si>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</si>
  <si>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</si>
  <si>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</si>
  <si>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</si>
  <si>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</si>
  <si>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</si>
  <si>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</si>
  <si>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</si>
  <si>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</si>
  <si>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备注：单位2025年无新增资产配置，故此表为空。</t>
  </si>
  <si>
    <t>预算11表</t>
  </si>
  <si>
    <t>2025年上级补助项目支出预算表</t>
  </si>
  <si>
    <t>上级补助</t>
  </si>
  <si>
    <t>备注：单位2025年上级补助项目支出预算，故此表为空。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</si>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</sst>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49" fontId="13" fillId="0" borderId="7">
      <alignment horizontal="left" vertical="center" wrapText="1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0" fontId="13" fillId="0" borderId="7">
      <alignment horizontal="right" vertical="center"/>
    </xf>
    <xf numFmtId="180" fontId="13" fillId="0" borderId="7">
      <alignment horizontal="right" vertical="center"/>
    </xf>
  </cellStyleXfs>
  <cellXfs count="171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0" applyNumberFormat="1" applyFont="1" applyBorder="1">
      <alignment horizontal="left" vertical="center" wrapText="1"/>
    </xf>
    <xf numFmtId="176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7" xfId="50" applyNumberFormat="1" applyFont="1" applyBorder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0" applyNumberFormat="1" applyFont="1" applyBorder="1" applyAlignment="1">
      <alignment horizontal="right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176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6" fontId="8" fillId="0" borderId="7" xfId="51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right" vertical="center" wrapText="1"/>
    </xf>
    <xf numFmtId="49" fontId="14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>
      <alignment horizontal="left" vertical="center" wrapText="1"/>
    </xf>
    <xf numFmtId="49" fontId="15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0" fontId="0" fillId="0" borderId="6" xfId="0" applyFont="1" applyBorder="1">
      <alignment vertical="top"/>
    </xf>
    <xf numFmtId="176" fontId="13" fillId="0" borderId="7" xfId="50" applyNumberFormat="1" applyFont="1" applyBorder="1" applyAlignment="1">
      <alignment horizontal="right" vertical="center" wrapText="1"/>
    </xf>
    <xf numFmtId="0" fontId="0" fillId="0" borderId="1" xfId="0" applyFont="1" applyBorder="1">
      <alignment vertical="top"/>
    </xf>
    <xf numFmtId="49" fontId="13" fillId="0" borderId="4" xfId="50" applyNumberFormat="1" applyFont="1" applyBorder="1">
      <alignment horizontal="left" vertical="center" wrapText="1"/>
    </xf>
    <xf numFmtId="180" fontId="13" fillId="0" borderId="7" xfId="56" applyNumberFormat="1" applyFont="1" applyBorder="1" applyAlignment="1">
      <alignment horizontal="center" vertical="center" wrapText="1"/>
    </xf>
    <xf numFmtId="49" fontId="21" fillId="0" borderId="7" xfId="50" applyNumberFormat="1" applyFont="1" applyBorder="1" applyAlignment="1">
      <alignment horizontal="right" vertical="center" wrapText="1"/>
    </xf>
    <xf numFmtId="49" fontId="13" fillId="0" borderId="10" xfId="50" applyNumberFormat="1" applyFont="1" applyBorder="1" applyAlignment="1">
      <alignment horizontal="right" vertical="center" wrapText="1"/>
    </xf>
    <xf numFmtId="49" fontId="13" fillId="0" borderId="7" xfId="50" applyNumberFormat="1" applyFont="1" applyBorder="1" applyAlignment="1">
      <alignment horizontal="left" vertical="center" wrapText="1" indent="2"/>
    </xf>
    <xf numFmtId="49" fontId="13" fillId="0" borderId="7" xfId="50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0" applyNumberFormat="1" applyFont="1" applyBorder="1">
      <alignment horizontal="left" vertical="center" wrapText="1"/>
    </xf>
    <xf numFmtId="176" fontId="13" fillId="0" borderId="7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left" vertical="center"/>
    </xf>
    <xf numFmtId="176" fontId="13" fillId="0" borderId="7" xfId="51" applyNumberFormat="1" applyFont="1" applyBorder="1">
      <alignment horizontal="right" vertical="center"/>
    </xf>
    <xf numFmtId="176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49" t="s">
        <v>0</v>
      </c>
      <c r="B2" s="163"/>
      <c r="C2" s="163"/>
      <c r="D2" s="163"/>
    </row>
    <row r="3" ht="28.5" customHeight="1" spans="1:4">
      <c r="A3" s="164" t="s">
        <v>1</v>
      </c>
      <c r="B3" s="164"/>
      <c r="C3" s="164"/>
      <c r="D3" s="164"/>
    </row>
    <row r="4" ht="18.75" customHeight="1" spans="1:4">
      <c r="A4" s="151" t="str">
        <f>"单位名称："&amp;"玉溪市看守所"</f>
        <v>单位名称：玉溪市看守所</v>
      </c>
      <c r="B4" s="151"/>
      <c r="C4" s="151"/>
      <c r="D4" s="149" t="s">
        <v>2</v>
      </c>
    </row>
    <row r="5" ht="18.75" customHeight="1" spans="1:4">
      <c r="A5" s="152" t="s">
        <v>3</v>
      </c>
      <c r="B5" s="152"/>
      <c r="C5" s="152" t="s">
        <v>4</v>
      </c>
      <c r="D5" s="152"/>
    </row>
    <row r="6" ht="18.75" customHeight="1" spans="1:4">
      <c r="A6" s="152" t="s">
        <v>5</v>
      </c>
      <c r="B6" s="152" t="s">
        <v>6</v>
      </c>
      <c r="C6" s="152" t="s">
        <v>7</v>
      </c>
      <c r="D6" s="152" t="s">
        <v>6</v>
      </c>
    </row>
    <row r="7" ht="18.75" customHeight="1" spans="1:4">
      <c r="A7" s="151" t="s">
        <v>8</v>
      </c>
      <c r="B7" s="168">
        <v>8501025.74</v>
      </c>
      <c r="C7" s="169" t="str">
        <f>"一"&amp;"、"&amp;"公共安全支出"</f>
        <v>一、公共安全支出</v>
      </c>
      <c r="D7" s="168">
        <v>7345727.06</v>
      </c>
    </row>
    <row r="8" ht="18.75" customHeight="1" spans="1:4">
      <c r="A8" s="151" t="s">
        <v>9</v>
      </c>
      <c r="B8" s="168"/>
      <c r="C8" s="169" t="str">
        <f>"二"&amp;"、"&amp;"社会保障和就业支出"</f>
        <v>二、社会保障和就业支出</v>
      </c>
      <c r="D8" s="168">
        <v>447956.32</v>
      </c>
    </row>
    <row r="9" ht="18.75" customHeight="1" spans="1:4">
      <c r="A9" s="151" t="s">
        <v>10</v>
      </c>
      <c r="B9" s="168"/>
      <c r="C9" s="169" t="str">
        <f>"三"&amp;"、"&amp;"卫生健康支出"</f>
        <v>三、卫生健康支出</v>
      </c>
      <c r="D9" s="168">
        <v>329467.23</v>
      </c>
    </row>
    <row r="10" ht="18.75" customHeight="1" spans="1:4">
      <c r="A10" s="151" t="s">
        <v>11</v>
      </c>
      <c r="B10" s="168"/>
      <c r="C10" s="169" t="str">
        <f>"四"&amp;"、"&amp;"住房保障支出"</f>
        <v>四、住房保障支出</v>
      </c>
      <c r="D10" s="168">
        <v>381624</v>
      </c>
    </row>
    <row r="11" ht="18.75" customHeight="1" spans="1:4">
      <c r="A11" s="151" t="s">
        <v>12</v>
      </c>
      <c r="B11" s="168"/>
      <c r="C11" s="151"/>
      <c r="D11" s="151"/>
    </row>
    <row r="12" ht="18.75" customHeight="1" spans="1:4">
      <c r="A12" s="151" t="s">
        <v>13</v>
      </c>
      <c r="B12" s="168"/>
      <c r="C12" s="151"/>
      <c r="D12" s="151"/>
    </row>
    <row r="13" ht="18.75" customHeight="1" spans="1:4">
      <c r="A13" s="151" t="s">
        <v>14</v>
      </c>
      <c r="B13" s="168"/>
      <c r="C13" s="151"/>
      <c r="D13" s="151"/>
    </row>
    <row r="14" ht="18.75" customHeight="1" spans="1:4">
      <c r="A14" s="151" t="s">
        <v>15</v>
      </c>
      <c r="B14" s="168"/>
      <c r="C14" s="151"/>
      <c r="D14" s="151"/>
    </row>
    <row r="15" ht="18.75" customHeight="1" spans="1:4">
      <c r="A15" s="151" t="s">
        <v>16</v>
      </c>
      <c r="B15" s="168"/>
      <c r="C15" s="151"/>
      <c r="D15" s="151"/>
    </row>
    <row r="16" ht="18.75" customHeight="1" spans="1:4">
      <c r="A16" s="151" t="s">
        <v>17</v>
      </c>
      <c r="B16" s="168"/>
      <c r="C16" s="151"/>
      <c r="D16" s="151"/>
    </row>
    <row r="17" ht="18.75" customHeight="1" spans="1:4">
      <c r="A17" s="170" t="s">
        <v>18</v>
      </c>
      <c r="B17" s="168">
        <v>8501025.74</v>
      </c>
      <c r="C17" s="170" t="s">
        <v>19</v>
      </c>
      <c r="D17" s="168">
        <v>8504774.61</v>
      </c>
    </row>
    <row r="18" ht="18.75" customHeight="1" spans="1:4">
      <c r="A18" s="165" t="s">
        <v>20</v>
      </c>
      <c r="B18" s="151"/>
      <c r="C18" s="165" t="s">
        <v>21</v>
      </c>
      <c r="D18" s="151"/>
    </row>
    <row r="19" ht="18.75" customHeight="1" spans="1:4">
      <c r="A19" s="62" t="s">
        <v>22</v>
      </c>
      <c r="B19" s="168">
        <v>3748.87</v>
      </c>
      <c r="C19" s="62" t="s">
        <v>22</v>
      </c>
      <c r="D19" s="168"/>
    </row>
    <row r="20" ht="18.75" customHeight="1" spans="1:4">
      <c r="A20" s="62" t="s">
        <v>23</v>
      </c>
      <c r="B20" s="168"/>
      <c r="C20" s="62" t="s">
        <v>23</v>
      </c>
      <c r="D20" s="168"/>
    </row>
    <row r="21" ht="18.75" customHeight="1" spans="1:4">
      <c r="A21" s="170" t="s">
        <v>24</v>
      </c>
      <c r="B21" s="168">
        <v>8504774.61</v>
      </c>
      <c r="C21" s="170" t="s">
        <v>25</v>
      </c>
      <c r="D21" s="168">
        <v>8504774.61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customHeight="1" spans="1:19">
      <c r="A2" s="159" t="s">
        <v>26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ht="28.5" customHeight="1" spans="1:19">
      <c r="A3" s="150" t="s">
        <v>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ht="20.25" customHeight="1" spans="1:19">
      <c r="A4" s="151" t="str">
        <f>"单位名称："&amp;"玉溪市看守所"</f>
        <v>单位名称：玉溪市看守所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60"/>
      <c r="M4" s="160"/>
      <c r="N4" s="160"/>
      <c r="O4" s="160"/>
      <c r="P4" s="160"/>
      <c r="Q4" s="160"/>
      <c r="R4" s="160"/>
      <c r="S4" s="160" t="s">
        <v>2</v>
      </c>
    </row>
    <row r="5" ht="27" customHeight="1" spans="1:19">
      <c r="A5" s="152" t="s">
        <v>28</v>
      </c>
      <c r="B5" s="152" t="s">
        <v>29</v>
      </c>
      <c r="C5" s="152" t="s">
        <v>30</v>
      </c>
      <c r="D5" s="152" t="s">
        <v>31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 t="s">
        <v>20</v>
      </c>
      <c r="P5" s="152"/>
      <c r="Q5" s="152"/>
      <c r="R5" s="152"/>
      <c r="S5" s="152"/>
    </row>
    <row r="6" ht="27" customHeight="1" spans="1:19">
      <c r="A6" s="152"/>
      <c r="B6" s="152"/>
      <c r="C6" s="152"/>
      <c r="D6" s="152" t="s">
        <v>32</v>
      </c>
      <c r="E6" s="152" t="s">
        <v>33</v>
      </c>
      <c r="F6" s="152" t="s">
        <v>34</v>
      </c>
      <c r="G6" s="152" t="s">
        <v>35</v>
      </c>
      <c r="H6" s="152" t="s">
        <v>36</v>
      </c>
      <c r="I6" s="152" t="s">
        <v>37</v>
      </c>
      <c r="J6" s="152"/>
      <c r="K6" s="152"/>
      <c r="L6" s="152"/>
      <c r="M6" s="152"/>
      <c r="N6" s="152"/>
      <c r="O6" s="152" t="s">
        <v>32</v>
      </c>
      <c r="P6" s="152" t="s">
        <v>33</v>
      </c>
      <c r="Q6" s="152" t="s">
        <v>34</v>
      </c>
      <c r="R6" s="152" t="s">
        <v>35</v>
      </c>
      <c r="S6" s="152" t="s">
        <v>38</v>
      </c>
    </row>
    <row r="7" ht="27" customHeight="1" spans="1:19">
      <c r="A7" s="152"/>
      <c r="B7" s="152"/>
      <c r="C7" s="152"/>
      <c r="D7" s="152"/>
      <c r="E7" s="152"/>
      <c r="F7" s="152"/>
      <c r="G7" s="152"/>
      <c r="H7" s="152"/>
      <c r="I7" s="152" t="s">
        <v>32</v>
      </c>
      <c r="J7" s="152" t="s">
        <v>39</v>
      </c>
      <c r="K7" s="152" t="s">
        <v>40</v>
      </c>
      <c r="L7" s="152" t="s">
        <v>41</v>
      </c>
      <c r="M7" s="152" t="s">
        <v>42</v>
      </c>
      <c r="N7" s="152" t="s">
        <v>43</v>
      </c>
      <c r="O7" s="152"/>
      <c r="P7" s="152"/>
      <c r="Q7" s="152"/>
      <c r="R7" s="152"/>
      <c r="S7" s="152"/>
    </row>
    <row r="8" ht="20.25" customHeight="1" spans="1:19">
      <c r="A8" s="158" t="s">
        <v>44</v>
      </c>
      <c r="B8" s="158" t="s">
        <v>45</v>
      </c>
      <c r="C8" s="158" t="s">
        <v>46</v>
      </c>
      <c r="D8" s="158" t="s">
        <v>47</v>
      </c>
      <c r="E8" s="158" t="s">
        <v>48</v>
      </c>
      <c r="F8" s="158" t="s">
        <v>49</v>
      </c>
      <c r="G8" s="158" t="s">
        <v>50</v>
      </c>
      <c r="H8" s="158" t="s">
        <v>51</v>
      </c>
      <c r="I8" s="158" t="s">
        <v>52</v>
      </c>
      <c r="J8" s="158" t="s">
        <v>53</v>
      </c>
      <c r="K8" s="158" t="s">
        <v>54</v>
      </c>
      <c r="L8" s="158" t="s">
        <v>55</v>
      </c>
      <c r="M8" s="158" t="s">
        <v>56</v>
      </c>
      <c r="N8" s="158" t="s">
        <v>57</v>
      </c>
      <c r="O8" s="158" t="s">
        <v>58</v>
      </c>
      <c r="P8" s="158" t="s">
        <v>59</v>
      </c>
      <c r="Q8" s="158" t="s">
        <v>60</v>
      </c>
      <c r="R8" s="158" t="s">
        <v>61</v>
      </c>
      <c r="S8" s="158" t="s">
        <v>62</v>
      </c>
    </row>
    <row r="9" ht="20.25" customHeight="1" spans="1:19">
      <c r="A9" s="151" t="s">
        <v>63</v>
      </c>
      <c r="B9" s="151" t="s">
        <v>64</v>
      </c>
      <c r="C9" s="155">
        <v>8504774.61</v>
      </c>
      <c r="D9" s="155">
        <v>8501025.74</v>
      </c>
      <c r="E9" s="65">
        <v>8501025.74</v>
      </c>
      <c r="F9" s="65"/>
      <c r="G9" s="65"/>
      <c r="H9" s="65"/>
      <c r="I9" s="65"/>
      <c r="J9" s="65"/>
      <c r="K9" s="65"/>
      <c r="L9" s="65"/>
      <c r="M9" s="65"/>
      <c r="N9" s="65"/>
      <c r="O9" s="155">
        <v>3748.87</v>
      </c>
      <c r="P9" s="155">
        <v>3748.87</v>
      </c>
      <c r="Q9" s="155"/>
      <c r="R9" s="155"/>
      <c r="S9" s="155"/>
    </row>
    <row r="10" ht="20.25" customHeight="1" spans="1:19">
      <c r="A10" s="153" t="s">
        <v>30</v>
      </c>
      <c r="B10" s="151"/>
      <c r="C10" s="155">
        <v>8504774.61</v>
      </c>
      <c r="D10" s="155">
        <v>8501025.74</v>
      </c>
      <c r="E10" s="155">
        <v>8501025.74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>
        <v>3748.87</v>
      </c>
      <c r="P10" s="155">
        <v>3748.87</v>
      </c>
      <c r="Q10" s="155"/>
      <c r="R10" s="155"/>
      <c r="S10" s="155"/>
    </row>
  </sheetData>
  <mergeCells count="20">
    <mergeCell ref="A2:S2"/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customHeight="1" spans="1:15">
      <c r="A2" s="159" t="s">
        <v>65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ht="28.5" customHeight="1" spans="1:15">
      <c r="A3" s="150" t="s">
        <v>66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ht="20.25" customHeight="1" spans="1:15">
      <c r="A4" s="151" t="str">
        <f>"单位名称："&amp;"玉溪市看守所"</f>
        <v>单位名称：玉溪市看守所</v>
      </c>
      <c r="B4" s="151"/>
      <c r="C4" s="151"/>
      <c r="D4" s="151"/>
      <c r="E4" s="151"/>
      <c r="F4" s="151"/>
      <c r="G4" s="151"/>
      <c r="H4" s="151"/>
      <c r="I4" s="151"/>
      <c r="J4" s="160"/>
      <c r="K4" s="160"/>
      <c r="L4" s="160"/>
      <c r="M4" s="160"/>
      <c r="N4" s="160"/>
      <c r="O4" s="160" t="s">
        <v>2</v>
      </c>
    </row>
    <row r="5" ht="27" customHeight="1" spans="1:15">
      <c r="A5" s="152" t="s">
        <v>67</v>
      </c>
      <c r="B5" s="152" t="s">
        <v>68</v>
      </c>
      <c r="C5" s="152" t="s">
        <v>30</v>
      </c>
      <c r="D5" s="152" t="s">
        <v>33</v>
      </c>
      <c r="E5" s="152"/>
      <c r="F5" s="152"/>
      <c r="G5" s="152" t="s">
        <v>34</v>
      </c>
      <c r="H5" s="152" t="s">
        <v>35</v>
      </c>
      <c r="I5" s="152" t="s">
        <v>69</v>
      </c>
      <c r="J5" s="152" t="s">
        <v>70</v>
      </c>
      <c r="K5" s="152"/>
      <c r="L5" s="152"/>
      <c r="M5" s="152"/>
      <c r="N5" s="152"/>
      <c r="O5" s="152"/>
    </row>
    <row r="6" ht="27" customHeight="1" spans="1:15">
      <c r="A6" s="152"/>
      <c r="B6" s="152"/>
      <c r="C6" s="152"/>
      <c r="D6" s="152" t="s">
        <v>32</v>
      </c>
      <c r="E6" s="152" t="s">
        <v>71</v>
      </c>
      <c r="F6" s="152" t="s">
        <v>72</v>
      </c>
      <c r="G6" s="152"/>
      <c r="H6" s="152"/>
      <c r="I6" s="152"/>
      <c r="J6" s="152" t="s">
        <v>32</v>
      </c>
      <c r="K6" s="152" t="s">
        <v>73</v>
      </c>
      <c r="L6" s="152" t="s">
        <v>74</v>
      </c>
      <c r="M6" s="152" t="s">
        <v>75</v>
      </c>
      <c r="N6" s="152" t="s">
        <v>76</v>
      </c>
      <c r="O6" s="152" t="s">
        <v>77</v>
      </c>
    </row>
    <row r="7" ht="20.25" customHeight="1" spans="1:15">
      <c r="A7" s="158" t="s">
        <v>44</v>
      </c>
      <c r="B7" s="158" t="s">
        <v>45</v>
      </c>
      <c r="C7" s="158" t="s">
        <v>46</v>
      </c>
      <c r="D7" s="158" t="s">
        <v>47</v>
      </c>
      <c r="E7" s="158" t="s">
        <v>48</v>
      </c>
      <c r="F7" s="158" t="s">
        <v>49</v>
      </c>
      <c r="G7" s="158" t="s">
        <v>50</v>
      </c>
      <c r="H7" s="158" t="s">
        <v>51</v>
      </c>
      <c r="I7" s="158" t="s">
        <v>52</v>
      </c>
      <c r="J7" s="158" t="s">
        <v>53</v>
      </c>
      <c r="K7" s="158" t="s">
        <v>54</v>
      </c>
      <c r="L7" s="158" t="s">
        <v>55</v>
      </c>
      <c r="M7" s="158" t="s">
        <v>56</v>
      </c>
      <c r="N7" s="158" t="s">
        <v>57</v>
      </c>
      <c r="O7" s="158" t="s">
        <v>58</v>
      </c>
    </row>
    <row r="8" ht="20.25" customHeight="1" spans="1:15">
      <c r="A8" s="151" t="s">
        <v>78</v>
      </c>
      <c r="B8" s="151" t="str">
        <f>"        "&amp;"公共安全支出"</f>
        <v>        公共安全支出</v>
      </c>
      <c r="C8" s="65">
        <v>7345727.06</v>
      </c>
      <c r="D8" s="65">
        <v>7345727.06</v>
      </c>
      <c r="E8" s="65">
        <v>5069234.19</v>
      </c>
      <c r="F8" s="65">
        <v>2276492.87</v>
      </c>
      <c r="G8" s="65"/>
      <c r="H8" s="65"/>
      <c r="I8" s="65"/>
      <c r="J8" s="65"/>
      <c r="K8" s="65"/>
      <c r="L8" s="65"/>
      <c r="M8" s="65"/>
      <c r="N8" s="65"/>
      <c r="O8" s="65"/>
    </row>
    <row r="9" ht="20.25" customHeight="1" spans="1:15">
      <c r="A9" s="161" t="s">
        <v>79</v>
      </c>
      <c r="B9" s="161" t="str">
        <f>"        "&amp;"公安"</f>
        <v>        公安</v>
      </c>
      <c r="C9" s="65">
        <v>7345727.06</v>
      </c>
      <c r="D9" s="65">
        <v>7345727.06</v>
      </c>
      <c r="E9" s="65">
        <v>5069234.19</v>
      </c>
      <c r="F9" s="65">
        <v>2276492.87</v>
      </c>
      <c r="G9" s="65"/>
      <c r="H9" s="65"/>
      <c r="I9" s="65"/>
      <c r="J9" s="65"/>
      <c r="K9" s="65"/>
      <c r="L9" s="65"/>
      <c r="M9" s="65"/>
      <c r="N9" s="65"/>
      <c r="O9" s="65"/>
    </row>
    <row r="10" ht="20.25" customHeight="1" spans="1:15">
      <c r="A10" s="162" t="s">
        <v>80</v>
      </c>
      <c r="B10" s="162" t="str">
        <f>"        "&amp;"行政运行"</f>
        <v>        行政运行</v>
      </c>
      <c r="C10" s="65">
        <v>4923842.76</v>
      </c>
      <c r="D10" s="65">
        <v>4923842.76</v>
      </c>
      <c r="E10" s="65">
        <v>4923842.76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ht="20.25" customHeight="1" spans="1:15">
      <c r="A11" s="162" t="s">
        <v>81</v>
      </c>
      <c r="B11" s="162" t="str">
        <f>"        "&amp;"一般行政管理事务"</f>
        <v>        一般行政管理事务</v>
      </c>
      <c r="C11" s="65">
        <v>2276492.87</v>
      </c>
      <c r="D11" s="65">
        <v>2276492.87</v>
      </c>
      <c r="E11" s="65"/>
      <c r="F11" s="65">
        <v>2276492.87</v>
      </c>
      <c r="G11" s="65"/>
      <c r="H11" s="65"/>
      <c r="I11" s="65"/>
      <c r="J11" s="65"/>
      <c r="K11" s="65"/>
      <c r="L11" s="65"/>
      <c r="M11" s="65"/>
      <c r="N11" s="65"/>
      <c r="O11" s="65"/>
    </row>
    <row r="12" ht="20.25" customHeight="1" spans="1:15">
      <c r="A12" s="162" t="s">
        <v>82</v>
      </c>
      <c r="B12" s="162" t="str">
        <f>"        "&amp;"事业运行"</f>
        <v>        事业运行</v>
      </c>
      <c r="C12" s="65">
        <v>145391.43</v>
      </c>
      <c r="D12" s="65">
        <v>145391.43</v>
      </c>
      <c r="E12" s="65">
        <v>145391.43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ht="20.25" customHeight="1" spans="1:15">
      <c r="A13" s="151" t="s">
        <v>83</v>
      </c>
      <c r="B13" s="151" t="str">
        <f>"        "&amp;"社会保障和就业支出"</f>
        <v>        社会保障和就业支出</v>
      </c>
      <c r="C13" s="65">
        <v>447956.32</v>
      </c>
      <c r="D13" s="65">
        <v>447956.32</v>
      </c>
      <c r="E13" s="65">
        <v>397956.32</v>
      </c>
      <c r="F13" s="65">
        <v>50000</v>
      </c>
      <c r="G13" s="65"/>
      <c r="H13" s="65"/>
      <c r="I13" s="65"/>
      <c r="J13" s="65"/>
      <c r="K13" s="65"/>
      <c r="L13" s="65"/>
      <c r="M13" s="65"/>
      <c r="N13" s="65"/>
      <c r="O13" s="65"/>
    </row>
    <row r="14" ht="20.25" customHeight="1" spans="1:15">
      <c r="A14" s="161" t="s">
        <v>84</v>
      </c>
      <c r="B14" s="161" t="str">
        <f>"        "&amp;"行政事业单位养老支出"</f>
        <v>        行政事业单位养老支出</v>
      </c>
      <c r="C14" s="65">
        <v>397956.32</v>
      </c>
      <c r="D14" s="65">
        <v>397956.32</v>
      </c>
      <c r="E14" s="65">
        <v>397956.32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ht="20.25" customHeight="1" spans="1:15">
      <c r="A15" s="162" t="s">
        <v>85</v>
      </c>
      <c r="B15" s="162" t="str">
        <f>"        "&amp;"机关事业单位基本养老保险缴费支出"</f>
        <v>        机关事业单位基本养老保险缴费支出</v>
      </c>
      <c r="C15" s="65">
        <v>397956.32</v>
      </c>
      <c r="D15" s="65">
        <v>397956.32</v>
      </c>
      <c r="E15" s="65">
        <v>397956.32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ht="20.25" customHeight="1" spans="1:15">
      <c r="A16" s="161" t="s">
        <v>86</v>
      </c>
      <c r="B16" s="161" t="str">
        <f>"        "&amp;"抚恤"</f>
        <v>        抚恤</v>
      </c>
      <c r="C16" s="65">
        <v>50000</v>
      </c>
      <c r="D16" s="65">
        <v>50000</v>
      </c>
      <c r="E16" s="65"/>
      <c r="F16" s="65">
        <v>50000</v>
      </c>
      <c r="G16" s="65"/>
      <c r="H16" s="65"/>
      <c r="I16" s="65"/>
      <c r="J16" s="65"/>
      <c r="K16" s="65"/>
      <c r="L16" s="65"/>
      <c r="M16" s="65"/>
      <c r="N16" s="65"/>
      <c r="O16" s="65"/>
    </row>
    <row r="17" ht="20.25" customHeight="1" spans="1:15">
      <c r="A17" s="162" t="s">
        <v>87</v>
      </c>
      <c r="B17" s="162" t="str">
        <f>"        "&amp;"死亡抚恤"</f>
        <v>        死亡抚恤</v>
      </c>
      <c r="C17" s="65">
        <v>50000</v>
      </c>
      <c r="D17" s="65">
        <v>50000</v>
      </c>
      <c r="E17" s="65"/>
      <c r="F17" s="65">
        <v>50000</v>
      </c>
      <c r="G17" s="65"/>
      <c r="H17" s="65"/>
      <c r="I17" s="65"/>
      <c r="J17" s="65"/>
      <c r="K17" s="65"/>
      <c r="L17" s="65"/>
      <c r="M17" s="65"/>
      <c r="N17" s="65"/>
      <c r="O17" s="65"/>
    </row>
    <row r="18" ht="20.25" customHeight="1" spans="1:15">
      <c r="A18" s="151" t="s">
        <v>88</v>
      </c>
      <c r="B18" s="151" t="str">
        <f>"        "&amp;"卫生健康支出"</f>
        <v>        卫生健康支出</v>
      </c>
      <c r="C18" s="65">
        <v>329467.23</v>
      </c>
      <c r="D18" s="65">
        <v>329467.23</v>
      </c>
      <c r="E18" s="65">
        <v>329467.23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ht="20.25" customHeight="1" spans="1:15">
      <c r="A19" s="161" t="s">
        <v>89</v>
      </c>
      <c r="B19" s="161" t="str">
        <f>"        "&amp;"行政事业单位医疗"</f>
        <v>        行政事业单位医疗</v>
      </c>
      <c r="C19" s="65">
        <v>329467.23</v>
      </c>
      <c r="D19" s="65">
        <v>329467.23</v>
      </c>
      <c r="E19" s="65">
        <v>329467.23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ht="20.25" customHeight="1" spans="1:15">
      <c r="A20" s="162" t="s">
        <v>90</v>
      </c>
      <c r="B20" s="162" t="str">
        <f>"        "&amp;"行政单位医疗"</f>
        <v>        行政单位医疗</v>
      </c>
      <c r="C20" s="65">
        <v>199427.01</v>
      </c>
      <c r="D20" s="65">
        <v>199427.01</v>
      </c>
      <c r="E20" s="65">
        <v>199427.01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ht="20.25" customHeight="1" spans="1:15">
      <c r="A21" s="162" t="s">
        <v>91</v>
      </c>
      <c r="B21" s="162" t="str">
        <f>"        "&amp;"事业单位医疗"</f>
        <v>        事业单位医疗</v>
      </c>
      <c r="C21" s="65">
        <v>7012.84</v>
      </c>
      <c r="D21" s="65">
        <v>7012.84</v>
      </c>
      <c r="E21" s="65">
        <v>7012.84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ht="20.25" customHeight="1" spans="1:15">
      <c r="A22" s="162" t="s">
        <v>92</v>
      </c>
      <c r="B22" s="162" t="str">
        <f>"        "&amp;"公务员医疗补助"</f>
        <v>        公务员医疗补助</v>
      </c>
      <c r="C22" s="65">
        <v>106981.75</v>
      </c>
      <c r="D22" s="65">
        <v>106981.75</v>
      </c>
      <c r="E22" s="65">
        <v>106981.75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ht="20.25" customHeight="1" spans="1:15">
      <c r="A23" s="162" t="s">
        <v>93</v>
      </c>
      <c r="B23" s="162" t="str">
        <f>"        "&amp;"其他行政事业单位医疗支出"</f>
        <v>        其他行政事业单位医疗支出</v>
      </c>
      <c r="C23" s="65">
        <v>16045.63</v>
      </c>
      <c r="D23" s="65">
        <v>16045.63</v>
      </c>
      <c r="E23" s="65">
        <v>16045.63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ht="20.25" customHeight="1" spans="1:15">
      <c r="A24" s="151" t="s">
        <v>94</v>
      </c>
      <c r="B24" s="151" t="str">
        <f>"        "&amp;"住房保障支出"</f>
        <v>        住房保障支出</v>
      </c>
      <c r="C24" s="65">
        <v>381624</v>
      </c>
      <c r="D24" s="65">
        <v>381624</v>
      </c>
      <c r="E24" s="65">
        <v>381624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ht="20.25" customHeight="1" spans="1:15">
      <c r="A25" s="161" t="s">
        <v>95</v>
      </c>
      <c r="B25" s="161" t="str">
        <f>"        "&amp;"住房改革支出"</f>
        <v>        住房改革支出</v>
      </c>
      <c r="C25" s="65">
        <v>381624</v>
      </c>
      <c r="D25" s="65">
        <v>381624</v>
      </c>
      <c r="E25" s="65">
        <v>381624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ht="20.25" customHeight="1" spans="1:15">
      <c r="A26" s="162" t="s">
        <v>96</v>
      </c>
      <c r="B26" s="162" t="str">
        <f>"        "&amp;"住房公积金"</f>
        <v>        住房公积金</v>
      </c>
      <c r="C26" s="65">
        <v>376752</v>
      </c>
      <c r="D26" s="65">
        <v>376752</v>
      </c>
      <c r="E26" s="65">
        <v>376752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ht="20.25" customHeight="1" spans="1:15">
      <c r="A27" s="162" t="s">
        <v>97</v>
      </c>
      <c r="B27" s="162" t="str">
        <f>"        "&amp;"购房补贴"</f>
        <v>        购房补贴</v>
      </c>
      <c r="C27" s="65">
        <v>4872</v>
      </c>
      <c r="D27" s="65">
        <v>4872</v>
      </c>
      <c r="E27" s="65">
        <v>4872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ht="20.25" customHeight="1" spans="1:15">
      <c r="A28" s="153" t="s">
        <v>30</v>
      </c>
      <c r="B28" s="151"/>
      <c r="C28" s="155">
        <v>8504774.61</v>
      </c>
      <c r="D28" s="155">
        <v>8504774.61</v>
      </c>
      <c r="E28" s="155">
        <v>6178281.74</v>
      </c>
      <c r="F28" s="155">
        <v>2326492.87</v>
      </c>
      <c r="G28" s="155"/>
      <c r="H28" s="155"/>
      <c r="I28" s="155"/>
      <c r="J28" s="155"/>
      <c r="K28" s="155"/>
      <c r="L28" s="155"/>
      <c r="M28" s="155"/>
      <c r="N28" s="155"/>
      <c r="O28" s="155"/>
    </row>
  </sheetData>
  <mergeCells count="12">
    <mergeCell ref="A2:O2"/>
    <mergeCell ref="A3:O3"/>
    <mergeCell ref="A4:N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4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49" t="s">
        <v>98</v>
      </c>
      <c r="B2" s="163"/>
      <c r="C2" s="163"/>
      <c r="D2" s="163"/>
    </row>
    <row r="3" ht="28.5" customHeight="1" spans="1:4">
      <c r="A3" s="164" t="s">
        <v>99</v>
      </c>
      <c r="B3" s="164"/>
      <c r="C3" s="164"/>
      <c r="D3" s="164"/>
    </row>
    <row r="4" ht="18.75" customHeight="1" spans="1:4">
      <c r="A4" s="151" t="str">
        <f>"单位名称："&amp;"玉溪市看守所"</f>
        <v>单位名称：玉溪市看守所</v>
      </c>
      <c r="B4" s="151"/>
      <c r="C4" s="151"/>
      <c r="D4" s="149" t="s">
        <v>2</v>
      </c>
    </row>
    <row r="5" ht="18.75" customHeight="1" spans="1:4">
      <c r="A5" s="60" t="s">
        <v>3</v>
      </c>
      <c r="B5" s="60"/>
      <c r="C5" s="60" t="s">
        <v>4</v>
      </c>
      <c r="D5" s="60"/>
    </row>
    <row r="6" ht="18.75" customHeight="1" spans="1:4">
      <c r="A6" s="60" t="s">
        <v>5</v>
      </c>
      <c r="B6" s="60" t="s">
        <v>6</v>
      </c>
      <c r="C6" s="60" t="s">
        <v>100</v>
      </c>
      <c r="D6" s="60" t="s">
        <v>6</v>
      </c>
    </row>
    <row r="7" ht="18.75" customHeight="1" spans="1:4">
      <c r="A7" s="165" t="s">
        <v>101</v>
      </c>
      <c r="B7" s="166"/>
      <c r="C7" s="167" t="s">
        <v>102</v>
      </c>
      <c r="D7" s="166"/>
    </row>
    <row r="8" ht="18.75" customHeight="1" spans="1:4">
      <c r="A8" s="151" t="s">
        <v>103</v>
      </c>
      <c r="B8" s="168">
        <v>8501025.74</v>
      </c>
      <c r="C8" s="169" t="str">
        <f>"（一）"&amp;"公共安全支出"</f>
        <v>（一）公共安全支出</v>
      </c>
      <c r="D8" s="168">
        <v>7345727.06</v>
      </c>
    </row>
    <row r="9" ht="18.75" customHeight="1" spans="1:4">
      <c r="A9" s="151" t="s">
        <v>104</v>
      </c>
      <c r="B9" s="168"/>
      <c r="C9" s="169" t="str">
        <f>"（二）"&amp;"社会保障和就业支出"</f>
        <v>（二）社会保障和就业支出</v>
      </c>
      <c r="D9" s="168">
        <v>447956.32</v>
      </c>
    </row>
    <row r="10" ht="18.75" customHeight="1" spans="1:4">
      <c r="A10" s="151" t="s">
        <v>105</v>
      </c>
      <c r="B10" s="168"/>
      <c r="C10" s="169" t="str">
        <f>"（三）"&amp;"卫生健康支出"</f>
        <v>（三）卫生健康支出</v>
      </c>
      <c r="D10" s="168">
        <v>329467.23</v>
      </c>
    </row>
    <row r="11" ht="18.75" customHeight="1" spans="1:4">
      <c r="A11" s="151" t="s">
        <v>106</v>
      </c>
      <c r="B11" s="168"/>
      <c r="C11" s="169" t="str">
        <f>"（四）"&amp;"住房保障支出"</f>
        <v>（四）住房保障支出</v>
      </c>
      <c r="D11" s="168">
        <v>381624</v>
      </c>
    </row>
    <row r="12" ht="18.75" customHeight="1" spans="1:4">
      <c r="A12" s="62" t="s">
        <v>103</v>
      </c>
      <c r="B12" s="168">
        <v>3748.87</v>
      </c>
      <c r="C12" s="151"/>
      <c r="D12" s="151"/>
    </row>
    <row r="13" ht="18.75" customHeight="1" spans="1:4">
      <c r="A13" s="62" t="s">
        <v>104</v>
      </c>
      <c r="B13" s="168"/>
      <c r="C13" s="151"/>
      <c r="D13" s="151"/>
    </row>
    <row r="14" ht="18.75" customHeight="1" spans="1:4">
      <c r="A14" s="62" t="s">
        <v>105</v>
      </c>
      <c r="B14" s="168"/>
      <c r="C14" s="151"/>
      <c r="D14" s="151"/>
    </row>
    <row r="15" ht="18.75" customHeight="1" spans="1:4">
      <c r="A15" s="151"/>
      <c r="B15" s="151"/>
      <c r="C15" s="151" t="s">
        <v>107</v>
      </c>
      <c r="D15" s="151"/>
    </row>
    <row r="16" ht="18.75" customHeight="1" spans="1:4">
      <c r="A16" s="170" t="s">
        <v>24</v>
      </c>
      <c r="B16" s="168">
        <v>8504774.61</v>
      </c>
      <c r="C16" s="170" t="s">
        <v>25</v>
      </c>
      <c r="D16" s="168">
        <v>8504774.61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48"/>
      <c r="B1" s="148"/>
      <c r="C1" s="148"/>
      <c r="D1" s="148"/>
      <c r="E1" s="148"/>
      <c r="F1" s="148"/>
      <c r="G1" s="148"/>
    </row>
    <row r="2" customHeight="1" spans="1:7">
      <c r="A2" s="159" t="s">
        <v>108</v>
      </c>
      <c r="B2" s="159"/>
      <c r="C2" s="159"/>
      <c r="D2" s="159"/>
      <c r="E2" s="159"/>
      <c r="F2" s="159"/>
      <c r="G2" s="159"/>
    </row>
    <row r="3" ht="28.5" customHeight="1" spans="1:7">
      <c r="A3" s="150" t="s">
        <v>109</v>
      </c>
      <c r="B3" s="150"/>
      <c r="C3" s="150"/>
      <c r="D3" s="150"/>
      <c r="E3" s="150"/>
      <c r="F3" s="150"/>
      <c r="G3" s="150"/>
    </row>
    <row r="4" ht="20.25" customHeight="1" spans="1:7">
      <c r="A4" s="151" t="str">
        <f>"单位名称："&amp;"玉溪市看守所"</f>
        <v>单位名称：玉溪市看守所</v>
      </c>
      <c r="B4" s="151"/>
      <c r="C4" s="151"/>
      <c r="D4" s="151"/>
      <c r="E4" s="151"/>
      <c r="F4" s="151"/>
      <c r="G4" s="160" t="s">
        <v>2</v>
      </c>
    </row>
    <row r="5" ht="27" customHeight="1" spans="1:7">
      <c r="A5" s="152" t="s">
        <v>110</v>
      </c>
      <c r="B5" s="152"/>
      <c r="C5" s="152" t="s">
        <v>30</v>
      </c>
      <c r="D5" s="152" t="s">
        <v>33</v>
      </c>
      <c r="E5" s="152"/>
      <c r="F5" s="152"/>
      <c r="G5" s="152" t="s">
        <v>72</v>
      </c>
    </row>
    <row r="6" ht="27" customHeight="1" spans="1:7">
      <c r="A6" s="152" t="s">
        <v>67</v>
      </c>
      <c r="B6" s="152" t="s">
        <v>68</v>
      </c>
      <c r="C6" s="152"/>
      <c r="D6" s="152" t="s">
        <v>32</v>
      </c>
      <c r="E6" s="152" t="s">
        <v>111</v>
      </c>
      <c r="F6" s="152" t="s">
        <v>112</v>
      </c>
      <c r="G6" s="152"/>
    </row>
    <row r="7" ht="20.25" customHeight="1" spans="1:7">
      <c r="A7" s="158" t="s">
        <v>44</v>
      </c>
      <c r="B7" s="158" t="s">
        <v>45</v>
      </c>
      <c r="C7" s="158" t="s">
        <v>46</v>
      </c>
      <c r="D7" s="158" t="s">
        <v>47</v>
      </c>
      <c r="E7" s="158" t="s">
        <v>48</v>
      </c>
      <c r="F7" s="158" t="s">
        <v>49</v>
      </c>
      <c r="G7" s="158">
        <v>7</v>
      </c>
    </row>
    <row r="8" ht="20.25" customHeight="1" spans="1:7">
      <c r="A8" s="151" t="s">
        <v>78</v>
      </c>
      <c r="B8" s="151" t="str">
        <f>"        "&amp;"公共安全支出"</f>
        <v>        公共安全支出</v>
      </c>
      <c r="C8" s="65">
        <v>7345727.06</v>
      </c>
      <c r="D8" s="155">
        <v>5069234.19</v>
      </c>
      <c r="E8" s="65">
        <v>4116147.59</v>
      </c>
      <c r="F8" s="65">
        <v>953086.6</v>
      </c>
      <c r="G8" s="65">
        <v>2276492.87</v>
      </c>
    </row>
    <row r="9" ht="20.25" customHeight="1" spans="1:7">
      <c r="A9" s="161" t="s">
        <v>79</v>
      </c>
      <c r="B9" s="161" t="str">
        <f>"        "&amp;"公安"</f>
        <v>        公安</v>
      </c>
      <c r="C9" s="65">
        <v>7345727.06</v>
      </c>
      <c r="D9" s="155">
        <v>5069234.19</v>
      </c>
      <c r="E9" s="65">
        <v>4116147.59</v>
      </c>
      <c r="F9" s="65">
        <v>953086.6</v>
      </c>
      <c r="G9" s="65">
        <v>2276492.87</v>
      </c>
    </row>
    <row r="10" ht="20.25" customHeight="1" spans="1:7">
      <c r="A10" s="162" t="s">
        <v>80</v>
      </c>
      <c r="B10" s="162" t="str">
        <f>"        "&amp;"行政运行"</f>
        <v>        行政运行</v>
      </c>
      <c r="C10" s="65">
        <v>4923842.76</v>
      </c>
      <c r="D10" s="155">
        <v>4923842.76</v>
      </c>
      <c r="E10" s="65">
        <v>3988046</v>
      </c>
      <c r="F10" s="65">
        <v>935796.76</v>
      </c>
      <c r="G10" s="65"/>
    </row>
    <row r="11" ht="20.25" customHeight="1" spans="1:7">
      <c r="A11" s="162" t="s">
        <v>81</v>
      </c>
      <c r="B11" s="162" t="str">
        <f>"        "&amp;"一般行政管理事务"</f>
        <v>        一般行政管理事务</v>
      </c>
      <c r="C11" s="65">
        <v>2276492.87</v>
      </c>
      <c r="D11" s="155"/>
      <c r="E11" s="65"/>
      <c r="F11" s="65"/>
      <c r="G11" s="65">
        <v>2276492.87</v>
      </c>
    </row>
    <row r="12" ht="20.25" customHeight="1" spans="1:7">
      <c r="A12" s="162" t="s">
        <v>82</v>
      </c>
      <c r="B12" s="162" t="str">
        <f>"        "&amp;"事业运行"</f>
        <v>        事业运行</v>
      </c>
      <c r="C12" s="65">
        <v>145391.43</v>
      </c>
      <c r="D12" s="155">
        <v>145391.43</v>
      </c>
      <c r="E12" s="65">
        <v>128101.59</v>
      </c>
      <c r="F12" s="65">
        <v>17289.84</v>
      </c>
      <c r="G12" s="65"/>
    </row>
    <row r="13" ht="20.25" customHeight="1" spans="1:7">
      <c r="A13" s="151" t="s">
        <v>83</v>
      </c>
      <c r="B13" s="151" t="str">
        <f>"        "&amp;"社会保障和就业支出"</f>
        <v>        社会保障和就业支出</v>
      </c>
      <c r="C13" s="65">
        <v>447956.32</v>
      </c>
      <c r="D13" s="155">
        <v>397956.32</v>
      </c>
      <c r="E13" s="65">
        <v>397956.32</v>
      </c>
      <c r="F13" s="65"/>
      <c r="G13" s="65">
        <v>50000</v>
      </c>
    </row>
    <row r="14" ht="20.25" customHeight="1" spans="1:7">
      <c r="A14" s="161" t="s">
        <v>84</v>
      </c>
      <c r="B14" s="161" t="str">
        <f>"        "&amp;"行政事业单位养老支出"</f>
        <v>        行政事业单位养老支出</v>
      </c>
      <c r="C14" s="65">
        <v>397956.32</v>
      </c>
      <c r="D14" s="155">
        <v>397956.32</v>
      </c>
      <c r="E14" s="65">
        <v>397956.32</v>
      </c>
      <c r="F14" s="65"/>
      <c r="G14" s="65"/>
    </row>
    <row r="15" ht="20.25" customHeight="1" spans="1:7">
      <c r="A15" s="162" t="s">
        <v>85</v>
      </c>
      <c r="B15" s="162" t="str">
        <f>"        "&amp;"机关事业单位基本养老保险缴费支出"</f>
        <v>        机关事业单位基本养老保险缴费支出</v>
      </c>
      <c r="C15" s="65">
        <v>397956.32</v>
      </c>
      <c r="D15" s="155">
        <v>397956.32</v>
      </c>
      <c r="E15" s="65">
        <v>397956.32</v>
      </c>
      <c r="F15" s="65"/>
      <c r="G15" s="65"/>
    </row>
    <row r="16" ht="20.25" customHeight="1" spans="1:7">
      <c r="A16" s="161" t="s">
        <v>86</v>
      </c>
      <c r="B16" s="161" t="str">
        <f>"        "&amp;"抚恤"</f>
        <v>        抚恤</v>
      </c>
      <c r="C16" s="65">
        <v>50000</v>
      </c>
      <c r="D16" s="155"/>
      <c r="E16" s="65"/>
      <c r="F16" s="65"/>
      <c r="G16" s="65">
        <v>50000</v>
      </c>
    </row>
    <row r="17" ht="20.25" customHeight="1" spans="1:7">
      <c r="A17" s="162" t="s">
        <v>87</v>
      </c>
      <c r="B17" s="162" t="str">
        <f>"        "&amp;"死亡抚恤"</f>
        <v>        死亡抚恤</v>
      </c>
      <c r="C17" s="65">
        <v>50000</v>
      </c>
      <c r="D17" s="155"/>
      <c r="E17" s="65"/>
      <c r="F17" s="65"/>
      <c r="G17" s="65">
        <v>50000</v>
      </c>
    </row>
    <row r="18" ht="20.25" customHeight="1" spans="1:7">
      <c r="A18" s="151" t="s">
        <v>88</v>
      </c>
      <c r="B18" s="151" t="str">
        <f>"        "&amp;"卫生健康支出"</f>
        <v>        卫生健康支出</v>
      </c>
      <c r="C18" s="65">
        <v>329467.23</v>
      </c>
      <c r="D18" s="155">
        <v>329467.23</v>
      </c>
      <c r="E18" s="65">
        <v>329467.23</v>
      </c>
      <c r="F18" s="65"/>
      <c r="G18" s="65"/>
    </row>
    <row r="19" ht="20.25" customHeight="1" spans="1:7">
      <c r="A19" s="161" t="s">
        <v>89</v>
      </c>
      <c r="B19" s="161" t="str">
        <f>"        "&amp;"行政事业单位医疗"</f>
        <v>        行政事业单位医疗</v>
      </c>
      <c r="C19" s="65">
        <v>329467.23</v>
      </c>
      <c r="D19" s="155">
        <v>329467.23</v>
      </c>
      <c r="E19" s="65">
        <v>329467.23</v>
      </c>
      <c r="F19" s="65"/>
      <c r="G19" s="65"/>
    </row>
    <row r="20" ht="20.25" customHeight="1" spans="1:7">
      <c r="A20" s="162" t="s">
        <v>90</v>
      </c>
      <c r="B20" s="162" t="str">
        <f>"        "&amp;"行政单位医疗"</f>
        <v>        行政单位医疗</v>
      </c>
      <c r="C20" s="65">
        <v>199427.01</v>
      </c>
      <c r="D20" s="155">
        <v>199427.01</v>
      </c>
      <c r="E20" s="65">
        <v>199427.01</v>
      </c>
      <c r="F20" s="65"/>
      <c r="G20" s="65"/>
    </row>
    <row r="21" ht="20.25" customHeight="1" spans="1:7">
      <c r="A21" s="162" t="s">
        <v>91</v>
      </c>
      <c r="B21" s="162" t="str">
        <f>"        "&amp;"事业单位医疗"</f>
        <v>        事业单位医疗</v>
      </c>
      <c r="C21" s="65">
        <v>7012.84</v>
      </c>
      <c r="D21" s="155">
        <v>7012.84</v>
      </c>
      <c r="E21" s="65">
        <v>7012.84</v>
      </c>
      <c r="F21" s="65"/>
      <c r="G21" s="65"/>
    </row>
    <row r="22" ht="20.25" customHeight="1" spans="1:7">
      <c r="A22" s="162" t="s">
        <v>92</v>
      </c>
      <c r="B22" s="162" t="str">
        <f>"        "&amp;"公务员医疗补助"</f>
        <v>        公务员医疗补助</v>
      </c>
      <c r="C22" s="65">
        <v>106981.75</v>
      </c>
      <c r="D22" s="155">
        <v>106981.75</v>
      </c>
      <c r="E22" s="65">
        <v>106981.75</v>
      </c>
      <c r="F22" s="65"/>
      <c r="G22" s="65"/>
    </row>
    <row r="23" ht="20.25" customHeight="1" spans="1:7">
      <c r="A23" s="162" t="s">
        <v>93</v>
      </c>
      <c r="B23" s="162" t="str">
        <f>"        "&amp;"其他行政事业单位医疗支出"</f>
        <v>        其他行政事业单位医疗支出</v>
      </c>
      <c r="C23" s="65">
        <v>16045.63</v>
      </c>
      <c r="D23" s="155">
        <v>16045.63</v>
      </c>
      <c r="E23" s="65">
        <v>16045.63</v>
      </c>
      <c r="F23" s="65"/>
      <c r="G23" s="65"/>
    </row>
    <row r="24" ht="20.25" customHeight="1" spans="1:7">
      <c r="A24" s="151" t="s">
        <v>94</v>
      </c>
      <c r="B24" s="151" t="str">
        <f>"        "&amp;"住房保障支出"</f>
        <v>        住房保障支出</v>
      </c>
      <c r="C24" s="65">
        <v>381624</v>
      </c>
      <c r="D24" s="155">
        <v>381624</v>
      </c>
      <c r="E24" s="65">
        <v>381624</v>
      </c>
      <c r="F24" s="65"/>
      <c r="G24" s="65"/>
    </row>
    <row r="25" ht="20.25" customHeight="1" spans="1:7">
      <c r="A25" s="161" t="s">
        <v>95</v>
      </c>
      <c r="B25" s="161" t="str">
        <f>"        "&amp;"住房改革支出"</f>
        <v>        住房改革支出</v>
      </c>
      <c r="C25" s="65">
        <v>381624</v>
      </c>
      <c r="D25" s="155">
        <v>381624</v>
      </c>
      <c r="E25" s="65">
        <v>381624</v>
      </c>
      <c r="F25" s="65"/>
      <c r="G25" s="65"/>
    </row>
    <row r="26" ht="20.25" customHeight="1" spans="1:7">
      <c r="A26" s="162" t="s">
        <v>96</v>
      </c>
      <c r="B26" s="162" t="str">
        <f>"        "&amp;"住房公积金"</f>
        <v>        住房公积金</v>
      </c>
      <c r="C26" s="65">
        <v>376752</v>
      </c>
      <c r="D26" s="155">
        <v>376752</v>
      </c>
      <c r="E26" s="65">
        <v>376752</v>
      </c>
      <c r="F26" s="65"/>
      <c r="G26" s="65"/>
    </row>
    <row r="27" ht="20.25" customHeight="1" spans="1:7">
      <c r="A27" s="162" t="s">
        <v>97</v>
      </c>
      <c r="B27" s="162" t="str">
        <f>"        "&amp;"购房补贴"</f>
        <v>        购房补贴</v>
      </c>
      <c r="C27" s="65">
        <v>4872</v>
      </c>
      <c r="D27" s="155">
        <v>4872</v>
      </c>
      <c r="E27" s="65">
        <v>4872</v>
      </c>
      <c r="F27" s="65"/>
      <c r="G27" s="65"/>
    </row>
    <row r="28" ht="20.25" customHeight="1" spans="1:7">
      <c r="A28" s="153" t="s">
        <v>30</v>
      </c>
      <c r="B28" s="151"/>
      <c r="C28" s="155">
        <v>8504774.61</v>
      </c>
      <c r="D28" s="155">
        <v>6178281.74</v>
      </c>
      <c r="E28" s="155">
        <v>5225195.14</v>
      </c>
      <c r="F28" s="155">
        <v>953086.6</v>
      </c>
      <c r="G28" s="155">
        <v>2326492.87</v>
      </c>
    </row>
  </sheetData>
  <mergeCells count="8">
    <mergeCell ref="A2:G2"/>
    <mergeCell ref="A3:G3"/>
    <mergeCell ref="A4:F4"/>
    <mergeCell ref="A5:B5"/>
    <mergeCell ref="D5:F5"/>
    <mergeCell ref="A28:B28"/>
    <mergeCell ref="C5:C6"/>
    <mergeCell ref="G5:G6"/>
  </mergeCells>
  <pageMargins left="0.75" right="0.75" top="1" bottom="1" header="0.5" footer="0.5"/>
  <pageSetup paperSize="1" scale="81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5.1333333333333" customWidth="1"/>
  </cols>
  <sheetData>
    <row r="1" customHeight="1" spans="1:6">
      <c r="A1" s="148"/>
      <c r="B1" s="148"/>
      <c r="C1" s="148"/>
      <c r="D1" s="148"/>
      <c r="E1" s="148"/>
      <c r="F1" s="148"/>
    </row>
    <row r="2" customHeight="1" spans="1:6">
      <c r="A2" s="149" t="s">
        <v>113</v>
      </c>
      <c r="B2" s="149"/>
      <c r="C2" s="149"/>
      <c r="D2" s="149"/>
      <c r="E2" s="149"/>
      <c r="F2" s="149"/>
    </row>
    <row r="3" ht="28.5" customHeight="1" spans="1:6">
      <c r="A3" s="150" t="s">
        <v>114</v>
      </c>
      <c r="B3" s="150"/>
      <c r="C3" s="150"/>
      <c r="D3" s="150"/>
      <c r="E3" s="150"/>
      <c r="F3" s="150"/>
    </row>
    <row r="4" ht="20.25" customHeight="1" spans="1:6">
      <c r="A4" s="151" t="str">
        <f>"单位名称："&amp;"玉溪市看守所"</f>
        <v>单位名称：玉溪市看守所</v>
      </c>
      <c r="B4" s="151"/>
      <c r="C4" s="151"/>
      <c r="D4" s="151"/>
      <c r="E4" s="151"/>
      <c r="F4" s="149" t="s">
        <v>2</v>
      </c>
    </row>
    <row r="5" ht="20.25" customHeight="1" spans="1:6">
      <c r="A5" s="152" t="s">
        <v>115</v>
      </c>
      <c r="B5" s="152" t="s">
        <v>116</v>
      </c>
      <c r="C5" s="152" t="s">
        <v>117</v>
      </c>
      <c r="D5" s="152"/>
      <c r="E5" s="152"/>
      <c r="F5" s="152"/>
    </row>
    <row r="6" ht="35.25" customHeight="1" spans="1:6">
      <c r="A6" s="152"/>
      <c r="B6" s="152"/>
      <c r="C6" s="152" t="s">
        <v>32</v>
      </c>
      <c r="D6" s="152" t="s">
        <v>118</v>
      </c>
      <c r="E6" s="152" t="s">
        <v>119</v>
      </c>
      <c r="F6" s="152" t="s">
        <v>120</v>
      </c>
    </row>
    <row r="7" ht="20.25" customHeight="1" spans="1:6">
      <c r="A7" s="158" t="s">
        <v>44</v>
      </c>
      <c r="B7" s="158">
        <v>2</v>
      </c>
      <c r="C7" s="158">
        <v>3</v>
      </c>
      <c r="D7" s="158">
        <v>4</v>
      </c>
      <c r="E7" s="158">
        <v>5</v>
      </c>
      <c r="F7" s="158">
        <v>6</v>
      </c>
    </row>
    <row r="8" ht="20.25" customHeight="1" spans="1:6">
      <c r="A8" s="65">
        <v>34200</v>
      </c>
      <c r="B8" s="65"/>
      <c r="C8" s="65">
        <v>26200</v>
      </c>
      <c r="D8" s="65"/>
      <c r="E8" s="155">
        <v>26200</v>
      </c>
      <c r="F8" s="65">
        <v>8000</v>
      </c>
    </row>
  </sheetData>
  <mergeCells count="6">
    <mergeCell ref="A2:F2"/>
    <mergeCell ref="A3:F3"/>
    <mergeCell ref="A4:E4"/>
    <mergeCell ref="C5:E5"/>
    <mergeCell ref="A5:A6"/>
    <mergeCell ref="B5:B6"/>
  </mergeCells>
  <pageMargins left="0.75" right="0.75" top="1" bottom="1" header="0.5" footer="0.5"/>
  <pageSetup paperSize="1" scale="81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customHeight="1" spans="1:23">
      <c r="A2" s="149" t="s">
        <v>121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ht="28.5" customHeight="1" spans="1:23">
      <c r="A3" s="150" t="s">
        <v>122</v>
      </c>
      <c r="B3" s="150"/>
      <c r="C3" s="150" t="s">
        <v>123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ht="19.5" customHeight="1" spans="1:23">
      <c r="A4" s="151" t="str">
        <f>"单位名称："&amp;"玉溪市看守所"</f>
        <v>单位名称：玉溪市看守所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49"/>
      <c r="S4" s="149"/>
      <c r="T4" s="149"/>
      <c r="U4" s="149"/>
      <c r="V4" s="149"/>
      <c r="W4" s="149" t="s">
        <v>2</v>
      </c>
    </row>
    <row r="5" ht="19.5" customHeight="1" spans="1:23">
      <c r="A5" s="152" t="s">
        <v>124</v>
      </c>
      <c r="B5" s="152" t="s">
        <v>125</v>
      </c>
      <c r="C5" s="152" t="s">
        <v>126</v>
      </c>
      <c r="D5" s="152" t="s">
        <v>127</v>
      </c>
      <c r="E5" s="152" t="s">
        <v>128</v>
      </c>
      <c r="F5" s="152" t="s">
        <v>129</v>
      </c>
      <c r="G5" s="152" t="s">
        <v>130</v>
      </c>
      <c r="H5" s="152" t="s">
        <v>131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ht="19.5" customHeight="1" spans="1:23">
      <c r="A6" s="152"/>
      <c r="B6" s="152"/>
      <c r="C6" s="152"/>
      <c r="D6" s="152"/>
      <c r="E6" s="152"/>
      <c r="F6" s="152"/>
      <c r="G6" s="152"/>
      <c r="H6" s="152" t="s">
        <v>30</v>
      </c>
      <c r="I6" s="152" t="s">
        <v>33</v>
      </c>
      <c r="J6" s="152"/>
      <c r="K6" s="152"/>
      <c r="L6" s="152"/>
      <c r="M6" s="152"/>
      <c r="N6" s="152" t="s">
        <v>132</v>
      </c>
      <c r="O6" s="152"/>
      <c r="P6" s="152"/>
      <c r="Q6" s="152" t="s">
        <v>36</v>
      </c>
      <c r="R6" s="152" t="s">
        <v>70</v>
      </c>
      <c r="S6" s="152"/>
      <c r="T6" s="152"/>
      <c r="U6" s="152"/>
      <c r="V6" s="152"/>
      <c r="W6" s="152"/>
    </row>
    <row r="7" ht="41.25" customHeight="1" spans="1:23">
      <c r="A7" s="152"/>
      <c r="B7" s="152"/>
      <c r="C7" s="152"/>
      <c r="D7" s="152"/>
      <c r="E7" s="152"/>
      <c r="F7" s="152"/>
      <c r="G7" s="152"/>
      <c r="H7" s="152"/>
      <c r="I7" s="152" t="s">
        <v>133</v>
      </c>
      <c r="J7" s="152" t="s">
        <v>134</v>
      </c>
      <c r="K7" s="152" t="s">
        <v>135</v>
      </c>
      <c r="L7" s="152" t="s">
        <v>136</v>
      </c>
      <c r="M7" s="152" t="s">
        <v>137</v>
      </c>
      <c r="N7" s="152" t="s">
        <v>33</v>
      </c>
      <c r="O7" s="152" t="s">
        <v>34</v>
      </c>
      <c r="P7" s="152" t="s">
        <v>35</v>
      </c>
      <c r="Q7" s="152"/>
      <c r="R7" s="152" t="s">
        <v>32</v>
      </c>
      <c r="S7" s="152" t="s">
        <v>39</v>
      </c>
      <c r="T7" s="152" t="s">
        <v>138</v>
      </c>
      <c r="U7" s="152" t="s">
        <v>41</v>
      </c>
      <c r="V7" s="152" t="s">
        <v>42</v>
      </c>
      <c r="W7" s="152" t="s">
        <v>43</v>
      </c>
    </row>
    <row r="8" ht="20.25" customHeight="1" spans="1:23">
      <c r="A8" s="153" t="s">
        <v>44</v>
      </c>
      <c r="B8" s="153" t="s">
        <v>45</v>
      </c>
      <c r="C8" s="153" t="s">
        <v>46</v>
      </c>
      <c r="D8" s="153" t="s">
        <v>47</v>
      </c>
      <c r="E8" s="153" t="s">
        <v>48</v>
      </c>
      <c r="F8" s="153" t="s">
        <v>49</v>
      </c>
      <c r="G8" s="153" t="s">
        <v>50</v>
      </c>
      <c r="H8" s="153" t="s">
        <v>51</v>
      </c>
      <c r="I8" s="153" t="s">
        <v>52</v>
      </c>
      <c r="J8" s="153" t="s">
        <v>53</v>
      </c>
      <c r="K8" s="153" t="s">
        <v>54</v>
      </c>
      <c r="L8" s="153" t="s">
        <v>55</v>
      </c>
      <c r="M8" s="153" t="s">
        <v>56</v>
      </c>
      <c r="N8" s="153" t="s">
        <v>57</v>
      </c>
      <c r="O8" s="153" t="s">
        <v>58</v>
      </c>
      <c r="P8" s="153" t="s">
        <v>59</v>
      </c>
      <c r="Q8" s="153" t="s">
        <v>60</v>
      </c>
      <c r="R8" s="153" t="s">
        <v>61</v>
      </c>
      <c r="S8" s="153" t="s">
        <v>62</v>
      </c>
      <c r="T8" s="153" t="s">
        <v>139</v>
      </c>
      <c r="U8" s="153" t="s">
        <v>140</v>
      </c>
      <c r="V8" s="153" t="s">
        <v>141</v>
      </c>
      <c r="W8" s="153" t="s">
        <v>142</v>
      </c>
    </row>
    <row r="9" ht="20.25" customHeight="1" spans="1:23">
      <c r="A9" s="154" t="s">
        <v>64</v>
      </c>
      <c r="C9" s="151"/>
      <c r="D9" s="151"/>
      <c r="E9" s="151"/>
      <c r="G9" s="151"/>
      <c r="H9" s="155">
        <v>6178281.74</v>
      </c>
      <c r="I9" s="65">
        <v>6178281.74</v>
      </c>
      <c r="J9" s="65">
        <v>1938087.54</v>
      </c>
      <c r="K9" s="65"/>
      <c r="L9" s="65">
        <v>4240194.2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ht="20.25" customHeight="1" spans="1:23">
      <c r="A10" s="156" t="str">
        <f t="shared" ref="A10:A50" si="0">"       "&amp;"玉溪市看守所"</f>
        <v>       玉溪市看守所</v>
      </c>
      <c r="B10" s="157" t="s">
        <v>143</v>
      </c>
      <c r="C10" s="151" t="s">
        <v>144</v>
      </c>
      <c r="D10" s="151" t="s">
        <v>80</v>
      </c>
      <c r="E10" s="151" t="s">
        <v>145</v>
      </c>
      <c r="F10" s="151" t="s">
        <v>146</v>
      </c>
      <c r="G10" s="151" t="s">
        <v>147</v>
      </c>
      <c r="H10" s="155">
        <v>757428</v>
      </c>
      <c r="I10" s="65">
        <v>757428</v>
      </c>
      <c r="J10" s="65">
        <v>331374.75</v>
      </c>
      <c r="K10" s="65"/>
      <c r="L10" s="65">
        <v>426053.25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20.25" customHeight="1" spans="1:23">
      <c r="A11" s="151" t="str">
        <f t="shared" si="0"/>
        <v>       玉溪市看守所</v>
      </c>
      <c r="B11" s="151" t="s">
        <v>143</v>
      </c>
      <c r="C11" s="151" t="s">
        <v>144</v>
      </c>
      <c r="D11" s="151" t="s">
        <v>80</v>
      </c>
      <c r="E11" s="151" t="s">
        <v>145</v>
      </c>
      <c r="F11" s="151" t="s">
        <v>148</v>
      </c>
      <c r="G11" s="151" t="s">
        <v>149</v>
      </c>
      <c r="H11" s="155">
        <v>1373616</v>
      </c>
      <c r="I11" s="65">
        <v>1373616</v>
      </c>
      <c r="J11" s="65">
        <v>600957</v>
      </c>
      <c r="K11" s="151"/>
      <c r="L11" s="65">
        <v>772659</v>
      </c>
      <c r="M11" s="151"/>
      <c r="N11" s="65"/>
      <c r="O11" s="65"/>
      <c r="P11" s="151"/>
      <c r="Q11" s="65"/>
      <c r="R11" s="65"/>
      <c r="S11" s="65"/>
      <c r="T11" s="65"/>
      <c r="U11" s="65"/>
      <c r="V11" s="65"/>
      <c r="W11" s="65"/>
    </row>
    <row r="12" ht="20.25" customHeight="1" spans="1:23">
      <c r="A12" s="151" t="str">
        <f t="shared" si="0"/>
        <v>       玉溪市看守所</v>
      </c>
      <c r="B12" s="151" t="s">
        <v>143</v>
      </c>
      <c r="C12" s="151" t="s">
        <v>144</v>
      </c>
      <c r="D12" s="151" t="s">
        <v>97</v>
      </c>
      <c r="E12" s="151" t="s">
        <v>150</v>
      </c>
      <c r="F12" s="151" t="s">
        <v>148</v>
      </c>
      <c r="G12" s="151" t="s">
        <v>149</v>
      </c>
      <c r="H12" s="155">
        <v>4872</v>
      </c>
      <c r="I12" s="65">
        <v>4872</v>
      </c>
      <c r="J12" s="65"/>
      <c r="K12" s="151"/>
      <c r="L12" s="65">
        <v>4872</v>
      </c>
      <c r="M12" s="151"/>
      <c r="N12" s="65"/>
      <c r="O12" s="65"/>
      <c r="P12" s="151"/>
      <c r="Q12" s="65"/>
      <c r="R12" s="65"/>
      <c r="S12" s="65"/>
      <c r="T12" s="65"/>
      <c r="U12" s="65"/>
      <c r="V12" s="65"/>
      <c r="W12" s="65"/>
    </row>
    <row r="13" ht="20.25" customHeight="1" spans="1:23">
      <c r="A13" s="151" t="str">
        <f t="shared" si="0"/>
        <v>       玉溪市看守所</v>
      </c>
      <c r="B13" s="151" t="s">
        <v>151</v>
      </c>
      <c r="C13" s="151" t="s">
        <v>152</v>
      </c>
      <c r="D13" s="151" t="s">
        <v>82</v>
      </c>
      <c r="E13" s="151" t="s">
        <v>153</v>
      </c>
      <c r="F13" s="151" t="s">
        <v>146</v>
      </c>
      <c r="G13" s="151" t="s">
        <v>147</v>
      </c>
      <c r="H13" s="155">
        <v>37968</v>
      </c>
      <c r="I13" s="65">
        <v>37968</v>
      </c>
      <c r="J13" s="65">
        <v>16611</v>
      </c>
      <c r="K13" s="151"/>
      <c r="L13" s="65">
        <v>21357</v>
      </c>
      <c r="M13" s="151"/>
      <c r="N13" s="65"/>
      <c r="O13" s="65"/>
      <c r="P13" s="151"/>
      <c r="Q13" s="65"/>
      <c r="R13" s="65"/>
      <c r="S13" s="65"/>
      <c r="T13" s="65"/>
      <c r="U13" s="65"/>
      <c r="V13" s="65"/>
      <c r="W13" s="65"/>
    </row>
    <row r="14" ht="20.25" customHeight="1" spans="1:23">
      <c r="A14" s="151" t="str">
        <f t="shared" si="0"/>
        <v>       玉溪市看守所</v>
      </c>
      <c r="B14" s="151" t="s">
        <v>151</v>
      </c>
      <c r="C14" s="151" t="s">
        <v>152</v>
      </c>
      <c r="D14" s="151" t="s">
        <v>82</v>
      </c>
      <c r="E14" s="151" t="s">
        <v>153</v>
      </c>
      <c r="F14" s="151" t="s">
        <v>154</v>
      </c>
      <c r="G14" s="151" t="s">
        <v>155</v>
      </c>
      <c r="H14" s="155">
        <v>15120</v>
      </c>
      <c r="I14" s="65">
        <v>15120</v>
      </c>
      <c r="J14" s="65">
        <v>6615</v>
      </c>
      <c r="K14" s="151"/>
      <c r="L14" s="65">
        <v>8505</v>
      </c>
      <c r="M14" s="151"/>
      <c r="N14" s="65"/>
      <c r="O14" s="65"/>
      <c r="P14" s="151"/>
      <c r="Q14" s="65"/>
      <c r="R14" s="65"/>
      <c r="S14" s="65"/>
      <c r="T14" s="65"/>
      <c r="U14" s="65"/>
      <c r="V14" s="65"/>
      <c r="W14" s="65"/>
    </row>
    <row r="15" ht="20.25" customHeight="1" spans="1:23">
      <c r="A15" s="151" t="str">
        <f t="shared" si="0"/>
        <v>       玉溪市看守所</v>
      </c>
      <c r="B15" s="151" t="s">
        <v>156</v>
      </c>
      <c r="C15" s="151" t="s">
        <v>157</v>
      </c>
      <c r="D15" s="151" t="s">
        <v>82</v>
      </c>
      <c r="E15" s="151" t="s">
        <v>153</v>
      </c>
      <c r="F15" s="151" t="s">
        <v>158</v>
      </c>
      <c r="G15" s="151" t="s">
        <v>159</v>
      </c>
      <c r="H15" s="155">
        <v>613.59</v>
      </c>
      <c r="I15" s="65">
        <v>613.59</v>
      </c>
      <c r="J15" s="65">
        <v>153.4</v>
      </c>
      <c r="K15" s="151"/>
      <c r="L15" s="65">
        <v>460.19</v>
      </c>
      <c r="M15" s="151"/>
      <c r="N15" s="65"/>
      <c r="O15" s="65"/>
      <c r="P15" s="151"/>
      <c r="Q15" s="65"/>
      <c r="R15" s="65"/>
      <c r="S15" s="65"/>
      <c r="T15" s="65"/>
      <c r="U15" s="65"/>
      <c r="V15" s="65"/>
      <c r="W15" s="65"/>
    </row>
    <row r="16" ht="20.25" customHeight="1" spans="1:23">
      <c r="A16" s="151" t="str">
        <f t="shared" si="0"/>
        <v>       玉溪市看守所</v>
      </c>
      <c r="B16" s="151" t="s">
        <v>156</v>
      </c>
      <c r="C16" s="151" t="s">
        <v>157</v>
      </c>
      <c r="D16" s="151" t="s">
        <v>85</v>
      </c>
      <c r="E16" s="151" t="s">
        <v>160</v>
      </c>
      <c r="F16" s="151" t="s">
        <v>161</v>
      </c>
      <c r="G16" s="151" t="s">
        <v>162</v>
      </c>
      <c r="H16" s="155">
        <v>397956.32</v>
      </c>
      <c r="I16" s="65">
        <v>397956.32</v>
      </c>
      <c r="J16" s="65">
        <v>99489.08</v>
      </c>
      <c r="K16" s="151"/>
      <c r="L16" s="65">
        <v>298467.24</v>
      </c>
      <c r="M16" s="151"/>
      <c r="N16" s="65"/>
      <c r="O16" s="65"/>
      <c r="P16" s="151"/>
      <c r="Q16" s="65"/>
      <c r="R16" s="65"/>
      <c r="S16" s="65"/>
      <c r="T16" s="65"/>
      <c r="U16" s="65"/>
      <c r="V16" s="65"/>
      <c r="W16" s="65"/>
    </row>
    <row r="17" ht="20.25" customHeight="1" spans="1:23">
      <c r="A17" s="151" t="str">
        <f t="shared" si="0"/>
        <v>       玉溪市看守所</v>
      </c>
      <c r="B17" s="151" t="s">
        <v>156</v>
      </c>
      <c r="C17" s="151" t="s">
        <v>157</v>
      </c>
      <c r="D17" s="151" t="s">
        <v>90</v>
      </c>
      <c r="E17" s="151" t="s">
        <v>163</v>
      </c>
      <c r="F17" s="151" t="s">
        <v>164</v>
      </c>
      <c r="G17" s="151" t="s">
        <v>165</v>
      </c>
      <c r="H17" s="155">
        <v>199427.01</v>
      </c>
      <c r="I17" s="65">
        <v>199427.01</v>
      </c>
      <c r="J17" s="65">
        <v>49856.75</v>
      </c>
      <c r="K17" s="151"/>
      <c r="L17" s="65">
        <v>149570.26</v>
      </c>
      <c r="M17" s="151"/>
      <c r="N17" s="65"/>
      <c r="O17" s="65"/>
      <c r="P17" s="151"/>
      <c r="Q17" s="65"/>
      <c r="R17" s="65"/>
      <c r="S17" s="65"/>
      <c r="T17" s="65"/>
      <c r="U17" s="65"/>
      <c r="V17" s="65"/>
      <c r="W17" s="65"/>
    </row>
    <row r="18" ht="20.25" customHeight="1" spans="1:23">
      <c r="A18" s="151" t="str">
        <f t="shared" si="0"/>
        <v>       玉溪市看守所</v>
      </c>
      <c r="B18" s="151" t="s">
        <v>156</v>
      </c>
      <c r="C18" s="151" t="s">
        <v>157</v>
      </c>
      <c r="D18" s="151" t="s">
        <v>91</v>
      </c>
      <c r="E18" s="151" t="s">
        <v>166</v>
      </c>
      <c r="F18" s="151" t="s">
        <v>164</v>
      </c>
      <c r="G18" s="151" t="s">
        <v>165</v>
      </c>
      <c r="H18" s="155">
        <v>7012.84</v>
      </c>
      <c r="I18" s="65">
        <v>7012.84</v>
      </c>
      <c r="J18" s="65">
        <v>1753.21</v>
      </c>
      <c r="K18" s="151"/>
      <c r="L18" s="65">
        <v>5259.63</v>
      </c>
      <c r="M18" s="151"/>
      <c r="N18" s="65"/>
      <c r="O18" s="65"/>
      <c r="P18" s="151"/>
      <c r="Q18" s="65"/>
      <c r="R18" s="65"/>
      <c r="S18" s="65"/>
      <c r="T18" s="65"/>
      <c r="U18" s="65"/>
      <c r="V18" s="65"/>
      <c r="W18" s="65"/>
    </row>
    <row r="19" ht="20.25" customHeight="1" spans="1:23">
      <c r="A19" s="151" t="str">
        <f t="shared" si="0"/>
        <v>       玉溪市看守所</v>
      </c>
      <c r="B19" s="151" t="s">
        <v>156</v>
      </c>
      <c r="C19" s="151" t="s">
        <v>157</v>
      </c>
      <c r="D19" s="151" t="s">
        <v>92</v>
      </c>
      <c r="E19" s="151" t="s">
        <v>167</v>
      </c>
      <c r="F19" s="151" t="s">
        <v>168</v>
      </c>
      <c r="G19" s="151" t="s">
        <v>169</v>
      </c>
      <c r="H19" s="155">
        <v>106981.75</v>
      </c>
      <c r="I19" s="65">
        <v>106981.75</v>
      </c>
      <c r="J19" s="65">
        <v>26745.44</v>
      </c>
      <c r="K19" s="151"/>
      <c r="L19" s="65">
        <v>80236.31</v>
      </c>
      <c r="M19" s="151"/>
      <c r="N19" s="65"/>
      <c r="O19" s="65"/>
      <c r="P19" s="151"/>
      <c r="Q19" s="65"/>
      <c r="R19" s="65"/>
      <c r="S19" s="65"/>
      <c r="T19" s="65"/>
      <c r="U19" s="65"/>
      <c r="V19" s="65"/>
      <c r="W19" s="65"/>
    </row>
    <row r="20" ht="20.25" customHeight="1" spans="1:23">
      <c r="A20" s="151" t="str">
        <f t="shared" si="0"/>
        <v>       玉溪市看守所</v>
      </c>
      <c r="B20" s="151" t="s">
        <v>156</v>
      </c>
      <c r="C20" s="151" t="s">
        <v>157</v>
      </c>
      <c r="D20" s="151" t="s">
        <v>93</v>
      </c>
      <c r="E20" s="151" t="s">
        <v>170</v>
      </c>
      <c r="F20" s="151" t="s">
        <v>158</v>
      </c>
      <c r="G20" s="151" t="s">
        <v>159</v>
      </c>
      <c r="H20" s="155">
        <v>16045.63</v>
      </c>
      <c r="I20" s="65">
        <v>16045.63</v>
      </c>
      <c r="J20" s="65">
        <v>8397.41</v>
      </c>
      <c r="K20" s="151"/>
      <c r="L20" s="65">
        <v>7648.22</v>
      </c>
      <c r="M20" s="151"/>
      <c r="N20" s="65"/>
      <c r="O20" s="65"/>
      <c r="P20" s="151"/>
      <c r="Q20" s="65"/>
      <c r="R20" s="65"/>
      <c r="S20" s="65"/>
      <c r="T20" s="65"/>
      <c r="U20" s="65"/>
      <c r="V20" s="65"/>
      <c r="W20" s="65"/>
    </row>
    <row r="21" ht="20.25" customHeight="1" spans="1:23">
      <c r="A21" s="151" t="str">
        <f t="shared" si="0"/>
        <v>       玉溪市看守所</v>
      </c>
      <c r="B21" s="151" t="s">
        <v>171</v>
      </c>
      <c r="C21" s="151" t="s">
        <v>172</v>
      </c>
      <c r="D21" s="151" t="s">
        <v>96</v>
      </c>
      <c r="E21" s="151" t="s">
        <v>172</v>
      </c>
      <c r="F21" s="151" t="s">
        <v>173</v>
      </c>
      <c r="G21" s="151" t="s">
        <v>172</v>
      </c>
      <c r="H21" s="155">
        <v>376752</v>
      </c>
      <c r="I21" s="65">
        <v>376752</v>
      </c>
      <c r="J21" s="65">
        <v>94188</v>
      </c>
      <c r="K21" s="151"/>
      <c r="L21" s="65">
        <v>282564</v>
      </c>
      <c r="M21" s="151"/>
      <c r="N21" s="65"/>
      <c r="O21" s="65"/>
      <c r="P21" s="151"/>
      <c r="Q21" s="65"/>
      <c r="R21" s="65"/>
      <c r="S21" s="65"/>
      <c r="T21" s="65"/>
      <c r="U21" s="65"/>
      <c r="V21" s="65"/>
      <c r="W21" s="65"/>
    </row>
    <row r="22" ht="20.25" customHeight="1" spans="1:23">
      <c r="A22" s="151" t="str">
        <f t="shared" si="0"/>
        <v>       玉溪市看守所</v>
      </c>
      <c r="B22" s="151" t="s">
        <v>174</v>
      </c>
      <c r="C22" s="151" t="s">
        <v>175</v>
      </c>
      <c r="D22" s="151" t="s">
        <v>80</v>
      </c>
      <c r="E22" s="151" t="s">
        <v>145</v>
      </c>
      <c r="F22" s="151" t="s">
        <v>176</v>
      </c>
      <c r="G22" s="151" t="s">
        <v>177</v>
      </c>
      <c r="H22" s="155">
        <v>536072</v>
      </c>
      <c r="I22" s="65">
        <v>536072</v>
      </c>
      <c r="J22" s="65">
        <v>152071.5</v>
      </c>
      <c r="K22" s="151"/>
      <c r="L22" s="65">
        <v>384000.5</v>
      </c>
      <c r="M22" s="151"/>
      <c r="N22" s="65"/>
      <c r="O22" s="65"/>
      <c r="P22" s="151"/>
      <c r="Q22" s="65"/>
      <c r="R22" s="65"/>
      <c r="S22" s="65"/>
      <c r="T22" s="65"/>
      <c r="U22" s="65"/>
      <c r="V22" s="65"/>
      <c r="W22" s="65"/>
    </row>
    <row r="23" ht="20.25" customHeight="1" spans="1:23">
      <c r="A23" s="151" t="str">
        <f t="shared" si="0"/>
        <v>       玉溪市看守所</v>
      </c>
      <c r="B23" s="151" t="s">
        <v>178</v>
      </c>
      <c r="C23" s="151" t="s">
        <v>179</v>
      </c>
      <c r="D23" s="151" t="s">
        <v>80</v>
      </c>
      <c r="E23" s="151" t="s">
        <v>145</v>
      </c>
      <c r="F23" s="151" t="s">
        <v>180</v>
      </c>
      <c r="G23" s="151" t="s">
        <v>181</v>
      </c>
      <c r="H23" s="155">
        <v>26200</v>
      </c>
      <c r="I23" s="65">
        <v>26200</v>
      </c>
      <c r="J23" s="65"/>
      <c r="K23" s="151"/>
      <c r="L23" s="65">
        <v>26200</v>
      </c>
      <c r="M23" s="151"/>
      <c r="N23" s="65"/>
      <c r="O23" s="65"/>
      <c r="P23" s="151"/>
      <c r="Q23" s="65"/>
      <c r="R23" s="65"/>
      <c r="S23" s="65"/>
      <c r="T23" s="65"/>
      <c r="U23" s="65"/>
      <c r="V23" s="65"/>
      <c r="W23" s="65"/>
    </row>
    <row r="24" ht="20.25" customHeight="1" spans="1:23">
      <c r="A24" s="151" t="str">
        <f t="shared" si="0"/>
        <v>       玉溪市看守所</v>
      </c>
      <c r="B24" s="151" t="s">
        <v>182</v>
      </c>
      <c r="C24" s="151" t="s">
        <v>183</v>
      </c>
      <c r="D24" s="151" t="s">
        <v>80</v>
      </c>
      <c r="E24" s="151" t="s">
        <v>145</v>
      </c>
      <c r="F24" s="151" t="s">
        <v>184</v>
      </c>
      <c r="G24" s="151" t="s">
        <v>185</v>
      </c>
      <c r="H24" s="155">
        <v>144000</v>
      </c>
      <c r="I24" s="65">
        <v>144000</v>
      </c>
      <c r="J24" s="65">
        <v>63000</v>
      </c>
      <c r="K24" s="151"/>
      <c r="L24" s="65">
        <v>81000</v>
      </c>
      <c r="M24" s="151"/>
      <c r="N24" s="65"/>
      <c r="O24" s="65"/>
      <c r="P24" s="151"/>
      <c r="Q24" s="65"/>
      <c r="R24" s="65"/>
      <c r="S24" s="65"/>
      <c r="T24" s="65"/>
      <c r="U24" s="65"/>
      <c r="V24" s="65"/>
      <c r="W24" s="65"/>
    </row>
    <row r="25" ht="20.25" customHeight="1" spans="1:23">
      <c r="A25" s="151" t="str">
        <f t="shared" si="0"/>
        <v>       玉溪市看守所</v>
      </c>
      <c r="B25" s="151" t="s">
        <v>186</v>
      </c>
      <c r="C25" s="151" t="s">
        <v>187</v>
      </c>
      <c r="D25" s="151" t="s">
        <v>80</v>
      </c>
      <c r="E25" s="151" t="s">
        <v>145</v>
      </c>
      <c r="F25" s="151" t="s">
        <v>188</v>
      </c>
      <c r="G25" s="151" t="s">
        <v>187</v>
      </c>
      <c r="H25" s="155">
        <v>42718.32</v>
      </c>
      <c r="I25" s="65">
        <v>42718.32</v>
      </c>
      <c r="J25" s="65"/>
      <c r="K25" s="151"/>
      <c r="L25" s="65">
        <v>42718.32</v>
      </c>
      <c r="M25" s="151"/>
      <c r="N25" s="65"/>
      <c r="O25" s="65"/>
      <c r="P25" s="151"/>
      <c r="Q25" s="65"/>
      <c r="R25" s="65"/>
      <c r="S25" s="65"/>
      <c r="T25" s="65"/>
      <c r="U25" s="65"/>
      <c r="V25" s="65"/>
      <c r="W25" s="65"/>
    </row>
    <row r="26" ht="20.25" customHeight="1" spans="1:23">
      <c r="A26" s="151" t="str">
        <f t="shared" si="0"/>
        <v>       玉溪市看守所</v>
      </c>
      <c r="B26" s="151" t="s">
        <v>186</v>
      </c>
      <c r="C26" s="151" t="s">
        <v>187</v>
      </c>
      <c r="D26" s="151" t="s">
        <v>82</v>
      </c>
      <c r="E26" s="151" t="s">
        <v>153</v>
      </c>
      <c r="F26" s="151" t="s">
        <v>188</v>
      </c>
      <c r="G26" s="151" t="s">
        <v>187</v>
      </c>
      <c r="H26" s="155">
        <v>1689.84</v>
      </c>
      <c r="I26" s="65">
        <v>1689.84</v>
      </c>
      <c r="J26" s="65"/>
      <c r="K26" s="151"/>
      <c r="L26" s="65">
        <v>1689.84</v>
      </c>
      <c r="M26" s="151"/>
      <c r="N26" s="65"/>
      <c r="O26" s="65"/>
      <c r="P26" s="151"/>
      <c r="Q26" s="65"/>
      <c r="R26" s="65"/>
      <c r="S26" s="65"/>
      <c r="T26" s="65"/>
      <c r="U26" s="65"/>
      <c r="V26" s="65"/>
      <c r="W26" s="65"/>
    </row>
    <row r="27" ht="20.25" customHeight="1" spans="1:23">
      <c r="A27" s="151" t="str">
        <f t="shared" si="0"/>
        <v>       玉溪市看守所</v>
      </c>
      <c r="B27" s="151" t="s">
        <v>189</v>
      </c>
      <c r="C27" s="151" t="s">
        <v>190</v>
      </c>
      <c r="D27" s="151" t="s">
        <v>80</v>
      </c>
      <c r="E27" s="151" t="s">
        <v>145</v>
      </c>
      <c r="F27" s="151" t="s">
        <v>191</v>
      </c>
      <c r="G27" s="151" t="s">
        <v>192</v>
      </c>
      <c r="H27" s="155">
        <v>34600</v>
      </c>
      <c r="I27" s="65">
        <v>34600</v>
      </c>
      <c r="J27" s="65">
        <v>5912.25</v>
      </c>
      <c r="K27" s="151"/>
      <c r="L27" s="65">
        <v>28687.75</v>
      </c>
      <c r="M27" s="151"/>
      <c r="N27" s="65"/>
      <c r="O27" s="65"/>
      <c r="P27" s="151"/>
      <c r="Q27" s="65"/>
      <c r="R27" s="65"/>
      <c r="S27" s="65"/>
      <c r="T27" s="65"/>
      <c r="U27" s="65"/>
      <c r="V27" s="65"/>
      <c r="W27" s="65"/>
    </row>
    <row r="28" ht="20.25" customHeight="1" spans="1:23">
      <c r="A28" s="151" t="str">
        <f t="shared" si="0"/>
        <v>       玉溪市看守所</v>
      </c>
      <c r="B28" s="151" t="s">
        <v>189</v>
      </c>
      <c r="C28" s="151" t="s">
        <v>190</v>
      </c>
      <c r="D28" s="151" t="s">
        <v>80</v>
      </c>
      <c r="E28" s="151" t="s">
        <v>145</v>
      </c>
      <c r="F28" s="151" t="s">
        <v>193</v>
      </c>
      <c r="G28" s="151" t="s">
        <v>194</v>
      </c>
      <c r="H28" s="155">
        <v>1000</v>
      </c>
      <c r="I28" s="65">
        <v>1000</v>
      </c>
      <c r="J28" s="65">
        <v>250</v>
      </c>
      <c r="K28" s="151"/>
      <c r="L28" s="65">
        <v>750</v>
      </c>
      <c r="M28" s="151"/>
      <c r="N28" s="65"/>
      <c r="O28" s="65"/>
      <c r="P28" s="151"/>
      <c r="Q28" s="65"/>
      <c r="R28" s="65"/>
      <c r="S28" s="65"/>
      <c r="T28" s="65"/>
      <c r="U28" s="65"/>
      <c r="V28" s="65"/>
      <c r="W28" s="65"/>
    </row>
    <row r="29" ht="20.25" customHeight="1" spans="1:23">
      <c r="A29" s="151" t="str">
        <f t="shared" si="0"/>
        <v>       玉溪市看守所</v>
      </c>
      <c r="B29" s="151" t="s">
        <v>189</v>
      </c>
      <c r="C29" s="151" t="s">
        <v>190</v>
      </c>
      <c r="D29" s="151" t="s">
        <v>80</v>
      </c>
      <c r="E29" s="151" t="s">
        <v>145</v>
      </c>
      <c r="F29" s="151" t="s">
        <v>195</v>
      </c>
      <c r="G29" s="151" t="s">
        <v>196</v>
      </c>
      <c r="H29" s="155">
        <v>10000</v>
      </c>
      <c r="I29" s="65">
        <v>10000</v>
      </c>
      <c r="J29" s="65">
        <v>2500</v>
      </c>
      <c r="K29" s="151"/>
      <c r="L29" s="65">
        <v>7500</v>
      </c>
      <c r="M29" s="151"/>
      <c r="N29" s="65"/>
      <c r="O29" s="65"/>
      <c r="P29" s="151"/>
      <c r="Q29" s="65"/>
      <c r="R29" s="65"/>
      <c r="S29" s="65"/>
      <c r="T29" s="65"/>
      <c r="U29" s="65"/>
      <c r="V29" s="65"/>
      <c r="W29" s="65"/>
    </row>
    <row r="30" ht="20.25" customHeight="1" spans="1:23">
      <c r="A30" s="151" t="str">
        <f t="shared" si="0"/>
        <v>       玉溪市看守所</v>
      </c>
      <c r="B30" s="151" t="s">
        <v>189</v>
      </c>
      <c r="C30" s="151" t="s">
        <v>190</v>
      </c>
      <c r="D30" s="151" t="s">
        <v>80</v>
      </c>
      <c r="E30" s="151" t="s">
        <v>145</v>
      </c>
      <c r="F30" s="151" t="s">
        <v>197</v>
      </c>
      <c r="G30" s="151" t="s">
        <v>198</v>
      </c>
      <c r="H30" s="155">
        <v>10000</v>
      </c>
      <c r="I30" s="65">
        <v>10000</v>
      </c>
      <c r="J30" s="65">
        <v>2500</v>
      </c>
      <c r="K30" s="151"/>
      <c r="L30" s="65">
        <v>7500</v>
      </c>
      <c r="M30" s="151"/>
      <c r="N30" s="65"/>
      <c r="O30" s="65"/>
      <c r="P30" s="151"/>
      <c r="Q30" s="65"/>
      <c r="R30" s="65"/>
      <c r="S30" s="65"/>
      <c r="T30" s="65"/>
      <c r="U30" s="65"/>
      <c r="V30" s="65"/>
      <c r="W30" s="65"/>
    </row>
    <row r="31" ht="20.25" customHeight="1" spans="1:23">
      <c r="A31" s="151" t="str">
        <f t="shared" si="0"/>
        <v>       玉溪市看守所</v>
      </c>
      <c r="B31" s="151" t="s">
        <v>189</v>
      </c>
      <c r="C31" s="151" t="s">
        <v>190</v>
      </c>
      <c r="D31" s="151" t="s">
        <v>80</v>
      </c>
      <c r="E31" s="151" t="s">
        <v>145</v>
      </c>
      <c r="F31" s="151" t="s">
        <v>199</v>
      </c>
      <c r="G31" s="151" t="s">
        <v>200</v>
      </c>
      <c r="H31" s="155">
        <v>15000</v>
      </c>
      <c r="I31" s="65">
        <v>15000</v>
      </c>
      <c r="J31" s="65">
        <v>3750</v>
      </c>
      <c r="K31" s="151"/>
      <c r="L31" s="65">
        <v>11250</v>
      </c>
      <c r="M31" s="151"/>
      <c r="N31" s="65"/>
      <c r="O31" s="65"/>
      <c r="P31" s="151"/>
      <c r="Q31" s="65"/>
      <c r="R31" s="65"/>
      <c r="S31" s="65"/>
      <c r="T31" s="65"/>
      <c r="U31" s="65"/>
      <c r="V31" s="65"/>
      <c r="W31" s="65"/>
    </row>
    <row r="32" ht="20.25" customHeight="1" spans="1:23">
      <c r="A32" s="151" t="str">
        <f t="shared" si="0"/>
        <v>       玉溪市看守所</v>
      </c>
      <c r="B32" s="151" t="s">
        <v>189</v>
      </c>
      <c r="C32" s="151" t="s">
        <v>190</v>
      </c>
      <c r="D32" s="151" t="s">
        <v>80</v>
      </c>
      <c r="E32" s="151" t="s">
        <v>145</v>
      </c>
      <c r="F32" s="151" t="s">
        <v>201</v>
      </c>
      <c r="G32" s="151" t="s">
        <v>202</v>
      </c>
      <c r="H32" s="155">
        <v>25000</v>
      </c>
      <c r="I32" s="65">
        <v>25000</v>
      </c>
      <c r="J32" s="65">
        <v>6250</v>
      </c>
      <c r="K32" s="151"/>
      <c r="L32" s="65">
        <v>18750</v>
      </c>
      <c r="M32" s="151"/>
      <c r="N32" s="65"/>
      <c r="O32" s="65"/>
      <c r="P32" s="151"/>
      <c r="Q32" s="65"/>
      <c r="R32" s="65"/>
      <c r="S32" s="65"/>
      <c r="T32" s="65"/>
      <c r="U32" s="65"/>
      <c r="V32" s="65"/>
      <c r="W32" s="65"/>
    </row>
    <row r="33" ht="20.25" customHeight="1" spans="1:23">
      <c r="A33" s="151" t="str">
        <f t="shared" si="0"/>
        <v>       玉溪市看守所</v>
      </c>
      <c r="B33" s="151" t="s">
        <v>189</v>
      </c>
      <c r="C33" s="151" t="s">
        <v>190</v>
      </c>
      <c r="D33" s="151" t="s">
        <v>80</v>
      </c>
      <c r="E33" s="151" t="s">
        <v>145</v>
      </c>
      <c r="F33" s="151" t="s">
        <v>203</v>
      </c>
      <c r="G33" s="151" t="s">
        <v>204</v>
      </c>
      <c r="H33" s="155">
        <v>30000</v>
      </c>
      <c r="I33" s="65">
        <v>30000</v>
      </c>
      <c r="J33" s="65">
        <v>7500</v>
      </c>
      <c r="K33" s="151"/>
      <c r="L33" s="65">
        <v>22500</v>
      </c>
      <c r="M33" s="151"/>
      <c r="N33" s="65"/>
      <c r="O33" s="65"/>
      <c r="P33" s="151"/>
      <c r="Q33" s="65"/>
      <c r="R33" s="65"/>
      <c r="S33" s="65"/>
      <c r="T33" s="65"/>
      <c r="U33" s="65"/>
      <c r="V33" s="65"/>
      <c r="W33" s="65"/>
    </row>
    <row r="34" ht="20.25" customHeight="1" spans="1:23">
      <c r="A34" s="151" t="str">
        <f t="shared" si="0"/>
        <v>       玉溪市看守所</v>
      </c>
      <c r="B34" s="151" t="s">
        <v>189</v>
      </c>
      <c r="C34" s="151" t="s">
        <v>190</v>
      </c>
      <c r="D34" s="151" t="s">
        <v>80</v>
      </c>
      <c r="E34" s="151" t="s">
        <v>145</v>
      </c>
      <c r="F34" s="151" t="s">
        <v>205</v>
      </c>
      <c r="G34" s="151" t="s">
        <v>206</v>
      </c>
      <c r="H34" s="155">
        <v>60000</v>
      </c>
      <c r="I34" s="65">
        <v>60000</v>
      </c>
      <c r="J34" s="65">
        <v>15000</v>
      </c>
      <c r="K34" s="151"/>
      <c r="L34" s="65">
        <v>45000</v>
      </c>
      <c r="M34" s="151"/>
      <c r="N34" s="65"/>
      <c r="O34" s="65"/>
      <c r="P34" s="151"/>
      <c r="Q34" s="65"/>
      <c r="R34" s="65"/>
      <c r="S34" s="65"/>
      <c r="T34" s="65"/>
      <c r="U34" s="65"/>
      <c r="V34" s="65"/>
      <c r="W34" s="65"/>
    </row>
    <row r="35" ht="20.25" customHeight="1" spans="1:23">
      <c r="A35" s="151" t="str">
        <f t="shared" si="0"/>
        <v>       玉溪市看守所</v>
      </c>
      <c r="B35" s="151" t="s">
        <v>189</v>
      </c>
      <c r="C35" s="151" t="s">
        <v>190</v>
      </c>
      <c r="D35" s="151" t="s">
        <v>80</v>
      </c>
      <c r="E35" s="151" t="s">
        <v>145</v>
      </c>
      <c r="F35" s="151" t="s">
        <v>207</v>
      </c>
      <c r="G35" s="151" t="s">
        <v>208</v>
      </c>
      <c r="H35" s="155">
        <v>16000</v>
      </c>
      <c r="I35" s="65">
        <v>16000</v>
      </c>
      <c r="J35" s="65">
        <v>4000</v>
      </c>
      <c r="K35" s="151"/>
      <c r="L35" s="65">
        <v>12000</v>
      </c>
      <c r="M35" s="151"/>
      <c r="N35" s="65"/>
      <c r="O35" s="65"/>
      <c r="P35" s="151"/>
      <c r="Q35" s="65"/>
      <c r="R35" s="65"/>
      <c r="S35" s="65"/>
      <c r="T35" s="65"/>
      <c r="U35" s="65"/>
      <c r="V35" s="65"/>
      <c r="W35" s="65"/>
    </row>
    <row r="36" ht="20.25" customHeight="1" spans="1:23">
      <c r="A36" s="151" t="str">
        <f t="shared" si="0"/>
        <v>       玉溪市看守所</v>
      </c>
      <c r="B36" s="151" t="s">
        <v>189</v>
      </c>
      <c r="C36" s="151" t="s">
        <v>190</v>
      </c>
      <c r="D36" s="151" t="s">
        <v>80</v>
      </c>
      <c r="E36" s="151" t="s">
        <v>145</v>
      </c>
      <c r="F36" s="151" t="s">
        <v>184</v>
      </c>
      <c r="G36" s="151" t="s">
        <v>185</v>
      </c>
      <c r="H36" s="155">
        <v>14400</v>
      </c>
      <c r="I36" s="65">
        <v>14400</v>
      </c>
      <c r="J36" s="65">
        <v>3600</v>
      </c>
      <c r="K36" s="151"/>
      <c r="L36" s="65">
        <v>10800</v>
      </c>
      <c r="M36" s="151"/>
      <c r="N36" s="65"/>
      <c r="O36" s="65"/>
      <c r="P36" s="151"/>
      <c r="Q36" s="65"/>
      <c r="R36" s="65"/>
      <c r="S36" s="65"/>
      <c r="T36" s="65"/>
      <c r="U36" s="65"/>
      <c r="V36" s="65"/>
      <c r="W36" s="65"/>
    </row>
    <row r="37" ht="20.25" customHeight="1" spans="1:23">
      <c r="A37" s="151" t="str">
        <f t="shared" si="0"/>
        <v>       玉溪市看守所</v>
      </c>
      <c r="B37" s="151" t="s">
        <v>189</v>
      </c>
      <c r="C37" s="151" t="s">
        <v>190</v>
      </c>
      <c r="D37" s="151" t="s">
        <v>80</v>
      </c>
      <c r="E37" s="151" t="s">
        <v>145</v>
      </c>
      <c r="F37" s="151" t="s">
        <v>209</v>
      </c>
      <c r="G37" s="151" t="s">
        <v>210</v>
      </c>
      <c r="H37" s="155">
        <v>40000</v>
      </c>
      <c r="I37" s="65">
        <v>40000</v>
      </c>
      <c r="J37" s="65"/>
      <c r="K37" s="151"/>
      <c r="L37" s="65">
        <v>40000</v>
      </c>
      <c r="M37" s="151"/>
      <c r="N37" s="65"/>
      <c r="O37" s="65"/>
      <c r="P37" s="151"/>
      <c r="Q37" s="65"/>
      <c r="R37" s="65"/>
      <c r="S37" s="65"/>
      <c r="T37" s="65"/>
      <c r="U37" s="65"/>
      <c r="V37" s="65"/>
      <c r="W37" s="65"/>
    </row>
    <row r="38" ht="20.25" customHeight="1" spans="1:23">
      <c r="A38" s="151" t="str">
        <f t="shared" si="0"/>
        <v>       玉溪市看守所</v>
      </c>
      <c r="B38" s="151" t="s">
        <v>189</v>
      </c>
      <c r="C38" s="151" t="s">
        <v>190</v>
      </c>
      <c r="D38" s="151" t="s">
        <v>82</v>
      </c>
      <c r="E38" s="151" t="s">
        <v>153</v>
      </c>
      <c r="F38" s="151" t="s">
        <v>191</v>
      </c>
      <c r="G38" s="151" t="s">
        <v>192</v>
      </c>
      <c r="H38" s="155">
        <v>1600</v>
      </c>
      <c r="I38" s="65">
        <v>1600</v>
      </c>
      <c r="J38" s="65">
        <v>400</v>
      </c>
      <c r="K38" s="151"/>
      <c r="L38" s="65">
        <v>1200</v>
      </c>
      <c r="M38" s="151"/>
      <c r="N38" s="65"/>
      <c r="O38" s="65"/>
      <c r="P38" s="151"/>
      <c r="Q38" s="65"/>
      <c r="R38" s="65"/>
      <c r="S38" s="65"/>
      <c r="T38" s="65"/>
      <c r="U38" s="65"/>
      <c r="V38" s="65"/>
      <c r="W38" s="65"/>
    </row>
    <row r="39" ht="20.25" customHeight="1" spans="1:23">
      <c r="A39" s="151" t="str">
        <f t="shared" si="0"/>
        <v>       玉溪市看守所</v>
      </c>
      <c r="B39" s="151" t="s">
        <v>189</v>
      </c>
      <c r="C39" s="151" t="s">
        <v>190</v>
      </c>
      <c r="D39" s="151" t="s">
        <v>82</v>
      </c>
      <c r="E39" s="151" t="s">
        <v>153</v>
      </c>
      <c r="F39" s="151" t="s">
        <v>203</v>
      </c>
      <c r="G39" s="151" t="s">
        <v>204</v>
      </c>
      <c r="H39" s="155">
        <v>10000</v>
      </c>
      <c r="I39" s="65">
        <v>10000</v>
      </c>
      <c r="J39" s="65">
        <v>2500</v>
      </c>
      <c r="K39" s="151"/>
      <c r="L39" s="65">
        <v>7500</v>
      </c>
      <c r="M39" s="151"/>
      <c r="N39" s="65"/>
      <c r="O39" s="65"/>
      <c r="P39" s="151"/>
      <c r="Q39" s="65"/>
      <c r="R39" s="65"/>
      <c r="S39" s="65"/>
      <c r="T39" s="65"/>
      <c r="U39" s="65"/>
      <c r="V39" s="65"/>
      <c r="W39" s="65"/>
    </row>
    <row r="40" ht="20.25" customHeight="1" spans="1:23">
      <c r="A40" s="151" t="str">
        <f t="shared" si="0"/>
        <v>       玉溪市看守所</v>
      </c>
      <c r="B40" s="151" t="s">
        <v>189</v>
      </c>
      <c r="C40" s="151" t="s">
        <v>190</v>
      </c>
      <c r="D40" s="151" t="s">
        <v>82</v>
      </c>
      <c r="E40" s="151" t="s">
        <v>153</v>
      </c>
      <c r="F40" s="151" t="s">
        <v>211</v>
      </c>
      <c r="G40" s="151" t="s">
        <v>212</v>
      </c>
      <c r="H40" s="155">
        <v>3000</v>
      </c>
      <c r="I40" s="65">
        <v>3000</v>
      </c>
      <c r="J40" s="65">
        <v>750</v>
      </c>
      <c r="K40" s="151"/>
      <c r="L40" s="65">
        <v>2250</v>
      </c>
      <c r="M40" s="151"/>
      <c r="N40" s="65"/>
      <c r="O40" s="65"/>
      <c r="P40" s="151"/>
      <c r="Q40" s="65"/>
      <c r="R40" s="65"/>
      <c r="S40" s="65"/>
      <c r="T40" s="65"/>
      <c r="U40" s="65"/>
      <c r="V40" s="65"/>
      <c r="W40" s="65"/>
    </row>
    <row r="41" ht="20.25" customHeight="1" spans="1:23">
      <c r="A41" s="151" t="str">
        <f t="shared" si="0"/>
        <v>       玉溪市看守所</v>
      </c>
      <c r="B41" s="151" t="s">
        <v>189</v>
      </c>
      <c r="C41" s="151" t="s">
        <v>190</v>
      </c>
      <c r="D41" s="151" t="s">
        <v>82</v>
      </c>
      <c r="E41" s="151" t="s">
        <v>153</v>
      </c>
      <c r="F41" s="151" t="s">
        <v>207</v>
      </c>
      <c r="G41" s="151" t="s">
        <v>208</v>
      </c>
      <c r="H41" s="155">
        <v>1000</v>
      </c>
      <c r="I41" s="65">
        <v>1000</v>
      </c>
      <c r="J41" s="65">
        <v>250</v>
      </c>
      <c r="K41" s="151"/>
      <c r="L41" s="65">
        <v>750</v>
      </c>
      <c r="M41" s="151"/>
      <c r="N41" s="65"/>
      <c r="O41" s="65"/>
      <c r="P41" s="151"/>
      <c r="Q41" s="65"/>
      <c r="R41" s="65"/>
      <c r="S41" s="65"/>
      <c r="T41" s="65"/>
      <c r="U41" s="65"/>
      <c r="V41" s="65"/>
      <c r="W41" s="65"/>
    </row>
    <row r="42" ht="20.25" customHeight="1" spans="1:23">
      <c r="A42" s="151" t="str">
        <f t="shared" si="0"/>
        <v>       玉溪市看守所</v>
      </c>
      <c r="B42" s="151" t="s">
        <v>213</v>
      </c>
      <c r="C42" s="151" t="s">
        <v>120</v>
      </c>
      <c r="D42" s="151" t="s">
        <v>80</v>
      </c>
      <c r="E42" s="151" t="s">
        <v>145</v>
      </c>
      <c r="F42" s="151" t="s">
        <v>214</v>
      </c>
      <c r="G42" s="151" t="s">
        <v>120</v>
      </c>
      <c r="H42" s="155">
        <v>8000</v>
      </c>
      <c r="I42" s="65">
        <v>8000</v>
      </c>
      <c r="J42" s="65"/>
      <c r="K42" s="151"/>
      <c r="L42" s="65">
        <v>8000</v>
      </c>
      <c r="M42" s="151"/>
      <c r="N42" s="65"/>
      <c r="O42" s="65"/>
      <c r="P42" s="151"/>
      <c r="Q42" s="65"/>
      <c r="R42" s="65"/>
      <c r="S42" s="65"/>
      <c r="T42" s="65"/>
      <c r="U42" s="65"/>
      <c r="V42" s="65"/>
      <c r="W42" s="65"/>
    </row>
    <row r="43" ht="20.25" customHeight="1" spans="1:23">
      <c r="A43" s="151" t="str">
        <f t="shared" si="0"/>
        <v>       玉溪市看守所</v>
      </c>
      <c r="B43" s="151" t="s">
        <v>215</v>
      </c>
      <c r="C43" s="151" t="s">
        <v>216</v>
      </c>
      <c r="D43" s="151" t="s">
        <v>80</v>
      </c>
      <c r="E43" s="151" t="s">
        <v>145</v>
      </c>
      <c r="F43" s="151" t="s">
        <v>205</v>
      </c>
      <c r="G43" s="151" t="s">
        <v>206</v>
      </c>
      <c r="H43" s="155">
        <v>111542.45</v>
      </c>
      <c r="I43" s="65">
        <v>111542.45</v>
      </c>
      <c r="J43" s="65"/>
      <c r="K43" s="151"/>
      <c r="L43" s="65">
        <v>111542.45</v>
      </c>
      <c r="M43" s="151"/>
      <c r="N43" s="65"/>
      <c r="O43" s="65"/>
      <c r="P43" s="151"/>
      <c r="Q43" s="65"/>
      <c r="R43" s="65"/>
      <c r="S43" s="65"/>
      <c r="T43" s="65"/>
      <c r="U43" s="65"/>
      <c r="V43" s="65"/>
      <c r="W43" s="65"/>
    </row>
    <row r="44" ht="20.25" customHeight="1" spans="1:23">
      <c r="A44" s="151" t="str">
        <f t="shared" si="0"/>
        <v>       玉溪市看守所</v>
      </c>
      <c r="B44" s="151" t="s">
        <v>217</v>
      </c>
      <c r="C44" s="151" t="s">
        <v>218</v>
      </c>
      <c r="D44" s="151" t="s">
        <v>82</v>
      </c>
      <c r="E44" s="151" t="s">
        <v>153</v>
      </c>
      <c r="F44" s="151" t="s">
        <v>154</v>
      </c>
      <c r="G44" s="151" t="s">
        <v>155</v>
      </c>
      <c r="H44" s="155">
        <v>49400</v>
      </c>
      <c r="I44" s="65">
        <v>49400</v>
      </c>
      <c r="J44" s="65">
        <v>49400</v>
      </c>
      <c r="K44" s="151"/>
      <c r="L44" s="65"/>
      <c r="M44" s="151"/>
      <c r="N44" s="65"/>
      <c r="O44" s="65"/>
      <c r="P44" s="151"/>
      <c r="Q44" s="65"/>
      <c r="R44" s="65"/>
      <c r="S44" s="65"/>
      <c r="T44" s="65"/>
      <c r="U44" s="65"/>
      <c r="V44" s="65"/>
      <c r="W44" s="65"/>
    </row>
    <row r="45" ht="20.25" customHeight="1" spans="1:23">
      <c r="A45" s="151" t="str">
        <f t="shared" si="0"/>
        <v>       玉溪市看守所</v>
      </c>
      <c r="B45" s="151" t="s">
        <v>219</v>
      </c>
      <c r="C45" s="151" t="s">
        <v>220</v>
      </c>
      <c r="D45" s="151" t="s">
        <v>82</v>
      </c>
      <c r="E45" s="151" t="s">
        <v>153</v>
      </c>
      <c r="F45" s="151" t="s">
        <v>154</v>
      </c>
      <c r="G45" s="151" t="s">
        <v>155</v>
      </c>
      <c r="H45" s="155">
        <v>25000</v>
      </c>
      <c r="I45" s="65">
        <v>25000</v>
      </c>
      <c r="J45" s="65"/>
      <c r="K45" s="151"/>
      <c r="L45" s="65">
        <v>25000</v>
      </c>
      <c r="M45" s="151"/>
      <c r="N45" s="65"/>
      <c r="O45" s="65"/>
      <c r="P45" s="151"/>
      <c r="Q45" s="65"/>
      <c r="R45" s="65"/>
      <c r="S45" s="65"/>
      <c r="T45" s="65"/>
      <c r="U45" s="65"/>
      <c r="V45" s="65"/>
      <c r="W45" s="65"/>
    </row>
    <row r="46" ht="20.25" customHeight="1" spans="1:23">
      <c r="A46" s="151" t="str">
        <f t="shared" si="0"/>
        <v>       玉溪市看守所</v>
      </c>
      <c r="B46" s="151" t="s">
        <v>221</v>
      </c>
      <c r="C46" s="151" t="s">
        <v>222</v>
      </c>
      <c r="D46" s="151" t="s">
        <v>80</v>
      </c>
      <c r="E46" s="151" t="s">
        <v>145</v>
      </c>
      <c r="F46" s="151" t="s">
        <v>148</v>
      </c>
      <c r="G46" s="151" t="s">
        <v>149</v>
      </c>
      <c r="H46" s="155">
        <v>136320</v>
      </c>
      <c r="I46" s="65">
        <v>136320</v>
      </c>
      <c r="J46" s="65">
        <v>136320</v>
      </c>
      <c r="K46" s="151"/>
      <c r="L46" s="65"/>
      <c r="M46" s="151"/>
      <c r="N46" s="65"/>
      <c r="O46" s="65"/>
      <c r="P46" s="151"/>
      <c r="Q46" s="65"/>
      <c r="R46" s="65"/>
      <c r="S46" s="65"/>
      <c r="T46" s="65"/>
      <c r="U46" s="65"/>
      <c r="V46" s="65"/>
      <c r="W46" s="65"/>
    </row>
    <row r="47" ht="20.25" customHeight="1" spans="1:23">
      <c r="A47" s="151" t="str">
        <f t="shared" si="0"/>
        <v>       玉溪市看守所</v>
      </c>
      <c r="B47" s="151" t="s">
        <v>223</v>
      </c>
      <c r="C47" s="151" t="s">
        <v>224</v>
      </c>
      <c r="D47" s="151" t="s">
        <v>80</v>
      </c>
      <c r="E47" s="151" t="s">
        <v>145</v>
      </c>
      <c r="F47" s="151" t="s">
        <v>225</v>
      </c>
      <c r="G47" s="151" t="s">
        <v>226</v>
      </c>
      <c r="H47" s="155">
        <v>137520</v>
      </c>
      <c r="I47" s="65">
        <v>137520</v>
      </c>
      <c r="J47" s="65"/>
      <c r="K47" s="151"/>
      <c r="L47" s="65">
        <v>137520</v>
      </c>
      <c r="M47" s="151"/>
      <c r="N47" s="65"/>
      <c r="O47" s="65"/>
      <c r="P47" s="151"/>
      <c r="Q47" s="65"/>
      <c r="R47" s="65"/>
      <c r="S47" s="65"/>
      <c r="T47" s="65"/>
      <c r="U47" s="65"/>
      <c r="V47" s="65"/>
      <c r="W47" s="65"/>
    </row>
    <row r="48" ht="20.25" customHeight="1" spans="1:23">
      <c r="A48" s="151" t="str">
        <f t="shared" si="0"/>
        <v>       玉溪市看守所</v>
      </c>
      <c r="B48" s="151" t="s">
        <v>227</v>
      </c>
      <c r="C48" s="151" t="s">
        <v>228</v>
      </c>
      <c r="D48" s="151" t="s">
        <v>80</v>
      </c>
      <c r="E48" s="151" t="s">
        <v>145</v>
      </c>
      <c r="F48" s="151" t="s">
        <v>229</v>
      </c>
      <c r="G48" s="151" t="s">
        <v>175</v>
      </c>
      <c r="H48" s="155">
        <v>983971</v>
      </c>
      <c r="I48" s="65">
        <v>983971</v>
      </c>
      <c r="J48" s="65">
        <v>245992.75</v>
      </c>
      <c r="K48" s="151"/>
      <c r="L48" s="65">
        <v>737978.25</v>
      </c>
      <c r="M48" s="151"/>
      <c r="N48" s="65"/>
      <c r="O48" s="65"/>
      <c r="P48" s="151"/>
      <c r="Q48" s="65"/>
      <c r="R48" s="65"/>
      <c r="S48" s="65"/>
      <c r="T48" s="65"/>
      <c r="U48" s="65"/>
      <c r="V48" s="65"/>
      <c r="W48" s="65"/>
    </row>
    <row r="49" ht="20.25" customHeight="1" spans="1:23">
      <c r="A49" s="151" t="str">
        <f t="shared" si="0"/>
        <v>       玉溪市看守所</v>
      </c>
      <c r="B49" s="151" t="s">
        <v>230</v>
      </c>
      <c r="C49" s="151" t="s">
        <v>231</v>
      </c>
      <c r="D49" s="151" t="s">
        <v>80</v>
      </c>
      <c r="E49" s="151" t="s">
        <v>145</v>
      </c>
      <c r="F49" s="151" t="s">
        <v>176</v>
      </c>
      <c r="G49" s="151" t="s">
        <v>177</v>
      </c>
      <c r="H49" s="155">
        <v>63119</v>
      </c>
      <c r="I49" s="65">
        <v>63119</v>
      </c>
      <c r="J49" s="65"/>
      <c r="K49" s="151"/>
      <c r="L49" s="65">
        <v>63119</v>
      </c>
      <c r="M49" s="151"/>
      <c r="N49" s="65"/>
      <c r="O49" s="65"/>
      <c r="P49" s="151"/>
      <c r="Q49" s="65"/>
      <c r="R49" s="65"/>
      <c r="S49" s="65"/>
      <c r="T49" s="65"/>
      <c r="U49" s="65"/>
      <c r="V49" s="65"/>
      <c r="W49" s="65"/>
    </row>
    <row r="50" ht="20.25" customHeight="1" spans="1:23">
      <c r="A50" s="151" t="str">
        <f t="shared" si="0"/>
        <v>       玉溪市看守所</v>
      </c>
      <c r="B50" s="151" t="s">
        <v>232</v>
      </c>
      <c r="C50" s="151" t="s">
        <v>233</v>
      </c>
      <c r="D50" s="151" t="s">
        <v>80</v>
      </c>
      <c r="E50" s="151" t="s">
        <v>145</v>
      </c>
      <c r="F50" s="151" t="s">
        <v>234</v>
      </c>
      <c r="G50" s="151" t="s">
        <v>233</v>
      </c>
      <c r="H50" s="155">
        <v>347335.99</v>
      </c>
      <c r="I50" s="65">
        <v>347335.99</v>
      </c>
      <c r="J50" s="65"/>
      <c r="K50" s="151"/>
      <c r="L50" s="65">
        <v>347335.99</v>
      </c>
      <c r="M50" s="151"/>
      <c r="N50" s="65"/>
      <c r="O50" s="65"/>
      <c r="P50" s="151"/>
      <c r="Q50" s="65"/>
      <c r="R50" s="65"/>
      <c r="S50" s="65"/>
      <c r="T50" s="65"/>
      <c r="U50" s="65"/>
      <c r="V50" s="65"/>
      <c r="W50" s="65"/>
    </row>
    <row r="51" ht="20.25" customHeight="1" spans="1:23">
      <c r="A51" s="153" t="s">
        <v>30</v>
      </c>
      <c r="B51" s="153"/>
      <c r="C51" s="153"/>
      <c r="D51" s="153"/>
      <c r="E51" s="153"/>
      <c r="F51" s="153"/>
      <c r="G51" s="153"/>
      <c r="H51" s="65">
        <v>6178281.74</v>
      </c>
      <c r="I51" s="65">
        <v>6178281.74</v>
      </c>
      <c r="J51" s="65">
        <v>1938087.54</v>
      </c>
      <c r="K51" s="65"/>
      <c r="L51" s="65">
        <v>4240194.2</v>
      </c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51:G51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ageMargins left="0.75" right="0.75" top="1" bottom="1" header="0.5" footer="0.5"/>
  <pageSetup paperSize="1" scale="31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6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083333333333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666666666667" customWidth="1"/>
    <col min="17" max="17" width="13.6" customWidth="1"/>
    <col min="18" max="23" width="15.16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142"/>
      <c r="F2" s="142"/>
      <c r="G2" s="142"/>
      <c r="H2" s="142"/>
      <c r="K2" s="132"/>
      <c r="N2" s="132"/>
      <c r="O2" s="132"/>
      <c r="P2" s="132"/>
      <c r="U2" s="147"/>
      <c r="W2" s="133" t="s">
        <v>235</v>
      </c>
    </row>
    <row r="3" ht="27.75" customHeight="1" spans="1:23">
      <c r="A3" s="33" t="s">
        <v>236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3.5" customHeight="1" spans="1:23">
      <c r="A4" s="6" t="str">
        <f t="shared" ref="A4:B4" si="0">"单位名称："&amp;"玉溪市看守所"</f>
        <v>单位名称：玉溪市看守所</v>
      </c>
      <c r="B4" s="143" t="str">
        <f t="shared" si="0"/>
        <v>单位名称：玉溪市看守所</v>
      </c>
      <c r="C4" s="143"/>
      <c r="D4" s="143"/>
      <c r="E4" s="143"/>
      <c r="F4" s="143"/>
      <c r="G4" s="143"/>
      <c r="H4" s="143"/>
      <c r="I4" s="143"/>
      <c r="J4" s="8"/>
      <c r="K4" s="8"/>
      <c r="L4" s="8"/>
      <c r="M4" s="8"/>
      <c r="N4" s="8"/>
      <c r="O4" s="8"/>
      <c r="P4" s="8"/>
      <c r="Q4" s="8"/>
      <c r="U4" s="147"/>
      <c r="W4" s="136" t="s">
        <v>2</v>
      </c>
    </row>
    <row r="5" ht="21.75" customHeight="1" spans="1:23">
      <c r="A5" s="10" t="s">
        <v>237</v>
      </c>
      <c r="B5" s="10" t="s">
        <v>125</v>
      </c>
      <c r="C5" s="10" t="s">
        <v>126</v>
      </c>
      <c r="D5" s="10" t="s">
        <v>238</v>
      </c>
      <c r="E5" s="11" t="s">
        <v>127</v>
      </c>
      <c r="F5" s="11" t="s">
        <v>128</v>
      </c>
      <c r="G5" s="11" t="s">
        <v>129</v>
      </c>
      <c r="H5" s="11" t="s">
        <v>130</v>
      </c>
      <c r="I5" s="21" t="s">
        <v>30</v>
      </c>
      <c r="J5" s="21" t="s">
        <v>239</v>
      </c>
      <c r="K5" s="21"/>
      <c r="L5" s="21"/>
      <c r="M5" s="21"/>
      <c r="N5" s="21" t="s">
        <v>132</v>
      </c>
      <c r="O5" s="21"/>
      <c r="P5" s="21"/>
      <c r="Q5" s="11" t="s">
        <v>36</v>
      </c>
      <c r="R5" s="12" t="s">
        <v>240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46" t="s">
        <v>33</v>
      </c>
      <c r="K6" s="146"/>
      <c r="L6" s="146" t="s">
        <v>34</v>
      </c>
      <c r="M6" s="146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138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46" t="s">
        <v>32</v>
      </c>
      <c r="K7" s="146" t="s">
        <v>241</v>
      </c>
      <c r="L7" s="146"/>
      <c r="M7" s="146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32.9" customHeight="1" spans="1:23">
      <c r="A9" s="27"/>
      <c r="B9" s="145"/>
      <c r="C9" s="27" t="s">
        <v>242</v>
      </c>
      <c r="D9" s="27"/>
      <c r="E9" s="27"/>
      <c r="F9" s="27"/>
      <c r="G9" s="27"/>
      <c r="H9" s="27"/>
      <c r="I9" s="46">
        <v>50000</v>
      </c>
      <c r="J9" s="46">
        <v>50000</v>
      </c>
      <c r="K9" s="46">
        <v>50000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ht="32.9" customHeight="1" spans="1:23">
      <c r="A10" s="27" t="s">
        <v>243</v>
      </c>
      <c r="B10" s="145" t="s">
        <v>244</v>
      </c>
      <c r="C10" s="27" t="s">
        <v>242</v>
      </c>
      <c r="D10" s="27" t="s">
        <v>64</v>
      </c>
      <c r="E10" s="27" t="s">
        <v>87</v>
      </c>
      <c r="F10" s="27" t="s">
        <v>245</v>
      </c>
      <c r="G10" s="27" t="s">
        <v>225</v>
      </c>
      <c r="H10" s="27" t="s">
        <v>226</v>
      </c>
      <c r="I10" s="46">
        <v>50000</v>
      </c>
      <c r="J10" s="46">
        <v>50000</v>
      </c>
      <c r="K10" s="46">
        <v>50000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ht="32.9" customHeight="1" spans="1:23">
      <c r="A11" s="27"/>
      <c r="B11" s="27"/>
      <c r="C11" s="27" t="s">
        <v>246</v>
      </c>
      <c r="D11" s="27"/>
      <c r="E11" s="27"/>
      <c r="F11" s="27"/>
      <c r="G11" s="27"/>
      <c r="H11" s="27"/>
      <c r="I11" s="46">
        <v>427744</v>
      </c>
      <c r="J11" s="46">
        <v>427744</v>
      </c>
      <c r="K11" s="46">
        <v>427744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ht="32.9" customHeight="1" spans="1:23">
      <c r="A12" s="27" t="s">
        <v>243</v>
      </c>
      <c r="B12" s="145" t="s">
        <v>247</v>
      </c>
      <c r="C12" s="27" t="s">
        <v>246</v>
      </c>
      <c r="D12" s="27" t="s">
        <v>64</v>
      </c>
      <c r="E12" s="27" t="s">
        <v>81</v>
      </c>
      <c r="F12" s="27" t="s">
        <v>248</v>
      </c>
      <c r="G12" s="27" t="s">
        <v>205</v>
      </c>
      <c r="H12" s="27" t="s">
        <v>206</v>
      </c>
      <c r="I12" s="46">
        <v>427744</v>
      </c>
      <c r="J12" s="46">
        <v>427744</v>
      </c>
      <c r="K12" s="46">
        <v>427744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ht="32.9" customHeight="1" spans="1:23">
      <c r="A13" s="27"/>
      <c r="B13" s="27"/>
      <c r="C13" s="27" t="s">
        <v>249</v>
      </c>
      <c r="D13" s="27"/>
      <c r="E13" s="27"/>
      <c r="F13" s="27"/>
      <c r="G13" s="27"/>
      <c r="H13" s="27"/>
      <c r="I13" s="46">
        <v>1545000</v>
      </c>
      <c r="J13" s="46">
        <v>1545000</v>
      </c>
      <c r="K13" s="46">
        <v>1545000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ht="32.9" customHeight="1" spans="1:23">
      <c r="A14" s="27" t="s">
        <v>250</v>
      </c>
      <c r="B14" s="145" t="s">
        <v>251</v>
      </c>
      <c r="C14" s="27" t="s">
        <v>249</v>
      </c>
      <c r="D14" s="27" t="s">
        <v>64</v>
      </c>
      <c r="E14" s="27" t="s">
        <v>81</v>
      </c>
      <c r="F14" s="27" t="s">
        <v>248</v>
      </c>
      <c r="G14" s="27" t="s">
        <v>195</v>
      </c>
      <c r="H14" s="27" t="s">
        <v>196</v>
      </c>
      <c r="I14" s="46">
        <v>200000</v>
      </c>
      <c r="J14" s="46">
        <v>200000</v>
      </c>
      <c r="K14" s="46">
        <v>200000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ht="32.9" customHeight="1" spans="1:23">
      <c r="A15" s="27" t="s">
        <v>250</v>
      </c>
      <c r="B15" s="145" t="s">
        <v>251</v>
      </c>
      <c r="C15" s="27" t="s">
        <v>249</v>
      </c>
      <c r="D15" s="27" t="s">
        <v>64</v>
      </c>
      <c r="E15" s="27" t="s">
        <v>81</v>
      </c>
      <c r="F15" s="27" t="s">
        <v>248</v>
      </c>
      <c r="G15" s="27" t="s">
        <v>197</v>
      </c>
      <c r="H15" s="27" t="s">
        <v>198</v>
      </c>
      <c r="I15" s="46">
        <v>200000</v>
      </c>
      <c r="J15" s="46">
        <v>200000</v>
      </c>
      <c r="K15" s="46">
        <v>200000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ht="32.9" customHeight="1" spans="1:23">
      <c r="A16" s="27" t="s">
        <v>250</v>
      </c>
      <c r="B16" s="145" t="s">
        <v>251</v>
      </c>
      <c r="C16" s="27" t="s">
        <v>249</v>
      </c>
      <c r="D16" s="27" t="s">
        <v>64</v>
      </c>
      <c r="E16" s="27" t="s">
        <v>81</v>
      </c>
      <c r="F16" s="27" t="s">
        <v>248</v>
      </c>
      <c r="G16" s="27" t="s">
        <v>199</v>
      </c>
      <c r="H16" s="27" t="s">
        <v>200</v>
      </c>
      <c r="I16" s="46">
        <v>5000</v>
      </c>
      <c r="J16" s="46">
        <v>5000</v>
      </c>
      <c r="K16" s="46">
        <v>5000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ht="32.9" customHeight="1" spans="1:23">
      <c r="A17" s="27" t="s">
        <v>250</v>
      </c>
      <c r="B17" s="145" t="s">
        <v>251</v>
      </c>
      <c r="C17" s="27" t="s">
        <v>249</v>
      </c>
      <c r="D17" s="27" t="s">
        <v>64</v>
      </c>
      <c r="E17" s="27" t="s">
        <v>81</v>
      </c>
      <c r="F17" s="27" t="s">
        <v>248</v>
      </c>
      <c r="G17" s="27" t="s">
        <v>203</v>
      </c>
      <c r="H17" s="27" t="s">
        <v>204</v>
      </c>
      <c r="I17" s="46">
        <v>300000</v>
      </c>
      <c r="J17" s="46">
        <v>300000</v>
      </c>
      <c r="K17" s="46">
        <v>300000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ht="32.9" customHeight="1" spans="1:23">
      <c r="A18" s="27" t="s">
        <v>250</v>
      </c>
      <c r="B18" s="145" t="s">
        <v>251</v>
      </c>
      <c r="C18" s="27" t="s">
        <v>249</v>
      </c>
      <c r="D18" s="27" t="s">
        <v>64</v>
      </c>
      <c r="E18" s="27" t="s">
        <v>81</v>
      </c>
      <c r="F18" s="27" t="s">
        <v>248</v>
      </c>
      <c r="G18" s="27" t="s">
        <v>252</v>
      </c>
      <c r="H18" s="27" t="s">
        <v>253</v>
      </c>
      <c r="I18" s="46">
        <v>120000</v>
      </c>
      <c r="J18" s="46">
        <v>120000</v>
      </c>
      <c r="K18" s="46">
        <v>120000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ht="32.9" customHeight="1" spans="1:23">
      <c r="A19" s="27" t="s">
        <v>250</v>
      </c>
      <c r="B19" s="145" t="s">
        <v>251</v>
      </c>
      <c r="C19" s="27" t="s">
        <v>249</v>
      </c>
      <c r="D19" s="27" t="s">
        <v>64</v>
      </c>
      <c r="E19" s="27" t="s">
        <v>81</v>
      </c>
      <c r="F19" s="27" t="s">
        <v>248</v>
      </c>
      <c r="G19" s="27" t="s">
        <v>225</v>
      </c>
      <c r="H19" s="27" t="s">
        <v>226</v>
      </c>
      <c r="I19" s="46">
        <v>720000</v>
      </c>
      <c r="J19" s="46">
        <v>720000</v>
      </c>
      <c r="K19" s="46">
        <v>720000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ht="32.9" customHeight="1" spans="1:23">
      <c r="A20" s="27"/>
      <c r="B20" s="27"/>
      <c r="C20" s="27" t="s">
        <v>254</v>
      </c>
      <c r="D20" s="27"/>
      <c r="E20" s="27"/>
      <c r="F20" s="27"/>
      <c r="G20" s="27"/>
      <c r="H20" s="27"/>
      <c r="I20" s="46">
        <v>3142.53</v>
      </c>
      <c r="J20" s="46"/>
      <c r="K20" s="46"/>
      <c r="L20" s="46"/>
      <c r="M20" s="46"/>
      <c r="N20" s="46">
        <v>3142.53</v>
      </c>
      <c r="O20" s="46"/>
      <c r="P20" s="46"/>
      <c r="Q20" s="46"/>
      <c r="R20" s="46"/>
      <c r="S20" s="46"/>
      <c r="T20" s="46"/>
      <c r="U20" s="46"/>
      <c r="V20" s="46"/>
      <c r="W20" s="46"/>
    </row>
    <row r="21" ht="32.9" customHeight="1" spans="1:23">
      <c r="A21" s="27" t="s">
        <v>250</v>
      </c>
      <c r="B21" s="145" t="s">
        <v>255</v>
      </c>
      <c r="C21" s="27" t="s">
        <v>254</v>
      </c>
      <c r="D21" s="27" t="s">
        <v>64</v>
      </c>
      <c r="E21" s="27" t="s">
        <v>81</v>
      </c>
      <c r="F21" s="27" t="s">
        <v>248</v>
      </c>
      <c r="G21" s="27" t="s">
        <v>252</v>
      </c>
      <c r="H21" s="27" t="s">
        <v>253</v>
      </c>
      <c r="I21" s="46">
        <v>3142.53</v>
      </c>
      <c r="J21" s="46"/>
      <c r="K21" s="46"/>
      <c r="L21" s="46"/>
      <c r="M21" s="46"/>
      <c r="N21" s="46">
        <v>3142.53</v>
      </c>
      <c r="O21" s="46"/>
      <c r="P21" s="46"/>
      <c r="Q21" s="46"/>
      <c r="R21" s="46"/>
      <c r="S21" s="46"/>
      <c r="T21" s="46"/>
      <c r="U21" s="46"/>
      <c r="V21" s="46"/>
      <c r="W21" s="46"/>
    </row>
    <row r="22" ht="32.9" customHeight="1" spans="1:23">
      <c r="A22" s="27"/>
      <c r="B22" s="27"/>
      <c r="C22" s="27" t="s">
        <v>256</v>
      </c>
      <c r="D22" s="27"/>
      <c r="E22" s="27"/>
      <c r="F22" s="27"/>
      <c r="G22" s="27"/>
      <c r="H22" s="27"/>
      <c r="I22" s="46">
        <v>606.34</v>
      </c>
      <c r="J22" s="46"/>
      <c r="K22" s="46"/>
      <c r="L22" s="46"/>
      <c r="M22" s="46"/>
      <c r="N22" s="46">
        <v>606.34</v>
      </c>
      <c r="O22" s="46"/>
      <c r="P22" s="46"/>
      <c r="Q22" s="46"/>
      <c r="R22" s="46"/>
      <c r="S22" s="46"/>
      <c r="T22" s="46"/>
      <c r="U22" s="46"/>
      <c r="V22" s="46"/>
      <c r="W22" s="46"/>
    </row>
    <row r="23" ht="32.9" customHeight="1" spans="1:23">
      <c r="A23" s="27" t="s">
        <v>250</v>
      </c>
      <c r="B23" s="145" t="s">
        <v>257</v>
      </c>
      <c r="C23" s="27" t="s">
        <v>256</v>
      </c>
      <c r="D23" s="27" t="s">
        <v>64</v>
      </c>
      <c r="E23" s="27" t="s">
        <v>81</v>
      </c>
      <c r="F23" s="27" t="s">
        <v>248</v>
      </c>
      <c r="G23" s="27" t="s">
        <v>252</v>
      </c>
      <c r="H23" s="27" t="s">
        <v>253</v>
      </c>
      <c r="I23" s="46">
        <v>606.34</v>
      </c>
      <c r="J23" s="46"/>
      <c r="K23" s="46"/>
      <c r="L23" s="46"/>
      <c r="M23" s="46"/>
      <c r="N23" s="46">
        <v>606.34</v>
      </c>
      <c r="O23" s="46"/>
      <c r="P23" s="46"/>
      <c r="Q23" s="46"/>
      <c r="R23" s="46"/>
      <c r="S23" s="46"/>
      <c r="T23" s="46"/>
      <c r="U23" s="46"/>
      <c r="V23" s="46"/>
      <c r="W23" s="46"/>
    </row>
    <row r="24" ht="32.9" customHeight="1" spans="1:23">
      <c r="A24" s="27"/>
      <c r="B24" s="27"/>
      <c r="C24" s="27" t="s">
        <v>258</v>
      </c>
      <c r="D24" s="27"/>
      <c r="E24" s="27"/>
      <c r="F24" s="27"/>
      <c r="G24" s="27"/>
      <c r="H24" s="27"/>
      <c r="I24" s="46">
        <v>300000</v>
      </c>
      <c r="J24" s="46">
        <v>300000</v>
      </c>
      <c r="K24" s="46">
        <v>300000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ht="32.9" customHeight="1" spans="1:23">
      <c r="A25" s="27" t="s">
        <v>250</v>
      </c>
      <c r="B25" s="145" t="s">
        <v>259</v>
      </c>
      <c r="C25" s="27" t="s">
        <v>258</v>
      </c>
      <c r="D25" s="27" t="s">
        <v>64</v>
      </c>
      <c r="E25" s="27" t="s">
        <v>81</v>
      </c>
      <c r="F25" s="27" t="s">
        <v>248</v>
      </c>
      <c r="G25" s="27" t="s">
        <v>203</v>
      </c>
      <c r="H25" s="27" t="s">
        <v>204</v>
      </c>
      <c r="I25" s="46">
        <v>300000</v>
      </c>
      <c r="J25" s="46">
        <v>300000</v>
      </c>
      <c r="K25" s="46">
        <v>300000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ht="18.75" customHeight="1" spans="1:23">
      <c r="A26" s="47" t="s">
        <v>260</v>
      </c>
      <c r="B26" s="48"/>
      <c r="C26" s="48"/>
      <c r="D26" s="48"/>
      <c r="E26" s="48"/>
      <c r="F26" s="48"/>
      <c r="G26" s="48"/>
      <c r="H26" s="49"/>
      <c r="I26" s="46">
        <v>2326492.87</v>
      </c>
      <c r="J26" s="46">
        <v>2322744</v>
      </c>
      <c r="K26" s="46">
        <v>2322744</v>
      </c>
      <c r="L26" s="46"/>
      <c r="M26" s="46"/>
      <c r="N26" s="46">
        <v>3748.87</v>
      </c>
      <c r="O26" s="46"/>
      <c r="P26" s="46"/>
      <c r="Q26" s="46"/>
      <c r="R26" s="46"/>
      <c r="S26" s="46"/>
      <c r="T26" s="46"/>
      <c r="U26" s="46"/>
      <c r="V26" s="46"/>
      <c r="W26" s="46"/>
    </row>
  </sheetData>
  <mergeCells count="28">
    <mergeCell ref="A3:W3"/>
    <mergeCell ref="A4:I4"/>
    <mergeCell ref="J5:M5"/>
    <mergeCell ref="N5:P5"/>
    <mergeCell ref="R5:W5"/>
    <mergeCell ref="J6:K6"/>
    <mergeCell ref="A26:H2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showZeros="0" tabSelected="1" workbookViewId="0">
      <pane ySplit="1" topLeftCell="A2" activePane="bottomLeft" state="frozen"/>
      <selection/>
      <selection pane="bottomLeft" activeCell="B36" sqref="B3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666666666667" customWidth="1"/>
    <col min="4" max="4" width="21.0333333333333" customWidth="1"/>
    <col min="5" max="5" width="23.575" customWidth="1"/>
    <col min="6" max="6" width="11.2833333333333" customWidth="1"/>
    <col min="7" max="7" width="10.3083333333333" customWidth="1"/>
    <col min="8" max="8" width="9.30833333333333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1" t="s">
        <v>261</v>
      </c>
    </row>
    <row r="3" ht="28.5" customHeight="1" spans="1:10">
      <c r="A3" s="140" t="s">
        <v>262</v>
      </c>
      <c r="B3" s="33"/>
      <c r="C3" s="33"/>
      <c r="D3" s="33"/>
      <c r="E3" s="33"/>
      <c r="F3" s="102"/>
      <c r="G3" s="33"/>
      <c r="H3" s="102"/>
      <c r="I3" s="102"/>
      <c r="J3" s="33"/>
    </row>
    <row r="4" ht="15" customHeight="1" spans="1:1">
      <c r="A4" s="6" t="str">
        <f>"单位名称："&amp;"玉溪市看守所"</f>
        <v>单位名称：玉溪市看守所</v>
      </c>
    </row>
    <row r="5" ht="14.25" customHeight="1" spans="1:10">
      <c r="A5" s="69" t="s">
        <v>263</v>
      </c>
      <c r="B5" s="69" t="s">
        <v>264</v>
      </c>
      <c r="C5" s="69" t="s">
        <v>265</v>
      </c>
      <c r="D5" s="69" t="s">
        <v>266</v>
      </c>
      <c r="E5" s="69" t="s">
        <v>267</v>
      </c>
      <c r="F5" s="55" t="s">
        <v>268</v>
      </c>
      <c r="G5" s="69" t="s">
        <v>269</v>
      </c>
      <c r="H5" s="55" t="s">
        <v>270</v>
      </c>
      <c r="I5" s="55" t="s">
        <v>271</v>
      </c>
      <c r="J5" s="69" t="s">
        <v>272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27" t="s">
        <v>64</v>
      </c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27" t="s">
        <v>242</v>
      </c>
      <c r="B8" s="27" t="s">
        <v>273</v>
      </c>
      <c r="C8" s="27" t="s">
        <v>274</v>
      </c>
      <c r="D8" s="27" t="s">
        <v>275</v>
      </c>
      <c r="E8" s="27" t="s">
        <v>276</v>
      </c>
      <c r="F8" s="27" t="s">
        <v>277</v>
      </c>
      <c r="G8" s="44" t="s">
        <v>46</v>
      </c>
      <c r="H8" s="27" t="s">
        <v>278</v>
      </c>
      <c r="I8" s="27" t="s">
        <v>279</v>
      </c>
      <c r="J8" s="27" t="s">
        <v>280</v>
      </c>
    </row>
    <row r="9" ht="33.75" customHeight="1" spans="1:10">
      <c r="A9" s="27" t="s">
        <v>242</v>
      </c>
      <c r="B9" s="27" t="s">
        <v>273</v>
      </c>
      <c r="C9" s="27" t="s">
        <v>274</v>
      </c>
      <c r="D9" s="27" t="s">
        <v>281</v>
      </c>
      <c r="E9" s="27" t="s">
        <v>282</v>
      </c>
      <c r="F9" s="27" t="s">
        <v>277</v>
      </c>
      <c r="G9" s="44" t="s">
        <v>283</v>
      </c>
      <c r="H9" s="27" t="s">
        <v>284</v>
      </c>
      <c r="I9" s="27" t="s">
        <v>279</v>
      </c>
      <c r="J9" s="27" t="s">
        <v>285</v>
      </c>
    </row>
    <row r="10" ht="33.75" customHeight="1" spans="1:10">
      <c r="A10" s="27" t="s">
        <v>242</v>
      </c>
      <c r="B10" s="27" t="s">
        <v>273</v>
      </c>
      <c r="C10" s="27" t="s">
        <v>274</v>
      </c>
      <c r="D10" s="27" t="s">
        <v>281</v>
      </c>
      <c r="E10" s="27" t="s">
        <v>286</v>
      </c>
      <c r="F10" s="27" t="s">
        <v>277</v>
      </c>
      <c r="G10" s="44" t="s">
        <v>283</v>
      </c>
      <c r="H10" s="27" t="s">
        <v>284</v>
      </c>
      <c r="I10" s="27" t="s">
        <v>279</v>
      </c>
      <c r="J10" s="27" t="s">
        <v>287</v>
      </c>
    </row>
    <row r="11" ht="33.75" customHeight="1" spans="1:10">
      <c r="A11" s="27" t="s">
        <v>242</v>
      </c>
      <c r="B11" s="27" t="s">
        <v>273</v>
      </c>
      <c r="C11" s="27" t="s">
        <v>288</v>
      </c>
      <c r="D11" s="27" t="s">
        <v>289</v>
      </c>
      <c r="E11" s="27" t="s">
        <v>290</v>
      </c>
      <c r="F11" s="27" t="s">
        <v>291</v>
      </c>
      <c r="G11" s="44" t="s">
        <v>283</v>
      </c>
      <c r="H11" s="27" t="s">
        <v>284</v>
      </c>
      <c r="I11" s="27" t="s">
        <v>279</v>
      </c>
      <c r="J11" s="27" t="s">
        <v>292</v>
      </c>
    </row>
    <row r="12" ht="33.75" customHeight="1" spans="1:10">
      <c r="A12" s="27" t="s">
        <v>242</v>
      </c>
      <c r="B12" s="27" t="s">
        <v>273</v>
      </c>
      <c r="C12" s="27" t="s">
        <v>293</v>
      </c>
      <c r="D12" s="27" t="s">
        <v>294</v>
      </c>
      <c r="E12" s="27" t="s">
        <v>295</v>
      </c>
      <c r="F12" s="27" t="s">
        <v>291</v>
      </c>
      <c r="G12" s="44" t="s">
        <v>283</v>
      </c>
      <c r="H12" s="27" t="s">
        <v>284</v>
      </c>
      <c r="I12" s="27" t="s">
        <v>279</v>
      </c>
      <c r="J12" s="27" t="s">
        <v>296</v>
      </c>
    </row>
    <row r="13" ht="33.75" customHeight="1" spans="1:10">
      <c r="A13" s="27" t="s">
        <v>249</v>
      </c>
      <c r="B13" s="27" t="s">
        <v>297</v>
      </c>
      <c r="C13" s="27" t="s">
        <v>274</v>
      </c>
      <c r="D13" s="27" t="s">
        <v>275</v>
      </c>
      <c r="E13" s="27" t="s">
        <v>298</v>
      </c>
      <c r="F13" s="27" t="s">
        <v>291</v>
      </c>
      <c r="G13" s="44" t="s">
        <v>299</v>
      </c>
      <c r="H13" s="27" t="s">
        <v>300</v>
      </c>
      <c r="I13" s="27" t="s">
        <v>279</v>
      </c>
      <c r="J13" s="27" t="s">
        <v>53</v>
      </c>
    </row>
    <row r="14" ht="33.75" customHeight="1" spans="1:10">
      <c r="A14" s="27" t="s">
        <v>249</v>
      </c>
      <c r="B14" s="27" t="s">
        <v>297</v>
      </c>
      <c r="C14" s="27" t="s">
        <v>274</v>
      </c>
      <c r="D14" s="27" t="s">
        <v>275</v>
      </c>
      <c r="E14" s="27" t="s">
        <v>301</v>
      </c>
      <c r="F14" s="27" t="s">
        <v>291</v>
      </c>
      <c r="G14" s="44" t="s">
        <v>302</v>
      </c>
      <c r="H14" s="27" t="s">
        <v>303</v>
      </c>
      <c r="I14" s="27" t="s">
        <v>279</v>
      </c>
      <c r="J14" s="27" t="s">
        <v>53</v>
      </c>
    </row>
    <row r="15" ht="33.75" customHeight="1" spans="1:10">
      <c r="A15" s="27" t="s">
        <v>249</v>
      </c>
      <c r="B15" s="27" t="s">
        <v>297</v>
      </c>
      <c r="C15" s="27" t="s">
        <v>274</v>
      </c>
      <c r="D15" s="27" t="s">
        <v>281</v>
      </c>
      <c r="E15" s="27" t="s">
        <v>304</v>
      </c>
      <c r="F15" s="27" t="s">
        <v>291</v>
      </c>
      <c r="G15" s="44" t="s">
        <v>283</v>
      </c>
      <c r="H15" s="27" t="s">
        <v>284</v>
      </c>
      <c r="I15" s="27" t="s">
        <v>279</v>
      </c>
      <c r="J15" s="27" t="s">
        <v>53</v>
      </c>
    </row>
    <row r="16" ht="33.75" customHeight="1" spans="1:10">
      <c r="A16" s="27" t="s">
        <v>249</v>
      </c>
      <c r="B16" s="27" t="s">
        <v>297</v>
      </c>
      <c r="C16" s="27" t="s">
        <v>288</v>
      </c>
      <c r="D16" s="27" t="s">
        <v>289</v>
      </c>
      <c r="E16" s="27" t="s">
        <v>305</v>
      </c>
      <c r="F16" s="27" t="s">
        <v>306</v>
      </c>
      <c r="G16" s="44" t="s">
        <v>307</v>
      </c>
      <c r="H16" s="27" t="s">
        <v>308</v>
      </c>
      <c r="I16" s="27" t="s">
        <v>279</v>
      </c>
      <c r="J16" s="27" t="s">
        <v>139</v>
      </c>
    </row>
    <row r="17" ht="33.75" customHeight="1" spans="1:10">
      <c r="A17" s="27" t="s">
        <v>249</v>
      </c>
      <c r="B17" s="27" t="s">
        <v>297</v>
      </c>
      <c r="C17" s="27" t="s">
        <v>293</v>
      </c>
      <c r="D17" s="27" t="s">
        <v>294</v>
      </c>
      <c r="E17" s="27" t="s">
        <v>309</v>
      </c>
      <c r="F17" s="27" t="s">
        <v>291</v>
      </c>
      <c r="G17" s="44" t="s">
        <v>310</v>
      </c>
      <c r="H17" s="27" t="s">
        <v>284</v>
      </c>
      <c r="I17" s="27" t="s">
        <v>279</v>
      </c>
      <c r="J17" s="27" t="s">
        <v>139</v>
      </c>
    </row>
    <row r="18" ht="33.75" customHeight="1" spans="1:10">
      <c r="A18" s="27" t="s">
        <v>246</v>
      </c>
      <c r="B18" s="27" t="s">
        <v>246</v>
      </c>
      <c r="C18" s="27" t="s">
        <v>274</v>
      </c>
      <c r="D18" s="27" t="s">
        <v>275</v>
      </c>
      <c r="E18" s="27" t="s">
        <v>311</v>
      </c>
      <c r="F18" s="27" t="s">
        <v>277</v>
      </c>
      <c r="G18" s="44" t="s">
        <v>45</v>
      </c>
      <c r="H18" s="27" t="s">
        <v>278</v>
      </c>
      <c r="I18" s="27" t="s">
        <v>279</v>
      </c>
      <c r="J18" s="27" t="s">
        <v>312</v>
      </c>
    </row>
    <row r="19" ht="33.75" customHeight="1" spans="1:10">
      <c r="A19" s="27" t="s">
        <v>246</v>
      </c>
      <c r="B19" s="27" t="s">
        <v>246</v>
      </c>
      <c r="C19" s="27" t="s">
        <v>274</v>
      </c>
      <c r="D19" s="27" t="s">
        <v>281</v>
      </c>
      <c r="E19" s="27" t="s">
        <v>286</v>
      </c>
      <c r="F19" s="27" t="s">
        <v>277</v>
      </c>
      <c r="G19" s="44" t="s">
        <v>283</v>
      </c>
      <c r="H19" s="27" t="s">
        <v>284</v>
      </c>
      <c r="I19" s="27" t="s">
        <v>279</v>
      </c>
      <c r="J19" s="27" t="s">
        <v>287</v>
      </c>
    </row>
    <row r="20" ht="33.75" customHeight="1" spans="1:10">
      <c r="A20" s="27" t="s">
        <v>246</v>
      </c>
      <c r="B20" s="27" t="s">
        <v>246</v>
      </c>
      <c r="C20" s="27" t="s">
        <v>274</v>
      </c>
      <c r="D20" s="27" t="s">
        <v>313</v>
      </c>
      <c r="E20" s="27" t="s">
        <v>314</v>
      </c>
      <c r="F20" s="27" t="s">
        <v>277</v>
      </c>
      <c r="G20" s="44" t="s">
        <v>283</v>
      </c>
      <c r="H20" s="27" t="s">
        <v>284</v>
      </c>
      <c r="I20" s="27" t="s">
        <v>279</v>
      </c>
      <c r="J20" s="27" t="s">
        <v>315</v>
      </c>
    </row>
    <row r="21" ht="33.75" customHeight="1" spans="1:10">
      <c r="A21" s="27" t="s">
        <v>246</v>
      </c>
      <c r="B21" s="27" t="s">
        <v>246</v>
      </c>
      <c r="C21" s="27" t="s">
        <v>288</v>
      </c>
      <c r="D21" s="27" t="s">
        <v>316</v>
      </c>
      <c r="E21" s="27" t="s">
        <v>317</v>
      </c>
      <c r="F21" s="27" t="s">
        <v>291</v>
      </c>
      <c r="G21" s="44" t="s">
        <v>48</v>
      </c>
      <c r="H21" s="27" t="s">
        <v>318</v>
      </c>
      <c r="I21" s="27" t="s">
        <v>279</v>
      </c>
      <c r="J21" s="27" t="s">
        <v>319</v>
      </c>
    </row>
    <row r="22" ht="33.75" customHeight="1" spans="1:10">
      <c r="A22" s="27" t="s">
        <v>246</v>
      </c>
      <c r="B22" s="27" t="s">
        <v>246</v>
      </c>
      <c r="C22" s="27" t="s">
        <v>293</v>
      </c>
      <c r="D22" s="27" t="s">
        <v>294</v>
      </c>
      <c r="E22" s="27" t="s">
        <v>295</v>
      </c>
      <c r="F22" s="27" t="s">
        <v>291</v>
      </c>
      <c r="G22" s="44" t="s">
        <v>320</v>
      </c>
      <c r="H22" s="27" t="s">
        <v>284</v>
      </c>
      <c r="I22" s="27" t="s">
        <v>279</v>
      </c>
      <c r="J22" s="27" t="s">
        <v>296</v>
      </c>
    </row>
  </sheetData>
  <mergeCells count="8">
    <mergeCell ref="A3:J3"/>
    <mergeCell ref="A4:H4"/>
    <mergeCell ref="A8:A12"/>
    <mergeCell ref="A13:A17"/>
    <mergeCell ref="A18:A22"/>
    <mergeCell ref="B8:B12"/>
    <mergeCell ref="B13:B17"/>
    <mergeCell ref="B18:B22"/>
  </mergeCells>
  <pageMargins left="0.75" right="0.75" top="1" bottom="1" header="0.5" footer="0.5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2"/>
      <c r="F2" s="133" t="s">
        <v>321</v>
      </c>
    </row>
    <row r="3" ht="28.5" customHeight="1" spans="1:6">
      <c r="A3" s="33" t="s">
        <v>322</v>
      </c>
      <c r="B3" s="33"/>
      <c r="C3" s="33"/>
      <c r="D3" s="33"/>
      <c r="E3" s="33"/>
      <c r="F3" s="33"/>
    </row>
    <row r="4" ht="15" customHeight="1" spans="1:6">
      <c r="A4" s="134" t="str">
        <f>"单位名称："&amp;"玉溪市看守所"</f>
        <v>单位名称：玉溪市看守所</v>
      </c>
      <c r="B4" s="135"/>
      <c r="C4" s="135"/>
      <c r="D4" s="75"/>
      <c r="E4" s="75"/>
      <c r="F4" s="136" t="s">
        <v>323</v>
      </c>
    </row>
    <row r="5" ht="18.75" customHeight="1" spans="1:6">
      <c r="A5" s="35" t="s">
        <v>124</v>
      </c>
      <c r="B5" s="35" t="s">
        <v>67</v>
      </c>
      <c r="C5" s="35" t="s">
        <v>68</v>
      </c>
      <c r="D5" s="36" t="s">
        <v>324</v>
      </c>
      <c r="E5" s="43"/>
      <c r="F5" s="43"/>
    </row>
    <row r="6" ht="30" customHeight="1" spans="1:6">
      <c r="A6" s="42"/>
      <c r="B6" s="42"/>
      <c r="C6" s="42"/>
      <c r="D6" s="36" t="s">
        <v>30</v>
      </c>
      <c r="E6" s="43" t="s">
        <v>71</v>
      </c>
      <c r="F6" s="43" t="s">
        <v>72</v>
      </c>
    </row>
    <row r="7" ht="16.5" customHeight="1" spans="1:6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</row>
    <row r="8" ht="20.25" customHeight="1" spans="1:6">
      <c r="A8" s="44"/>
      <c r="B8" s="44"/>
      <c r="C8" s="44"/>
      <c r="D8" s="25"/>
      <c r="E8" s="137"/>
      <c r="F8" s="137"/>
    </row>
    <row r="9" ht="17.25" customHeight="1" spans="1:6">
      <c r="A9" s="138" t="s">
        <v>260</v>
      </c>
      <c r="B9" s="139"/>
      <c r="C9" s="139" t="s">
        <v>260</v>
      </c>
      <c r="D9" s="137"/>
      <c r="E9" s="137"/>
      <c r="F9" s="137"/>
    </row>
    <row r="10" customHeight="1" spans="1:1">
      <c r="A10" t="s">
        <v>325</v>
      </c>
    </row>
  </sheetData>
  <mergeCells count="7">
    <mergeCell ref="A3:F3"/>
    <mergeCell ref="A4:E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1" t="s">
        <v>326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50"/>
      <c r="P2" s="50"/>
      <c r="Q2" s="31"/>
    </row>
    <row r="3" ht="27.75" customHeight="1" spans="1:17">
      <c r="A3" s="73" t="s">
        <v>327</v>
      </c>
      <c r="B3" s="33"/>
      <c r="C3" s="33"/>
      <c r="D3" s="33"/>
      <c r="E3" s="33"/>
      <c r="F3" s="33"/>
      <c r="G3" s="33"/>
      <c r="H3" s="33"/>
      <c r="I3" s="33"/>
      <c r="J3" s="33"/>
      <c r="K3" s="102"/>
      <c r="L3" s="33"/>
      <c r="M3" s="33"/>
      <c r="N3" s="33"/>
      <c r="O3" s="102"/>
      <c r="P3" s="102"/>
      <c r="Q3" s="33"/>
    </row>
    <row r="4" ht="18.75" customHeight="1" spans="1:17">
      <c r="A4" s="111" t="str">
        <f>"单位名称："&amp;"玉溪市看守所"</f>
        <v>单位名称：玉溪市看守所</v>
      </c>
      <c r="B4" s="8"/>
      <c r="C4" s="8"/>
      <c r="D4" s="8"/>
      <c r="E4" s="8"/>
      <c r="F4" s="8"/>
      <c r="G4" s="8"/>
      <c r="H4" s="8"/>
      <c r="I4" s="8"/>
      <c r="J4" s="8"/>
      <c r="O4" s="79"/>
      <c r="P4" s="79"/>
      <c r="Q4" s="130" t="s">
        <v>2</v>
      </c>
    </row>
    <row r="5" ht="15.75" customHeight="1" spans="1:17">
      <c r="A5" s="35" t="s">
        <v>328</v>
      </c>
      <c r="B5" s="112" t="s">
        <v>329</v>
      </c>
      <c r="C5" s="112" t="s">
        <v>330</v>
      </c>
      <c r="D5" s="112" t="s">
        <v>331</v>
      </c>
      <c r="E5" s="112" t="s">
        <v>332</v>
      </c>
      <c r="F5" s="112" t="s">
        <v>333</v>
      </c>
      <c r="G5" s="113" t="s">
        <v>131</v>
      </c>
      <c r="H5" s="113"/>
      <c r="I5" s="113"/>
      <c r="J5" s="113"/>
      <c r="K5" s="122"/>
      <c r="L5" s="113"/>
      <c r="M5" s="113"/>
      <c r="N5" s="113"/>
      <c r="O5" s="123"/>
      <c r="P5" s="122"/>
      <c r="Q5" s="131"/>
    </row>
    <row r="6" ht="17.25" customHeight="1" spans="1:17">
      <c r="A6" s="38"/>
      <c r="B6" s="114"/>
      <c r="C6" s="114"/>
      <c r="D6" s="114"/>
      <c r="E6" s="114"/>
      <c r="F6" s="114"/>
      <c r="G6" s="114" t="s">
        <v>30</v>
      </c>
      <c r="H6" s="114" t="s">
        <v>33</v>
      </c>
      <c r="I6" s="114" t="s">
        <v>334</v>
      </c>
      <c r="J6" s="114" t="s">
        <v>335</v>
      </c>
      <c r="K6" s="124" t="s">
        <v>336</v>
      </c>
      <c r="L6" s="125" t="s">
        <v>337</v>
      </c>
      <c r="M6" s="125"/>
      <c r="N6" s="125"/>
      <c r="O6" s="126"/>
      <c r="P6" s="127"/>
      <c r="Q6" s="115"/>
    </row>
    <row r="7" ht="54" customHeight="1" spans="1:17">
      <c r="A7" s="41"/>
      <c r="B7" s="115"/>
      <c r="C7" s="115"/>
      <c r="D7" s="115"/>
      <c r="E7" s="115"/>
      <c r="F7" s="115"/>
      <c r="G7" s="115"/>
      <c r="H7" s="115" t="s">
        <v>32</v>
      </c>
      <c r="I7" s="115"/>
      <c r="J7" s="115"/>
      <c r="K7" s="128"/>
      <c r="L7" s="115" t="s">
        <v>32</v>
      </c>
      <c r="M7" s="115" t="s">
        <v>39</v>
      </c>
      <c r="N7" s="115" t="s">
        <v>138</v>
      </c>
      <c r="O7" s="129" t="s">
        <v>41</v>
      </c>
      <c r="P7" s="128" t="s">
        <v>42</v>
      </c>
      <c r="Q7" s="115" t="s">
        <v>43</v>
      </c>
    </row>
    <row r="8" ht="15" customHeight="1" spans="1:17">
      <c r="A8" s="42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</row>
    <row r="9" ht="21" customHeight="1" spans="1:17">
      <c r="A9" s="95"/>
      <c r="B9" s="96"/>
      <c r="C9" s="96"/>
      <c r="D9" s="96"/>
      <c r="E9" s="118"/>
      <c r="F9" s="119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ht="21" customHeight="1" spans="1:17">
      <c r="A10" s="95"/>
      <c r="B10" s="96"/>
      <c r="C10" s="96"/>
      <c r="D10" s="120"/>
      <c r="E10" s="121"/>
      <c r="F10" s="2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ht="21" customHeight="1" spans="1:17">
      <c r="A11" s="97" t="s">
        <v>260</v>
      </c>
      <c r="B11" s="98"/>
      <c r="C11" s="98"/>
      <c r="D11" s="98"/>
      <c r="E11" s="118"/>
      <c r="F11" s="119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customHeight="1" spans="1:1">
      <c r="A12" t="s">
        <v>338</v>
      </c>
    </row>
  </sheetData>
  <mergeCells count="17">
    <mergeCell ref="A2:Q2"/>
    <mergeCell ref="A3:Q3"/>
    <mergeCell ref="A4:E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0" t="s">
        <v>339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101"/>
    </row>
    <row r="3" ht="27.75" customHeight="1" spans="1:14">
      <c r="A3" s="73" t="s">
        <v>340</v>
      </c>
      <c r="B3" s="82"/>
      <c r="C3" s="82"/>
      <c r="D3" s="82"/>
      <c r="E3" s="82"/>
      <c r="F3" s="82"/>
      <c r="G3" s="82"/>
      <c r="H3" s="83"/>
      <c r="I3" s="82"/>
      <c r="J3" s="82"/>
      <c r="K3" s="82"/>
      <c r="L3" s="102"/>
      <c r="M3" s="83"/>
      <c r="N3" s="82"/>
    </row>
    <row r="4" ht="18.75" customHeight="1" spans="1:14">
      <c r="A4" s="74" t="str">
        <f>"单位名称："&amp;"玉溪市看守所"</f>
        <v>单位名称：玉溪市看守所</v>
      </c>
      <c r="B4" s="75"/>
      <c r="C4" s="75"/>
      <c r="D4" s="75"/>
      <c r="E4" s="75"/>
      <c r="F4" s="75"/>
      <c r="G4" s="75"/>
      <c r="H4" s="84"/>
      <c r="I4" s="77"/>
      <c r="J4" s="77"/>
      <c r="K4" s="77"/>
      <c r="L4" s="79"/>
      <c r="M4" s="103"/>
      <c r="N4" s="104" t="s">
        <v>2</v>
      </c>
    </row>
    <row r="5" ht="15.75" customHeight="1" spans="1:14">
      <c r="A5" s="85" t="s">
        <v>328</v>
      </c>
      <c r="B5" s="86" t="s">
        <v>341</v>
      </c>
      <c r="C5" s="86" t="s">
        <v>342</v>
      </c>
      <c r="D5" s="87" t="s">
        <v>131</v>
      </c>
      <c r="E5" s="87"/>
      <c r="F5" s="87"/>
      <c r="G5" s="87"/>
      <c r="H5" s="88"/>
      <c r="I5" s="87"/>
      <c r="J5" s="87"/>
      <c r="K5" s="87"/>
      <c r="L5" s="105"/>
      <c r="M5" s="88"/>
      <c r="N5" s="106"/>
    </row>
    <row r="6" ht="17.25" customHeight="1" spans="1:14">
      <c r="A6" s="89"/>
      <c r="B6" s="90"/>
      <c r="C6" s="90"/>
      <c r="D6" s="90" t="s">
        <v>30</v>
      </c>
      <c r="E6" s="90" t="s">
        <v>33</v>
      </c>
      <c r="F6" s="90" t="s">
        <v>334</v>
      </c>
      <c r="G6" s="90" t="s">
        <v>335</v>
      </c>
      <c r="H6" s="91" t="s">
        <v>336</v>
      </c>
      <c r="I6" s="107" t="s">
        <v>337</v>
      </c>
      <c r="J6" s="107"/>
      <c r="K6" s="107"/>
      <c r="L6" s="108"/>
      <c r="M6" s="109"/>
      <c r="N6" s="93"/>
    </row>
    <row r="7" ht="54" customHeight="1" spans="1:14">
      <c r="A7" s="92"/>
      <c r="B7" s="93"/>
      <c r="C7" s="93"/>
      <c r="D7" s="93"/>
      <c r="E7" s="93"/>
      <c r="F7" s="93"/>
      <c r="G7" s="93"/>
      <c r="H7" s="94"/>
      <c r="I7" s="93" t="s">
        <v>32</v>
      </c>
      <c r="J7" s="93" t="s">
        <v>39</v>
      </c>
      <c r="K7" s="93" t="s">
        <v>138</v>
      </c>
      <c r="L7" s="110" t="s">
        <v>41</v>
      </c>
      <c r="M7" s="94" t="s">
        <v>42</v>
      </c>
      <c r="N7" s="93" t="s">
        <v>43</v>
      </c>
    </row>
    <row r="8" ht="15" customHeight="1" spans="1:14">
      <c r="A8" s="92">
        <v>1</v>
      </c>
      <c r="B8" s="93">
        <v>2</v>
      </c>
      <c r="C8" s="93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</row>
    <row r="9" ht="21" customHeight="1" spans="1:14">
      <c r="A9" s="95"/>
      <c r="B9" s="96"/>
      <c r="C9" s="9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1" customHeight="1" spans="1:14">
      <c r="A10" s="95"/>
      <c r="B10" s="96"/>
      <c r="C10" s="9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ht="21" customHeight="1" spans="1:14">
      <c r="A11" s="97" t="s">
        <v>260</v>
      </c>
      <c r="B11" s="98"/>
      <c r="C11" s="99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customHeight="1" spans="1:1">
      <c r="A12" t="s">
        <v>343</v>
      </c>
    </row>
  </sheetData>
  <mergeCells count="14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166666666667" defaultRowHeight="14.25" customHeight="1"/>
  <cols>
    <col min="1" max="1" width="76.275" customWidth="1"/>
    <col min="2" max="13" width="17.1666666666667" customWidth="1"/>
    <col min="14" max="14" width="17.03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1" t="s">
        <v>344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50"/>
    </row>
    <row r="3" ht="27.75" customHeight="1" spans="1:14">
      <c r="A3" s="73" t="s">
        <v>345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18" customHeight="1" spans="1:14">
      <c r="A4" s="74" t="str">
        <f>"单位名称："&amp;"玉溪市看守所"</f>
        <v>单位名称：玉溪市看守所</v>
      </c>
      <c r="B4" s="75"/>
      <c r="C4" s="75"/>
      <c r="D4" s="76"/>
      <c r="E4" s="77"/>
      <c r="F4" s="77"/>
      <c r="G4" s="77"/>
      <c r="H4" s="77"/>
      <c r="I4" s="77"/>
      <c r="N4" s="79" t="s">
        <v>2</v>
      </c>
    </row>
    <row r="5" ht="19.5" customHeight="1" spans="1:14">
      <c r="A5" s="36" t="s">
        <v>346</v>
      </c>
      <c r="B5" s="52" t="s">
        <v>131</v>
      </c>
      <c r="C5" s="53"/>
      <c r="D5" s="53"/>
      <c r="E5" s="52" t="s">
        <v>347</v>
      </c>
      <c r="F5" s="53"/>
      <c r="G5" s="53"/>
      <c r="H5" s="53"/>
      <c r="I5" s="53"/>
      <c r="J5" s="53"/>
      <c r="K5" s="53"/>
      <c r="L5" s="53"/>
      <c r="M5" s="53"/>
      <c r="N5" s="53"/>
    </row>
    <row r="6" ht="40.5" customHeight="1" spans="1:14">
      <c r="A6" s="42"/>
      <c r="B6" s="39" t="s">
        <v>30</v>
      </c>
      <c r="C6" s="35" t="s">
        <v>33</v>
      </c>
      <c r="D6" s="78" t="s">
        <v>348</v>
      </c>
      <c r="E6" s="43" t="s">
        <v>349</v>
      </c>
      <c r="F6" s="43" t="s">
        <v>350</v>
      </c>
      <c r="G6" s="43" t="s">
        <v>351</v>
      </c>
      <c r="H6" s="43" t="s">
        <v>352</v>
      </c>
      <c r="I6" s="43" t="s">
        <v>353</v>
      </c>
      <c r="J6" s="43" t="s">
        <v>354</v>
      </c>
      <c r="K6" s="43" t="s">
        <v>355</v>
      </c>
      <c r="L6" s="43" t="s">
        <v>356</v>
      </c>
      <c r="M6" s="43" t="s">
        <v>357</v>
      </c>
      <c r="N6" s="43" t="s">
        <v>358</v>
      </c>
    </row>
    <row r="7" ht="19.5" customHeight="1" spans="1:14">
      <c r="A7" s="43">
        <v>1</v>
      </c>
      <c r="B7" s="43">
        <v>2</v>
      </c>
      <c r="C7" s="43">
        <v>3</v>
      </c>
      <c r="D7" s="52">
        <v>4</v>
      </c>
      <c r="E7" s="43">
        <v>5</v>
      </c>
      <c r="F7" s="43">
        <v>6</v>
      </c>
      <c r="G7" s="43">
        <v>7</v>
      </c>
      <c r="H7" s="52">
        <v>8</v>
      </c>
      <c r="I7" s="43">
        <v>9</v>
      </c>
      <c r="J7" s="43">
        <v>10</v>
      </c>
      <c r="K7" s="43">
        <v>11</v>
      </c>
      <c r="L7" s="52">
        <v>12</v>
      </c>
      <c r="M7" s="43">
        <v>13</v>
      </c>
      <c r="N7" s="43">
        <v>14</v>
      </c>
    </row>
    <row r="8" ht="20.25" customHeight="1" spans="1:14">
      <c r="A8" s="4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ht="20.25" customHeight="1" spans="1:14">
      <c r="A9" s="44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0.25" customHeight="1" spans="1:14">
      <c r="A10" s="71" t="s">
        <v>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ht="19" customHeight="1" spans="1:1">
      <c r="A11" t="s">
        <v>359</v>
      </c>
    </row>
  </sheetData>
  <mergeCells count="6">
    <mergeCell ref="A2:N2"/>
    <mergeCell ref="A3:N3"/>
    <mergeCell ref="A4:I4"/>
    <mergeCell ref="B5:D5"/>
    <mergeCell ref="E5:N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4" activePane="bottomLeft" state="frozen"/>
      <selection/>
      <selection pane="bottomLeft" activeCell="B15" sqref="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666666666667" customWidth="1"/>
    <col min="4" max="4" width="21.0333333333333" customWidth="1"/>
    <col min="5" max="5" width="23.575" customWidth="1"/>
    <col min="6" max="6" width="11.2833333333333" customWidth="1"/>
    <col min="7" max="7" width="10.3083333333333" customWidth="1"/>
    <col min="8" max="8" width="9.30833333333333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1" t="s">
        <v>360</v>
      </c>
      <c r="B2" s="31"/>
      <c r="C2" s="31"/>
      <c r="D2" s="31"/>
      <c r="E2" s="31"/>
      <c r="F2" s="31"/>
      <c r="G2" s="31"/>
      <c r="H2" s="31"/>
      <c r="I2" s="31"/>
      <c r="J2" s="50"/>
    </row>
    <row r="3" ht="28.5" customHeight="1" spans="1:10">
      <c r="A3" s="66" t="s">
        <v>361</v>
      </c>
      <c r="B3" s="67"/>
      <c r="C3" s="67"/>
      <c r="D3" s="67"/>
      <c r="E3" s="67"/>
      <c r="F3" s="68"/>
      <c r="G3" s="67"/>
      <c r="H3" s="68"/>
      <c r="I3" s="68"/>
      <c r="J3" s="67"/>
    </row>
    <row r="4" ht="15" customHeight="1" spans="1:1">
      <c r="A4" s="6" t="str">
        <f>"单位名称："&amp;"玉溪市看守所"</f>
        <v>单位名称：玉溪市看守所</v>
      </c>
    </row>
    <row r="5" ht="14.25" customHeight="1" spans="1:10">
      <c r="A5" s="69" t="s">
        <v>263</v>
      </c>
      <c r="B5" s="69" t="s">
        <v>264</v>
      </c>
      <c r="C5" s="69" t="s">
        <v>265</v>
      </c>
      <c r="D5" s="69" t="s">
        <v>266</v>
      </c>
      <c r="E5" s="69" t="s">
        <v>267</v>
      </c>
      <c r="F5" s="55" t="s">
        <v>268</v>
      </c>
      <c r="G5" s="69" t="s">
        <v>269</v>
      </c>
      <c r="H5" s="55" t="s">
        <v>270</v>
      </c>
      <c r="I5" s="55" t="s">
        <v>271</v>
      </c>
      <c r="J5" s="69" t="s">
        <v>272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27"/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27"/>
      <c r="B8" s="27"/>
      <c r="C8" s="27"/>
      <c r="D8" s="27"/>
      <c r="E8" s="27"/>
      <c r="F8" s="27"/>
      <c r="G8" s="44"/>
      <c r="H8" s="27"/>
      <c r="I8" s="27"/>
      <c r="J8" s="27"/>
    </row>
    <row r="9" ht="22" customHeight="1" spans="1:1">
      <c r="A9" t="s">
        <v>359</v>
      </c>
    </row>
  </sheetData>
  <mergeCells count="3">
    <mergeCell ref="A2:J2"/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083333333333" customWidth="1"/>
    <col min="4" max="4" width="34.7416666666667" customWidth="1"/>
    <col min="5" max="6" width="8.98333333333333" customWidth="1"/>
    <col min="7" max="8" width="15.1333333333333" customWidth="1"/>
  </cols>
  <sheetData>
    <row r="1" customHeight="1" spans="1:8">
      <c r="A1" s="56"/>
      <c r="B1" s="56"/>
      <c r="C1" s="56"/>
      <c r="D1" s="56"/>
      <c r="E1" s="56"/>
      <c r="F1" s="56"/>
      <c r="G1" s="56"/>
      <c r="H1" s="56"/>
    </row>
    <row r="2" ht="18.75" customHeight="1" spans="1:8">
      <c r="A2" s="57" t="s">
        <v>362</v>
      </c>
      <c r="B2" s="57"/>
      <c r="C2" s="57"/>
      <c r="D2" s="57"/>
      <c r="E2" s="57"/>
      <c r="F2" s="57"/>
      <c r="G2" s="57"/>
      <c r="H2" s="57" t="s">
        <v>362</v>
      </c>
    </row>
    <row r="3" ht="28.5" customHeight="1" spans="1:8">
      <c r="A3" s="58" t="s">
        <v>363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tr">
        <f>"单位名称："&amp;"玉溪市看守所"</f>
        <v>单位名称：玉溪市看守所</v>
      </c>
      <c r="B4" s="59"/>
      <c r="C4" s="59"/>
      <c r="D4" s="59"/>
      <c r="E4" s="59"/>
      <c r="F4" s="59"/>
      <c r="G4" s="59"/>
      <c r="H4" s="59"/>
    </row>
    <row r="5" ht="18.75" customHeight="1" spans="1:8">
      <c r="A5" s="60" t="s">
        <v>124</v>
      </c>
      <c r="B5" s="60" t="s">
        <v>364</v>
      </c>
      <c r="C5" s="60" t="s">
        <v>365</v>
      </c>
      <c r="D5" s="60" t="s">
        <v>366</v>
      </c>
      <c r="E5" s="60" t="s">
        <v>367</v>
      </c>
      <c r="F5" s="60" t="s">
        <v>368</v>
      </c>
      <c r="G5" s="60"/>
      <c r="H5" s="60"/>
    </row>
    <row r="6" ht="18.75" customHeight="1" spans="1:8">
      <c r="A6" s="60"/>
      <c r="B6" s="60"/>
      <c r="C6" s="60"/>
      <c r="D6" s="60"/>
      <c r="E6" s="60"/>
      <c r="F6" s="60" t="s">
        <v>332</v>
      </c>
      <c r="G6" s="60" t="s">
        <v>369</v>
      </c>
      <c r="H6" s="60" t="s">
        <v>370</v>
      </c>
    </row>
    <row r="7" ht="18.75" customHeight="1" spans="1:8">
      <c r="A7" s="61" t="s">
        <v>44</v>
      </c>
      <c r="B7" s="61" t="s">
        <v>45</v>
      </c>
      <c r="C7" s="61" t="s">
        <v>46</v>
      </c>
      <c r="D7" s="61" t="s">
        <v>47</v>
      </c>
      <c r="E7" s="61" t="s">
        <v>48</v>
      </c>
      <c r="F7" s="61" t="s">
        <v>49</v>
      </c>
      <c r="G7" s="61" t="s">
        <v>50</v>
      </c>
      <c r="H7" s="61" t="s">
        <v>51</v>
      </c>
    </row>
    <row r="8" ht="18" customHeight="1" spans="1:8">
      <c r="A8" s="62"/>
      <c r="B8" s="62"/>
      <c r="C8" s="62"/>
      <c r="D8" s="62"/>
      <c r="E8" s="63"/>
      <c r="F8" s="64"/>
      <c r="G8" s="65"/>
      <c r="H8" s="65"/>
    </row>
    <row r="9" ht="18" customHeight="1" spans="1:8">
      <c r="A9" s="63" t="s">
        <v>30</v>
      </c>
      <c r="B9" s="63"/>
      <c r="C9" s="63"/>
      <c r="D9" s="63"/>
      <c r="E9" s="63"/>
      <c r="F9" s="64"/>
      <c r="G9" s="65"/>
      <c r="H9" s="65"/>
    </row>
    <row r="10" customHeight="1" spans="1:1">
      <c r="A10" t="s">
        <v>371</v>
      </c>
    </row>
  </sheetData>
  <mergeCells count="10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6.3083333333333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1" t="s">
        <v>372</v>
      </c>
      <c r="B2" s="31"/>
      <c r="C2" s="31"/>
      <c r="D2" s="32"/>
      <c r="E2" s="32"/>
      <c r="F2" s="32"/>
      <c r="G2" s="32"/>
      <c r="H2" s="31"/>
      <c r="I2" s="31"/>
      <c r="J2" s="31"/>
      <c r="K2" s="50"/>
    </row>
    <row r="3" ht="28.5" customHeight="1" spans="1:11">
      <c r="A3" s="33" t="s">
        <v>373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3.5" customHeight="1" spans="1:11">
      <c r="A4" s="6" t="str">
        <f>"单位名称："&amp;"玉溪市看守所"</f>
        <v>单位名称：玉溪市看守所</v>
      </c>
      <c r="B4" s="7"/>
      <c r="C4" s="7"/>
      <c r="D4" s="7"/>
      <c r="E4" s="7"/>
      <c r="F4" s="7"/>
      <c r="G4" s="7"/>
      <c r="H4" s="8"/>
      <c r="I4" s="8"/>
      <c r="J4" s="8"/>
      <c r="K4" s="51" t="s">
        <v>2</v>
      </c>
    </row>
    <row r="5" ht="21.75" customHeight="1" spans="1:11">
      <c r="A5" s="34" t="s">
        <v>237</v>
      </c>
      <c r="B5" s="34" t="s">
        <v>126</v>
      </c>
      <c r="C5" s="34" t="s">
        <v>238</v>
      </c>
      <c r="D5" s="35" t="s">
        <v>127</v>
      </c>
      <c r="E5" s="35" t="s">
        <v>128</v>
      </c>
      <c r="F5" s="35" t="s">
        <v>129</v>
      </c>
      <c r="G5" s="35" t="s">
        <v>130</v>
      </c>
      <c r="H5" s="36" t="s">
        <v>30</v>
      </c>
      <c r="I5" s="52" t="s">
        <v>374</v>
      </c>
      <c r="J5" s="53"/>
      <c r="K5" s="54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33</v>
      </c>
      <c r="J6" s="35" t="s">
        <v>34</v>
      </c>
      <c r="K6" s="35" t="s">
        <v>35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32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5">
        <v>10</v>
      </c>
      <c r="K8" s="55">
        <v>11</v>
      </c>
    </row>
    <row r="9" ht="30.65" customHeight="1" spans="1:11">
      <c r="A9" s="44"/>
      <c r="B9" s="45"/>
      <c r="C9" s="44"/>
      <c r="D9" s="44"/>
      <c r="E9" s="44"/>
      <c r="F9" s="44"/>
      <c r="G9" s="44"/>
      <c r="H9" s="46"/>
      <c r="I9" s="46"/>
      <c r="J9" s="46"/>
      <c r="K9" s="46"/>
    </row>
    <row r="10" ht="30.65" customHeight="1" spans="1:11">
      <c r="A10" s="45"/>
      <c r="B10" s="45"/>
      <c r="C10" s="45"/>
      <c r="D10" s="45"/>
      <c r="E10" s="45"/>
      <c r="F10" s="45"/>
      <c r="G10" s="45"/>
      <c r="H10" s="46"/>
      <c r="I10" s="46"/>
      <c r="J10" s="46"/>
      <c r="K10" s="46"/>
    </row>
    <row r="11" ht="18.75" customHeight="1" spans="1:11">
      <c r="A11" s="47" t="s">
        <v>260</v>
      </c>
      <c r="B11" s="48"/>
      <c r="C11" s="48"/>
      <c r="D11" s="48"/>
      <c r="E11" s="48"/>
      <c r="F11" s="48"/>
      <c r="G11" s="49"/>
      <c r="H11" s="46"/>
      <c r="I11" s="46"/>
      <c r="J11" s="46"/>
      <c r="K11" s="46"/>
    </row>
    <row r="12" customHeight="1" spans="1:1">
      <c r="A12" t="s">
        <v>375</v>
      </c>
    </row>
  </sheetData>
  <mergeCells count="16">
    <mergeCell ref="A2:K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376</v>
      </c>
      <c r="B2" s="2"/>
      <c r="C2" s="2"/>
      <c r="D2" s="3"/>
      <c r="E2" s="2"/>
      <c r="F2" s="2"/>
      <c r="G2" s="4"/>
    </row>
    <row r="3" ht="27.75" customHeight="1" spans="1:7">
      <c r="A3" s="5" t="s">
        <v>377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"单位名称："&amp;"玉溪市看守所"</f>
        <v>单位名称：玉溪市看守所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238</v>
      </c>
      <c r="B5" s="10" t="s">
        <v>237</v>
      </c>
      <c r="C5" s="10" t="s">
        <v>126</v>
      </c>
      <c r="D5" s="11" t="s">
        <v>378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379</v>
      </c>
      <c r="F6" s="11" t="s">
        <v>380</v>
      </c>
      <c r="G6" s="11" t="s">
        <v>381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 t="s">
        <v>64</v>
      </c>
      <c r="B9" s="23"/>
      <c r="C9" s="23"/>
      <c r="D9" s="24"/>
      <c r="E9" s="25">
        <v>2322744</v>
      </c>
      <c r="F9" s="25">
        <v>1952744.08</v>
      </c>
      <c r="G9" s="25"/>
    </row>
    <row r="10" ht="21" customHeight="1" spans="1:7">
      <c r="A10" s="22"/>
      <c r="B10" s="22" t="s">
        <v>382</v>
      </c>
      <c r="C10" s="22" t="s">
        <v>242</v>
      </c>
      <c r="D10" s="26" t="s">
        <v>383</v>
      </c>
      <c r="E10" s="25">
        <v>50000</v>
      </c>
      <c r="F10" s="25">
        <v>50000</v>
      </c>
      <c r="G10" s="25"/>
    </row>
    <row r="11" ht="21" customHeight="1" spans="1:7">
      <c r="A11" s="27"/>
      <c r="B11" s="22" t="s">
        <v>384</v>
      </c>
      <c r="C11" s="22" t="s">
        <v>249</v>
      </c>
      <c r="D11" s="26" t="s">
        <v>383</v>
      </c>
      <c r="E11" s="25">
        <v>1545000</v>
      </c>
      <c r="F11" s="25">
        <v>1475000</v>
      </c>
      <c r="G11" s="25"/>
    </row>
    <row r="12" ht="21" customHeight="1" spans="1:7">
      <c r="A12" s="27"/>
      <c r="B12" s="22" t="s">
        <v>382</v>
      </c>
      <c r="C12" s="22" t="s">
        <v>246</v>
      </c>
      <c r="D12" s="26" t="s">
        <v>383</v>
      </c>
      <c r="E12" s="25">
        <v>427744</v>
      </c>
      <c r="F12" s="25">
        <v>427744.08</v>
      </c>
      <c r="G12" s="25"/>
    </row>
    <row r="13" ht="21" customHeight="1" spans="1:7">
      <c r="A13" s="27"/>
      <c r="B13" s="22" t="s">
        <v>384</v>
      </c>
      <c r="C13" s="22" t="s">
        <v>258</v>
      </c>
      <c r="D13" s="26" t="s">
        <v>383</v>
      </c>
      <c r="E13" s="25">
        <v>300000</v>
      </c>
      <c r="F13" s="25"/>
      <c r="G13" s="25"/>
    </row>
    <row r="14" ht="21" customHeight="1" spans="1:7">
      <c r="A14" s="28" t="s">
        <v>30</v>
      </c>
      <c r="B14" s="29" t="s">
        <v>385</v>
      </c>
      <c r="C14" s="29"/>
      <c r="D14" s="30"/>
      <c r="E14" s="25">
        <v>2322744</v>
      </c>
      <c r="F14" s="25">
        <v>1952744.08</v>
      </c>
      <c r="G14" s="25"/>
    </row>
  </sheetData>
  <mergeCells count="12">
    <mergeCell ref="A2:G2"/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FUN</cp:lastModifiedBy>
  <dcterms:created xsi:type="dcterms:W3CDTF">2025-02-18T11:57:00Z</dcterms:created>
  <dcterms:modified xsi:type="dcterms:W3CDTF">2025-02-20T08:53:54Z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8D3029872F9A47B2B87887032F793B71_12</vt:lpwstr>
  </property>
  <property fmtid="{D5CDD505-2E9C-101B-9397-08002B2CF9AE}" pid="3" name="KSOProductBuildVer">
    <vt:lpwstr>2052-12.1.0.19302</vt:lpwstr>
  </property>
</Properties>
</file>