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 firstSheet="14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<sst xmlns="http://schemas.openxmlformats.org/spreadsheetml/2006/main" count="771" uniqueCount="347">
  <si>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</si>
  <si>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</si>
  <si>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</si>
  <si>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</si>
  <si>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</si>
  <si>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</si>
  <si>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</si>
  <si>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</si>
  <si>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</si>
  <si>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</si>
  <si>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</si>
  <si>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</si>
  <si>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</si>
  <si>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</si>
  <si>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</si>
  <si>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</si>
  <si>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</si>
  <si>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</si>
  <si>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</si>
  <si>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</si>
  <si>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</si>
  <si>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</si>
  <si>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</si>
  <si>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</si>
  <si>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</si>
  <si>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</si>
  <si>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</si>
  <si>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</si>
  <si>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</si>
  <si>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</si>
  <si>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</si>
  <si>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</si>
  <si>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</si>
  <si>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</si>
  <si>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</si>
  <si>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</si>
  <si>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</si>
  <si>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</si>
  <si>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</si>
  <si>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</si>
  <si>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</si>
  <si>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</si>
  <si>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</si>
  <si>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</si>
  <si>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</si>
  <si>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</si>
  <si>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</si>
  <si>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</si>
  <si>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</si>
  <si>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</si>
  <si>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</si>
  <si>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</si>
  <si>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</si>
  <si>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</si>
  <si>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</si>
  <si>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</si>
  <si>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</si>
  <si>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</si>
  <si>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</si>
  <si>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</si>
  <si>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</si>
  <si>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</si>
  <si>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</si>
  <si>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129004</t>
  </si>
  <si>
    <t>玉溪市博物馆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</si>
  <si>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</si>
  <si>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</si>
  <si>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</si>
  <si>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</si>
  <si>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</si>
  <si>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</si>
  <si>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</si>
  <si>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</si>
  <si>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</si>
  <si>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</si>
  <si>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</si>
  <si>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</si>
  <si>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</si>
  <si>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</si>
  <si>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20702</t>
  </si>
  <si>
    <t>2070205</t>
  </si>
  <si>
    <t>208</t>
  </si>
  <si>
    <t>20805</t>
  </si>
  <si>
    <t>2080502</t>
  </si>
  <si>
    <t>2080505</t>
  </si>
  <si>
    <t>210</t>
  </si>
  <si>
    <t>21011</t>
  </si>
  <si>
    <t>2101101</t>
  </si>
  <si>
    <t>2101102</t>
  </si>
  <si>
    <t>2101103</t>
  </si>
  <si>
    <t>2101199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</si>
  <si>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</si>
  <si>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</si>
  <si>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</si>
  <si>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</si>
  <si>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</si>
  <si>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</si>
  <si>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</si>
  <si>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</si>
  <si>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</si>
  <si>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</si>
  <si>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</si>
  <si>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</si>
  <si>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</si>
  <si>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</si>
  <si>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</si>
  <si>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</si>
  <si>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</si>
  <si>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</si>
  <si>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</si>
  <si>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</si>
  <si>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</si>
  <si>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</si>
  <si>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</si>
  <si>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</si>
  <si>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</si>
  <si>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</si>
  <si>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</si>
  <si>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</si>
  <si>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</si>
  <si>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</si>
  <si>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</si>
  <si>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</si>
  <si>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</si>
  <si>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</si>
  <si>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</si>
  <si>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</si>
  <si>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</si>
  <si>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</si>
  <si>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</si>
  <si>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</si>
  <si>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</si>
  <si>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</si>
  <si>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</si>
  <si>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</si>
  <si>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</si>
  <si>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</si>
  <si>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</si>
  <si>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</si>
  <si>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</si>
  <si>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530400210000000629821</t>
  </si>
  <si>
    <t>事业人员工资支出</t>
  </si>
  <si>
    <t>博物馆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</si>
  <si>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</si>
  <si>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</si>
  <si>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</si>
  <si>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</si>
  <si>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</si>
  <si>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</si>
  <si>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</si>
  <si>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530400210000000629822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</si>
  <si>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</si>
  <si>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</si>
  <si>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</si>
  <si>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</si>
  <si>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</si>
  <si>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</si>
  <si>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</si>
  <si>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</si>
  <si>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</si>
  <si>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</si>
  <si>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</si>
  <si>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</si>
  <si>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</si>
  <si>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530400210000000629823</t>
  </si>
  <si>
    <t>住房公积金</t>
  </si>
  <si>
    <t>30113</t>
  </si>
  <si>
    <t>530400210000000629824</t>
  </si>
  <si>
    <t>对个人和家庭的补助</t>
  </si>
  <si>
    <t>事业单位离退休</t>
  </si>
  <si>
    <t>30305</t>
  </si>
  <si>
    <t>生活补助</t>
  </si>
  <si>
    <t>530400210000000629827</t>
  </si>
  <si>
    <t>公车购置及运维费</t>
  </si>
  <si>
    <t>30231</t>
  </si>
  <si>
    <t>公务用车运行维护费</t>
  </si>
  <si>
    <t>530400210000000629828</t>
  </si>
  <si>
    <t>工会经费</t>
  </si>
  <si>
    <t>30228</t>
  </si>
  <si>
    <t>530400210000000629830</t>
  </si>
  <si>
    <t>一般公用经费</t>
  </si>
  <si>
    <t>30201</t>
  </si>
  <si>
    <t>办公费</t>
  </si>
  <si>
    <t>30213</t>
  </si>
  <si>
    <t>维修（护）费</t>
  </si>
  <si>
    <t>30229</t>
  </si>
  <si>
    <t>福利费</t>
  </si>
  <si>
    <t>30299</t>
  </si>
  <si>
    <t>其他商品和服务支出</t>
  </si>
  <si>
    <t>530400221100000622750</t>
  </si>
  <si>
    <t>30217</t>
  </si>
  <si>
    <t>530400241100002123855</t>
  </si>
  <si>
    <t>工作业务经费</t>
  </si>
  <si>
    <t>530400241100002124156</t>
  </si>
  <si>
    <t>奖励性绩效工资（工资部分）经费</t>
  </si>
  <si>
    <t>530400241100002124179</t>
  </si>
  <si>
    <t>奖励性绩效工资（高于部分）经费</t>
  </si>
  <si>
    <t>530400241100002127294</t>
  </si>
  <si>
    <t>部门临聘人员支出经费</t>
  </si>
  <si>
    <t>30199</t>
  </si>
  <si>
    <t>其他工资福利支出</t>
  </si>
  <si>
    <t>530400251100003856456</t>
  </si>
  <si>
    <t>租赁费</t>
  </si>
  <si>
    <t>30214</t>
  </si>
  <si>
    <t>530400251100003856541</t>
  </si>
  <si>
    <t>物业管理费</t>
  </si>
  <si>
    <t>30209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</si>
  <si>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</si>
  <si>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</si>
  <si>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</si>
  <si>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</si>
  <si>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</si>
  <si>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</si>
  <si>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</si>
  <si>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中央对地方免费开放补助经费</t>
  </si>
  <si>
    <t>民生类</t>
  </si>
  <si>
    <t>530400200000000000109</t>
  </si>
  <si>
    <t>30207</t>
  </si>
  <si>
    <t>邮电费</t>
  </si>
  <si>
    <t>30211</t>
  </si>
  <si>
    <t>差旅费</t>
  </si>
  <si>
    <t>30226</t>
  </si>
  <si>
    <t>劳务费</t>
  </si>
  <si>
    <t>地方配套中央免费开放专项资金</t>
  </si>
  <si>
    <t>530400200000000000194</t>
  </si>
  <si>
    <t>30205</t>
  </si>
  <si>
    <t>水费</t>
  </si>
  <si>
    <t>30206</t>
  </si>
  <si>
    <t>电费</t>
  </si>
  <si>
    <t>免费开放省级配套专项资金</t>
  </si>
  <si>
    <t>事业发展类</t>
  </si>
  <si>
    <t>530400210000000633009</t>
  </si>
  <si>
    <t>国家文物保护专项资金</t>
  </si>
  <si>
    <t>530400221100000834296</t>
  </si>
  <si>
    <t>国家文物保护数字化保护利用专项资金</t>
  </si>
  <si>
    <t>30227</t>
  </si>
  <si>
    <t>委托业务费</t>
  </si>
  <si>
    <t>31002</t>
  </si>
  <si>
    <t>办公设备购置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</si>
  <si>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</si>
  <si>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</si>
  <si>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</si>
  <si>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</si>
  <si>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</si>
  <si>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</si>
  <si>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</si>
  <si>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</si>
  <si>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</si>
  <si>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</si>
  <si>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</si>
  <si>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</si>
  <si>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</si>
  <si>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，根据中宣发（2008）2号《关于全国博物馆纪念馆免费开放的通知》博物馆纪念馆免费开放的工作要求：保障文物藏品保护、安全与文物展览厅免费展览，保障电源线路不产生火灾，消防、技防自动报警系统24小时不间见断运行；每天免费开放照明时间为上午9点至下午17点，不低于8小时以上，一年不低于300天照常免费开放，开放时间长用电耗率较大，自然老化损坏，易造成火灾事故，一旦烧毁文物藏品会造成极大的损失，因此，按照上级各类文件精神要求，更换灯光照明，更换设施设备，实时监控，提前发现火灾隐患，及时处理和解决，为提升博物馆免费开放文化窗口的消防安全提供安全保障，并减少和遏制事故发生。按开放运行与安全保障指标，环境达到标识清晰，环境优美，通道畅通，陈列展览灯光展具维护到位。</t>
  </si>
  <si>
    <t>产出指标</t>
  </si>
  <si>
    <t>数量指标</t>
  </si>
  <si>
    <t>场馆开放面积</t>
  </si>
  <si>
    <t>&gt;=</t>
  </si>
  <si>
    <t>10000</t>
  </si>
  <si>
    <t>平方米</t>
  </si>
  <si>
    <t>定量指标</t>
  </si>
  <si>
    <t>反映大型场馆开放的展厅（场地）面积。</t>
  </si>
  <si>
    <t>质量指标</t>
  </si>
  <si>
    <t>维护覆盖率</t>
  </si>
  <si>
    <t>=</t>
  </si>
  <si>
    <t>100</t>
  </si>
  <si>
    <t>%</t>
  </si>
  <si>
    <t>反映在计划范围内大型场馆展（藏）品、场馆（设施、设备）维护的覆盖情况。维护覆盖率=实际维护数/应维护数*100%</t>
  </si>
  <si>
    <t>时效指标</t>
  </si>
  <si>
    <t>免费开放天数</t>
  </si>
  <si>
    <t>300</t>
  </si>
  <si>
    <t>天</t>
  </si>
  <si>
    <t>反映大型场馆免费开放的天数情况。</t>
  </si>
  <si>
    <t>效益指标</t>
  </si>
  <si>
    <t>社会效益</t>
  </si>
  <si>
    <t>场馆接待人次</t>
  </si>
  <si>
    <t>万人次</t>
  </si>
  <si>
    <t>反映大型场馆接待的人数情况。</t>
  </si>
  <si>
    <t>满意度指标</t>
  </si>
  <si>
    <t>服务对象满意度</t>
  </si>
  <si>
    <t>接待对象的满意度</t>
  </si>
  <si>
    <t>90</t>
  </si>
  <si>
    <t>反映场馆接待对象的满意程度。</t>
  </si>
  <si>
    <t>预算06表</t>
  </si>
  <si>
    <t>2025年部门政府性基金预算支出预算表</t>
  </si>
  <si>
    <t>单位:元</t>
  </si>
  <si>
    <t>政府性基金预算支出</t>
  </si>
  <si>
    <t>2025年无政府性基金预算，此表为空。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</si>
  <si>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</si>
  <si>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</si>
  <si>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</si>
  <si>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</si>
  <si>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</si>
  <si>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</si>
  <si>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</si>
  <si>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</si>
  <si>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</si>
  <si>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</si>
  <si>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</si>
  <si>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</si>
  <si>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2025年无政府采购预算，此表为空。</t>
  </si>
  <si>
    <t>预算08表</t>
  </si>
  <si>
    <t>2025年部门政府购买服务预算表</t>
  </si>
  <si>
    <t>政府购买服务项目</t>
  </si>
  <si>
    <t>政府购买服务目录</t>
  </si>
  <si>
    <t>2025年无政府购买服务预算，此表为空。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</si>
  <si>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</si>
  <si>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</si>
  <si>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</si>
  <si>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</si>
  <si>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</si>
  <si>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</si>
  <si>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</si>
  <si>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</si>
  <si>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</si>
  <si>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</si>
  <si>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</si>
  <si>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</si>
  <si>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</si>
  <si>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</si>
  <si>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</si>
  <si>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2025年无对下转移支付预算，此表为空。</t>
  </si>
  <si>
    <t>预算09-2表</t>
  </si>
  <si>
    <t>2025年市对下转移支付绩效目标表</t>
  </si>
  <si>
    <t>2025年无对下转移支付绩效目标，此表为空。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</si>
  <si>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</si>
  <si>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</si>
  <si>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</si>
  <si>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</si>
  <si>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</si>
  <si>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</si>
  <si>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</si>
  <si>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</si>
  <si>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</si>
  <si>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2025年无新增资产配置，此表为空。</t>
  </si>
  <si>
    <t>预算11表</t>
  </si>
  <si>
    <t>2025年上级补助项目支出预算表</t>
  </si>
  <si>
    <t>上级补助</t>
  </si>
  <si>
    <t>注：2025年无上级补助项目支出预算，此表为空。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</si>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</sst>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2"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9"/>
      <name val="SimSun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2" borderId="1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9" applyNumberFormat="0" applyAlignment="0" applyProtection="0">
      <alignment vertical="center"/>
    </xf>
    <xf numFmtId="0" fontId="32" fillId="4" borderId="20" applyNumberFormat="0" applyAlignment="0" applyProtection="0">
      <alignment vertical="center"/>
    </xf>
    <xf numFmtId="0" fontId="33" fillId="4" borderId="19" applyNumberFormat="0" applyAlignment="0" applyProtection="0">
      <alignment vertical="center"/>
    </xf>
    <xf numFmtId="0" fontId="34" fillId="5" borderId="21" applyNumberFormat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176" fontId="13" fillId="0" borderId="7">
      <alignment horizontal="right" vertical="center"/>
    </xf>
    <xf numFmtId="177" fontId="13" fillId="0" borderId="7">
      <alignment horizontal="right" vertical="center"/>
    </xf>
    <xf numFmtId="10" fontId="13" fillId="0" borderId="7">
      <alignment horizontal="right" vertical="center"/>
    </xf>
    <xf numFmtId="178" fontId="13" fillId="0" borderId="7">
      <alignment horizontal="right" vertical="center"/>
    </xf>
    <xf numFmtId="49" fontId="13" fillId="0" borderId="7">
      <alignment horizontal="left" vertical="center" wrapText="1"/>
    </xf>
    <xf numFmtId="178" fontId="13" fillId="0" borderId="7">
      <alignment horizontal="right" vertical="center"/>
    </xf>
    <xf numFmtId="179" fontId="13" fillId="0" borderId="7">
      <alignment horizontal="right" vertical="center"/>
    </xf>
    <xf numFmtId="180" fontId="13" fillId="0" borderId="7">
      <alignment horizontal="right" vertical="center"/>
    </xf>
  </cellStyleXfs>
  <cellXfs count="204">
    <xf numFmtId="0" fontId="0" fillId="0" borderId="0" xfId="0" applyFont="1">
      <alignment vertical="top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6" fillId="0" borderId="0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49" fontId="7" fillId="0" borderId="7" xfId="53" applyNumberFormat="1" applyFont="1" applyBorder="1">
      <alignment horizontal="left" vertical="center" wrapText="1"/>
    </xf>
    <xf numFmtId="178" fontId="8" fillId="0" borderId="7" xfId="0" applyNumberFormat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78" fontId="8" fillId="0" borderId="7" xfId="0" applyNumberFormat="1" applyFont="1" applyBorder="1" applyAlignment="1">
      <alignment horizontal="right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49" fontId="13" fillId="0" borderId="0" xfId="53" applyNumberFormat="1" applyFont="1" applyBorder="1" applyAlignment="1">
      <alignment horizontal="right" vertical="center" wrapText="1"/>
    </xf>
    <xf numFmtId="49" fontId="14" fillId="0" borderId="0" xfId="53" applyNumberFormat="1" applyFont="1" applyBorder="1" applyAlignment="1">
      <alignment horizontal="center" vertical="center" wrapText="1"/>
    </xf>
    <xf numFmtId="49" fontId="13" fillId="0" borderId="0" xfId="53" applyNumberFormat="1" applyFont="1" applyBorder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180" fontId="13" fillId="0" borderId="7" xfId="0" applyNumberFormat="1" applyFont="1" applyBorder="1" applyAlignment="1">
      <alignment horizontal="right" vertical="center" wrapText="1"/>
    </xf>
    <xf numFmtId="178" fontId="13" fillId="0" borderId="7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 wrapText="1"/>
    </xf>
    <xf numFmtId="49" fontId="8" fillId="0" borderId="7" xfId="53" applyNumberFormat="1" applyFont="1" applyBorder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horizontal="right" vertical="center" wrapText="1"/>
    </xf>
    <xf numFmtId="0" fontId="20" fillId="0" borderId="0" xfId="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right" vertical="center"/>
      <protection locked="0"/>
    </xf>
    <xf numFmtId="0" fontId="20" fillId="0" borderId="0" xfId="0" applyFont="1" applyBorder="1" applyAlignment="1">
      <alignment horizontal="right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>
      <alignment horizontal="right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180" fontId="8" fillId="0" borderId="7" xfId="56" applyNumberFormat="1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right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1" fillId="0" borderId="0" xfId="0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/>
    </xf>
    <xf numFmtId="178" fontId="8" fillId="0" borderId="7" xfId="54" applyNumberFormat="1" applyFont="1" applyBorder="1">
      <alignment horizontal="right" vertical="center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49" fontId="11" fillId="0" borderId="0" xfId="0" applyNumberFormat="1" applyFont="1" applyBorder="1" applyAlignment="1"/>
    <xf numFmtId="0" fontId="8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178" fontId="8" fillId="0" borderId="7" xfId="0" applyNumberFormat="1" applyFont="1" applyBorder="1" applyAlignment="1">
      <alignment horizontal="right" vertical="center" shrinkToFit="1"/>
    </xf>
    <xf numFmtId="0" fontId="11" fillId="0" borderId="0" xfId="0" applyFont="1" applyBorder="1">
      <alignment vertical="top"/>
    </xf>
    <xf numFmtId="49" fontId="12" fillId="0" borderId="0" xfId="53" applyNumberFormat="1" applyFont="1" applyBorder="1" applyAlignment="1">
      <alignment horizontal="center" vertical="center" wrapText="1"/>
    </xf>
    <xf numFmtId="49" fontId="13" fillId="0" borderId="11" xfId="53" applyNumberFormat="1" applyFont="1" applyBorder="1" applyAlignment="1">
      <alignment horizontal="left" vertical="center" wrapText="1"/>
    </xf>
    <xf numFmtId="49" fontId="13" fillId="0" borderId="6" xfId="53" applyNumberFormat="1" applyFont="1" applyBorder="1" applyAlignment="1">
      <alignment horizontal="left" vertical="center" wrapText="1"/>
    </xf>
    <xf numFmtId="49" fontId="15" fillId="0" borderId="7" xfId="53" applyNumberFormat="1" applyFont="1" applyBorder="1" applyAlignment="1">
      <alignment horizontal="center" vertical="center" wrapText="1"/>
    </xf>
    <xf numFmtId="49" fontId="13" fillId="0" borderId="1" xfId="53" applyNumberFormat="1" applyFont="1" applyBorder="1" applyAlignment="1">
      <alignment horizontal="center" vertical="center" wrapText="1"/>
    </xf>
    <xf numFmtId="49" fontId="13" fillId="0" borderId="7" xfId="53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 shrinkToFit="1"/>
    </xf>
    <xf numFmtId="0" fontId="0" fillId="0" borderId="0" xfId="0" applyFont="1" applyAlignment="1">
      <alignment vertical="top" wrapText="1" shrinkToFit="1"/>
    </xf>
    <xf numFmtId="49" fontId="13" fillId="0" borderId="7" xfId="53" applyNumberFormat="1" applyFont="1" applyBorder="1" applyAlignment="1">
      <alignment horizontal="left" vertical="center" wrapText="1" shrinkToFit="1"/>
    </xf>
    <xf numFmtId="178" fontId="13" fillId="0" borderId="7" xfId="53" applyNumberFormat="1" applyFont="1" applyBorder="1" applyAlignment="1">
      <alignment horizontal="right" vertical="center" shrinkToFit="1"/>
    </xf>
    <xf numFmtId="49" fontId="13" fillId="0" borderId="4" xfId="53" applyNumberFormat="1" applyFont="1" applyBorder="1" applyAlignment="1">
      <alignment horizontal="left" vertical="center" wrapText="1" shrinkToFit="1"/>
    </xf>
    <xf numFmtId="49" fontId="13" fillId="0" borderId="6" xfId="53" applyNumberFormat="1" applyFont="1" applyBorder="1" applyAlignment="1">
      <alignment vertical="center" wrapText="1" shrinkToFit="1"/>
    </xf>
    <xf numFmtId="49" fontId="13" fillId="0" borderId="7" xfId="53" applyNumberFormat="1" applyFont="1" applyBorder="1" applyAlignment="1">
      <alignment vertical="center" wrapText="1" shrinkToFit="1"/>
    </xf>
    <xf numFmtId="49" fontId="13" fillId="0" borderId="7" xfId="53" applyNumberFormat="1" applyFont="1" applyBorder="1" applyAlignment="1">
      <alignment horizontal="left" vertical="center" wrapText="1"/>
    </xf>
    <xf numFmtId="49" fontId="13" fillId="0" borderId="7" xfId="53" applyNumberFormat="1" applyFont="1" applyBorder="1" applyAlignment="1">
      <alignment horizontal="center" vertical="center" wrapText="1" shrinkToFit="1"/>
    </xf>
    <xf numFmtId="178" fontId="13" fillId="0" borderId="7" xfId="0" applyNumberFormat="1" applyFont="1" applyBorder="1" applyAlignment="1">
      <alignment horizontal="right" vertical="center" shrinkToFit="1"/>
    </xf>
    <xf numFmtId="49" fontId="13" fillId="0" borderId="7" xfId="53" applyNumberFormat="1" applyFont="1" applyBorder="1" applyAlignment="1">
      <alignment horizontal="left" vertical="center" shrinkToFit="1"/>
    </xf>
    <xf numFmtId="49" fontId="13" fillId="0" borderId="12" xfId="53" applyNumberFormat="1" applyFont="1" applyBorder="1" applyAlignment="1">
      <alignment horizontal="left" vertical="center" wrapText="1"/>
    </xf>
    <xf numFmtId="49" fontId="13" fillId="0" borderId="11" xfId="53" applyNumberFormat="1" applyFont="1" applyBorder="1" applyAlignment="1">
      <alignment horizontal="right" vertical="center" wrapText="1"/>
    </xf>
    <xf numFmtId="49" fontId="13" fillId="0" borderId="12" xfId="53" applyNumberFormat="1" applyFont="1" applyBorder="1" applyAlignment="1">
      <alignment horizontal="right" vertical="center" wrapText="1"/>
    </xf>
    <xf numFmtId="49" fontId="13" fillId="0" borderId="11" xfId="53" applyNumberFormat="1" applyFont="1" applyBorder="1">
      <alignment horizontal="left" vertical="center" wrapText="1"/>
    </xf>
    <xf numFmtId="49" fontId="13" fillId="0" borderId="6" xfId="53" applyNumberFormat="1" applyFont="1" applyBorder="1">
      <alignment horizontal="left" vertical="center" wrapText="1"/>
    </xf>
    <xf numFmtId="49" fontId="13" fillId="0" borderId="12" xfId="53" applyNumberFormat="1" applyFont="1" applyBorder="1">
      <alignment horizontal="left" vertical="center" wrapText="1"/>
    </xf>
    <xf numFmtId="49" fontId="13" fillId="0" borderId="13" xfId="53" applyNumberFormat="1" applyFont="1" applyBorder="1" applyAlignment="1">
      <alignment horizontal="right" vertical="center" wrapText="1"/>
    </xf>
    <xf numFmtId="180" fontId="13" fillId="0" borderId="7" xfId="56" applyNumberFormat="1" applyFont="1" applyBorder="1" applyAlignment="1">
      <alignment horizontal="center" vertical="center" wrapText="1"/>
    </xf>
    <xf numFmtId="178" fontId="13" fillId="0" borderId="7" xfId="53" applyNumberFormat="1" applyFont="1" applyBorder="1" applyAlignment="1">
      <alignment horizontal="right" vertical="center" wrapText="1"/>
    </xf>
    <xf numFmtId="49" fontId="21" fillId="0" borderId="0" xfId="53" applyNumberFormat="1" applyFont="1" applyBorder="1" applyAlignment="1">
      <alignment horizontal="right" vertical="center" wrapText="1"/>
    </xf>
    <xf numFmtId="49" fontId="14" fillId="0" borderId="10" xfId="53" applyNumberFormat="1" applyFont="1" applyBorder="1" applyAlignment="1">
      <alignment horizontal="center" vertical="center" wrapText="1"/>
    </xf>
    <xf numFmtId="49" fontId="14" fillId="0" borderId="5" xfId="53" applyNumberFormat="1" applyFont="1" applyBorder="1" applyAlignment="1">
      <alignment horizontal="center" vertical="center" wrapText="1"/>
    </xf>
    <xf numFmtId="49" fontId="14" fillId="0" borderId="15" xfId="53" applyNumberFormat="1" applyFont="1" applyBorder="1" applyAlignment="1">
      <alignment horizontal="center" vertical="center" wrapText="1"/>
    </xf>
    <xf numFmtId="49" fontId="13" fillId="0" borderId="7" xfId="53" applyNumberFormat="1" applyFont="1" applyBorder="1">
      <alignment horizontal="left" vertical="center" wrapText="1"/>
    </xf>
    <xf numFmtId="49" fontId="13" fillId="0" borderId="7" xfId="53" applyNumberFormat="1" applyFont="1" applyBorder="1" applyAlignment="1">
      <alignment horizontal="left" vertical="center" wrapText="1" indent="2"/>
    </xf>
    <xf numFmtId="49" fontId="13" fillId="0" borderId="7" xfId="53" applyNumberFormat="1" applyFont="1" applyBorder="1" applyAlignment="1">
      <alignment horizontal="left" vertical="center" wrapText="1" indent="4"/>
    </xf>
    <xf numFmtId="49" fontId="13" fillId="0" borderId="10" xfId="53" applyNumberFormat="1" applyFont="1" applyBorder="1" applyAlignment="1">
      <alignment horizontal="right" vertical="center" wrapText="1"/>
    </xf>
    <xf numFmtId="49" fontId="22" fillId="0" borderId="5" xfId="0" applyNumberFormat="1" applyFont="1" applyBorder="1" applyAlignment="1">
      <alignment horizontal="right" vertical="center" wrapText="1"/>
    </xf>
    <xf numFmtId="49" fontId="22" fillId="0" borderId="15" xfId="0" applyNumberFormat="1" applyFont="1" applyBorder="1" applyAlignment="1">
      <alignment horizontal="right" vertical="center" wrapText="1"/>
    </xf>
    <xf numFmtId="49" fontId="14" fillId="0" borderId="10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22" fillId="0" borderId="7" xfId="53" applyNumberFormat="1" applyFont="1" applyBorder="1">
      <alignment horizontal="left" vertical="center" wrapText="1"/>
    </xf>
    <xf numFmtId="178" fontId="13" fillId="0" borderId="7" xfId="0" applyNumberFormat="1" applyFont="1" applyBorder="1" applyAlignment="1">
      <alignment horizontal="right" vertical="center"/>
    </xf>
    <xf numFmtId="178" fontId="22" fillId="0" borderId="7" xfId="0" applyNumberFormat="1" applyFont="1" applyBorder="1" applyAlignment="1">
      <alignment horizontal="left" vertical="center"/>
    </xf>
    <xf numFmtId="178" fontId="13" fillId="0" borderId="7" xfId="54" applyNumberFormat="1" applyFont="1" applyBorder="1">
      <alignment horizontal="right" vertical="center"/>
    </xf>
    <xf numFmtId="178" fontId="13" fillId="0" borderId="7" xfId="0" applyNumberFormat="1" applyFont="1" applyBorder="1" applyAlignment="1">
      <alignment horizontal="left" vertical="center"/>
    </xf>
    <xf numFmtId="49" fontId="22" fillId="0" borderId="7" xfId="0" applyNumberFormat="1" applyFont="1" applyBorder="1" applyAlignment="1">
      <alignment horizontal="center" vertical="center" wrapText="1"/>
    </xf>
    <xf numFmtId="49" fontId="21" fillId="0" borderId="10" xfId="53" applyNumberFormat="1" applyFont="1" applyBorder="1" applyAlignment="1">
      <alignment horizontal="right" vertical="center" wrapText="1"/>
    </xf>
    <xf numFmtId="49" fontId="21" fillId="0" borderId="5" xfId="53" applyNumberFormat="1" applyFont="1" applyBorder="1" applyAlignment="1">
      <alignment horizontal="right" vertical="center" wrapText="1"/>
    </xf>
    <xf numFmtId="49" fontId="13" fillId="0" borderId="10" xfId="53" applyNumberFormat="1" applyFont="1" applyBorder="1" applyAlignment="1">
      <alignment horizontal="left" vertical="center" wrapText="1"/>
    </xf>
    <xf numFmtId="49" fontId="13" fillId="0" borderId="5" xfId="53" applyNumberFormat="1" applyFont="1" applyBorder="1" applyAlignment="1">
      <alignment horizontal="left" vertical="center" wrapText="1"/>
    </xf>
    <xf numFmtId="49" fontId="13" fillId="0" borderId="7" xfId="53" applyNumberFormat="1" applyFont="1" applyBorder="1" applyAlignment="1">
      <alignment vertical="center" shrinkToFit="1"/>
    </xf>
    <xf numFmtId="49" fontId="13" fillId="0" borderId="7" xfId="53" applyNumberFormat="1" applyFont="1" applyBorder="1" applyAlignment="1">
      <alignment horizontal="center" vertical="center" shrinkToFit="1"/>
    </xf>
    <xf numFmtId="49" fontId="21" fillId="0" borderId="15" xfId="53" applyNumberFormat="1" applyFont="1" applyBorder="1" applyAlignment="1">
      <alignment horizontal="right" vertical="center" wrapText="1"/>
    </xf>
    <xf numFmtId="49" fontId="13" fillId="0" borderId="15" xfId="53" applyNumberFormat="1" applyFont="1" applyBorder="1" applyAlignment="1">
      <alignment horizontal="left" vertical="center" wrapText="1"/>
    </xf>
    <xf numFmtId="49" fontId="13" fillId="0" borderId="15" xfId="53" applyNumberFormat="1" applyFont="1" applyBorder="1" applyAlignment="1">
      <alignment horizontal="right" vertical="center" wrapText="1"/>
    </xf>
    <xf numFmtId="49" fontId="22" fillId="0" borderId="0" xfId="0" applyNumberFormat="1" applyFont="1" applyBorder="1" applyAlignment="1">
      <alignment horizontal="righ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pane ySplit="1" topLeftCell="A2" activePane="bottomLeft" state="frozen"/>
      <selection/>
      <selection pane="bottomLeft" activeCell="D1" sqref="D$1:D$1048576"/>
    </sheetView>
  </sheetViews>
  <sheetFormatPr defaultColWidth="8.85454545454546" defaultRowHeight="15" customHeight="1" outlineLevelCol="3"/>
  <cols>
    <col min="1" max="4" width="30.7818181818182" customWidth="1"/>
  </cols>
  <sheetData>
    <row r="1" customHeight="1" spans="1:4">
      <c r="A1" s="55"/>
      <c r="B1" s="55"/>
      <c r="C1" s="55"/>
      <c r="D1" s="55"/>
    </row>
    <row r="2" ht="18.75" customHeight="1" spans="1:4">
      <c r="A2" s="56" t="s">
        <v>0</v>
      </c>
      <c r="B2" s="203"/>
      <c r="C2" s="203"/>
      <c r="D2" s="203"/>
    </row>
    <row r="3" ht="28.5" customHeight="1" spans="1:4">
      <c r="A3" s="185" t="s">
        <v>1</v>
      </c>
      <c r="B3" s="186"/>
      <c r="C3" s="186"/>
      <c r="D3" s="187"/>
    </row>
    <row r="4" ht="18.75" customHeight="1" spans="1:4">
      <c r="A4" s="169" t="str">
        <f>"单位名称："&amp;"玉溪市博物馆"</f>
        <v>单位名称：玉溪市博物馆</v>
      </c>
      <c r="B4" s="170"/>
      <c r="C4" s="171"/>
      <c r="D4" s="172" t="s">
        <v>2</v>
      </c>
    </row>
    <row r="5" ht="18.75" customHeight="1" spans="1:4">
      <c r="A5" s="152" t="s">
        <v>3</v>
      </c>
      <c r="B5" s="152"/>
      <c r="C5" s="152" t="s">
        <v>4</v>
      </c>
      <c r="D5" s="152"/>
    </row>
    <row r="6" ht="18.75" customHeight="1" spans="1:4">
      <c r="A6" s="152" t="s">
        <v>5</v>
      </c>
      <c r="B6" s="152" t="s">
        <v>6</v>
      </c>
      <c r="C6" s="152" t="s">
        <v>7</v>
      </c>
      <c r="D6" s="152" t="s">
        <v>6</v>
      </c>
    </row>
    <row r="7" ht="18.75" customHeight="1" spans="1:4">
      <c r="A7" s="179" t="s">
        <v>8</v>
      </c>
      <c r="B7" s="191">
        <v>6763061.25</v>
      </c>
      <c r="C7" s="192" t="str">
        <f>"一"&amp;"、"&amp;"文化旅游体育与传媒支出"</f>
        <v>一、文化旅游体育与传媒支出</v>
      </c>
      <c r="D7" s="191">
        <v>8969747.53</v>
      </c>
    </row>
    <row r="8" ht="18.75" customHeight="1" spans="1:4">
      <c r="A8" s="179" t="s">
        <v>9</v>
      </c>
      <c r="B8" s="191"/>
      <c r="C8" s="192" t="str">
        <f>"二"&amp;"、"&amp;"社会保障和就业支出"</f>
        <v>二、社会保障和就业支出</v>
      </c>
      <c r="D8" s="191">
        <v>512592</v>
      </c>
    </row>
    <row r="9" ht="18.75" customHeight="1" spans="1:4">
      <c r="A9" s="179" t="s">
        <v>10</v>
      </c>
      <c r="B9" s="191"/>
      <c r="C9" s="192" t="str">
        <f>"三"&amp;"、"&amp;"卫生健康支出"</f>
        <v>三、卫生健康支出</v>
      </c>
      <c r="D9" s="191">
        <v>292230.27</v>
      </c>
    </row>
    <row r="10" ht="18.75" customHeight="1" spans="1:4">
      <c r="A10" s="179" t="s">
        <v>11</v>
      </c>
      <c r="B10" s="191"/>
      <c r="C10" s="192" t="str">
        <f>"四"&amp;"、"&amp;"住房保障支出"</f>
        <v>四、住房保障支出</v>
      </c>
      <c r="D10" s="191">
        <v>339888</v>
      </c>
    </row>
    <row r="11" ht="18.75" customHeight="1" spans="1:4">
      <c r="A11" s="179" t="s">
        <v>12</v>
      </c>
      <c r="B11" s="191"/>
      <c r="C11" s="179"/>
      <c r="D11" s="179"/>
    </row>
    <row r="12" ht="18.75" customHeight="1" spans="1:4">
      <c r="A12" s="179" t="s">
        <v>13</v>
      </c>
      <c r="B12" s="191"/>
      <c r="C12" s="179"/>
      <c r="D12" s="179"/>
    </row>
    <row r="13" ht="18.75" customHeight="1" spans="1:4">
      <c r="A13" s="179" t="s">
        <v>14</v>
      </c>
      <c r="B13" s="191"/>
      <c r="C13" s="179"/>
      <c r="D13" s="179"/>
    </row>
    <row r="14" ht="18.75" customHeight="1" spans="1:4">
      <c r="A14" s="179" t="s">
        <v>15</v>
      </c>
      <c r="B14" s="191"/>
      <c r="C14" s="179"/>
      <c r="D14" s="179"/>
    </row>
    <row r="15" ht="18.75" customHeight="1" spans="1:4">
      <c r="A15" s="179" t="s">
        <v>16</v>
      </c>
      <c r="B15" s="191"/>
      <c r="C15" s="179"/>
      <c r="D15" s="179"/>
    </row>
    <row r="16" ht="18.75" customHeight="1" spans="1:4">
      <c r="A16" s="179" t="s">
        <v>17</v>
      </c>
      <c r="B16" s="191"/>
      <c r="C16" s="179"/>
      <c r="D16" s="179"/>
    </row>
    <row r="17" ht="18.75" customHeight="1" spans="1:4">
      <c r="A17" s="193" t="s">
        <v>18</v>
      </c>
      <c r="B17" s="191">
        <v>6763061.25</v>
      </c>
      <c r="C17" s="193" t="s">
        <v>19</v>
      </c>
      <c r="D17" s="191">
        <v>10114457.8</v>
      </c>
    </row>
    <row r="18" ht="18.75" customHeight="1" spans="1:4">
      <c r="A18" s="188" t="s">
        <v>20</v>
      </c>
      <c r="B18" s="179"/>
      <c r="C18" s="188" t="s">
        <v>21</v>
      </c>
      <c r="D18" s="179"/>
    </row>
    <row r="19" ht="18.75" customHeight="1" spans="1:4">
      <c r="A19" s="61" t="s">
        <v>22</v>
      </c>
      <c r="B19" s="191">
        <v>3351396.55</v>
      </c>
      <c r="C19" s="61" t="s">
        <v>22</v>
      </c>
      <c r="D19" s="191"/>
    </row>
    <row r="20" ht="18.75" customHeight="1" spans="1:4">
      <c r="A20" s="61" t="s">
        <v>23</v>
      </c>
      <c r="B20" s="191"/>
      <c r="C20" s="61" t="s">
        <v>23</v>
      </c>
      <c r="D20" s="191"/>
    </row>
    <row r="21" ht="18.75" customHeight="1" spans="1:4">
      <c r="A21" s="193" t="s">
        <v>24</v>
      </c>
      <c r="B21" s="191">
        <v>10114457.8</v>
      </c>
      <c r="C21" s="193" t="s">
        <v>25</v>
      </c>
      <c r="D21" s="191">
        <v>10114457.8</v>
      </c>
    </row>
  </sheetData>
  <mergeCells count="5">
    <mergeCell ref="A2:D2"/>
    <mergeCell ref="A3:D3"/>
    <mergeCell ref="A4:C4"/>
    <mergeCell ref="A5:B5"/>
    <mergeCell ref="C5:D5"/>
  </mergeCells>
  <pageMargins left="0.590277777777778" right="0.590277777777778" top="0.786805555555556" bottom="0.786805555555556" header="0.393055555555556" footer="0.393055555555556"/>
  <pageSetup paperSize="9" pageOrder="overThenDown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M12" sqref="M12"/>
    </sheetView>
  </sheetViews>
  <sheetFormatPr defaultColWidth="8.85454545454546" defaultRowHeight="15" customHeight="1"/>
  <cols>
    <col min="1" max="1" width="6.78181818181818" customWidth="1"/>
    <col min="2" max="2" width="10.7818181818182" customWidth="1"/>
    <col min="3" max="5" width="9.78181818181818" customWidth="1"/>
    <col min="6" max="8" width="5.78181818181818" customWidth="1"/>
    <col min="9" max="9" width="4.78181818181818" customWidth="1"/>
    <col min="10" max="14" width="5.78181818181818" customWidth="1"/>
    <col min="15" max="16" width="9.78181818181818" customWidth="1"/>
    <col min="17" max="19" width="5.78181818181818" customWidth="1"/>
  </cols>
  <sheetData>
    <row r="1" customHeight="1" spans="1:19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</row>
    <row r="2" customHeight="1" spans="1:19">
      <c r="A2" s="175" t="s">
        <v>26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ht="28.5" customHeight="1" spans="1:19">
      <c r="A3" s="176" t="s">
        <v>27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8"/>
    </row>
    <row r="4" ht="20.25" customHeight="1" spans="1:19">
      <c r="A4" s="196" t="str">
        <f>"单位名称："&amp;"玉溪市博物馆"</f>
        <v>单位名称：玉溪市博物馆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201"/>
      <c r="R4" s="182" t="s">
        <v>2</v>
      </c>
      <c r="S4" s="202"/>
    </row>
    <row r="5" ht="27" customHeight="1" spans="1:19">
      <c r="A5" s="152" t="s">
        <v>28</v>
      </c>
      <c r="B5" s="152" t="s">
        <v>29</v>
      </c>
      <c r="C5" s="152" t="s">
        <v>30</v>
      </c>
      <c r="D5" s="152" t="s">
        <v>31</v>
      </c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 t="s">
        <v>20</v>
      </c>
      <c r="P5" s="152"/>
      <c r="Q5" s="152"/>
      <c r="R5" s="152"/>
      <c r="S5" s="152"/>
    </row>
    <row r="6" ht="27" customHeight="1" spans="1:19">
      <c r="A6" s="152"/>
      <c r="B6" s="152"/>
      <c r="C6" s="152"/>
      <c r="D6" s="152" t="s">
        <v>32</v>
      </c>
      <c r="E6" s="152" t="s">
        <v>33</v>
      </c>
      <c r="F6" s="152" t="s">
        <v>34</v>
      </c>
      <c r="G6" s="152" t="s">
        <v>35</v>
      </c>
      <c r="H6" s="152" t="s">
        <v>36</v>
      </c>
      <c r="I6" s="152" t="s">
        <v>37</v>
      </c>
      <c r="J6" s="152"/>
      <c r="K6" s="152"/>
      <c r="L6" s="152"/>
      <c r="M6" s="152"/>
      <c r="N6" s="152"/>
      <c r="O6" s="152" t="s">
        <v>32</v>
      </c>
      <c r="P6" s="152" t="s">
        <v>33</v>
      </c>
      <c r="Q6" s="152" t="s">
        <v>34</v>
      </c>
      <c r="R6" s="152" t="s">
        <v>35</v>
      </c>
      <c r="S6" s="152" t="s">
        <v>38</v>
      </c>
    </row>
    <row r="7" ht="58" customHeight="1" spans="1:19">
      <c r="A7" s="152"/>
      <c r="B7" s="152"/>
      <c r="C7" s="152"/>
      <c r="D7" s="152"/>
      <c r="E7" s="152"/>
      <c r="F7" s="152"/>
      <c r="G7" s="152"/>
      <c r="H7" s="152"/>
      <c r="I7" s="152" t="s">
        <v>32</v>
      </c>
      <c r="J7" s="152" t="s">
        <v>39</v>
      </c>
      <c r="K7" s="152" t="s">
        <v>40</v>
      </c>
      <c r="L7" s="152" t="s">
        <v>41</v>
      </c>
      <c r="M7" s="152" t="s">
        <v>42</v>
      </c>
      <c r="N7" s="152" t="s">
        <v>43</v>
      </c>
      <c r="O7" s="152"/>
      <c r="P7" s="152"/>
      <c r="Q7" s="152"/>
      <c r="R7" s="152"/>
      <c r="S7" s="152"/>
    </row>
    <row r="8" ht="20.25" customHeight="1" spans="1:19">
      <c r="A8" s="173" t="s">
        <v>44</v>
      </c>
      <c r="B8" s="173" t="s">
        <v>45</v>
      </c>
      <c r="C8" s="173" t="s">
        <v>46</v>
      </c>
      <c r="D8" s="173" t="s">
        <v>47</v>
      </c>
      <c r="E8" s="173" t="s">
        <v>48</v>
      </c>
      <c r="F8" s="173" t="s">
        <v>49</v>
      </c>
      <c r="G8" s="173" t="s">
        <v>50</v>
      </c>
      <c r="H8" s="173" t="s">
        <v>51</v>
      </c>
      <c r="I8" s="173" t="s">
        <v>52</v>
      </c>
      <c r="J8" s="173" t="s">
        <v>53</v>
      </c>
      <c r="K8" s="173" t="s">
        <v>54</v>
      </c>
      <c r="L8" s="173" t="s">
        <v>55</v>
      </c>
      <c r="M8" s="173" t="s">
        <v>56</v>
      </c>
      <c r="N8" s="173" t="s">
        <v>57</v>
      </c>
      <c r="O8" s="173" t="s">
        <v>58</v>
      </c>
      <c r="P8" s="173" t="s">
        <v>59</v>
      </c>
      <c r="Q8" s="173" t="s">
        <v>60</v>
      </c>
      <c r="R8" s="173" t="s">
        <v>61</v>
      </c>
      <c r="S8" s="173" t="s">
        <v>62</v>
      </c>
    </row>
    <row r="9" ht="20.25" customHeight="1" spans="1:19">
      <c r="A9" s="165" t="s">
        <v>63</v>
      </c>
      <c r="B9" s="165" t="s">
        <v>64</v>
      </c>
      <c r="C9" s="158">
        <v>10114457.8</v>
      </c>
      <c r="D9" s="158">
        <v>6763061.25</v>
      </c>
      <c r="E9" s="164">
        <v>6763061.25</v>
      </c>
      <c r="F9" s="64"/>
      <c r="G9" s="64"/>
      <c r="H9" s="64"/>
      <c r="I9" s="64"/>
      <c r="J9" s="64"/>
      <c r="K9" s="64"/>
      <c r="L9" s="64"/>
      <c r="M9" s="64"/>
      <c r="N9" s="64"/>
      <c r="O9" s="158">
        <v>3351396.55</v>
      </c>
      <c r="P9" s="158">
        <v>3351396.55</v>
      </c>
      <c r="Q9" s="174"/>
      <c r="R9" s="174"/>
      <c r="S9" s="174"/>
    </row>
    <row r="10" ht="20.25" customHeight="1" spans="1:19">
      <c r="A10" s="154" t="s">
        <v>30</v>
      </c>
      <c r="B10" s="179"/>
      <c r="C10" s="158">
        <v>10114457.8</v>
      </c>
      <c r="D10" s="158">
        <v>6763061.25</v>
      </c>
      <c r="E10" s="158">
        <v>6763061.25</v>
      </c>
      <c r="F10" s="174"/>
      <c r="G10" s="174"/>
      <c r="H10" s="174"/>
      <c r="I10" s="174"/>
      <c r="J10" s="174"/>
      <c r="K10" s="174"/>
      <c r="L10" s="174"/>
      <c r="M10" s="174"/>
      <c r="N10" s="174"/>
      <c r="O10" s="158">
        <v>3351396.55</v>
      </c>
      <c r="P10" s="158">
        <v>3351396.55</v>
      </c>
      <c r="Q10" s="174"/>
      <c r="R10" s="174"/>
      <c r="S10" s="174"/>
    </row>
  </sheetData>
  <mergeCells count="21">
    <mergeCell ref="A2:S2"/>
    <mergeCell ref="A3:S3"/>
    <mergeCell ref="A4:Q4"/>
    <mergeCell ref="R4:S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590277777777778" right="0.590277777777778" top="0.786805555555556" bottom="0.786805555555556" header="0.393055555555556" footer="0.393055555555556"/>
  <pageSetup paperSize="9" pageOrder="overThenDown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pane ySplit="1" topLeftCell="A2" activePane="bottomLeft" state="frozen"/>
      <selection/>
      <selection pane="bottomLeft" activeCell="G13" sqref="G13"/>
    </sheetView>
  </sheetViews>
  <sheetFormatPr defaultColWidth="8.85454545454546" defaultRowHeight="15" customHeight="1"/>
  <cols>
    <col min="1" max="1" width="5.78181818181818" customWidth="1"/>
    <col min="2" max="2" width="31.7818181818182" customWidth="1"/>
    <col min="3" max="6" width="9.78181818181818" customWidth="1"/>
    <col min="7" max="7" width="5.78181818181818" customWidth="1"/>
    <col min="8" max="8" width="7.78181818181818" customWidth="1"/>
    <col min="9" max="9" width="5.78181818181818" customWidth="1"/>
    <col min="10" max="10" width="4.78181818181818" customWidth="1"/>
    <col min="11" max="11" width="5.78181818181818" customWidth="1"/>
    <col min="12" max="14" width="7.78181818181818" customWidth="1"/>
    <col min="15" max="15" width="5.78181818181818" customWidth="1"/>
  </cols>
  <sheetData>
    <row r="1" customHeight="1" spans="1:15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customHeight="1" spans="1:15">
      <c r="A2" s="194" t="s">
        <v>65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200"/>
    </row>
    <row r="3" ht="28.5" customHeight="1" spans="1:15">
      <c r="A3" s="176" t="s">
        <v>66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8"/>
    </row>
    <row r="4" ht="20.25" customHeight="1" spans="1:15">
      <c r="A4" s="196" t="str">
        <f>"单位名称："&amp;"玉溪市博物馆"</f>
        <v>单位名称：玉溪市博物馆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201"/>
      <c r="N4" s="182" t="s">
        <v>2</v>
      </c>
      <c r="O4" s="202"/>
    </row>
    <row r="5" ht="27" customHeight="1" spans="1:15">
      <c r="A5" s="152" t="s">
        <v>67</v>
      </c>
      <c r="B5" s="152" t="s">
        <v>68</v>
      </c>
      <c r="C5" s="152" t="s">
        <v>30</v>
      </c>
      <c r="D5" s="152" t="s">
        <v>33</v>
      </c>
      <c r="E5" s="152"/>
      <c r="F5" s="152"/>
      <c r="G5" s="152" t="s">
        <v>34</v>
      </c>
      <c r="H5" s="152" t="s">
        <v>35</v>
      </c>
      <c r="I5" s="152" t="s">
        <v>69</v>
      </c>
      <c r="J5" s="152" t="s">
        <v>70</v>
      </c>
      <c r="K5" s="152"/>
      <c r="L5" s="152"/>
      <c r="M5" s="152"/>
      <c r="N5" s="152"/>
      <c r="O5" s="152"/>
    </row>
    <row r="6" ht="27" customHeight="1" spans="1:15">
      <c r="A6" s="152"/>
      <c r="B6" s="152"/>
      <c r="C6" s="152"/>
      <c r="D6" s="152" t="s">
        <v>32</v>
      </c>
      <c r="E6" s="152" t="s">
        <v>71</v>
      </c>
      <c r="F6" s="152" t="s">
        <v>72</v>
      </c>
      <c r="G6" s="152"/>
      <c r="H6" s="152"/>
      <c r="I6" s="152"/>
      <c r="J6" s="152" t="s">
        <v>32</v>
      </c>
      <c r="K6" s="152" t="s">
        <v>73</v>
      </c>
      <c r="L6" s="152" t="s">
        <v>74</v>
      </c>
      <c r="M6" s="152" t="s">
        <v>75</v>
      </c>
      <c r="N6" s="152" t="s">
        <v>76</v>
      </c>
      <c r="O6" s="152" t="s">
        <v>77</v>
      </c>
    </row>
    <row r="7" ht="20.25" customHeight="1" spans="1:15">
      <c r="A7" s="173" t="s">
        <v>44</v>
      </c>
      <c r="B7" s="173" t="s">
        <v>45</v>
      </c>
      <c r="C7" s="173" t="s">
        <v>46</v>
      </c>
      <c r="D7" s="173" t="s">
        <v>47</v>
      </c>
      <c r="E7" s="173" t="s">
        <v>48</v>
      </c>
      <c r="F7" s="173" t="s">
        <v>49</v>
      </c>
      <c r="G7" s="173" t="s">
        <v>50</v>
      </c>
      <c r="H7" s="173" t="s">
        <v>51</v>
      </c>
      <c r="I7" s="173" t="s">
        <v>52</v>
      </c>
      <c r="J7" s="173" t="s">
        <v>53</v>
      </c>
      <c r="K7" s="173" t="s">
        <v>54</v>
      </c>
      <c r="L7" s="173" t="s">
        <v>55</v>
      </c>
      <c r="M7" s="173" t="s">
        <v>56</v>
      </c>
      <c r="N7" s="173" t="s">
        <v>57</v>
      </c>
      <c r="O7" s="173" t="s">
        <v>58</v>
      </c>
    </row>
    <row r="8" ht="20.25" customHeight="1" spans="1:15">
      <c r="A8" s="165" t="s">
        <v>78</v>
      </c>
      <c r="B8" s="198" t="str">
        <f>"        "&amp;"文化旅游体育与传媒支出"</f>
        <v>        文化旅游体育与传媒支出</v>
      </c>
      <c r="C8" s="164">
        <v>8969747.53</v>
      </c>
      <c r="D8" s="164">
        <v>8969747.53</v>
      </c>
      <c r="E8" s="164">
        <v>5518350.98</v>
      </c>
      <c r="F8" s="164">
        <v>3451396.55</v>
      </c>
      <c r="G8" s="64"/>
      <c r="H8" s="64"/>
      <c r="I8" s="64"/>
      <c r="J8" s="64"/>
      <c r="K8" s="64"/>
      <c r="L8" s="64"/>
      <c r="M8" s="64"/>
      <c r="N8" s="64"/>
      <c r="O8" s="64"/>
    </row>
    <row r="9" ht="20.25" customHeight="1" spans="1:15">
      <c r="A9" s="165" t="s">
        <v>79</v>
      </c>
      <c r="B9" s="198" t="str">
        <f>"        "&amp;"文物"</f>
        <v>        文物</v>
      </c>
      <c r="C9" s="164">
        <v>8969747.53</v>
      </c>
      <c r="D9" s="164">
        <v>8969747.53</v>
      </c>
      <c r="E9" s="164">
        <v>5518350.98</v>
      </c>
      <c r="F9" s="164">
        <v>3451396.55</v>
      </c>
      <c r="G9" s="64"/>
      <c r="H9" s="64"/>
      <c r="I9" s="64"/>
      <c r="J9" s="64"/>
      <c r="K9" s="64"/>
      <c r="L9" s="64"/>
      <c r="M9" s="64"/>
      <c r="N9" s="64"/>
      <c r="O9" s="64"/>
    </row>
    <row r="10" ht="20.25" customHeight="1" spans="1:15">
      <c r="A10" s="165" t="s">
        <v>80</v>
      </c>
      <c r="B10" s="198" t="str">
        <f>"        "&amp;"博物馆"</f>
        <v>        博物馆</v>
      </c>
      <c r="C10" s="164">
        <v>8969747.53</v>
      </c>
      <c r="D10" s="164">
        <v>8969747.53</v>
      </c>
      <c r="E10" s="164">
        <v>5518350.98</v>
      </c>
      <c r="F10" s="164">
        <v>3451396.55</v>
      </c>
      <c r="G10" s="64"/>
      <c r="H10" s="64"/>
      <c r="I10" s="64"/>
      <c r="J10" s="64"/>
      <c r="K10" s="64"/>
      <c r="L10" s="64"/>
      <c r="M10" s="64"/>
      <c r="N10" s="64"/>
      <c r="O10" s="64"/>
    </row>
    <row r="11" ht="20.25" customHeight="1" spans="1:15">
      <c r="A11" s="165" t="s">
        <v>81</v>
      </c>
      <c r="B11" s="198" t="str">
        <f>"        "&amp;"社会保障和就业支出"</f>
        <v>        社会保障和就业支出</v>
      </c>
      <c r="C11" s="164">
        <v>512592</v>
      </c>
      <c r="D11" s="164">
        <v>512592</v>
      </c>
      <c r="E11" s="164">
        <v>512592</v>
      </c>
      <c r="F11" s="164"/>
      <c r="G11" s="64"/>
      <c r="H11" s="64"/>
      <c r="I11" s="64"/>
      <c r="J11" s="64"/>
      <c r="K11" s="64"/>
      <c r="L11" s="64"/>
      <c r="M11" s="64"/>
      <c r="N11" s="64"/>
      <c r="O11" s="64"/>
    </row>
    <row r="12" ht="20.25" customHeight="1" spans="1:15">
      <c r="A12" s="165" t="s">
        <v>82</v>
      </c>
      <c r="B12" s="198" t="str">
        <f>"        "&amp;"行政事业单位养老支出"</f>
        <v>        行政事业单位养老支出</v>
      </c>
      <c r="C12" s="164">
        <v>512592</v>
      </c>
      <c r="D12" s="164">
        <v>512592</v>
      </c>
      <c r="E12" s="164">
        <v>512592</v>
      </c>
      <c r="F12" s="164"/>
      <c r="G12" s="64"/>
      <c r="H12" s="64"/>
      <c r="I12" s="64"/>
      <c r="J12" s="64"/>
      <c r="K12" s="64"/>
      <c r="L12" s="64"/>
      <c r="M12" s="64"/>
      <c r="N12" s="64"/>
      <c r="O12" s="64"/>
    </row>
    <row r="13" ht="20.25" customHeight="1" spans="1:15">
      <c r="A13" s="165" t="s">
        <v>83</v>
      </c>
      <c r="B13" s="198" t="str">
        <f>"        "&amp;"事业单位离退休"</f>
        <v>        事业单位离退休</v>
      </c>
      <c r="C13" s="164">
        <v>216000</v>
      </c>
      <c r="D13" s="164">
        <v>216000</v>
      </c>
      <c r="E13" s="164">
        <v>216000</v>
      </c>
      <c r="F13" s="164"/>
      <c r="G13" s="64"/>
      <c r="H13" s="64"/>
      <c r="I13" s="64"/>
      <c r="J13" s="64"/>
      <c r="K13" s="64"/>
      <c r="L13" s="64"/>
      <c r="M13" s="64"/>
      <c r="N13" s="64"/>
      <c r="O13" s="64"/>
    </row>
    <row r="14" ht="20.25" customHeight="1" spans="1:15">
      <c r="A14" s="165" t="s">
        <v>84</v>
      </c>
      <c r="B14" s="198" t="str">
        <f>"        "&amp;"机关事业单位基本养老保险缴费支出"</f>
        <v>        机关事业单位基本养老保险缴费支出</v>
      </c>
      <c r="C14" s="164">
        <v>296592</v>
      </c>
      <c r="D14" s="164">
        <v>296592</v>
      </c>
      <c r="E14" s="164">
        <v>296592</v>
      </c>
      <c r="F14" s="164"/>
      <c r="G14" s="64"/>
      <c r="H14" s="64"/>
      <c r="I14" s="64"/>
      <c r="J14" s="64"/>
      <c r="K14" s="64"/>
      <c r="L14" s="64"/>
      <c r="M14" s="64"/>
      <c r="N14" s="64"/>
      <c r="O14" s="64"/>
    </row>
    <row r="15" ht="20.25" customHeight="1" spans="1:15">
      <c r="A15" s="165" t="s">
        <v>85</v>
      </c>
      <c r="B15" s="198" t="str">
        <f>"        "&amp;"卫生健康支出"</f>
        <v>        卫生健康支出</v>
      </c>
      <c r="C15" s="164">
        <v>292230.27</v>
      </c>
      <c r="D15" s="164">
        <v>292230.27</v>
      </c>
      <c r="E15" s="164">
        <v>292230.27</v>
      </c>
      <c r="F15" s="164"/>
      <c r="G15" s="64"/>
      <c r="H15" s="64"/>
      <c r="I15" s="64"/>
      <c r="J15" s="64"/>
      <c r="K15" s="64"/>
      <c r="L15" s="64"/>
      <c r="M15" s="64"/>
      <c r="N15" s="64"/>
      <c r="O15" s="64"/>
    </row>
    <row r="16" ht="20.25" customHeight="1" spans="1:15">
      <c r="A16" s="165" t="s">
        <v>86</v>
      </c>
      <c r="B16" s="198" t="str">
        <f>"        "&amp;"行政事业单位医疗"</f>
        <v>        行政事业单位医疗</v>
      </c>
      <c r="C16" s="164">
        <v>292230.27</v>
      </c>
      <c r="D16" s="164">
        <v>292230.27</v>
      </c>
      <c r="E16" s="164">
        <v>292230.27</v>
      </c>
      <c r="F16" s="164"/>
      <c r="G16" s="64"/>
      <c r="H16" s="64"/>
      <c r="I16" s="64"/>
      <c r="J16" s="64"/>
      <c r="K16" s="64"/>
      <c r="L16" s="64"/>
      <c r="M16" s="64"/>
      <c r="N16" s="64"/>
      <c r="O16" s="64"/>
    </row>
    <row r="17" ht="20.25" customHeight="1" spans="1:15">
      <c r="A17" s="165" t="s">
        <v>87</v>
      </c>
      <c r="B17" s="198" t="str">
        <f>"        "&amp;"行政单位医疗"</f>
        <v>        行政单位医疗</v>
      </c>
      <c r="C17" s="164"/>
      <c r="D17" s="164"/>
      <c r="E17" s="164"/>
      <c r="F17" s="164"/>
      <c r="G17" s="64"/>
      <c r="H17" s="64"/>
      <c r="I17" s="64"/>
      <c r="J17" s="64"/>
      <c r="K17" s="64"/>
      <c r="L17" s="64"/>
      <c r="M17" s="64"/>
      <c r="N17" s="64"/>
      <c r="O17" s="64"/>
    </row>
    <row r="18" ht="20.25" customHeight="1" spans="1:15">
      <c r="A18" s="165" t="s">
        <v>88</v>
      </c>
      <c r="B18" s="198" t="str">
        <f>"        "&amp;"事业单位医疗"</f>
        <v>        事业单位医疗</v>
      </c>
      <c r="C18" s="164">
        <v>153857.1</v>
      </c>
      <c r="D18" s="164">
        <v>153857.1</v>
      </c>
      <c r="E18" s="164">
        <v>153857.1</v>
      </c>
      <c r="F18" s="164"/>
      <c r="G18" s="64"/>
      <c r="H18" s="64"/>
      <c r="I18" s="64"/>
      <c r="J18" s="64"/>
      <c r="K18" s="64"/>
      <c r="L18" s="64"/>
      <c r="M18" s="64"/>
      <c r="N18" s="64"/>
      <c r="O18" s="64"/>
    </row>
    <row r="19" ht="20.25" customHeight="1" spans="1:15">
      <c r="A19" s="165" t="s">
        <v>89</v>
      </c>
      <c r="B19" s="198" t="str">
        <f>"        "&amp;"公务员医疗补助"</f>
        <v>        公务员医疗补助</v>
      </c>
      <c r="C19" s="164">
        <v>121485</v>
      </c>
      <c r="D19" s="164">
        <v>121485</v>
      </c>
      <c r="E19" s="164">
        <v>121485</v>
      </c>
      <c r="F19" s="164"/>
      <c r="G19" s="64"/>
      <c r="H19" s="64"/>
      <c r="I19" s="64"/>
      <c r="J19" s="64"/>
      <c r="K19" s="64"/>
      <c r="L19" s="64"/>
      <c r="M19" s="64"/>
      <c r="N19" s="64"/>
      <c r="O19" s="64"/>
    </row>
    <row r="20" ht="20.25" customHeight="1" spans="1:15">
      <c r="A20" s="165" t="s">
        <v>90</v>
      </c>
      <c r="B20" s="198" t="str">
        <f>"        "&amp;"其他行政事业单位医疗支出"</f>
        <v>        其他行政事业单位医疗支出</v>
      </c>
      <c r="C20" s="164">
        <v>16888.17</v>
      </c>
      <c r="D20" s="164">
        <v>16888.17</v>
      </c>
      <c r="E20" s="164">
        <v>16888.17</v>
      </c>
      <c r="F20" s="164"/>
      <c r="G20" s="64"/>
      <c r="H20" s="64"/>
      <c r="I20" s="64"/>
      <c r="J20" s="64"/>
      <c r="K20" s="64"/>
      <c r="L20" s="64"/>
      <c r="M20" s="64"/>
      <c r="N20" s="64"/>
      <c r="O20" s="64"/>
    </row>
    <row r="21" ht="20.25" customHeight="1" spans="1:15">
      <c r="A21" s="165" t="s">
        <v>91</v>
      </c>
      <c r="B21" s="198" t="str">
        <f>"        "&amp;"住房保障支出"</f>
        <v>        住房保障支出</v>
      </c>
      <c r="C21" s="164">
        <v>339888</v>
      </c>
      <c r="D21" s="164">
        <v>339888</v>
      </c>
      <c r="E21" s="164">
        <v>339888</v>
      </c>
      <c r="F21" s="164"/>
      <c r="G21" s="64"/>
      <c r="H21" s="64"/>
      <c r="I21" s="64"/>
      <c r="J21" s="64"/>
      <c r="K21" s="64"/>
      <c r="L21" s="64"/>
      <c r="M21" s="64"/>
      <c r="N21" s="64"/>
      <c r="O21" s="64"/>
    </row>
    <row r="22" ht="20.25" customHeight="1" spans="1:15">
      <c r="A22" s="165" t="s">
        <v>92</v>
      </c>
      <c r="B22" s="198" t="str">
        <f>"        "&amp;"住房改革支出"</f>
        <v>        住房改革支出</v>
      </c>
      <c r="C22" s="164">
        <v>339888</v>
      </c>
      <c r="D22" s="164">
        <v>339888</v>
      </c>
      <c r="E22" s="164">
        <v>339888</v>
      </c>
      <c r="F22" s="164"/>
      <c r="G22" s="64"/>
      <c r="H22" s="64"/>
      <c r="I22" s="64"/>
      <c r="J22" s="64"/>
      <c r="K22" s="64"/>
      <c r="L22" s="64"/>
      <c r="M22" s="64"/>
      <c r="N22" s="64"/>
      <c r="O22" s="64"/>
    </row>
    <row r="23" ht="20.25" customHeight="1" spans="1:15">
      <c r="A23" s="165" t="s">
        <v>93</v>
      </c>
      <c r="B23" s="198" t="str">
        <f>"        "&amp;"住房公积金"</f>
        <v>        住房公积金</v>
      </c>
      <c r="C23" s="164">
        <v>315900</v>
      </c>
      <c r="D23" s="164">
        <v>315900</v>
      </c>
      <c r="E23" s="164">
        <v>315900</v>
      </c>
      <c r="F23" s="164"/>
      <c r="G23" s="64"/>
      <c r="H23" s="64"/>
      <c r="I23" s="64"/>
      <c r="J23" s="64"/>
      <c r="K23" s="64"/>
      <c r="L23" s="64"/>
      <c r="M23" s="64"/>
      <c r="N23" s="64"/>
      <c r="O23" s="64"/>
    </row>
    <row r="24" ht="20.25" customHeight="1" spans="1:15">
      <c r="A24" s="165" t="s">
        <v>94</v>
      </c>
      <c r="B24" s="198" t="str">
        <f>"        "&amp;"购房补贴"</f>
        <v>        购房补贴</v>
      </c>
      <c r="C24" s="164">
        <v>23988</v>
      </c>
      <c r="D24" s="164">
        <v>23988</v>
      </c>
      <c r="E24" s="164">
        <v>23988</v>
      </c>
      <c r="F24" s="164"/>
      <c r="G24" s="64"/>
      <c r="H24" s="64"/>
      <c r="I24" s="64"/>
      <c r="J24" s="64"/>
      <c r="K24" s="64"/>
      <c r="L24" s="64"/>
      <c r="M24" s="64"/>
      <c r="N24" s="64"/>
      <c r="O24" s="64"/>
    </row>
    <row r="25" ht="20.25" customHeight="1" spans="1:15">
      <c r="A25" s="199" t="s">
        <v>30</v>
      </c>
      <c r="B25" s="165"/>
      <c r="C25" s="158">
        <v>10114457.8</v>
      </c>
      <c r="D25" s="158">
        <v>10114457.8</v>
      </c>
      <c r="E25" s="158">
        <v>6663061.25</v>
      </c>
      <c r="F25" s="158">
        <v>3451396.55</v>
      </c>
      <c r="G25" s="174"/>
      <c r="H25" s="174"/>
      <c r="I25" s="174"/>
      <c r="J25" s="174"/>
      <c r="K25" s="174"/>
      <c r="L25" s="174"/>
      <c r="M25" s="174"/>
      <c r="N25" s="174"/>
      <c r="O25" s="174"/>
    </row>
  </sheetData>
  <mergeCells count="13">
    <mergeCell ref="A2:O2"/>
    <mergeCell ref="A3:O3"/>
    <mergeCell ref="A4:M4"/>
    <mergeCell ref="N4:O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ageMargins left="0.590277777777778" right="0.590277777777778" top="0.786805555555556" bottom="0.786805555555556" header="0.393055555555556" footer="0.393055555555556"/>
  <pageSetup paperSize="9" pageOrder="overThenDown" orientation="landscape" horizontalDpi="600"/>
  <headerFooter/>
  <ignoredErrors>
    <ignoredError sqref="A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pane ySplit="1" topLeftCell="A2" activePane="bottomLeft" state="frozen"/>
      <selection/>
      <selection pane="bottomLeft" activeCell="D4" sqref="D4"/>
    </sheetView>
  </sheetViews>
  <sheetFormatPr defaultColWidth="8.85454545454546" defaultRowHeight="15" customHeight="1" outlineLevelCol="3"/>
  <cols>
    <col min="1" max="2" width="28.5727272727273" customWidth="1"/>
    <col min="3" max="3" width="35.7" customWidth="1"/>
    <col min="4" max="4" width="28.5727272727273" customWidth="1"/>
  </cols>
  <sheetData>
    <row r="1" customHeight="1" spans="1:4">
      <c r="A1" s="55"/>
      <c r="B1" s="55"/>
      <c r="C1" s="55"/>
      <c r="D1" s="55"/>
    </row>
    <row r="2" ht="18.75" customHeight="1" spans="1:4">
      <c r="A2" s="182" t="s">
        <v>95</v>
      </c>
      <c r="B2" s="183"/>
      <c r="C2" s="183"/>
      <c r="D2" s="184"/>
    </row>
    <row r="3" ht="28.5" customHeight="1" spans="1:4">
      <c r="A3" s="185" t="s">
        <v>96</v>
      </c>
      <c r="B3" s="186"/>
      <c r="C3" s="186"/>
      <c r="D3" s="187"/>
    </row>
    <row r="4" ht="18.75" customHeight="1" spans="1:4">
      <c r="A4" s="169" t="str">
        <f>"单位名称："&amp;"玉溪市博物馆"</f>
        <v>单位名称：玉溪市博物馆</v>
      </c>
      <c r="B4" s="170"/>
      <c r="C4" s="171"/>
      <c r="D4" s="172" t="s">
        <v>2</v>
      </c>
    </row>
    <row r="5" ht="18.75" customHeight="1" spans="1:4">
      <c r="A5" s="59" t="s">
        <v>3</v>
      </c>
      <c r="B5" s="59"/>
      <c r="C5" s="59" t="s">
        <v>4</v>
      </c>
      <c r="D5" s="59"/>
    </row>
    <row r="6" ht="18.75" customHeight="1" spans="1:4">
      <c r="A6" s="59" t="s">
        <v>5</v>
      </c>
      <c r="B6" s="59" t="s">
        <v>6</v>
      </c>
      <c r="C6" s="59" t="s">
        <v>97</v>
      </c>
      <c r="D6" s="59" t="s">
        <v>6</v>
      </c>
    </row>
    <row r="7" ht="18.75" customHeight="1" spans="1:4">
      <c r="A7" s="188" t="s">
        <v>98</v>
      </c>
      <c r="B7" s="189"/>
      <c r="C7" s="190" t="s">
        <v>99</v>
      </c>
      <c r="D7" s="189"/>
    </row>
    <row r="8" ht="18.75" customHeight="1" spans="1:4">
      <c r="A8" s="179" t="s">
        <v>100</v>
      </c>
      <c r="B8" s="191">
        <v>6763061.25</v>
      </c>
      <c r="C8" s="192" t="str">
        <f>"（一）"&amp;"文化旅游体育与传媒支出"</f>
        <v>（一）文化旅游体育与传媒支出</v>
      </c>
      <c r="D8" s="191">
        <v>8969747.53</v>
      </c>
    </row>
    <row r="9" ht="18.75" customHeight="1" spans="1:4">
      <c r="A9" s="179" t="s">
        <v>101</v>
      </c>
      <c r="B9" s="191"/>
      <c r="C9" s="192" t="str">
        <f>"（二）"&amp;"社会保障和就业支出"</f>
        <v>（二）社会保障和就业支出</v>
      </c>
      <c r="D9" s="191">
        <v>512592</v>
      </c>
    </row>
    <row r="10" ht="18.75" customHeight="1" spans="1:4">
      <c r="A10" s="179" t="s">
        <v>102</v>
      </c>
      <c r="B10" s="191"/>
      <c r="C10" s="192" t="str">
        <f>"（三）"&amp;"卫生健康支出"</f>
        <v>（三）卫生健康支出</v>
      </c>
      <c r="D10" s="191">
        <v>292230.27</v>
      </c>
    </row>
    <row r="11" ht="18.75" customHeight="1" spans="1:4">
      <c r="A11" s="179" t="s">
        <v>103</v>
      </c>
      <c r="B11" s="191"/>
      <c r="C11" s="192" t="str">
        <f>"（四）"&amp;"住房保障支出"</f>
        <v>（四）住房保障支出</v>
      </c>
      <c r="D11" s="191">
        <v>339888</v>
      </c>
    </row>
    <row r="12" ht="18.75" customHeight="1" spans="1:4">
      <c r="A12" s="61" t="s">
        <v>100</v>
      </c>
      <c r="B12" s="191">
        <v>3351396.55</v>
      </c>
      <c r="C12" s="179"/>
      <c r="D12" s="179"/>
    </row>
    <row r="13" ht="18.75" customHeight="1" spans="1:4">
      <c r="A13" s="61" t="s">
        <v>101</v>
      </c>
      <c r="B13" s="191"/>
      <c r="C13" s="179"/>
      <c r="D13" s="179"/>
    </row>
    <row r="14" ht="18.75" customHeight="1" spans="1:4">
      <c r="A14" s="61" t="s">
        <v>102</v>
      </c>
      <c r="B14" s="191"/>
      <c r="C14" s="179"/>
      <c r="D14" s="179"/>
    </row>
    <row r="15" ht="18.75" customHeight="1" spans="1:4">
      <c r="A15" s="179"/>
      <c r="B15" s="179"/>
      <c r="C15" s="179" t="s">
        <v>104</v>
      </c>
      <c r="D15" s="179"/>
    </row>
    <row r="16" ht="18.75" customHeight="1" spans="1:4">
      <c r="A16" s="193" t="s">
        <v>24</v>
      </c>
      <c r="B16" s="191">
        <v>10114457.8</v>
      </c>
      <c r="C16" s="193" t="s">
        <v>25</v>
      </c>
      <c r="D16" s="191">
        <v>10114457.8</v>
      </c>
    </row>
  </sheetData>
  <mergeCells count="5">
    <mergeCell ref="A2:D2"/>
    <mergeCell ref="A3:D3"/>
    <mergeCell ref="A4:C4"/>
    <mergeCell ref="A5:B5"/>
    <mergeCell ref="C5:D5"/>
  </mergeCells>
  <pageMargins left="0.590277777777778" right="0.590277777777778" top="0.786805555555556" bottom="0.786805555555556" header="0.393055555555556" footer="0.393055555555556"/>
  <pageSetup paperSize="9" pageOrder="overThenDown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pane ySplit="1" topLeftCell="A2" activePane="bottomLeft" state="frozen"/>
      <selection/>
      <selection pane="bottomLeft" activeCell="A3" sqref="A3:G3"/>
    </sheetView>
  </sheetViews>
  <sheetFormatPr defaultColWidth="8.85454545454546" defaultRowHeight="15" customHeight="1" outlineLevelCol="6"/>
  <cols>
    <col min="1" max="1" width="16.2181818181818" customWidth="1"/>
    <col min="2" max="2" width="43.7818181818182" customWidth="1"/>
    <col min="3" max="7" width="15.1272727272727" customWidth="1"/>
  </cols>
  <sheetData>
    <row r="1" customHeight="1" spans="1:7">
      <c r="A1" s="149"/>
      <c r="B1" s="149"/>
      <c r="C1" s="149"/>
      <c r="D1" s="149"/>
      <c r="E1" s="149"/>
      <c r="F1" s="149"/>
      <c r="G1" s="149"/>
    </row>
    <row r="2" customHeight="1" spans="1:7">
      <c r="A2" s="175" t="s">
        <v>105</v>
      </c>
      <c r="B2" s="175"/>
      <c r="C2" s="175"/>
      <c r="D2" s="175"/>
      <c r="E2" s="175"/>
      <c r="F2" s="175"/>
      <c r="G2" s="175"/>
    </row>
    <row r="3" ht="28.5" customHeight="1" spans="1:7">
      <c r="A3" s="176" t="s">
        <v>106</v>
      </c>
      <c r="B3" s="177"/>
      <c r="C3" s="177"/>
      <c r="D3" s="177"/>
      <c r="E3" s="177"/>
      <c r="F3" s="177"/>
      <c r="G3" s="178"/>
    </row>
    <row r="4" ht="20.25" customHeight="1" spans="1:7">
      <c r="A4" s="169" t="str">
        <f>"单位名称："&amp;"玉溪市博物馆"</f>
        <v>单位名称：玉溪市博物馆</v>
      </c>
      <c r="B4" s="170"/>
      <c r="C4" s="170"/>
      <c r="D4" s="170"/>
      <c r="E4" s="170"/>
      <c r="F4" s="171"/>
      <c r="G4" s="56" t="s">
        <v>2</v>
      </c>
    </row>
    <row r="5" ht="27" customHeight="1" spans="1:7">
      <c r="A5" s="152" t="s">
        <v>107</v>
      </c>
      <c r="B5" s="152"/>
      <c r="C5" s="152" t="s">
        <v>30</v>
      </c>
      <c r="D5" s="152" t="s">
        <v>33</v>
      </c>
      <c r="E5" s="152"/>
      <c r="F5" s="152"/>
      <c r="G5" s="152" t="s">
        <v>72</v>
      </c>
    </row>
    <row r="6" ht="27" customHeight="1" spans="1:7">
      <c r="A6" s="152" t="s">
        <v>67</v>
      </c>
      <c r="B6" s="152" t="s">
        <v>68</v>
      </c>
      <c r="C6" s="152"/>
      <c r="D6" s="152" t="s">
        <v>32</v>
      </c>
      <c r="E6" s="152" t="s">
        <v>108</v>
      </c>
      <c r="F6" s="152" t="s">
        <v>109</v>
      </c>
      <c r="G6" s="152"/>
    </row>
    <row r="7" ht="20.25" customHeight="1" spans="1:7">
      <c r="A7" s="173" t="s">
        <v>44</v>
      </c>
      <c r="B7" s="173" t="s">
        <v>45</v>
      </c>
      <c r="C7" s="173" t="s">
        <v>46</v>
      </c>
      <c r="D7" s="173" t="s">
        <v>47</v>
      </c>
      <c r="E7" s="173" t="s">
        <v>48</v>
      </c>
      <c r="F7" s="173" t="s">
        <v>49</v>
      </c>
      <c r="G7" s="173">
        <v>7</v>
      </c>
    </row>
    <row r="8" ht="20.25" customHeight="1" spans="1:7">
      <c r="A8" s="179" t="s">
        <v>78</v>
      </c>
      <c r="B8" s="179" t="str">
        <f>"        "&amp;"文化旅游体育与传媒支出"</f>
        <v>        文化旅游体育与传媒支出</v>
      </c>
      <c r="C8" s="64">
        <v>8969747.53</v>
      </c>
      <c r="D8" s="174">
        <v>5518350.98</v>
      </c>
      <c r="E8" s="64">
        <v>2858106.34</v>
      </c>
      <c r="F8" s="64">
        <v>2660244.64</v>
      </c>
      <c r="G8" s="64">
        <v>3451396.55</v>
      </c>
    </row>
    <row r="9" ht="20.25" customHeight="1" spans="1:7">
      <c r="A9" s="180" t="s">
        <v>79</v>
      </c>
      <c r="B9" s="180" t="str">
        <f>"        "&amp;"文物"</f>
        <v>        文物</v>
      </c>
      <c r="C9" s="64">
        <v>8969747.53</v>
      </c>
      <c r="D9" s="174">
        <v>5518350.98</v>
      </c>
      <c r="E9" s="64">
        <v>2858106.34</v>
      </c>
      <c r="F9" s="64">
        <v>2660244.64</v>
      </c>
      <c r="G9" s="64">
        <v>3451396.55</v>
      </c>
    </row>
    <row r="10" ht="20.25" customHeight="1" spans="1:7">
      <c r="A10" s="181" t="s">
        <v>80</v>
      </c>
      <c r="B10" s="181" t="str">
        <f>"        "&amp;"博物馆"</f>
        <v>        博物馆</v>
      </c>
      <c r="C10" s="64">
        <v>8969747.53</v>
      </c>
      <c r="D10" s="174">
        <v>5518350.98</v>
      </c>
      <c r="E10" s="64">
        <v>2858106.34</v>
      </c>
      <c r="F10" s="64">
        <v>2660244.64</v>
      </c>
      <c r="G10" s="64">
        <v>3451396.55</v>
      </c>
    </row>
    <row r="11" ht="20.25" customHeight="1" spans="1:7">
      <c r="A11" s="179" t="s">
        <v>81</v>
      </c>
      <c r="B11" s="179" t="str">
        <f>"        "&amp;"社会保障和就业支出"</f>
        <v>        社会保障和就业支出</v>
      </c>
      <c r="C11" s="64">
        <v>512592</v>
      </c>
      <c r="D11" s="174">
        <v>512592</v>
      </c>
      <c r="E11" s="64">
        <v>507792</v>
      </c>
      <c r="F11" s="64">
        <v>4800</v>
      </c>
      <c r="G11" s="64"/>
    </row>
    <row r="12" ht="20.25" customHeight="1" spans="1:7">
      <c r="A12" s="180" t="s">
        <v>82</v>
      </c>
      <c r="B12" s="180" t="str">
        <f>"        "&amp;"行政事业单位养老支出"</f>
        <v>        行政事业单位养老支出</v>
      </c>
      <c r="C12" s="64">
        <v>512592</v>
      </c>
      <c r="D12" s="174">
        <v>512592</v>
      </c>
      <c r="E12" s="64">
        <v>507792</v>
      </c>
      <c r="F12" s="64">
        <v>4800</v>
      </c>
      <c r="G12" s="64"/>
    </row>
    <row r="13" ht="20.25" customHeight="1" spans="1:7">
      <c r="A13" s="181" t="s">
        <v>83</v>
      </c>
      <c r="B13" s="181" t="str">
        <f>"        "&amp;"事业单位离退休"</f>
        <v>        事业单位离退休</v>
      </c>
      <c r="C13" s="64">
        <v>216000</v>
      </c>
      <c r="D13" s="174">
        <v>216000</v>
      </c>
      <c r="E13" s="64">
        <v>211200</v>
      </c>
      <c r="F13" s="64">
        <v>4800</v>
      </c>
      <c r="G13" s="64"/>
    </row>
    <row r="14" ht="25" customHeight="1" spans="1:7">
      <c r="A14" s="181" t="s">
        <v>84</v>
      </c>
      <c r="B14" s="181" t="str">
        <f>"        "&amp;"机关事业单位基本养老保险缴费支出"</f>
        <v>        机关事业单位基本养老保险缴费支出</v>
      </c>
      <c r="C14" s="64">
        <v>296592</v>
      </c>
      <c r="D14" s="174">
        <v>296592</v>
      </c>
      <c r="E14" s="64">
        <v>296592</v>
      </c>
      <c r="F14" s="64"/>
      <c r="G14" s="64"/>
    </row>
    <row r="15" ht="20.25" customHeight="1" spans="1:7">
      <c r="A15" s="179" t="s">
        <v>85</v>
      </c>
      <c r="B15" s="179" t="str">
        <f>"        "&amp;"卫生健康支出"</f>
        <v>        卫生健康支出</v>
      </c>
      <c r="C15" s="64">
        <v>292230.27</v>
      </c>
      <c r="D15" s="174">
        <v>292230.27</v>
      </c>
      <c r="E15" s="64">
        <v>292230.27</v>
      </c>
      <c r="F15" s="64"/>
      <c r="G15" s="64"/>
    </row>
    <row r="16" ht="20.25" customHeight="1" spans="1:7">
      <c r="A16" s="180" t="s">
        <v>86</v>
      </c>
      <c r="B16" s="180" t="str">
        <f>"        "&amp;"行政事业单位医疗"</f>
        <v>        行政事业单位医疗</v>
      </c>
      <c r="C16" s="64">
        <v>292230.27</v>
      </c>
      <c r="D16" s="174">
        <v>292230.27</v>
      </c>
      <c r="E16" s="64">
        <v>292230.27</v>
      </c>
      <c r="F16" s="64"/>
      <c r="G16" s="64"/>
    </row>
    <row r="17" ht="20.25" customHeight="1" spans="1:7">
      <c r="A17" s="181" t="s">
        <v>88</v>
      </c>
      <c r="B17" s="181" t="str">
        <f>"        "&amp;"事业单位医疗"</f>
        <v>        事业单位医疗</v>
      </c>
      <c r="C17" s="64">
        <v>153857.1</v>
      </c>
      <c r="D17" s="174">
        <v>153857.1</v>
      </c>
      <c r="E17" s="64">
        <v>153857.1</v>
      </c>
      <c r="F17" s="64"/>
      <c r="G17" s="64"/>
    </row>
    <row r="18" ht="20.25" customHeight="1" spans="1:7">
      <c r="A18" s="181" t="s">
        <v>89</v>
      </c>
      <c r="B18" s="181" t="str">
        <f>"        "&amp;"公务员医疗补助"</f>
        <v>        公务员医疗补助</v>
      </c>
      <c r="C18" s="64">
        <v>121485</v>
      </c>
      <c r="D18" s="174">
        <v>121485</v>
      </c>
      <c r="E18" s="64">
        <v>121485</v>
      </c>
      <c r="F18" s="64"/>
      <c r="G18" s="64"/>
    </row>
    <row r="19" ht="20.25" customHeight="1" spans="1:7">
      <c r="A19" s="181" t="s">
        <v>90</v>
      </c>
      <c r="B19" s="181" t="str">
        <f>"        "&amp;"其他行政事业单位医疗支出"</f>
        <v>        其他行政事业单位医疗支出</v>
      </c>
      <c r="C19" s="64">
        <v>16888.17</v>
      </c>
      <c r="D19" s="174">
        <v>16888.17</v>
      </c>
      <c r="E19" s="64">
        <v>16888.17</v>
      </c>
      <c r="F19" s="64"/>
      <c r="G19" s="64"/>
    </row>
    <row r="20" ht="20.25" customHeight="1" spans="1:7">
      <c r="A20" s="179" t="s">
        <v>91</v>
      </c>
      <c r="B20" s="179" t="str">
        <f>"        "&amp;"住房保障支出"</f>
        <v>        住房保障支出</v>
      </c>
      <c r="C20" s="64">
        <v>339888</v>
      </c>
      <c r="D20" s="174">
        <v>339888</v>
      </c>
      <c r="E20" s="64">
        <v>339888</v>
      </c>
      <c r="F20" s="64"/>
      <c r="G20" s="64"/>
    </row>
    <row r="21" ht="20.25" customHeight="1" spans="1:7">
      <c r="A21" s="180" t="s">
        <v>92</v>
      </c>
      <c r="B21" s="180" t="str">
        <f>"        "&amp;"住房改革支出"</f>
        <v>        住房改革支出</v>
      </c>
      <c r="C21" s="64">
        <v>339888</v>
      </c>
      <c r="D21" s="174">
        <v>339888</v>
      </c>
      <c r="E21" s="64">
        <v>339888</v>
      </c>
      <c r="F21" s="64"/>
      <c r="G21" s="64"/>
    </row>
    <row r="22" ht="20.25" customHeight="1" spans="1:7">
      <c r="A22" s="181" t="s">
        <v>93</v>
      </c>
      <c r="B22" s="181" t="str">
        <f>"        "&amp;"住房公积金"</f>
        <v>        住房公积金</v>
      </c>
      <c r="C22" s="64">
        <v>315900</v>
      </c>
      <c r="D22" s="174">
        <v>315900</v>
      </c>
      <c r="E22" s="64">
        <v>315900</v>
      </c>
      <c r="F22" s="64"/>
      <c r="G22" s="64"/>
    </row>
    <row r="23" ht="20.25" customHeight="1" spans="1:7">
      <c r="A23" s="181" t="s">
        <v>94</v>
      </c>
      <c r="B23" s="181" t="str">
        <f>"        "&amp;"购房补贴"</f>
        <v>        购房补贴</v>
      </c>
      <c r="C23" s="64">
        <v>23988</v>
      </c>
      <c r="D23" s="174">
        <v>23988</v>
      </c>
      <c r="E23" s="64">
        <v>23988</v>
      </c>
      <c r="F23" s="64"/>
      <c r="G23" s="64"/>
    </row>
    <row r="24" ht="20.25" customHeight="1" spans="1:7">
      <c r="A24" s="154" t="s">
        <v>30</v>
      </c>
      <c r="B24" s="179"/>
      <c r="C24" s="174">
        <v>10114457.8</v>
      </c>
      <c r="D24" s="174">
        <v>6663061.25</v>
      </c>
      <c r="E24" s="174">
        <v>3998016.61</v>
      </c>
      <c r="F24" s="174">
        <v>2665044.64</v>
      </c>
      <c r="G24" s="174">
        <v>3451396.55</v>
      </c>
    </row>
  </sheetData>
  <mergeCells count="8">
    <mergeCell ref="A2:G2"/>
    <mergeCell ref="A3:G3"/>
    <mergeCell ref="A4:F4"/>
    <mergeCell ref="A5:B5"/>
    <mergeCell ref="D5:F5"/>
    <mergeCell ref="A24:B24"/>
    <mergeCell ref="C5:C6"/>
    <mergeCell ref="G5:G6"/>
  </mergeCells>
  <pageMargins left="0.590277777777778" right="0.590277777777778" top="0.786805555555556" bottom="0.786805555555556" header="0.393055555555556" footer="0.393055555555556"/>
  <pageSetup paperSize="9" pageOrder="overThenDown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F4" sqref="F4"/>
    </sheetView>
  </sheetViews>
  <sheetFormatPr defaultColWidth="8.85454545454546" defaultRowHeight="15" customHeight="1" outlineLevelRow="7" outlineLevelCol="5"/>
  <cols>
    <col min="1" max="1" width="25.1272727272727" customWidth="1"/>
    <col min="2" max="2" width="19.6636363636364" customWidth="1"/>
    <col min="3" max="3" width="20" customWidth="1"/>
    <col min="4" max="4" width="25.1272727272727" customWidth="1"/>
    <col min="5" max="5" width="21.5545454545455" customWidth="1"/>
    <col min="6" max="6" width="25.1272727272727" customWidth="1"/>
  </cols>
  <sheetData>
    <row r="1" customHeight="1" spans="1:6">
      <c r="A1" s="149"/>
      <c r="B1" s="149"/>
      <c r="C1" s="149"/>
      <c r="D1" s="149"/>
      <c r="E1" s="149"/>
      <c r="F1" s="149"/>
    </row>
    <row r="2" customHeight="1" spans="1:6">
      <c r="A2" s="56" t="s">
        <v>110</v>
      </c>
      <c r="B2" s="56"/>
      <c r="C2" s="56"/>
      <c r="D2" s="56"/>
      <c r="E2" s="56"/>
      <c r="F2" s="56"/>
    </row>
    <row r="3" ht="28.5" customHeight="1" spans="1:6">
      <c r="A3" s="57" t="s">
        <v>111</v>
      </c>
      <c r="B3" s="57"/>
      <c r="C3" s="57"/>
      <c r="D3" s="57"/>
      <c r="E3" s="57"/>
      <c r="F3" s="57"/>
    </row>
    <row r="4" ht="20.25" customHeight="1" spans="1:6">
      <c r="A4" s="169" t="str">
        <f>"单位名称："&amp;"玉溪市博物馆"</f>
        <v>单位名称：玉溪市博物馆</v>
      </c>
      <c r="B4" s="170"/>
      <c r="C4" s="170"/>
      <c r="D4" s="170"/>
      <c r="E4" s="171"/>
      <c r="F4" s="172" t="s">
        <v>2</v>
      </c>
    </row>
    <row r="5" ht="20.25" customHeight="1" spans="1:6">
      <c r="A5" s="152" t="s">
        <v>112</v>
      </c>
      <c r="B5" s="152" t="s">
        <v>113</v>
      </c>
      <c r="C5" s="152" t="s">
        <v>114</v>
      </c>
      <c r="D5" s="152"/>
      <c r="E5" s="152"/>
      <c r="F5" s="152"/>
    </row>
    <row r="6" ht="35.25" customHeight="1" spans="1:6">
      <c r="A6" s="152"/>
      <c r="B6" s="152"/>
      <c r="C6" s="152" t="s">
        <v>32</v>
      </c>
      <c r="D6" s="152" t="s">
        <v>115</v>
      </c>
      <c r="E6" s="152" t="s">
        <v>116</v>
      </c>
      <c r="F6" s="152" t="s">
        <v>117</v>
      </c>
    </row>
    <row r="7" ht="20.25" customHeight="1" spans="1:6">
      <c r="A7" s="173" t="s">
        <v>44</v>
      </c>
      <c r="B7" s="173">
        <v>2</v>
      </c>
      <c r="C7" s="173">
        <v>3</v>
      </c>
      <c r="D7" s="173">
        <v>4</v>
      </c>
      <c r="E7" s="173">
        <v>5</v>
      </c>
      <c r="F7" s="173">
        <v>6</v>
      </c>
    </row>
    <row r="8" ht="20.25" customHeight="1" spans="1:6">
      <c r="A8" s="64">
        <v>28100</v>
      </c>
      <c r="B8" s="64"/>
      <c r="C8" s="64">
        <v>13100</v>
      </c>
      <c r="D8" s="64"/>
      <c r="E8" s="174">
        <v>13100</v>
      </c>
      <c r="F8" s="64">
        <v>15000</v>
      </c>
    </row>
  </sheetData>
  <mergeCells count="6">
    <mergeCell ref="A2:F2"/>
    <mergeCell ref="A3:F3"/>
    <mergeCell ref="A4:E4"/>
    <mergeCell ref="C5:E5"/>
    <mergeCell ref="A5:A6"/>
    <mergeCell ref="B5:B6"/>
  </mergeCells>
  <pageMargins left="0.590277777777778" right="0.590277777777778" top="0.786805555555556" bottom="0.786805555555556" header="0.393055555555556" footer="0.393055555555556"/>
  <pageSetup paperSize="9" pageOrder="overThenDown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5"/>
  <sheetViews>
    <sheetView showZeros="0" workbookViewId="0">
      <pane ySplit="1" topLeftCell="A2" activePane="bottomLeft" state="frozen"/>
      <selection/>
      <selection pane="bottomLeft" activeCell="G25" sqref="G25"/>
    </sheetView>
  </sheetViews>
  <sheetFormatPr defaultColWidth="8.85454545454546" defaultRowHeight="15" customHeight="1"/>
  <cols>
    <col min="1" max="1" width="6.78181818181818" customWidth="1"/>
    <col min="2" max="3" width="7.78181818181818" customWidth="1"/>
    <col min="4" max="4" width="5.78181818181818" customWidth="1"/>
    <col min="5" max="5" width="8.78181818181818" customWidth="1"/>
    <col min="6" max="6" width="6.78181818181818" customWidth="1"/>
    <col min="7" max="7" width="7.78181818181818" customWidth="1"/>
    <col min="8" max="10" width="6.78181818181818" customWidth="1"/>
    <col min="11" max="11" width="4.78181818181818" customWidth="1"/>
    <col min="12" max="12" width="6.78181818181818" customWidth="1"/>
    <col min="13" max="23" width="4.78181818181818" customWidth="1"/>
  </cols>
  <sheetData>
    <row r="1" ht="4" customHeight="1" spans="1:23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</row>
    <row r="2" ht="11" customHeight="1" spans="1:23">
      <c r="A2" s="56" t="s">
        <v>118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ht="24" customHeight="1" spans="1:23">
      <c r="A3" s="57" t="s">
        <v>119</v>
      </c>
      <c r="B3" s="57"/>
      <c r="C3" s="57" t="s">
        <v>120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customHeight="1" spans="1:23">
      <c r="A4" s="150" t="str">
        <f>"单位名称："&amp;"玉溪市博物馆"</f>
        <v>单位名称：玉溪市博物馆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66"/>
      <c r="V4" s="167" t="s">
        <v>2</v>
      </c>
      <c r="W4" s="168"/>
    </row>
    <row r="5" customHeight="1" spans="1:23">
      <c r="A5" s="152" t="s">
        <v>121</v>
      </c>
      <c r="B5" s="152" t="s">
        <v>122</v>
      </c>
      <c r="C5" s="152" t="s">
        <v>123</v>
      </c>
      <c r="D5" s="152" t="s">
        <v>124</v>
      </c>
      <c r="E5" s="152" t="s">
        <v>125</v>
      </c>
      <c r="F5" s="152" t="s">
        <v>126</v>
      </c>
      <c r="G5" s="152" t="s">
        <v>127</v>
      </c>
      <c r="H5" s="152" t="s">
        <v>128</v>
      </c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</row>
    <row r="6" customHeight="1" spans="1:23">
      <c r="A6" s="152"/>
      <c r="B6" s="152"/>
      <c r="C6" s="152"/>
      <c r="D6" s="152"/>
      <c r="E6" s="152"/>
      <c r="F6" s="152"/>
      <c r="G6" s="152"/>
      <c r="H6" s="152" t="s">
        <v>30</v>
      </c>
      <c r="I6" s="152" t="s">
        <v>33</v>
      </c>
      <c r="J6" s="152"/>
      <c r="K6" s="152"/>
      <c r="L6" s="152"/>
      <c r="M6" s="152"/>
      <c r="N6" s="152" t="s">
        <v>129</v>
      </c>
      <c r="O6" s="152"/>
      <c r="P6" s="152"/>
      <c r="Q6" s="152" t="s">
        <v>36</v>
      </c>
      <c r="R6" s="152" t="s">
        <v>70</v>
      </c>
      <c r="S6" s="152"/>
      <c r="T6" s="152"/>
      <c r="U6" s="152"/>
      <c r="V6" s="152"/>
      <c r="W6" s="152"/>
    </row>
    <row r="7" ht="41.25" customHeight="1" spans="1:23">
      <c r="A7" s="152"/>
      <c r="B7" s="152"/>
      <c r="C7" s="152"/>
      <c r="D7" s="152"/>
      <c r="E7" s="152"/>
      <c r="F7" s="152"/>
      <c r="G7" s="152"/>
      <c r="H7" s="152"/>
      <c r="I7" s="152" t="s">
        <v>130</v>
      </c>
      <c r="J7" s="152" t="s">
        <v>131</v>
      </c>
      <c r="K7" s="152" t="s">
        <v>132</v>
      </c>
      <c r="L7" s="152" t="s">
        <v>133</v>
      </c>
      <c r="M7" s="152" t="s">
        <v>134</v>
      </c>
      <c r="N7" s="152" t="s">
        <v>33</v>
      </c>
      <c r="O7" s="152" t="s">
        <v>34</v>
      </c>
      <c r="P7" s="152" t="s">
        <v>35</v>
      </c>
      <c r="Q7" s="152"/>
      <c r="R7" s="152" t="s">
        <v>32</v>
      </c>
      <c r="S7" s="152" t="s">
        <v>39</v>
      </c>
      <c r="T7" s="152" t="s">
        <v>135</v>
      </c>
      <c r="U7" s="152" t="s">
        <v>41</v>
      </c>
      <c r="V7" s="152" t="s">
        <v>42</v>
      </c>
      <c r="W7" s="152" t="s">
        <v>43</v>
      </c>
    </row>
    <row r="8" customHeight="1" spans="1:23">
      <c r="A8" s="153" t="s">
        <v>44</v>
      </c>
      <c r="B8" s="154" t="s">
        <v>45</v>
      </c>
      <c r="C8" s="154" t="s">
        <v>46</v>
      </c>
      <c r="D8" s="154" t="s">
        <v>47</v>
      </c>
      <c r="E8" s="154" t="s">
        <v>48</v>
      </c>
      <c r="F8" s="154" t="s">
        <v>49</v>
      </c>
      <c r="G8" s="154" t="s">
        <v>50</v>
      </c>
      <c r="H8" s="154" t="s">
        <v>51</v>
      </c>
      <c r="I8" s="154" t="s">
        <v>52</v>
      </c>
      <c r="J8" s="154" t="s">
        <v>53</v>
      </c>
      <c r="K8" s="154" t="s">
        <v>54</v>
      </c>
      <c r="L8" s="154" t="s">
        <v>55</v>
      </c>
      <c r="M8" s="154" t="s">
        <v>56</v>
      </c>
      <c r="N8" s="154" t="s">
        <v>57</v>
      </c>
      <c r="O8" s="154" t="s">
        <v>58</v>
      </c>
      <c r="P8" s="154" t="s">
        <v>59</v>
      </c>
      <c r="Q8" s="154" t="s">
        <v>60</v>
      </c>
      <c r="R8" s="154" t="s">
        <v>61</v>
      </c>
      <c r="S8" s="154" t="s">
        <v>62</v>
      </c>
      <c r="T8" s="154" t="s">
        <v>136</v>
      </c>
      <c r="U8" s="154" t="s">
        <v>137</v>
      </c>
      <c r="V8" s="154" t="s">
        <v>138</v>
      </c>
      <c r="W8" s="154" t="s">
        <v>139</v>
      </c>
    </row>
    <row r="9" customHeight="1" spans="1:23">
      <c r="A9" s="155" t="s">
        <v>64</v>
      </c>
      <c r="B9" s="156"/>
      <c r="C9" s="157"/>
      <c r="D9" s="157"/>
      <c r="E9" s="157"/>
      <c r="F9" s="156"/>
      <c r="G9" s="157"/>
      <c r="H9" s="158">
        <v>6663061.25</v>
      </c>
      <c r="I9" s="164">
        <v>6663061.25</v>
      </c>
      <c r="J9" s="164">
        <v>2035220.16</v>
      </c>
      <c r="K9" s="164"/>
      <c r="L9" s="164">
        <v>4627841.09</v>
      </c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</row>
    <row r="10" customHeight="1" spans="1:23">
      <c r="A10" s="155" t="str">
        <f t="shared" ref="A10:A34" si="0">"       "&amp;"玉溪市博物馆"</f>
        <v>       玉溪市博物馆</v>
      </c>
      <c r="B10" s="159" t="s">
        <v>140</v>
      </c>
      <c r="C10" s="157" t="s">
        <v>141</v>
      </c>
      <c r="D10" s="157" t="s">
        <v>80</v>
      </c>
      <c r="E10" s="157" t="s">
        <v>142</v>
      </c>
      <c r="F10" s="157" t="s">
        <v>143</v>
      </c>
      <c r="G10" s="157" t="s">
        <v>144</v>
      </c>
      <c r="H10" s="158">
        <v>929904</v>
      </c>
      <c r="I10" s="164">
        <v>929904</v>
      </c>
      <c r="J10" s="164">
        <v>406833</v>
      </c>
      <c r="K10" s="164"/>
      <c r="L10" s="164">
        <v>523071</v>
      </c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</row>
    <row r="11" customHeight="1" spans="1:23">
      <c r="A11" s="160" t="str">
        <f t="shared" si="0"/>
        <v>       玉溪市博物馆</v>
      </c>
      <c r="B11" s="157" t="s">
        <v>140</v>
      </c>
      <c r="C11" s="157" t="s">
        <v>141</v>
      </c>
      <c r="D11" s="157" t="s">
        <v>80</v>
      </c>
      <c r="E11" s="157" t="s">
        <v>142</v>
      </c>
      <c r="F11" s="157" t="s">
        <v>145</v>
      </c>
      <c r="G11" s="157" t="s">
        <v>146</v>
      </c>
      <c r="H11" s="158">
        <v>13044</v>
      </c>
      <c r="I11" s="164">
        <v>13044</v>
      </c>
      <c r="J11" s="164">
        <v>5706.75</v>
      </c>
      <c r="K11" s="165"/>
      <c r="L11" s="164">
        <v>7337.25</v>
      </c>
      <c r="M11" s="165"/>
      <c r="N11" s="164"/>
      <c r="O11" s="164"/>
      <c r="P11" s="165"/>
      <c r="Q11" s="164"/>
      <c r="R11" s="164"/>
      <c r="S11" s="164"/>
      <c r="T11" s="164"/>
      <c r="U11" s="164"/>
      <c r="V11" s="164"/>
      <c r="W11" s="164"/>
    </row>
    <row r="12" customHeight="1" spans="1:23">
      <c r="A12" s="161" t="str">
        <f t="shared" si="0"/>
        <v>       玉溪市博物馆</v>
      </c>
      <c r="B12" s="157" t="s">
        <v>140</v>
      </c>
      <c r="C12" s="157" t="s">
        <v>141</v>
      </c>
      <c r="D12" s="157" t="s">
        <v>80</v>
      </c>
      <c r="E12" s="157" t="s">
        <v>142</v>
      </c>
      <c r="F12" s="157" t="s">
        <v>147</v>
      </c>
      <c r="G12" s="157" t="s">
        <v>148</v>
      </c>
      <c r="H12" s="158">
        <v>327120</v>
      </c>
      <c r="I12" s="164">
        <v>327120</v>
      </c>
      <c r="J12" s="164">
        <v>143115</v>
      </c>
      <c r="K12" s="165"/>
      <c r="L12" s="164">
        <v>184005</v>
      </c>
      <c r="M12" s="165"/>
      <c r="N12" s="164"/>
      <c r="O12" s="164"/>
      <c r="P12" s="165"/>
      <c r="Q12" s="164"/>
      <c r="R12" s="164"/>
      <c r="S12" s="164"/>
      <c r="T12" s="164"/>
      <c r="U12" s="164"/>
      <c r="V12" s="164"/>
      <c r="W12" s="164"/>
    </row>
    <row r="13" customHeight="1" spans="1:23">
      <c r="A13" s="161" t="str">
        <f t="shared" si="0"/>
        <v>       玉溪市博物馆</v>
      </c>
      <c r="B13" s="157" t="s">
        <v>140</v>
      </c>
      <c r="C13" s="157" t="s">
        <v>141</v>
      </c>
      <c r="D13" s="157" t="s">
        <v>94</v>
      </c>
      <c r="E13" s="157" t="s">
        <v>149</v>
      </c>
      <c r="F13" s="157" t="s">
        <v>145</v>
      </c>
      <c r="G13" s="157" t="s">
        <v>146</v>
      </c>
      <c r="H13" s="158">
        <v>23988</v>
      </c>
      <c r="I13" s="164">
        <v>23988</v>
      </c>
      <c r="J13" s="164"/>
      <c r="K13" s="165"/>
      <c r="L13" s="164">
        <v>23988</v>
      </c>
      <c r="M13" s="165"/>
      <c r="N13" s="164"/>
      <c r="O13" s="164"/>
      <c r="P13" s="165"/>
      <c r="Q13" s="164"/>
      <c r="R13" s="164"/>
      <c r="S13" s="164"/>
      <c r="T13" s="164"/>
      <c r="U13" s="164"/>
      <c r="V13" s="164"/>
      <c r="W13" s="164"/>
    </row>
    <row r="14" customHeight="1" spans="1:23">
      <c r="A14" s="161" t="str">
        <f t="shared" si="0"/>
        <v>       玉溪市博物馆</v>
      </c>
      <c r="B14" s="157" t="s">
        <v>150</v>
      </c>
      <c r="C14" s="157" t="s">
        <v>151</v>
      </c>
      <c r="D14" s="157" t="s">
        <v>80</v>
      </c>
      <c r="E14" s="157" t="s">
        <v>142</v>
      </c>
      <c r="F14" s="157" t="s">
        <v>152</v>
      </c>
      <c r="G14" s="157" t="s">
        <v>153</v>
      </c>
      <c r="H14" s="158">
        <v>13518.34</v>
      </c>
      <c r="I14" s="164">
        <v>13518.34</v>
      </c>
      <c r="J14" s="164">
        <v>3379.59</v>
      </c>
      <c r="K14" s="165"/>
      <c r="L14" s="164">
        <v>10138.75</v>
      </c>
      <c r="M14" s="165"/>
      <c r="N14" s="164"/>
      <c r="O14" s="164"/>
      <c r="P14" s="165"/>
      <c r="Q14" s="164"/>
      <c r="R14" s="164"/>
      <c r="S14" s="164"/>
      <c r="T14" s="164"/>
      <c r="U14" s="164"/>
      <c r="V14" s="164"/>
      <c r="W14" s="164"/>
    </row>
    <row r="15" customHeight="1" spans="1:23">
      <c r="A15" s="161" t="str">
        <f t="shared" si="0"/>
        <v>       玉溪市博物馆</v>
      </c>
      <c r="B15" s="157" t="s">
        <v>150</v>
      </c>
      <c r="C15" s="157" t="s">
        <v>151</v>
      </c>
      <c r="D15" s="157" t="s">
        <v>84</v>
      </c>
      <c r="E15" s="162" t="s">
        <v>154</v>
      </c>
      <c r="F15" s="157" t="s">
        <v>155</v>
      </c>
      <c r="G15" s="157" t="s">
        <v>156</v>
      </c>
      <c r="H15" s="158">
        <v>296592</v>
      </c>
      <c r="I15" s="164">
        <v>296592</v>
      </c>
      <c r="J15" s="164">
        <v>74148</v>
      </c>
      <c r="K15" s="165"/>
      <c r="L15" s="164">
        <v>222444</v>
      </c>
      <c r="M15" s="165"/>
      <c r="N15" s="164"/>
      <c r="O15" s="164"/>
      <c r="P15" s="165"/>
      <c r="Q15" s="164"/>
      <c r="R15" s="164"/>
      <c r="S15" s="164"/>
      <c r="T15" s="164"/>
      <c r="U15" s="164"/>
      <c r="V15" s="164"/>
      <c r="W15" s="164"/>
    </row>
    <row r="16" customHeight="1" spans="1:23">
      <c r="A16" s="161" t="str">
        <f t="shared" si="0"/>
        <v>       玉溪市博物馆</v>
      </c>
      <c r="B16" s="157" t="s">
        <v>150</v>
      </c>
      <c r="C16" s="157" t="s">
        <v>151</v>
      </c>
      <c r="D16" s="157" t="s">
        <v>88</v>
      </c>
      <c r="E16" s="157" t="s">
        <v>157</v>
      </c>
      <c r="F16" s="157" t="s">
        <v>158</v>
      </c>
      <c r="G16" s="157" t="s">
        <v>159</v>
      </c>
      <c r="H16" s="158">
        <v>153857.1</v>
      </c>
      <c r="I16" s="164">
        <v>153857.1</v>
      </c>
      <c r="J16" s="164">
        <v>38464.28</v>
      </c>
      <c r="K16" s="165"/>
      <c r="L16" s="164">
        <v>115392.82</v>
      </c>
      <c r="M16" s="165"/>
      <c r="N16" s="164"/>
      <c r="O16" s="164"/>
      <c r="P16" s="165"/>
      <c r="Q16" s="164"/>
      <c r="R16" s="164"/>
      <c r="S16" s="164"/>
      <c r="T16" s="164"/>
      <c r="U16" s="164"/>
      <c r="V16" s="164"/>
      <c r="W16" s="164"/>
    </row>
    <row r="17" customHeight="1" spans="1:23">
      <c r="A17" s="161" t="str">
        <f t="shared" si="0"/>
        <v>       玉溪市博物馆</v>
      </c>
      <c r="B17" s="157" t="s">
        <v>150</v>
      </c>
      <c r="C17" s="157" t="s">
        <v>151</v>
      </c>
      <c r="D17" s="157" t="s">
        <v>89</v>
      </c>
      <c r="E17" s="157" t="s">
        <v>160</v>
      </c>
      <c r="F17" s="157" t="s">
        <v>161</v>
      </c>
      <c r="G17" s="157" t="s">
        <v>162</v>
      </c>
      <c r="H17" s="158">
        <v>121485</v>
      </c>
      <c r="I17" s="164">
        <v>121485</v>
      </c>
      <c r="J17" s="164">
        <v>30371.25</v>
      </c>
      <c r="K17" s="165"/>
      <c r="L17" s="164">
        <v>91113.75</v>
      </c>
      <c r="M17" s="165"/>
      <c r="N17" s="164"/>
      <c r="O17" s="164"/>
      <c r="P17" s="165"/>
      <c r="Q17" s="164"/>
      <c r="R17" s="164"/>
      <c r="S17" s="164"/>
      <c r="T17" s="164"/>
      <c r="U17" s="164"/>
      <c r="V17" s="164"/>
      <c r="W17" s="164"/>
    </row>
    <row r="18" customHeight="1" spans="1:23">
      <c r="A18" s="161" t="str">
        <f t="shared" si="0"/>
        <v>       玉溪市博物馆</v>
      </c>
      <c r="B18" s="157" t="s">
        <v>150</v>
      </c>
      <c r="C18" s="157" t="s">
        <v>151</v>
      </c>
      <c r="D18" s="157" t="s">
        <v>90</v>
      </c>
      <c r="E18" s="157" t="s">
        <v>163</v>
      </c>
      <c r="F18" s="157" t="s">
        <v>152</v>
      </c>
      <c r="G18" s="157" t="s">
        <v>153</v>
      </c>
      <c r="H18" s="158">
        <v>16888.17</v>
      </c>
      <c r="I18" s="164">
        <v>16888.17</v>
      </c>
      <c r="J18" s="164">
        <v>11188.04</v>
      </c>
      <c r="K18" s="165"/>
      <c r="L18" s="164">
        <v>5700.13</v>
      </c>
      <c r="M18" s="165"/>
      <c r="N18" s="164"/>
      <c r="O18" s="164"/>
      <c r="P18" s="165"/>
      <c r="Q18" s="164"/>
      <c r="R18" s="164"/>
      <c r="S18" s="164"/>
      <c r="T18" s="164"/>
      <c r="U18" s="164"/>
      <c r="V18" s="164"/>
      <c r="W18" s="164"/>
    </row>
    <row r="19" customHeight="1" spans="1:23">
      <c r="A19" s="161" t="str">
        <f t="shared" si="0"/>
        <v>       玉溪市博物馆</v>
      </c>
      <c r="B19" s="157" t="s">
        <v>164</v>
      </c>
      <c r="C19" s="157" t="s">
        <v>165</v>
      </c>
      <c r="D19" s="157" t="s">
        <v>93</v>
      </c>
      <c r="E19" s="157" t="s">
        <v>165</v>
      </c>
      <c r="F19" s="157" t="s">
        <v>166</v>
      </c>
      <c r="G19" s="157" t="s">
        <v>165</v>
      </c>
      <c r="H19" s="158">
        <v>315900</v>
      </c>
      <c r="I19" s="164">
        <v>315900</v>
      </c>
      <c r="J19" s="164">
        <v>78975</v>
      </c>
      <c r="K19" s="165"/>
      <c r="L19" s="164">
        <v>236925</v>
      </c>
      <c r="M19" s="165"/>
      <c r="N19" s="164"/>
      <c r="O19" s="164"/>
      <c r="P19" s="165"/>
      <c r="Q19" s="164"/>
      <c r="R19" s="164"/>
      <c r="S19" s="164"/>
      <c r="T19" s="164"/>
      <c r="U19" s="164"/>
      <c r="V19" s="164"/>
      <c r="W19" s="164"/>
    </row>
    <row r="20" customHeight="1" spans="1:23">
      <c r="A20" s="161" t="str">
        <f t="shared" si="0"/>
        <v>       玉溪市博物馆</v>
      </c>
      <c r="B20" s="157" t="s">
        <v>167</v>
      </c>
      <c r="C20" s="157" t="s">
        <v>168</v>
      </c>
      <c r="D20" s="157" t="s">
        <v>83</v>
      </c>
      <c r="E20" s="157" t="s">
        <v>169</v>
      </c>
      <c r="F20" s="157" t="s">
        <v>170</v>
      </c>
      <c r="G20" s="157" t="s">
        <v>171</v>
      </c>
      <c r="H20" s="158">
        <v>211200</v>
      </c>
      <c r="I20" s="164">
        <v>211200</v>
      </c>
      <c r="J20" s="164">
        <v>211200</v>
      </c>
      <c r="K20" s="165"/>
      <c r="L20" s="164"/>
      <c r="M20" s="165"/>
      <c r="N20" s="164"/>
      <c r="O20" s="164"/>
      <c r="P20" s="165"/>
      <c r="Q20" s="164"/>
      <c r="R20" s="164"/>
      <c r="S20" s="164"/>
      <c r="T20" s="164"/>
      <c r="U20" s="164"/>
      <c r="V20" s="164"/>
      <c r="W20" s="164"/>
    </row>
    <row r="21" customHeight="1" spans="1:23">
      <c r="A21" s="161" t="str">
        <f t="shared" si="0"/>
        <v>       玉溪市博物馆</v>
      </c>
      <c r="B21" s="157" t="s">
        <v>172</v>
      </c>
      <c r="C21" s="157" t="s">
        <v>173</v>
      </c>
      <c r="D21" s="157" t="s">
        <v>80</v>
      </c>
      <c r="E21" s="157" t="s">
        <v>142</v>
      </c>
      <c r="F21" s="157" t="s">
        <v>174</v>
      </c>
      <c r="G21" s="157" t="s">
        <v>175</v>
      </c>
      <c r="H21" s="158">
        <v>13100</v>
      </c>
      <c r="I21" s="164">
        <v>13100</v>
      </c>
      <c r="J21" s="164"/>
      <c r="K21" s="165"/>
      <c r="L21" s="164">
        <v>13100</v>
      </c>
      <c r="M21" s="165"/>
      <c r="N21" s="164"/>
      <c r="O21" s="164"/>
      <c r="P21" s="165"/>
      <c r="Q21" s="164"/>
      <c r="R21" s="164"/>
      <c r="S21" s="164"/>
      <c r="T21" s="164"/>
      <c r="U21" s="164"/>
      <c r="V21" s="164"/>
      <c r="W21" s="164"/>
    </row>
    <row r="22" customHeight="1" spans="1:23">
      <c r="A22" s="161" t="str">
        <f t="shared" si="0"/>
        <v>       玉溪市博物馆</v>
      </c>
      <c r="B22" s="157" t="s">
        <v>176</v>
      </c>
      <c r="C22" s="157" t="s">
        <v>177</v>
      </c>
      <c r="D22" s="157" t="s">
        <v>80</v>
      </c>
      <c r="E22" s="157" t="s">
        <v>142</v>
      </c>
      <c r="F22" s="157" t="s">
        <v>178</v>
      </c>
      <c r="G22" s="157" t="s">
        <v>177</v>
      </c>
      <c r="H22" s="158">
        <v>37814.64</v>
      </c>
      <c r="I22" s="164">
        <v>37814.64</v>
      </c>
      <c r="J22" s="164"/>
      <c r="K22" s="165"/>
      <c r="L22" s="164">
        <v>37814.64</v>
      </c>
      <c r="M22" s="165"/>
      <c r="N22" s="164"/>
      <c r="O22" s="164"/>
      <c r="P22" s="165"/>
      <c r="Q22" s="164"/>
      <c r="R22" s="164"/>
      <c r="S22" s="164"/>
      <c r="T22" s="164"/>
      <c r="U22" s="164"/>
      <c r="V22" s="164"/>
      <c r="W22" s="164"/>
    </row>
    <row r="23" customHeight="1" spans="1:23">
      <c r="A23" s="161" t="str">
        <f t="shared" si="0"/>
        <v>       玉溪市博物馆</v>
      </c>
      <c r="B23" s="157" t="s">
        <v>179</v>
      </c>
      <c r="C23" s="157" t="s">
        <v>180</v>
      </c>
      <c r="D23" s="157" t="s">
        <v>80</v>
      </c>
      <c r="E23" s="157" t="s">
        <v>142</v>
      </c>
      <c r="F23" s="157" t="s">
        <v>181</v>
      </c>
      <c r="G23" s="157" t="s">
        <v>182</v>
      </c>
      <c r="H23" s="158">
        <v>110663</v>
      </c>
      <c r="I23" s="164">
        <v>110663</v>
      </c>
      <c r="J23" s="164">
        <v>25000</v>
      </c>
      <c r="K23" s="165"/>
      <c r="L23" s="164">
        <v>85663</v>
      </c>
      <c r="M23" s="165"/>
      <c r="N23" s="164"/>
      <c r="O23" s="164"/>
      <c r="P23" s="165"/>
      <c r="Q23" s="164"/>
      <c r="R23" s="164"/>
      <c r="S23" s="164"/>
      <c r="T23" s="164"/>
      <c r="U23" s="164"/>
      <c r="V23" s="164"/>
      <c r="W23" s="164"/>
    </row>
    <row r="24" customHeight="1" spans="1:23">
      <c r="A24" s="161" t="str">
        <f t="shared" si="0"/>
        <v>       玉溪市博物馆</v>
      </c>
      <c r="B24" s="157" t="s">
        <v>179</v>
      </c>
      <c r="C24" s="157" t="s">
        <v>180</v>
      </c>
      <c r="D24" s="157" t="s">
        <v>80</v>
      </c>
      <c r="E24" s="157" t="s">
        <v>142</v>
      </c>
      <c r="F24" s="157" t="s">
        <v>183</v>
      </c>
      <c r="G24" s="157" t="s">
        <v>184</v>
      </c>
      <c r="H24" s="158">
        <v>48837</v>
      </c>
      <c r="I24" s="164">
        <v>48837</v>
      </c>
      <c r="J24" s="164">
        <v>12209.25</v>
      </c>
      <c r="K24" s="165"/>
      <c r="L24" s="164">
        <v>36627.75</v>
      </c>
      <c r="M24" s="165"/>
      <c r="N24" s="164"/>
      <c r="O24" s="164"/>
      <c r="P24" s="165"/>
      <c r="Q24" s="164"/>
      <c r="R24" s="164"/>
      <c r="S24" s="164"/>
      <c r="T24" s="164"/>
      <c r="U24" s="164"/>
      <c r="V24" s="164"/>
      <c r="W24" s="164"/>
    </row>
    <row r="25" customHeight="1" spans="1:23">
      <c r="A25" s="161" t="str">
        <f t="shared" si="0"/>
        <v>       玉溪市博物馆</v>
      </c>
      <c r="B25" s="157" t="s">
        <v>179</v>
      </c>
      <c r="C25" s="157" t="s">
        <v>180</v>
      </c>
      <c r="D25" s="157" t="s">
        <v>80</v>
      </c>
      <c r="E25" s="157" t="s">
        <v>142</v>
      </c>
      <c r="F25" s="157" t="s">
        <v>185</v>
      </c>
      <c r="G25" s="157" t="s">
        <v>186</v>
      </c>
      <c r="H25" s="158">
        <v>19000</v>
      </c>
      <c r="I25" s="164">
        <v>19000</v>
      </c>
      <c r="J25" s="164">
        <v>4750</v>
      </c>
      <c r="K25" s="165"/>
      <c r="L25" s="164">
        <v>14250</v>
      </c>
      <c r="M25" s="165"/>
      <c r="N25" s="164"/>
      <c r="O25" s="164"/>
      <c r="P25" s="165"/>
      <c r="Q25" s="164"/>
      <c r="R25" s="164"/>
      <c r="S25" s="164"/>
      <c r="T25" s="164"/>
      <c r="U25" s="164"/>
      <c r="V25" s="164"/>
      <c r="W25" s="164"/>
    </row>
    <row r="26" customHeight="1" spans="1:23">
      <c r="A26" s="161" t="str">
        <f t="shared" si="0"/>
        <v>       玉溪市博物馆</v>
      </c>
      <c r="B26" s="157" t="s">
        <v>179</v>
      </c>
      <c r="C26" s="157" t="s">
        <v>180</v>
      </c>
      <c r="D26" s="157" t="s">
        <v>80</v>
      </c>
      <c r="E26" s="157" t="s">
        <v>142</v>
      </c>
      <c r="F26" s="157" t="s">
        <v>187</v>
      </c>
      <c r="G26" s="157" t="s">
        <v>188</v>
      </c>
      <c r="H26" s="158">
        <v>25000</v>
      </c>
      <c r="I26" s="164">
        <v>25000</v>
      </c>
      <c r="J26" s="164">
        <v>6250</v>
      </c>
      <c r="K26" s="165"/>
      <c r="L26" s="164">
        <v>18750</v>
      </c>
      <c r="M26" s="165"/>
      <c r="N26" s="164"/>
      <c r="O26" s="164"/>
      <c r="P26" s="165"/>
      <c r="Q26" s="164"/>
      <c r="R26" s="164"/>
      <c r="S26" s="164"/>
      <c r="T26" s="164"/>
      <c r="U26" s="164"/>
      <c r="V26" s="164"/>
      <c r="W26" s="164"/>
    </row>
    <row r="27" customHeight="1" spans="1:23">
      <c r="A27" s="161" t="str">
        <f t="shared" si="0"/>
        <v>       玉溪市博物馆</v>
      </c>
      <c r="B27" s="157" t="s">
        <v>179</v>
      </c>
      <c r="C27" s="157" t="s">
        <v>180</v>
      </c>
      <c r="D27" s="157" t="s">
        <v>83</v>
      </c>
      <c r="E27" s="157" t="s">
        <v>169</v>
      </c>
      <c r="F27" s="157" t="s">
        <v>187</v>
      </c>
      <c r="G27" s="157" t="s">
        <v>188</v>
      </c>
      <c r="H27" s="158">
        <v>4800</v>
      </c>
      <c r="I27" s="164">
        <v>4800</v>
      </c>
      <c r="J27" s="164">
        <v>4800</v>
      </c>
      <c r="K27" s="165"/>
      <c r="L27" s="164"/>
      <c r="M27" s="165"/>
      <c r="N27" s="164"/>
      <c r="O27" s="164"/>
      <c r="P27" s="165"/>
      <c r="Q27" s="164"/>
      <c r="R27" s="164"/>
      <c r="S27" s="164"/>
      <c r="T27" s="164"/>
      <c r="U27" s="164"/>
      <c r="V27" s="164"/>
      <c r="W27" s="164"/>
    </row>
    <row r="28" customHeight="1" spans="1:23">
      <c r="A28" s="161" t="str">
        <f t="shared" si="0"/>
        <v>       玉溪市博物馆</v>
      </c>
      <c r="B28" s="157" t="s">
        <v>189</v>
      </c>
      <c r="C28" s="157" t="s">
        <v>117</v>
      </c>
      <c r="D28" s="157" t="s">
        <v>80</v>
      </c>
      <c r="E28" s="157" t="s">
        <v>142</v>
      </c>
      <c r="F28" s="157" t="s">
        <v>190</v>
      </c>
      <c r="G28" s="157" t="s">
        <v>117</v>
      </c>
      <c r="H28" s="158">
        <v>15000</v>
      </c>
      <c r="I28" s="164">
        <v>15000</v>
      </c>
      <c r="J28" s="164"/>
      <c r="K28" s="165"/>
      <c r="L28" s="164">
        <v>15000</v>
      </c>
      <c r="M28" s="165"/>
      <c r="N28" s="164"/>
      <c r="O28" s="164"/>
      <c r="P28" s="165"/>
      <c r="Q28" s="164"/>
      <c r="R28" s="164"/>
      <c r="S28" s="164"/>
      <c r="T28" s="164"/>
      <c r="U28" s="164"/>
      <c r="V28" s="164"/>
      <c r="W28" s="164"/>
    </row>
    <row r="29" customHeight="1" spans="1:23">
      <c r="A29" s="161" t="str">
        <f t="shared" si="0"/>
        <v>       玉溪市博物馆</v>
      </c>
      <c r="B29" s="157" t="s">
        <v>191</v>
      </c>
      <c r="C29" s="157" t="s">
        <v>192</v>
      </c>
      <c r="D29" s="157" t="s">
        <v>80</v>
      </c>
      <c r="E29" s="157" t="s">
        <v>142</v>
      </c>
      <c r="F29" s="157" t="s">
        <v>181</v>
      </c>
      <c r="G29" s="157" t="s">
        <v>182</v>
      </c>
      <c r="H29" s="158">
        <v>32512</v>
      </c>
      <c r="I29" s="164">
        <v>32512</v>
      </c>
      <c r="J29" s="164"/>
      <c r="K29" s="165"/>
      <c r="L29" s="164">
        <v>32512</v>
      </c>
      <c r="M29" s="165"/>
      <c r="N29" s="164"/>
      <c r="O29" s="164"/>
      <c r="P29" s="165"/>
      <c r="Q29" s="164"/>
      <c r="R29" s="164"/>
      <c r="S29" s="164"/>
      <c r="T29" s="164"/>
      <c r="U29" s="164"/>
      <c r="V29" s="164"/>
      <c r="W29" s="164"/>
    </row>
    <row r="30" customHeight="1" spans="1:23">
      <c r="A30" s="161" t="str">
        <f t="shared" si="0"/>
        <v>       玉溪市博物馆</v>
      </c>
      <c r="B30" s="157" t="s">
        <v>193</v>
      </c>
      <c r="C30" s="157" t="s">
        <v>194</v>
      </c>
      <c r="D30" s="157" t="s">
        <v>80</v>
      </c>
      <c r="E30" s="157" t="s">
        <v>142</v>
      </c>
      <c r="F30" s="157" t="s">
        <v>147</v>
      </c>
      <c r="G30" s="157" t="s">
        <v>148</v>
      </c>
      <c r="H30" s="158">
        <v>938600</v>
      </c>
      <c r="I30" s="164">
        <v>938600</v>
      </c>
      <c r="J30" s="164">
        <v>938600</v>
      </c>
      <c r="K30" s="165"/>
      <c r="L30" s="164"/>
      <c r="M30" s="165"/>
      <c r="N30" s="164"/>
      <c r="O30" s="164"/>
      <c r="P30" s="165"/>
      <c r="Q30" s="164"/>
      <c r="R30" s="164"/>
      <c r="S30" s="164"/>
      <c r="T30" s="164"/>
      <c r="U30" s="164"/>
      <c r="V30" s="164"/>
      <c r="W30" s="164"/>
    </row>
    <row r="31" customHeight="1" spans="1:23">
      <c r="A31" s="161" t="str">
        <f t="shared" si="0"/>
        <v>       玉溪市博物馆</v>
      </c>
      <c r="B31" s="157" t="s">
        <v>195</v>
      </c>
      <c r="C31" s="157" t="s">
        <v>196</v>
      </c>
      <c r="D31" s="157" t="s">
        <v>80</v>
      </c>
      <c r="E31" s="157" t="s">
        <v>142</v>
      </c>
      <c r="F31" s="157" t="s">
        <v>147</v>
      </c>
      <c r="G31" s="157" t="s">
        <v>148</v>
      </c>
      <c r="H31" s="158">
        <v>475000</v>
      </c>
      <c r="I31" s="164">
        <v>475000</v>
      </c>
      <c r="J31" s="164"/>
      <c r="K31" s="165"/>
      <c r="L31" s="164">
        <v>475000</v>
      </c>
      <c r="M31" s="165"/>
      <c r="N31" s="164"/>
      <c r="O31" s="164"/>
      <c r="P31" s="165"/>
      <c r="Q31" s="164"/>
      <c r="R31" s="164"/>
      <c r="S31" s="164"/>
      <c r="T31" s="164"/>
      <c r="U31" s="164"/>
      <c r="V31" s="164"/>
      <c r="W31" s="164"/>
    </row>
    <row r="32" customHeight="1" spans="1:23">
      <c r="A32" s="161" t="str">
        <f t="shared" si="0"/>
        <v>       玉溪市博物馆</v>
      </c>
      <c r="B32" s="157" t="s">
        <v>197</v>
      </c>
      <c r="C32" s="157" t="s">
        <v>198</v>
      </c>
      <c r="D32" s="157" t="s">
        <v>80</v>
      </c>
      <c r="E32" s="157" t="s">
        <v>142</v>
      </c>
      <c r="F32" s="157" t="s">
        <v>199</v>
      </c>
      <c r="G32" s="157" t="s">
        <v>200</v>
      </c>
      <c r="H32" s="158">
        <v>160920</v>
      </c>
      <c r="I32" s="164">
        <v>160920</v>
      </c>
      <c r="J32" s="164">
        <v>40230</v>
      </c>
      <c r="K32" s="165"/>
      <c r="L32" s="164">
        <v>120690</v>
      </c>
      <c r="M32" s="165"/>
      <c r="N32" s="164"/>
      <c r="O32" s="164"/>
      <c r="P32" s="165"/>
      <c r="Q32" s="164"/>
      <c r="R32" s="164"/>
      <c r="S32" s="164"/>
      <c r="T32" s="164"/>
      <c r="U32" s="164"/>
      <c r="V32" s="164"/>
      <c r="W32" s="164"/>
    </row>
    <row r="33" customHeight="1" spans="1:23">
      <c r="A33" s="161" t="str">
        <f t="shared" si="0"/>
        <v>       玉溪市博物馆</v>
      </c>
      <c r="B33" s="157" t="s">
        <v>201</v>
      </c>
      <c r="C33" s="157" t="s">
        <v>202</v>
      </c>
      <c r="D33" s="157" t="s">
        <v>80</v>
      </c>
      <c r="E33" s="157" t="s">
        <v>142</v>
      </c>
      <c r="F33" s="157" t="s">
        <v>203</v>
      </c>
      <c r="G33" s="157" t="s">
        <v>202</v>
      </c>
      <c r="H33" s="158">
        <v>1906800</v>
      </c>
      <c r="I33" s="164">
        <v>1906800</v>
      </c>
      <c r="J33" s="164"/>
      <c r="K33" s="165"/>
      <c r="L33" s="164">
        <v>1906800</v>
      </c>
      <c r="M33" s="165"/>
      <c r="N33" s="164"/>
      <c r="O33" s="164"/>
      <c r="P33" s="165"/>
      <c r="Q33" s="164"/>
      <c r="R33" s="164"/>
      <c r="S33" s="164"/>
      <c r="T33" s="164"/>
      <c r="U33" s="164"/>
      <c r="V33" s="164"/>
      <c r="W33" s="164"/>
    </row>
    <row r="34" customHeight="1" spans="1:23">
      <c r="A34" s="161" t="str">
        <f t="shared" si="0"/>
        <v>       玉溪市博物馆</v>
      </c>
      <c r="B34" s="157" t="s">
        <v>204</v>
      </c>
      <c r="C34" s="157" t="s">
        <v>205</v>
      </c>
      <c r="D34" s="157" t="s">
        <v>80</v>
      </c>
      <c r="E34" s="157" t="s">
        <v>142</v>
      </c>
      <c r="F34" s="157" t="s">
        <v>206</v>
      </c>
      <c r="G34" s="157" t="s">
        <v>205</v>
      </c>
      <c r="H34" s="158">
        <v>451518</v>
      </c>
      <c r="I34" s="164">
        <v>451518</v>
      </c>
      <c r="J34" s="164"/>
      <c r="K34" s="165"/>
      <c r="L34" s="164">
        <v>451518</v>
      </c>
      <c r="M34" s="165"/>
      <c r="N34" s="164"/>
      <c r="O34" s="164"/>
      <c r="P34" s="165"/>
      <c r="Q34" s="164"/>
      <c r="R34" s="164"/>
      <c r="S34" s="164"/>
      <c r="T34" s="164"/>
      <c r="U34" s="164"/>
      <c r="V34" s="164"/>
      <c r="W34" s="164"/>
    </row>
    <row r="35" customHeight="1" spans="1:23">
      <c r="A35" s="163" t="s">
        <v>30</v>
      </c>
      <c r="B35" s="163"/>
      <c r="C35" s="163"/>
      <c r="D35" s="163"/>
      <c r="E35" s="163"/>
      <c r="F35" s="163"/>
      <c r="G35" s="163"/>
      <c r="H35" s="164">
        <v>6663061.25</v>
      </c>
      <c r="I35" s="164">
        <v>6663061.25</v>
      </c>
      <c r="J35" s="164">
        <v>2035220.16</v>
      </c>
      <c r="K35" s="164"/>
      <c r="L35" s="164">
        <v>4627841.09</v>
      </c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</row>
  </sheetData>
  <mergeCells count="17">
    <mergeCell ref="A2:W2"/>
    <mergeCell ref="A3:W3"/>
    <mergeCell ref="A4:U4"/>
    <mergeCell ref="V4:W4"/>
    <mergeCell ref="H5:W5"/>
    <mergeCell ref="I6:M6"/>
    <mergeCell ref="N6:P6"/>
    <mergeCell ref="R6:W6"/>
    <mergeCell ref="A5:A7"/>
    <mergeCell ref="B5:B7"/>
    <mergeCell ref="C5:C7"/>
    <mergeCell ref="D5:D7"/>
    <mergeCell ref="E5:E7"/>
    <mergeCell ref="F5:F7"/>
    <mergeCell ref="G5:G7"/>
    <mergeCell ref="H6:H7"/>
    <mergeCell ref="Q6:Q7"/>
  </mergeCells>
  <pageMargins left="0.590277777777778" right="0.590277777777778" top="0.590277777777778" bottom="0.590277777777778" header="0.393055555555556" footer="0.393055555555556"/>
  <pageSetup paperSize="9" pageOrder="overThenDown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8"/>
  <sheetViews>
    <sheetView showZeros="0" workbookViewId="0">
      <pane ySplit="1" topLeftCell="A2" activePane="bottomLeft" state="frozen"/>
      <selection/>
      <selection pane="bottomLeft" activeCell="J21" sqref="J21"/>
    </sheetView>
  </sheetViews>
  <sheetFormatPr defaultColWidth="9.13636363636364" defaultRowHeight="14.25" customHeight="1"/>
  <cols>
    <col min="1" max="1" width="5.78181818181818" customWidth="1"/>
    <col min="2" max="2" width="10.7818181818182" customWidth="1"/>
    <col min="3" max="3" width="10.6636363636364" customWidth="1"/>
    <col min="4" max="4" width="6.21818181818182" customWidth="1"/>
    <col min="5" max="5" width="4.55454545454545" customWidth="1"/>
    <col min="6" max="6" width="5.66363636363636" customWidth="1"/>
    <col min="7" max="7" width="5.10909090909091" customWidth="1"/>
    <col min="8" max="8" width="6" customWidth="1"/>
    <col min="9" max="9" width="7.78181818181818" customWidth="1"/>
    <col min="10" max="11" width="6.78181818181818" customWidth="1"/>
    <col min="12" max="13" width="4.78181818181818" customWidth="1"/>
    <col min="14" max="14" width="7.78181818181818" customWidth="1"/>
    <col min="15" max="17" width="4.78181818181818" customWidth="1"/>
    <col min="18" max="18" width="3.78181818181818" customWidth="1"/>
    <col min="19" max="19" width="4.78181818181818" customWidth="1"/>
    <col min="20" max="20" width="5.78181818181818" customWidth="1"/>
    <col min="21" max="21" width="4.78181818181818" customWidth="1"/>
    <col min="22" max="22" width="5.78181818181818" customWidth="1"/>
    <col min="23" max="23" width="3.78181818181818" customWidth="1"/>
  </cols>
  <sheetData>
    <row r="1" ht="4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2" customHeight="1" spans="2:23">
      <c r="B2" s="132"/>
      <c r="E2" s="142"/>
      <c r="F2" s="142"/>
      <c r="G2" s="142"/>
      <c r="H2" s="142"/>
      <c r="K2" s="132"/>
      <c r="N2" s="132"/>
      <c r="O2" s="132"/>
      <c r="P2" s="132"/>
      <c r="U2" s="148"/>
      <c r="W2" s="133" t="s">
        <v>207</v>
      </c>
    </row>
    <row r="3" ht="24" customHeight="1" spans="1:23">
      <c r="A3" s="32" t="s">
        <v>208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ht="12" customHeight="1" spans="1:23">
      <c r="A4" s="6" t="str">
        <f t="shared" ref="A4:B4" si="0">"单位名称："&amp;"玉溪市博物馆"</f>
        <v>单位名称：玉溪市博物馆</v>
      </c>
      <c r="B4" s="143" t="str">
        <f t="shared" si="0"/>
        <v>单位名称：玉溪市博物馆</v>
      </c>
      <c r="C4" s="143"/>
      <c r="D4" s="143"/>
      <c r="E4" s="143"/>
      <c r="F4" s="143"/>
      <c r="G4" s="143"/>
      <c r="H4" s="143"/>
      <c r="I4" s="143"/>
      <c r="J4" s="8"/>
      <c r="K4" s="8"/>
      <c r="L4" s="8"/>
      <c r="M4" s="8"/>
      <c r="N4" s="8"/>
      <c r="O4" s="8"/>
      <c r="P4" s="8"/>
      <c r="Q4" s="8"/>
      <c r="U4" s="148"/>
      <c r="W4" s="136" t="s">
        <v>2</v>
      </c>
    </row>
    <row r="5" ht="18" customHeight="1" spans="1:23">
      <c r="A5" s="10" t="s">
        <v>209</v>
      </c>
      <c r="B5" s="10" t="s">
        <v>122</v>
      </c>
      <c r="C5" s="10" t="s">
        <v>123</v>
      </c>
      <c r="D5" s="10" t="s">
        <v>210</v>
      </c>
      <c r="E5" s="11" t="s">
        <v>124</v>
      </c>
      <c r="F5" s="11" t="s">
        <v>125</v>
      </c>
      <c r="G5" s="11" t="s">
        <v>126</v>
      </c>
      <c r="H5" s="11" t="s">
        <v>127</v>
      </c>
      <c r="I5" s="21" t="s">
        <v>30</v>
      </c>
      <c r="J5" s="21" t="s">
        <v>211</v>
      </c>
      <c r="K5" s="21"/>
      <c r="L5" s="21"/>
      <c r="M5" s="21"/>
      <c r="N5" s="21" t="s">
        <v>129</v>
      </c>
      <c r="O5" s="21"/>
      <c r="P5" s="21"/>
      <c r="Q5" s="11" t="s">
        <v>36</v>
      </c>
      <c r="R5" s="12" t="s">
        <v>212</v>
      </c>
      <c r="S5" s="13"/>
      <c r="T5" s="13"/>
      <c r="U5" s="13"/>
      <c r="V5" s="13"/>
      <c r="W5" s="14"/>
    </row>
    <row r="6" ht="18" customHeight="1" spans="1:23">
      <c r="A6" s="15"/>
      <c r="B6" s="15"/>
      <c r="C6" s="15"/>
      <c r="D6" s="15"/>
      <c r="E6" s="16"/>
      <c r="F6" s="16"/>
      <c r="G6" s="16"/>
      <c r="H6" s="16"/>
      <c r="I6" s="21"/>
      <c r="J6" s="146" t="s">
        <v>33</v>
      </c>
      <c r="K6" s="146"/>
      <c r="L6" s="146" t="s">
        <v>34</v>
      </c>
      <c r="M6" s="146" t="s">
        <v>35</v>
      </c>
      <c r="N6" s="11" t="s">
        <v>33</v>
      </c>
      <c r="O6" s="11" t="s">
        <v>34</v>
      </c>
      <c r="P6" s="11" t="s">
        <v>35</v>
      </c>
      <c r="Q6" s="16"/>
      <c r="R6" s="11" t="s">
        <v>32</v>
      </c>
      <c r="S6" s="11" t="s">
        <v>39</v>
      </c>
      <c r="T6" s="11" t="s">
        <v>135</v>
      </c>
      <c r="U6" s="11" t="s">
        <v>41</v>
      </c>
      <c r="V6" s="11" t="s">
        <v>42</v>
      </c>
      <c r="W6" s="11" t="s">
        <v>43</v>
      </c>
    </row>
    <row r="7" ht="30" customHeight="1" spans="1:23">
      <c r="A7" s="18"/>
      <c r="B7" s="18"/>
      <c r="C7" s="18"/>
      <c r="D7" s="18"/>
      <c r="E7" s="19"/>
      <c r="F7" s="19"/>
      <c r="G7" s="19"/>
      <c r="H7" s="19"/>
      <c r="I7" s="21"/>
      <c r="J7" s="146" t="s">
        <v>32</v>
      </c>
      <c r="K7" s="146" t="s">
        <v>213</v>
      </c>
      <c r="L7" s="146"/>
      <c r="M7" s="146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144">
        <v>1</v>
      </c>
      <c r="B8" s="144">
        <v>2</v>
      </c>
      <c r="C8" s="144">
        <v>3</v>
      </c>
      <c r="D8" s="144">
        <v>4</v>
      </c>
      <c r="E8" s="144">
        <v>5</v>
      </c>
      <c r="F8" s="144">
        <v>6</v>
      </c>
      <c r="G8" s="144">
        <v>7</v>
      </c>
      <c r="H8" s="144">
        <v>8</v>
      </c>
      <c r="I8" s="144">
        <v>9</v>
      </c>
      <c r="J8" s="144">
        <v>10</v>
      </c>
      <c r="K8" s="144">
        <v>11</v>
      </c>
      <c r="L8" s="144">
        <v>12</v>
      </c>
      <c r="M8" s="144">
        <v>13</v>
      </c>
      <c r="N8" s="144">
        <v>14</v>
      </c>
      <c r="O8" s="144">
        <v>15</v>
      </c>
      <c r="P8" s="144">
        <v>16</v>
      </c>
      <c r="Q8" s="144">
        <v>17</v>
      </c>
      <c r="R8" s="144">
        <v>18</v>
      </c>
      <c r="S8" s="144">
        <v>19</v>
      </c>
      <c r="T8" s="144">
        <v>20</v>
      </c>
      <c r="U8" s="144">
        <v>21</v>
      </c>
      <c r="V8" s="144">
        <v>22</v>
      </c>
      <c r="W8" s="144">
        <v>23</v>
      </c>
    </row>
    <row r="9" ht="18" customHeight="1" spans="1:23">
      <c r="A9" s="69"/>
      <c r="B9" s="145"/>
      <c r="C9" s="69" t="s">
        <v>214</v>
      </c>
      <c r="D9" s="69"/>
      <c r="E9" s="69"/>
      <c r="F9" s="69"/>
      <c r="G9" s="69"/>
      <c r="H9" s="69"/>
      <c r="I9" s="147">
        <v>1096459.7</v>
      </c>
      <c r="J9" s="147"/>
      <c r="K9" s="147"/>
      <c r="L9" s="147"/>
      <c r="M9" s="147"/>
      <c r="N9" s="147">
        <v>1096459.7</v>
      </c>
      <c r="O9" s="45"/>
      <c r="P9" s="45"/>
      <c r="Q9" s="45"/>
      <c r="R9" s="45"/>
      <c r="S9" s="45"/>
      <c r="T9" s="45"/>
      <c r="U9" s="45"/>
      <c r="V9" s="45"/>
      <c r="W9" s="45"/>
    </row>
    <row r="10" ht="18" customHeight="1" spans="1:23">
      <c r="A10" s="69" t="s">
        <v>215</v>
      </c>
      <c r="B10" s="145" t="s">
        <v>216</v>
      </c>
      <c r="C10" s="69" t="s">
        <v>214</v>
      </c>
      <c r="D10" s="69" t="s">
        <v>64</v>
      </c>
      <c r="E10" s="69" t="s">
        <v>80</v>
      </c>
      <c r="F10" s="69" t="s">
        <v>142</v>
      </c>
      <c r="G10" s="69" t="s">
        <v>181</v>
      </c>
      <c r="H10" s="69" t="s">
        <v>182</v>
      </c>
      <c r="I10" s="147">
        <v>17501.34</v>
      </c>
      <c r="J10" s="147"/>
      <c r="K10" s="147"/>
      <c r="L10" s="147"/>
      <c r="M10" s="147"/>
      <c r="N10" s="147">
        <v>17501.34</v>
      </c>
      <c r="O10" s="45"/>
      <c r="P10" s="45"/>
      <c r="Q10" s="45"/>
      <c r="R10" s="45"/>
      <c r="S10" s="45"/>
      <c r="T10" s="45"/>
      <c r="U10" s="45"/>
      <c r="V10" s="45"/>
      <c r="W10" s="45"/>
    </row>
    <row r="11" ht="18" customHeight="1" spans="1:23">
      <c r="A11" s="69" t="s">
        <v>215</v>
      </c>
      <c r="B11" s="145" t="s">
        <v>216</v>
      </c>
      <c r="C11" s="69" t="s">
        <v>214</v>
      </c>
      <c r="D11" s="69" t="s">
        <v>64</v>
      </c>
      <c r="E11" s="69" t="s">
        <v>80</v>
      </c>
      <c r="F11" s="69" t="s">
        <v>142</v>
      </c>
      <c r="G11" s="69" t="s">
        <v>217</v>
      </c>
      <c r="H11" s="69" t="s">
        <v>218</v>
      </c>
      <c r="I11" s="147">
        <v>7140</v>
      </c>
      <c r="J11" s="147"/>
      <c r="K11" s="147"/>
      <c r="L11" s="147"/>
      <c r="M11" s="147"/>
      <c r="N11" s="147">
        <v>7140</v>
      </c>
      <c r="O11" s="45"/>
      <c r="P11" s="45"/>
      <c r="Q11" s="45"/>
      <c r="R11" s="45"/>
      <c r="S11" s="45"/>
      <c r="T11" s="45"/>
      <c r="U11" s="45"/>
      <c r="V11" s="45"/>
      <c r="W11" s="45"/>
    </row>
    <row r="12" ht="18" customHeight="1" spans="1:23">
      <c r="A12" s="69" t="s">
        <v>215</v>
      </c>
      <c r="B12" s="145" t="s">
        <v>216</v>
      </c>
      <c r="C12" s="69" t="s">
        <v>214</v>
      </c>
      <c r="D12" s="69" t="s">
        <v>64</v>
      </c>
      <c r="E12" s="69" t="s">
        <v>80</v>
      </c>
      <c r="F12" s="69" t="s">
        <v>142</v>
      </c>
      <c r="G12" s="69" t="s">
        <v>206</v>
      </c>
      <c r="H12" s="69" t="s">
        <v>205</v>
      </c>
      <c r="I12" s="147">
        <v>818826.46</v>
      </c>
      <c r="J12" s="147"/>
      <c r="K12" s="147"/>
      <c r="L12" s="147"/>
      <c r="M12" s="147"/>
      <c r="N12" s="147">
        <v>818826.46</v>
      </c>
      <c r="O12" s="45"/>
      <c r="P12" s="45"/>
      <c r="Q12" s="45"/>
      <c r="R12" s="45"/>
      <c r="S12" s="45"/>
      <c r="T12" s="45"/>
      <c r="U12" s="45"/>
      <c r="V12" s="45"/>
      <c r="W12" s="45"/>
    </row>
    <row r="13" ht="18" customHeight="1" spans="1:23">
      <c r="A13" s="69" t="s">
        <v>215</v>
      </c>
      <c r="B13" s="145" t="s">
        <v>216</v>
      </c>
      <c r="C13" s="69" t="s">
        <v>214</v>
      </c>
      <c r="D13" s="69" t="s">
        <v>64</v>
      </c>
      <c r="E13" s="69" t="s">
        <v>80</v>
      </c>
      <c r="F13" s="69" t="s">
        <v>142</v>
      </c>
      <c r="G13" s="69" t="s">
        <v>219</v>
      </c>
      <c r="H13" s="69" t="s">
        <v>220</v>
      </c>
      <c r="I13" s="147">
        <v>37817.8</v>
      </c>
      <c r="J13" s="147"/>
      <c r="K13" s="147"/>
      <c r="L13" s="147"/>
      <c r="M13" s="147"/>
      <c r="N13" s="147">
        <v>37817.8</v>
      </c>
      <c r="O13" s="45"/>
      <c r="P13" s="45"/>
      <c r="Q13" s="45"/>
      <c r="R13" s="45"/>
      <c r="S13" s="45"/>
      <c r="T13" s="45"/>
      <c r="U13" s="45"/>
      <c r="V13" s="45"/>
      <c r="W13" s="45"/>
    </row>
    <row r="14" ht="18" customHeight="1" spans="1:23">
      <c r="A14" s="69" t="s">
        <v>215</v>
      </c>
      <c r="B14" s="145" t="s">
        <v>216</v>
      </c>
      <c r="C14" s="69" t="s">
        <v>214</v>
      </c>
      <c r="D14" s="69" t="s">
        <v>64</v>
      </c>
      <c r="E14" s="69" t="s">
        <v>80</v>
      </c>
      <c r="F14" s="69" t="s">
        <v>142</v>
      </c>
      <c r="G14" s="69" t="s">
        <v>183</v>
      </c>
      <c r="H14" s="69" t="s">
        <v>184</v>
      </c>
      <c r="I14" s="147">
        <v>105174.1</v>
      </c>
      <c r="J14" s="147"/>
      <c r="K14" s="147"/>
      <c r="L14" s="147"/>
      <c r="M14" s="147"/>
      <c r="N14" s="147">
        <v>105174.1</v>
      </c>
      <c r="O14" s="45"/>
      <c r="P14" s="45"/>
      <c r="Q14" s="45"/>
      <c r="R14" s="45"/>
      <c r="S14" s="45"/>
      <c r="T14" s="45"/>
      <c r="U14" s="45"/>
      <c r="V14" s="45"/>
      <c r="W14" s="45"/>
    </row>
    <row r="15" ht="18" customHeight="1" spans="1:23">
      <c r="A15" s="69" t="s">
        <v>215</v>
      </c>
      <c r="B15" s="145" t="s">
        <v>216</v>
      </c>
      <c r="C15" s="69" t="s">
        <v>214</v>
      </c>
      <c r="D15" s="69" t="s">
        <v>64</v>
      </c>
      <c r="E15" s="69" t="s">
        <v>80</v>
      </c>
      <c r="F15" s="69" t="s">
        <v>142</v>
      </c>
      <c r="G15" s="69" t="s">
        <v>221</v>
      </c>
      <c r="H15" s="69" t="s">
        <v>222</v>
      </c>
      <c r="I15" s="147">
        <v>110000</v>
      </c>
      <c r="J15" s="147"/>
      <c r="K15" s="147"/>
      <c r="L15" s="147"/>
      <c r="M15" s="147"/>
      <c r="N15" s="147">
        <v>110000</v>
      </c>
      <c r="O15" s="45"/>
      <c r="P15" s="45"/>
      <c r="Q15" s="45"/>
      <c r="R15" s="45"/>
      <c r="S15" s="45"/>
      <c r="T15" s="45"/>
      <c r="U15" s="45"/>
      <c r="V15" s="45"/>
      <c r="W15" s="45"/>
    </row>
    <row r="16" ht="18" customHeight="1" spans="1:23">
      <c r="A16" s="69"/>
      <c r="B16" s="69"/>
      <c r="C16" s="69" t="s">
        <v>223</v>
      </c>
      <c r="D16" s="69"/>
      <c r="E16" s="69"/>
      <c r="F16" s="69"/>
      <c r="G16" s="69"/>
      <c r="H16" s="69"/>
      <c r="I16" s="147">
        <v>100000</v>
      </c>
      <c r="J16" s="147">
        <v>100000</v>
      </c>
      <c r="K16" s="147">
        <v>100000</v>
      </c>
      <c r="L16" s="147"/>
      <c r="M16" s="147"/>
      <c r="N16" s="147"/>
      <c r="O16" s="45"/>
      <c r="P16" s="45"/>
      <c r="Q16" s="45"/>
      <c r="R16" s="45"/>
      <c r="S16" s="45"/>
      <c r="T16" s="45"/>
      <c r="U16" s="45"/>
      <c r="V16" s="45"/>
      <c r="W16" s="45"/>
    </row>
    <row r="17" ht="18" customHeight="1" spans="1:23">
      <c r="A17" s="69" t="s">
        <v>215</v>
      </c>
      <c r="B17" s="145" t="s">
        <v>224</v>
      </c>
      <c r="C17" s="69" t="s">
        <v>223</v>
      </c>
      <c r="D17" s="69" t="s">
        <v>64</v>
      </c>
      <c r="E17" s="69" t="s">
        <v>80</v>
      </c>
      <c r="F17" s="69" t="s">
        <v>142</v>
      </c>
      <c r="G17" s="69" t="s">
        <v>225</v>
      </c>
      <c r="H17" s="69" t="s">
        <v>226</v>
      </c>
      <c r="I17" s="147">
        <v>70003.01</v>
      </c>
      <c r="J17" s="147">
        <v>70003.01</v>
      </c>
      <c r="K17" s="147">
        <v>70003.01</v>
      </c>
      <c r="L17" s="147"/>
      <c r="M17" s="147"/>
      <c r="N17" s="147"/>
      <c r="O17" s="45"/>
      <c r="P17" s="45"/>
      <c r="Q17" s="45"/>
      <c r="R17" s="45"/>
      <c r="S17" s="45"/>
      <c r="T17" s="45"/>
      <c r="U17" s="45"/>
      <c r="V17" s="45"/>
      <c r="W17" s="45"/>
    </row>
    <row r="18" ht="18" customHeight="1" spans="1:23">
      <c r="A18" s="69" t="s">
        <v>215</v>
      </c>
      <c r="B18" s="145" t="s">
        <v>224</v>
      </c>
      <c r="C18" s="69" t="s">
        <v>223</v>
      </c>
      <c r="D18" s="69" t="s">
        <v>64</v>
      </c>
      <c r="E18" s="69" t="s">
        <v>80</v>
      </c>
      <c r="F18" s="69" t="s">
        <v>142</v>
      </c>
      <c r="G18" s="69" t="s">
        <v>227</v>
      </c>
      <c r="H18" s="69" t="s">
        <v>228</v>
      </c>
      <c r="I18" s="147">
        <v>29996.99</v>
      </c>
      <c r="J18" s="147">
        <v>29996.99</v>
      </c>
      <c r="K18" s="147">
        <v>29996.99</v>
      </c>
      <c r="L18" s="147"/>
      <c r="M18" s="147"/>
      <c r="N18" s="147"/>
      <c r="O18" s="45"/>
      <c r="P18" s="45"/>
      <c r="Q18" s="45"/>
      <c r="R18" s="45"/>
      <c r="S18" s="45"/>
      <c r="T18" s="45"/>
      <c r="U18" s="45"/>
      <c r="V18" s="45"/>
      <c r="W18" s="45"/>
    </row>
    <row r="19" ht="18" customHeight="1" spans="1:23">
      <c r="A19" s="69"/>
      <c r="B19" s="69"/>
      <c r="C19" s="69" t="s">
        <v>229</v>
      </c>
      <c r="D19" s="69"/>
      <c r="E19" s="69"/>
      <c r="F19" s="69"/>
      <c r="G19" s="69"/>
      <c r="H19" s="69"/>
      <c r="I19" s="147">
        <v>96130.85</v>
      </c>
      <c r="J19" s="147"/>
      <c r="K19" s="147"/>
      <c r="L19" s="147"/>
      <c r="M19" s="147"/>
      <c r="N19" s="147">
        <v>96130.85</v>
      </c>
      <c r="O19" s="45"/>
      <c r="P19" s="45"/>
      <c r="Q19" s="45"/>
      <c r="R19" s="45"/>
      <c r="S19" s="45"/>
      <c r="T19" s="45"/>
      <c r="U19" s="45"/>
      <c r="V19" s="45"/>
      <c r="W19" s="45"/>
    </row>
    <row r="20" ht="18" customHeight="1" spans="1:23">
      <c r="A20" s="69" t="s">
        <v>230</v>
      </c>
      <c r="B20" s="145" t="s">
        <v>231</v>
      </c>
      <c r="C20" s="69" t="s">
        <v>229</v>
      </c>
      <c r="D20" s="69" t="s">
        <v>64</v>
      </c>
      <c r="E20" s="69" t="s">
        <v>80</v>
      </c>
      <c r="F20" s="69" t="s">
        <v>142</v>
      </c>
      <c r="G20" s="69" t="s">
        <v>225</v>
      </c>
      <c r="H20" s="69" t="s">
        <v>226</v>
      </c>
      <c r="I20" s="147">
        <v>56130.85</v>
      </c>
      <c r="J20" s="147"/>
      <c r="K20" s="147"/>
      <c r="L20" s="147"/>
      <c r="M20" s="147"/>
      <c r="N20" s="147">
        <v>56130.85</v>
      </c>
      <c r="O20" s="45"/>
      <c r="P20" s="45"/>
      <c r="Q20" s="45"/>
      <c r="R20" s="45"/>
      <c r="S20" s="45"/>
      <c r="T20" s="45"/>
      <c r="U20" s="45"/>
      <c r="V20" s="45"/>
      <c r="W20" s="45"/>
    </row>
    <row r="21" ht="18" customHeight="1" spans="1:23">
      <c r="A21" s="69" t="s">
        <v>230</v>
      </c>
      <c r="B21" s="145" t="s">
        <v>231</v>
      </c>
      <c r="C21" s="69" t="s">
        <v>229</v>
      </c>
      <c r="D21" s="69" t="s">
        <v>64</v>
      </c>
      <c r="E21" s="69" t="s">
        <v>80</v>
      </c>
      <c r="F21" s="69" t="s">
        <v>142</v>
      </c>
      <c r="G21" s="69" t="s">
        <v>183</v>
      </c>
      <c r="H21" s="69" t="s">
        <v>184</v>
      </c>
      <c r="I21" s="147">
        <v>40000</v>
      </c>
      <c r="J21" s="147"/>
      <c r="K21" s="147"/>
      <c r="L21" s="147"/>
      <c r="M21" s="147"/>
      <c r="N21" s="147">
        <v>40000</v>
      </c>
      <c r="O21" s="45"/>
      <c r="P21" s="45"/>
      <c r="Q21" s="45"/>
      <c r="R21" s="45"/>
      <c r="S21" s="45"/>
      <c r="T21" s="45"/>
      <c r="U21" s="45"/>
      <c r="V21" s="45"/>
      <c r="W21" s="45"/>
    </row>
    <row r="22" ht="18" customHeight="1" spans="1:23">
      <c r="A22" s="69"/>
      <c r="B22" s="69"/>
      <c r="C22" s="69" t="s">
        <v>232</v>
      </c>
      <c r="D22" s="69"/>
      <c r="E22" s="69"/>
      <c r="F22" s="69"/>
      <c r="G22" s="69"/>
      <c r="H22" s="69"/>
      <c r="I22" s="147">
        <v>2158806</v>
      </c>
      <c r="J22" s="147"/>
      <c r="K22" s="147"/>
      <c r="L22" s="147"/>
      <c r="M22" s="147"/>
      <c r="N22" s="147">
        <v>2158806</v>
      </c>
      <c r="O22" s="45"/>
      <c r="P22" s="45"/>
      <c r="Q22" s="45"/>
      <c r="R22" s="45"/>
      <c r="S22" s="45"/>
      <c r="T22" s="45"/>
      <c r="U22" s="45"/>
      <c r="V22" s="45"/>
      <c r="W22" s="45"/>
    </row>
    <row r="23" ht="18" customHeight="1" spans="1:23">
      <c r="A23" s="69" t="s">
        <v>230</v>
      </c>
      <c r="B23" s="145" t="s">
        <v>233</v>
      </c>
      <c r="C23" s="69" t="s">
        <v>232</v>
      </c>
      <c r="D23" s="69" t="s">
        <v>64</v>
      </c>
      <c r="E23" s="69" t="s">
        <v>80</v>
      </c>
      <c r="F23" s="69" t="s">
        <v>142</v>
      </c>
      <c r="G23" s="69" t="s">
        <v>181</v>
      </c>
      <c r="H23" s="69" t="s">
        <v>182</v>
      </c>
      <c r="I23" s="147">
        <v>20800</v>
      </c>
      <c r="J23" s="147"/>
      <c r="K23" s="147"/>
      <c r="L23" s="147"/>
      <c r="M23" s="147"/>
      <c r="N23" s="147">
        <v>20800</v>
      </c>
      <c r="O23" s="45"/>
      <c r="P23" s="45"/>
      <c r="Q23" s="45"/>
      <c r="R23" s="45"/>
      <c r="S23" s="45"/>
      <c r="T23" s="45"/>
      <c r="U23" s="45"/>
      <c r="V23" s="45"/>
      <c r="W23" s="45"/>
    </row>
    <row r="24" ht="18" customHeight="1" spans="1:23">
      <c r="A24" s="69" t="s">
        <v>230</v>
      </c>
      <c r="B24" s="145" t="s">
        <v>233</v>
      </c>
      <c r="C24" s="69" t="s">
        <v>232</v>
      </c>
      <c r="D24" s="69" t="s">
        <v>64</v>
      </c>
      <c r="E24" s="69" t="s">
        <v>80</v>
      </c>
      <c r="F24" s="69" t="s">
        <v>142</v>
      </c>
      <c r="G24" s="69" t="s">
        <v>219</v>
      </c>
      <c r="H24" s="69" t="s">
        <v>220</v>
      </c>
      <c r="I24" s="147">
        <v>2706</v>
      </c>
      <c r="J24" s="147"/>
      <c r="K24" s="147"/>
      <c r="L24" s="147"/>
      <c r="M24" s="147"/>
      <c r="N24" s="147">
        <v>2706</v>
      </c>
      <c r="O24" s="45"/>
      <c r="P24" s="45"/>
      <c r="Q24" s="45"/>
      <c r="R24" s="45"/>
      <c r="S24" s="45"/>
      <c r="T24" s="45"/>
      <c r="U24" s="45"/>
      <c r="V24" s="45"/>
      <c r="W24" s="45"/>
    </row>
    <row r="25" ht="18" customHeight="1" spans="1:23">
      <c r="A25" s="69" t="s">
        <v>230</v>
      </c>
      <c r="B25" s="145" t="s">
        <v>233</v>
      </c>
      <c r="C25" s="69" t="s">
        <v>234</v>
      </c>
      <c r="D25" s="69" t="s">
        <v>64</v>
      </c>
      <c r="E25" s="69" t="s">
        <v>80</v>
      </c>
      <c r="F25" s="69" t="s">
        <v>142</v>
      </c>
      <c r="G25" s="69" t="s">
        <v>235</v>
      </c>
      <c r="H25" s="69" t="s">
        <v>236</v>
      </c>
      <c r="I25" s="147">
        <v>5500</v>
      </c>
      <c r="J25" s="147"/>
      <c r="K25" s="147"/>
      <c r="L25" s="147"/>
      <c r="M25" s="147"/>
      <c r="N25" s="147">
        <v>5500</v>
      </c>
      <c r="O25" s="45"/>
      <c r="P25" s="45"/>
      <c r="Q25" s="45"/>
      <c r="R25" s="45"/>
      <c r="S25" s="45"/>
      <c r="T25" s="45"/>
      <c r="U25" s="45"/>
      <c r="V25" s="45"/>
      <c r="W25" s="45"/>
    </row>
    <row r="26" ht="18" customHeight="1" spans="1:23">
      <c r="A26" s="69" t="s">
        <v>230</v>
      </c>
      <c r="B26" s="145" t="s">
        <v>233</v>
      </c>
      <c r="C26" s="69" t="s">
        <v>232</v>
      </c>
      <c r="D26" s="69" t="s">
        <v>64</v>
      </c>
      <c r="E26" s="69" t="s">
        <v>80</v>
      </c>
      <c r="F26" s="69" t="s">
        <v>142</v>
      </c>
      <c r="G26" s="69" t="s">
        <v>235</v>
      </c>
      <c r="H26" s="69" t="s">
        <v>236</v>
      </c>
      <c r="I26" s="147">
        <v>1000</v>
      </c>
      <c r="J26" s="147"/>
      <c r="K26" s="147"/>
      <c r="L26" s="147"/>
      <c r="M26" s="147"/>
      <c r="N26" s="147">
        <v>1000</v>
      </c>
      <c r="O26" s="45"/>
      <c r="P26" s="45"/>
      <c r="Q26" s="45"/>
      <c r="R26" s="45"/>
      <c r="S26" s="45"/>
      <c r="T26" s="45"/>
      <c r="U26" s="45"/>
      <c r="V26" s="45"/>
      <c r="W26" s="45"/>
    </row>
    <row r="27" ht="18" customHeight="1" spans="1:23">
      <c r="A27" s="69" t="s">
        <v>230</v>
      </c>
      <c r="B27" s="145" t="s">
        <v>233</v>
      </c>
      <c r="C27" s="69" t="s">
        <v>232</v>
      </c>
      <c r="D27" s="69" t="s">
        <v>64</v>
      </c>
      <c r="E27" s="69" t="s">
        <v>80</v>
      </c>
      <c r="F27" s="69" t="s">
        <v>142</v>
      </c>
      <c r="G27" s="69" t="s">
        <v>237</v>
      </c>
      <c r="H27" s="69" t="s">
        <v>238</v>
      </c>
      <c r="I27" s="147">
        <v>2128800</v>
      </c>
      <c r="J27" s="147"/>
      <c r="K27" s="147"/>
      <c r="L27" s="147"/>
      <c r="M27" s="147"/>
      <c r="N27" s="147">
        <v>2128800</v>
      </c>
      <c r="O27" s="45"/>
      <c r="P27" s="45"/>
      <c r="Q27" s="45"/>
      <c r="R27" s="45"/>
      <c r="S27" s="45"/>
      <c r="T27" s="45"/>
      <c r="U27" s="45"/>
      <c r="V27" s="45"/>
      <c r="W27" s="45"/>
    </row>
    <row r="28" ht="18" customHeight="1" spans="1:23">
      <c r="A28" s="46" t="s">
        <v>239</v>
      </c>
      <c r="B28" s="47"/>
      <c r="C28" s="47"/>
      <c r="D28" s="47"/>
      <c r="E28" s="47"/>
      <c r="F28" s="47"/>
      <c r="G28" s="47"/>
      <c r="H28" s="48"/>
      <c r="I28" s="147">
        <v>3451396.55</v>
      </c>
      <c r="J28" s="147">
        <v>100000</v>
      </c>
      <c r="K28" s="147">
        <v>100000</v>
      </c>
      <c r="L28" s="147"/>
      <c r="M28" s="147"/>
      <c r="N28" s="147">
        <v>3351396.55</v>
      </c>
      <c r="O28" s="45"/>
      <c r="P28" s="45"/>
      <c r="Q28" s="45"/>
      <c r="R28" s="45"/>
      <c r="S28" s="45"/>
      <c r="T28" s="45"/>
      <c r="U28" s="45"/>
      <c r="V28" s="45"/>
      <c r="W28" s="45"/>
    </row>
  </sheetData>
  <mergeCells count="28">
    <mergeCell ref="A3:W3"/>
    <mergeCell ref="A4:I4"/>
    <mergeCell ref="J5:M5"/>
    <mergeCell ref="N5:P5"/>
    <mergeCell ref="R5:W5"/>
    <mergeCell ref="J6:K6"/>
    <mergeCell ref="A28:H28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590277777777778" right="0.590277777777778" top="0.786805555555556" bottom="0.786805555555556" header="0.393055555555556" footer="0.393055555555556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2" customHeight="1"/>
  <cols>
    <col min="1" max="1" width="12" customWidth="1"/>
    <col min="2" max="2" width="29" customWidth="1"/>
    <col min="3" max="3" width="9.78181818181818" customWidth="1"/>
    <col min="4" max="4" width="12.2181818181818" customWidth="1"/>
    <col min="5" max="5" width="14.3363636363636" customWidth="1"/>
    <col min="6" max="6" width="8.55454545454545" customWidth="1"/>
    <col min="7" max="7" width="6.89090909090909" customWidth="1"/>
    <col min="8" max="8" width="8.33636363636364" customWidth="1"/>
    <col min="9" max="9" width="8.10909090909091" customWidth="1"/>
    <col min="10" max="10" width="27.4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141" t="s">
        <v>240</v>
      </c>
    </row>
    <row r="3" ht="28.5" customHeight="1" spans="1:10">
      <c r="A3" s="140" t="s">
        <v>241</v>
      </c>
      <c r="B3" s="32"/>
      <c r="C3" s="32"/>
      <c r="D3" s="32"/>
      <c r="E3" s="32"/>
      <c r="F3" s="102"/>
      <c r="G3" s="32"/>
      <c r="H3" s="102"/>
      <c r="I3" s="102"/>
      <c r="J3" s="32"/>
    </row>
    <row r="4" ht="15" customHeight="1" spans="1:1">
      <c r="A4" s="6" t="str">
        <f>"单位名称："&amp;"玉溪市博物馆"</f>
        <v>单位名称：玉溪市博物馆</v>
      </c>
    </row>
    <row r="5" ht="14.25" customHeight="1" spans="1:10">
      <c r="A5" s="68" t="s">
        <v>242</v>
      </c>
      <c r="B5" s="68" t="s">
        <v>243</v>
      </c>
      <c r="C5" s="68" t="s">
        <v>244</v>
      </c>
      <c r="D5" s="68" t="s">
        <v>245</v>
      </c>
      <c r="E5" s="68" t="s">
        <v>246</v>
      </c>
      <c r="F5" s="54" t="s">
        <v>247</v>
      </c>
      <c r="G5" s="68" t="s">
        <v>248</v>
      </c>
      <c r="H5" s="54" t="s">
        <v>249</v>
      </c>
      <c r="I5" s="54" t="s">
        <v>250</v>
      </c>
      <c r="J5" s="68" t="s">
        <v>251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54">
        <v>6</v>
      </c>
      <c r="G6" s="68">
        <v>7</v>
      </c>
      <c r="H6" s="54">
        <v>8</v>
      </c>
      <c r="I6" s="54">
        <v>9</v>
      </c>
      <c r="J6" s="68">
        <v>10</v>
      </c>
    </row>
    <row r="7" ht="15" customHeight="1" spans="1:10">
      <c r="A7" s="69" t="s">
        <v>64</v>
      </c>
      <c r="B7" s="70"/>
      <c r="C7" s="70"/>
      <c r="D7" s="70"/>
      <c r="E7" s="71"/>
      <c r="F7" s="72"/>
      <c r="G7" s="71"/>
      <c r="H7" s="72"/>
      <c r="I7" s="72"/>
      <c r="J7" s="71"/>
    </row>
    <row r="8" ht="33.75" customHeight="1" spans="1:10">
      <c r="A8" s="69" t="s">
        <v>223</v>
      </c>
      <c r="B8" s="69" t="s">
        <v>252</v>
      </c>
      <c r="C8" s="69" t="s">
        <v>253</v>
      </c>
      <c r="D8" s="69" t="s">
        <v>254</v>
      </c>
      <c r="E8" s="69" t="s">
        <v>255</v>
      </c>
      <c r="F8" s="69" t="s">
        <v>256</v>
      </c>
      <c r="G8" s="43" t="s">
        <v>257</v>
      </c>
      <c r="H8" s="69" t="s">
        <v>258</v>
      </c>
      <c r="I8" s="69" t="s">
        <v>259</v>
      </c>
      <c r="J8" s="69" t="s">
        <v>260</v>
      </c>
    </row>
    <row r="9" ht="33.75" customHeight="1" spans="1:10">
      <c r="A9" s="69" t="s">
        <v>223</v>
      </c>
      <c r="B9" s="69" t="s">
        <v>252</v>
      </c>
      <c r="C9" s="69" t="s">
        <v>253</v>
      </c>
      <c r="D9" s="69" t="s">
        <v>261</v>
      </c>
      <c r="E9" s="69" t="s">
        <v>262</v>
      </c>
      <c r="F9" s="69" t="s">
        <v>263</v>
      </c>
      <c r="G9" s="43" t="s">
        <v>264</v>
      </c>
      <c r="H9" s="69" t="s">
        <v>265</v>
      </c>
      <c r="I9" s="69" t="s">
        <v>259</v>
      </c>
      <c r="J9" s="69" t="s">
        <v>266</v>
      </c>
    </row>
    <row r="10" ht="33.75" customHeight="1" spans="1:10">
      <c r="A10" s="69" t="s">
        <v>223</v>
      </c>
      <c r="B10" s="69" t="s">
        <v>252</v>
      </c>
      <c r="C10" s="69" t="s">
        <v>253</v>
      </c>
      <c r="D10" s="69" t="s">
        <v>267</v>
      </c>
      <c r="E10" s="69" t="s">
        <v>268</v>
      </c>
      <c r="F10" s="69" t="s">
        <v>256</v>
      </c>
      <c r="G10" s="43" t="s">
        <v>269</v>
      </c>
      <c r="H10" s="69" t="s">
        <v>270</v>
      </c>
      <c r="I10" s="69" t="s">
        <v>259</v>
      </c>
      <c r="J10" s="69" t="s">
        <v>271</v>
      </c>
    </row>
    <row r="11" ht="33.75" customHeight="1" spans="1:10">
      <c r="A11" s="69" t="s">
        <v>223</v>
      </c>
      <c r="B11" s="69" t="s">
        <v>252</v>
      </c>
      <c r="C11" s="69" t="s">
        <v>272</v>
      </c>
      <c r="D11" s="69" t="s">
        <v>273</v>
      </c>
      <c r="E11" s="69" t="s">
        <v>274</v>
      </c>
      <c r="F11" s="69" t="s">
        <v>256</v>
      </c>
      <c r="G11" s="43" t="s">
        <v>136</v>
      </c>
      <c r="H11" s="69" t="s">
        <v>275</v>
      </c>
      <c r="I11" s="69" t="s">
        <v>259</v>
      </c>
      <c r="J11" s="69" t="s">
        <v>276</v>
      </c>
    </row>
    <row r="12" ht="33.75" customHeight="1" spans="1:10">
      <c r="A12" s="69" t="s">
        <v>223</v>
      </c>
      <c r="B12" s="69" t="s">
        <v>252</v>
      </c>
      <c r="C12" s="69" t="s">
        <v>277</v>
      </c>
      <c r="D12" s="69" t="s">
        <v>278</v>
      </c>
      <c r="E12" s="69" t="s">
        <v>279</v>
      </c>
      <c r="F12" s="69" t="s">
        <v>256</v>
      </c>
      <c r="G12" s="43" t="s">
        <v>280</v>
      </c>
      <c r="H12" s="69" t="s">
        <v>265</v>
      </c>
      <c r="I12" s="69" t="s">
        <v>259</v>
      </c>
      <c r="J12" s="69" t="s">
        <v>281</v>
      </c>
    </row>
  </sheetData>
  <mergeCells count="4">
    <mergeCell ref="A3:J3"/>
    <mergeCell ref="A4:H4"/>
    <mergeCell ref="A8:A12"/>
    <mergeCell ref="B8:B12"/>
  </mergeCells>
  <pageMargins left="0.590277777777778" right="0.590277777777778" top="0.786805555555556" bottom="0.786805555555556" header="0.393055555555556" footer="0.39305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3636363636364" defaultRowHeight="14.25" customHeight="1" outlineLevelCol="5"/>
  <cols>
    <col min="1" max="1" width="24.1090909090909" customWidth="1"/>
    <col min="2" max="2" width="24.5545454545455" customWidth="1"/>
    <col min="3" max="3" width="21.5545454545455" customWidth="1"/>
    <col min="4" max="4" width="23.2181818181818" customWidth="1"/>
    <col min="5" max="5" width="20.5545454545455" customWidth="1"/>
    <col min="6" max="6" width="20.3363636363636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2:6">
      <c r="B2" s="132"/>
      <c r="F2" s="133" t="s">
        <v>282</v>
      </c>
    </row>
    <row r="3" ht="28.5" customHeight="1" spans="1:6">
      <c r="A3" s="32" t="s">
        <v>283</v>
      </c>
      <c r="B3" s="32"/>
      <c r="C3" s="32"/>
      <c r="D3" s="32"/>
      <c r="E3" s="32"/>
      <c r="F3" s="32"/>
    </row>
    <row r="4" ht="15" customHeight="1" spans="1:6">
      <c r="A4" s="134" t="str">
        <f>"单位名称："&amp;"玉溪市博物馆"</f>
        <v>单位名称：玉溪市博物馆</v>
      </c>
      <c r="B4" s="135"/>
      <c r="C4" s="135"/>
      <c r="D4" s="75"/>
      <c r="E4" s="75"/>
      <c r="F4" s="136" t="s">
        <v>284</v>
      </c>
    </row>
    <row r="5" ht="18.75" customHeight="1" spans="1:6">
      <c r="A5" s="34" t="s">
        <v>121</v>
      </c>
      <c r="B5" s="34" t="s">
        <v>67</v>
      </c>
      <c r="C5" s="34" t="s">
        <v>68</v>
      </c>
      <c r="D5" s="35" t="s">
        <v>285</v>
      </c>
      <c r="E5" s="42"/>
      <c r="F5" s="42"/>
    </row>
    <row r="6" ht="30" customHeight="1" spans="1:6">
      <c r="A6" s="41"/>
      <c r="B6" s="41"/>
      <c r="C6" s="41"/>
      <c r="D6" s="35" t="s">
        <v>30</v>
      </c>
      <c r="E6" s="42" t="s">
        <v>71</v>
      </c>
      <c r="F6" s="42" t="s">
        <v>72</v>
      </c>
    </row>
    <row r="7" ht="16.5" customHeight="1" spans="1:6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</row>
    <row r="8" ht="20.25" customHeight="1" spans="1:6">
      <c r="A8" s="43"/>
      <c r="B8" s="43"/>
      <c r="C8" s="43"/>
      <c r="D8" s="25"/>
      <c r="E8" s="137"/>
      <c r="F8" s="137"/>
    </row>
    <row r="9" ht="17.25" customHeight="1" spans="1:6">
      <c r="A9" s="138" t="s">
        <v>239</v>
      </c>
      <c r="B9" s="139"/>
      <c r="C9" s="139" t="s">
        <v>239</v>
      </c>
      <c r="D9" s="137"/>
      <c r="E9" s="137"/>
      <c r="F9" s="137"/>
    </row>
    <row r="10" customHeight="1" spans="1:1">
      <c r="A10" t="s">
        <v>286</v>
      </c>
    </row>
  </sheetData>
  <mergeCells count="7">
    <mergeCell ref="A3:F3"/>
    <mergeCell ref="A4:E4"/>
    <mergeCell ref="D5:F5"/>
    <mergeCell ref="A9:C9"/>
    <mergeCell ref="A5:A6"/>
    <mergeCell ref="B5:B6"/>
    <mergeCell ref="C5:C6"/>
  </mergeCells>
  <pageMargins left="0.590277777777778" right="0.590277777777778" top="0.786805555555556" bottom="0.786805555555556" header="0.393055555555556" footer="0.393055555555556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3636363636364" defaultRowHeight="14.25" customHeight="1"/>
  <cols>
    <col min="1" max="1" width="9.33636363636364" customWidth="1"/>
    <col min="2" max="2" width="8.10909090909091" customWidth="1"/>
    <col min="3" max="3" width="8.55454545454545" customWidth="1"/>
    <col min="4" max="4" width="6.10909090909091" customWidth="1"/>
    <col min="5" max="5" width="6" customWidth="1"/>
    <col min="6" max="6" width="8.78181818181818" customWidth="1"/>
    <col min="7" max="7" width="5.21818181818182" customWidth="1"/>
    <col min="8" max="8" width="6.89090909090909" customWidth="1"/>
    <col min="9" max="9" width="10.8909090909091" customWidth="1"/>
    <col min="10" max="10" width="8.21818181818182" customWidth="1"/>
    <col min="11" max="11" width="9.44545454545455" customWidth="1"/>
    <col min="12" max="12" width="5.10909090909091" customWidth="1"/>
    <col min="13" max="13" width="8.21818181818182" customWidth="1"/>
    <col min="14" max="14" width="10.7818181818182" customWidth="1"/>
    <col min="15" max="15" width="8.55454545454545" customWidth="1"/>
    <col min="16" max="16" width="7.89090909090909" customWidth="1"/>
    <col min="17" max="17" width="8.4454545454545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:17">
      <c r="A2" s="30" t="s">
        <v>287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49"/>
      <c r="P2" s="49"/>
      <c r="Q2" s="30"/>
    </row>
    <row r="3" ht="27.75" customHeight="1" spans="1:17">
      <c r="A3" s="73" t="s">
        <v>288</v>
      </c>
      <c r="B3" s="32"/>
      <c r="C3" s="32"/>
      <c r="D3" s="32"/>
      <c r="E3" s="32"/>
      <c r="F3" s="32"/>
      <c r="G3" s="32"/>
      <c r="H3" s="32"/>
      <c r="I3" s="32"/>
      <c r="J3" s="32"/>
      <c r="K3" s="102"/>
      <c r="L3" s="32"/>
      <c r="M3" s="32"/>
      <c r="N3" s="32"/>
      <c r="O3" s="102"/>
      <c r="P3" s="102"/>
      <c r="Q3" s="32"/>
    </row>
    <row r="4" ht="18.75" customHeight="1" spans="1:17">
      <c r="A4" s="111" t="str">
        <f>"单位名称："&amp;"玉溪市博物馆"</f>
        <v>单位名称：玉溪市博物馆</v>
      </c>
      <c r="B4" s="8"/>
      <c r="C4" s="8"/>
      <c r="D4" s="8"/>
      <c r="E4" s="8"/>
      <c r="F4" s="8"/>
      <c r="G4" s="8"/>
      <c r="H4" s="8"/>
      <c r="I4" s="8"/>
      <c r="J4" s="8"/>
      <c r="O4" s="79"/>
      <c r="P4" s="79"/>
      <c r="Q4" s="130" t="s">
        <v>2</v>
      </c>
    </row>
    <row r="5" ht="15.75" customHeight="1" spans="1:17">
      <c r="A5" s="34" t="s">
        <v>289</v>
      </c>
      <c r="B5" s="112" t="s">
        <v>290</v>
      </c>
      <c r="C5" s="112" t="s">
        <v>291</v>
      </c>
      <c r="D5" s="112" t="s">
        <v>292</v>
      </c>
      <c r="E5" s="112" t="s">
        <v>293</v>
      </c>
      <c r="F5" s="112" t="s">
        <v>294</v>
      </c>
      <c r="G5" s="113" t="s">
        <v>128</v>
      </c>
      <c r="H5" s="113"/>
      <c r="I5" s="113"/>
      <c r="J5" s="113"/>
      <c r="K5" s="122"/>
      <c r="L5" s="113"/>
      <c r="M5" s="113"/>
      <c r="N5" s="113"/>
      <c r="O5" s="123"/>
      <c r="P5" s="122"/>
      <c r="Q5" s="131"/>
    </row>
    <row r="6" ht="17.25" customHeight="1" spans="1:17">
      <c r="A6" s="37"/>
      <c r="B6" s="114"/>
      <c r="C6" s="114"/>
      <c r="D6" s="114"/>
      <c r="E6" s="114"/>
      <c r="F6" s="114"/>
      <c r="G6" s="114" t="s">
        <v>30</v>
      </c>
      <c r="H6" s="114" t="s">
        <v>33</v>
      </c>
      <c r="I6" s="114" t="s">
        <v>295</v>
      </c>
      <c r="J6" s="114" t="s">
        <v>296</v>
      </c>
      <c r="K6" s="124" t="s">
        <v>297</v>
      </c>
      <c r="L6" s="125" t="s">
        <v>298</v>
      </c>
      <c r="M6" s="125"/>
      <c r="N6" s="125"/>
      <c r="O6" s="126"/>
      <c r="P6" s="127"/>
      <c r="Q6" s="115"/>
    </row>
    <row r="7" ht="54" customHeight="1" spans="1:17">
      <c r="A7" s="40"/>
      <c r="B7" s="115"/>
      <c r="C7" s="115"/>
      <c r="D7" s="115"/>
      <c r="E7" s="115"/>
      <c r="F7" s="115"/>
      <c r="G7" s="115"/>
      <c r="H7" s="115" t="s">
        <v>32</v>
      </c>
      <c r="I7" s="115"/>
      <c r="J7" s="115"/>
      <c r="K7" s="128"/>
      <c r="L7" s="115" t="s">
        <v>32</v>
      </c>
      <c r="M7" s="115" t="s">
        <v>39</v>
      </c>
      <c r="N7" s="115" t="s">
        <v>135</v>
      </c>
      <c r="O7" s="129" t="s">
        <v>41</v>
      </c>
      <c r="P7" s="128" t="s">
        <v>42</v>
      </c>
      <c r="Q7" s="115" t="s">
        <v>43</v>
      </c>
    </row>
    <row r="8" ht="15" customHeight="1" spans="1:17">
      <c r="A8" s="41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</row>
    <row r="9" ht="21" customHeight="1" spans="1:17">
      <c r="A9" s="95"/>
      <c r="B9" s="96"/>
      <c r="C9" s="96"/>
      <c r="D9" s="96"/>
      <c r="E9" s="118"/>
      <c r="F9" s="119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ht="21" customHeight="1" spans="1:17">
      <c r="A10" s="95"/>
      <c r="B10" s="96"/>
      <c r="C10" s="96"/>
      <c r="D10" s="120"/>
      <c r="E10" s="121"/>
      <c r="F10" s="2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ht="21" customHeight="1" spans="1:17">
      <c r="A11" s="97" t="s">
        <v>239</v>
      </c>
      <c r="B11" s="98"/>
      <c r="C11" s="98"/>
      <c r="D11" s="98"/>
      <c r="E11" s="118"/>
      <c r="F11" s="119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  <row r="12" customHeight="1" spans="1:1">
      <c r="A12" t="s">
        <v>299</v>
      </c>
    </row>
  </sheetData>
  <mergeCells count="17">
    <mergeCell ref="A2:Q2"/>
    <mergeCell ref="A3:Q3"/>
    <mergeCell ref="A4:E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590277777777778" right="0.590277777777778" top="0.786805555555556" bottom="0.786805555555556" header="0.393055555555556" footer="0.393055555555556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3636363636364" defaultRowHeight="14.25" customHeight="1"/>
  <cols>
    <col min="1" max="1" width="9.21818181818182" customWidth="1"/>
    <col min="2" max="2" width="14.1090909090909" customWidth="1"/>
    <col min="3" max="3" width="10.8909090909091" customWidth="1"/>
    <col min="4" max="4" width="7.66363636363636" customWidth="1"/>
    <col min="5" max="5" width="10.7818181818182" customWidth="1"/>
    <col min="6" max="6" width="7" customWidth="1"/>
    <col min="7" max="7" width="10.6636363636364" customWidth="1"/>
    <col min="8" max="8" width="10.2181818181818" customWidth="1"/>
    <col min="9" max="9" width="6.78181818181818" customWidth="1"/>
    <col min="10" max="10" width="9.33636363636364" customWidth="1"/>
    <col min="11" max="11" width="8.78181818181818" customWidth="1"/>
    <col min="12" max="12" width="8.89090909090909" customWidth="1"/>
    <col min="13" max="13" width="10" customWidth="1"/>
    <col min="14" max="14" width="9.4454545454545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80" t="s">
        <v>300</v>
      </c>
      <c r="B2" s="80"/>
      <c r="C2" s="80"/>
      <c r="D2" s="80"/>
      <c r="E2" s="80"/>
      <c r="F2" s="80"/>
      <c r="G2" s="80"/>
      <c r="H2" s="81"/>
      <c r="I2" s="80"/>
      <c r="J2" s="80"/>
      <c r="K2" s="80"/>
      <c r="L2" s="100"/>
      <c r="M2" s="81"/>
      <c r="N2" s="101"/>
    </row>
    <row r="3" ht="27.75" customHeight="1" spans="1:14">
      <c r="A3" s="73" t="s">
        <v>301</v>
      </c>
      <c r="B3" s="82"/>
      <c r="C3" s="82"/>
      <c r="D3" s="82"/>
      <c r="E3" s="82"/>
      <c r="F3" s="82"/>
      <c r="G3" s="82"/>
      <c r="H3" s="83"/>
      <c r="I3" s="82"/>
      <c r="J3" s="82"/>
      <c r="K3" s="82"/>
      <c r="L3" s="102"/>
      <c r="M3" s="83"/>
      <c r="N3" s="82"/>
    </row>
    <row r="4" ht="18.75" customHeight="1" spans="1:14">
      <c r="A4" s="74" t="str">
        <f>"单位名称："&amp;"玉溪市博物馆"</f>
        <v>单位名称：玉溪市博物馆</v>
      </c>
      <c r="B4" s="75"/>
      <c r="C4" s="75"/>
      <c r="D4" s="75"/>
      <c r="E4" s="75"/>
      <c r="F4" s="75"/>
      <c r="G4" s="75"/>
      <c r="H4" s="84"/>
      <c r="I4" s="77"/>
      <c r="J4" s="77"/>
      <c r="K4" s="77"/>
      <c r="L4" s="79"/>
      <c r="M4" s="103"/>
      <c r="N4" s="104" t="s">
        <v>2</v>
      </c>
    </row>
    <row r="5" ht="15.75" customHeight="1" spans="1:14">
      <c r="A5" s="85" t="s">
        <v>289</v>
      </c>
      <c r="B5" s="86" t="s">
        <v>302</v>
      </c>
      <c r="C5" s="86" t="s">
        <v>303</v>
      </c>
      <c r="D5" s="87" t="s">
        <v>128</v>
      </c>
      <c r="E5" s="87"/>
      <c r="F5" s="87"/>
      <c r="G5" s="87"/>
      <c r="H5" s="88"/>
      <c r="I5" s="87"/>
      <c r="J5" s="87"/>
      <c r="K5" s="87"/>
      <c r="L5" s="105"/>
      <c r="M5" s="88"/>
      <c r="N5" s="106"/>
    </row>
    <row r="6" ht="17.25" customHeight="1" spans="1:14">
      <c r="A6" s="89"/>
      <c r="B6" s="90"/>
      <c r="C6" s="90"/>
      <c r="D6" s="90" t="s">
        <v>30</v>
      </c>
      <c r="E6" s="90" t="s">
        <v>33</v>
      </c>
      <c r="F6" s="90" t="s">
        <v>295</v>
      </c>
      <c r="G6" s="90" t="s">
        <v>296</v>
      </c>
      <c r="H6" s="91" t="s">
        <v>297</v>
      </c>
      <c r="I6" s="107" t="s">
        <v>298</v>
      </c>
      <c r="J6" s="107"/>
      <c r="K6" s="107"/>
      <c r="L6" s="108"/>
      <c r="M6" s="109"/>
      <c r="N6" s="93"/>
    </row>
    <row r="7" ht="54" customHeight="1" spans="1:14">
      <c r="A7" s="92"/>
      <c r="B7" s="93"/>
      <c r="C7" s="93"/>
      <c r="D7" s="93"/>
      <c r="E7" s="93"/>
      <c r="F7" s="93"/>
      <c r="G7" s="93"/>
      <c r="H7" s="94"/>
      <c r="I7" s="93" t="s">
        <v>32</v>
      </c>
      <c r="J7" s="93" t="s">
        <v>39</v>
      </c>
      <c r="K7" s="93" t="s">
        <v>135</v>
      </c>
      <c r="L7" s="110" t="s">
        <v>41</v>
      </c>
      <c r="M7" s="94" t="s">
        <v>42</v>
      </c>
      <c r="N7" s="93" t="s">
        <v>43</v>
      </c>
    </row>
    <row r="8" ht="15" customHeight="1" spans="1:14">
      <c r="A8" s="92">
        <v>1</v>
      </c>
      <c r="B8" s="93">
        <v>2</v>
      </c>
      <c r="C8" s="93">
        <v>3</v>
      </c>
      <c r="D8" s="94">
        <v>4</v>
      </c>
      <c r="E8" s="94">
        <v>5</v>
      </c>
      <c r="F8" s="94">
        <v>6</v>
      </c>
      <c r="G8" s="94">
        <v>7</v>
      </c>
      <c r="H8" s="94">
        <v>8</v>
      </c>
      <c r="I8" s="94">
        <v>9</v>
      </c>
      <c r="J8" s="94">
        <v>10</v>
      </c>
      <c r="K8" s="94">
        <v>11</v>
      </c>
      <c r="L8" s="94">
        <v>12</v>
      </c>
      <c r="M8" s="94">
        <v>13</v>
      </c>
      <c r="N8" s="94">
        <v>14</v>
      </c>
    </row>
    <row r="9" ht="21" customHeight="1" spans="1:14">
      <c r="A9" s="95"/>
      <c r="B9" s="96"/>
      <c r="C9" s="96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ht="21" customHeight="1" spans="1:14">
      <c r="A10" s="95"/>
      <c r="B10" s="96"/>
      <c r="C10" s="96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ht="21" customHeight="1" spans="1:14">
      <c r="A11" s="97" t="s">
        <v>239</v>
      </c>
      <c r="B11" s="98"/>
      <c r="C11" s="99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customHeight="1" spans="1:1">
      <c r="A12" t="s">
        <v>304</v>
      </c>
    </row>
  </sheetData>
  <mergeCells count="14">
    <mergeCell ref="A2:N2"/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590277777777778" right="0.590277777777778" top="0.786805555555556" bottom="0.786805555555556" header="0.393055555555556" footer="0.393055555555556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topLeftCell="B1" workbookViewId="0">
      <pane ySplit="1" topLeftCell="A2" activePane="bottomLeft" state="frozen"/>
      <selection/>
      <selection pane="bottomLeft" activeCell="E5" sqref="E5:N5"/>
    </sheetView>
  </sheetViews>
  <sheetFormatPr defaultColWidth="9.13636363636364" defaultRowHeight="14.25" customHeight="1"/>
  <cols>
    <col min="1" max="1" width="14.5545454545455" customWidth="1"/>
    <col min="2" max="2" width="7.44545454545455" customWidth="1"/>
    <col min="3" max="3" width="13.6636363636364" customWidth="1"/>
    <col min="4" max="4" width="10.2181818181818" customWidth="1"/>
    <col min="5" max="14" width="8.78181818181818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30" t="s">
        <v>305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49"/>
    </row>
    <row r="3" ht="27.75" customHeight="1" spans="1:14">
      <c r="A3" s="73" t="s">
        <v>306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18" customHeight="1" spans="1:14">
      <c r="A4" s="74" t="str">
        <f>"单位名称："&amp;"玉溪市博物馆"</f>
        <v>单位名称：玉溪市博物馆</v>
      </c>
      <c r="B4" s="75"/>
      <c r="C4" s="75"/>
      <c r="D4" s="76"/>
      <c r="E4" s="77"/>
      <c r="F4" s="77"/>
      <c r="G4" s="77"/>
      <c r="H4" s="77"/>
      <c r="I4" s="77"/>
      <c r="N4" s="79" t="s">
        <v>2</v>
      </c>
    </row>
    <row r="5" ht="19.5" customHeight="1" spans="1:14">
      <c r="A5" s="35" t="s">
        <v>307</v>
      </c>
      <c r="B5" s="51" t="s">
        <v>128</v>
      </c>
      <c r="C5" s="52"/>
      <c r="D5" s="52"/>
      <c r="E5" s="51" t="s">
        <v>308</v>
      </c>
      <c r="F5" s="52"/>
      <c r="G5" s="52"/>
      <c r="H5" s="52"/>
      <c r="I5" s="52"/>
      <c r="J5" s="52"/>
      <c r="K5" s="52"/>
      <c r="L5" s="52"/>
      <c r="M5" s="52"/>
      <c r="N5" s="53"/>
    </row>
    <row r="6" ht="40.5" customHeight="1" spans="1:14">
      <c r="A6" s="41"/>
      <c r="B6" s="38" t="s">
        <v>30</v>
      </c>
      <c r="C6" s="34" t="s">
        <v>33</v>
      </c>
      <c r="D6" s="78" t="s">
        <v>309</v>
      </c>
      <c r="E6" s="42" t="s">
        <v>310</v>
      </c>
      <c r="F6" s="42" t="s">
        <v>311</v>
      </c>
      <c r="G6" s="42" t="s">
        <v>312</v>
      </c>
      <c r="H6" s="42" t="s">
        <v>313</v>
      </c>
      <c r="I6" s="42" t="s">
        <v>314</v>
      </c>
      <c r="J6" s="42" t="s">
        <v>315</v>
      </c>
      <c r="K6" s="42" t="s">
        <v>316</v>
      </c>
      <c r="L6" s="42" t="s">
        <v>317</v>
      </c>
      <c r="M6" s="42" t="s">
        <v>318</v>
      </c>
      <c r="N6" s="42" t="s">
        <v>319</v>
      </c>
    </row>
    <row r="7" ht="19.5" customHeight="1" spans="1:14">
      <c r="A7" s="42">
        <v>1</v>
      </c>
      <c r="B7" s="42">
        <v>2</v>
      </c>
      <c r="C7" s="42">
        <v>3</v>
      </c>
      <c r="D7" s="51">
        <v>4</v>
      </c>
      <c r="E7" s="42">
        <v>5</v>
      </c>
      <c r="F7" s="42">
        <v>6</v>
      </c>
      <c r="G7" s="42">
        <v>7</v>
      </c>
      <c r="H7" s="51">
        <v>8</v>
      </c>
      <c r="I7" s="42">
        <v>9</v>
      </c>
      <c r="J7" s="42">
        <v>10</v>
      </c>
      <c r="K7" s="42">
        <v>11</v>
      </c>
      <c r="L7" s="51">
        <v>12</v>
      </c>
      <c r="M7" s="42">
        <v>13</v>
      </c>
      <c r="N7" s="42">
        <v>14</v>
      </c>
    </row>
    <row r="8" ht="20.25" customHeight="1" spans="1:14">
      <c r="A8" s="43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ht="20.25" customHeight="1" spans="1:14">
      <c r="A9" s="43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ht="20.25" customHeight="1" spans="1:14">
      <c r="A10" s="71" t="s">
        <v>30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customHeight="1" spans="1:1">
      <c r="A11" t="s">
        <v>320</v>
      </c>
    </row>
  </sheetData>
  <mergeCells count="6">
    <mergeCell ref="A2:N2"/>
    <mergeCell ref="A3:N3"/>
    <mergeCell ref="A4:I4"/>
    <mergeCell ref="B5:D5"/>
    <mergeCell ref="E5:N5"/>
    <mergeCell ref="A5:A6"/>
  </mergeCells>
  <pageMargins left="0.590277777777778" right="0.590277777777778" top="0.786805555555556" bottom="0.786805555555556" header="0.393055555555556" footer="0.393055555555556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3636363636364" defaultRowHeight="12" customHeight="1"/>
  <cols>
    <col min="1" max="1" width="17.4454545454545" customWidth="1"/>
    <col min="2" max="2" width="18.6636363636364" customWidth="1"/>
    <col min="3" max="3" width="10.2181818181818" customWidth="1"/>
    <col min="4" max="4" width="9.66363636363636" customWidth="1"/>
    <col min="5" max="5" width="12.2181818181818" customWidth="1"/>
    <col min="6" max="6" width="11.2818181818182" customWidth="1"/>
    <col min="7" max="7" width="10.3181818181818" customWidth="1"/>
    <col min="8" max="8" width="9.31818181818182" customWidth="1"/>
    <col min="9" max="9" width="13.4272727272727" customWidth="1"/>
    <col min="10" max="10" width="18.2181818181818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30" t="s">
        <v>321</v>
      </c>
      <c r="B2" s="30"/>
      <c r="C2" s="30"/>
      <c r="D2" s="30"/>
      <c r="E2" s="30"/>
      <c r="F2" s="30"/>
      <c r="G2" s="30"/>
      <c r="H2" s="30"/>
      <c r="I2" s="30"/>
      <c r="J2" s="49"/>
    </row>
    <row r="3" ht="28.5" customHeight="1" spans="1:10">
      <c r="A3" s="65" t="s">
        <v>322</v>
      </c>
      <c r="B3" s="66"/>
      <c r="C3" s="66"/>
      <c r="D3" s="66"/>
      <c r="E3" s="66"/>
      <c r="F3" s="67"/>
      <c r="G3" s="66"/>
      <c r="H3" s="67"/>
      <c r="I3" s="67"/>
      <c r="J3" s="66"/>
    </row>
    <row r="4" ht="15" customHeight="1" spans="1:1">
      <c r="A4" s="6" t="str">
        <f>"单位名称："&amp;"玉溪市博物馆"</f>
        <v>单位名称：玉溪市博物馆</v>
      </c>
    </row>
    <row r="5" ht="28" customHeight="1" spans="1:10">
      <c r="A5" s="68" t="s">
        <v>242</v>
      </c>
      <c r="B5" s="68" t="s">
        <v>243</v>
      </c>
      <c r="C5" s="68" t="s">
        <v>244</v>
      </c>
      <c r="D5" s="68" t="s">
        <v>245</v>
      </c>
      <c r="E5" s="68" t="s">
        <v>246</v>
      </c>
      <c r="F5" s="54" t="s">
        <v>247</v>
      </c>
      <c r="G5" s="68" t="s">
        <v>248</v>
      </c>
      <c r="H5" s="54" t="s">
        <v>249</v>
      </c>
      <c r="I5" s="54" t="s">
        <v>250</v>
      </c>
      <c r="J5" s="68" t="s">
        <v>251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54">
        <v>6</v>
      </c>
      <c r="G6" s="68">
        <v>7</v>
      </c>
      <c r="H6" s="54">
        <v>8</v>
      </c>
      <c r="I6" s="54">
        <v>9</v>
      </c>
      <c r="J6" s="68">
        <v>10</v>
      </c>
    </row>
    <row r="7" ht="15" customHeight="1" spans="1:10">
      <c r="A7" s="69"/>
      <c r="B7" s="70"/>
      <c r="C7" s="70"/>
      <c r="D7" s="70"/>
      <c r="E7" s="71"/>
      <c r="F7" s="72"/>
      <c r="G7" s="71"/>
      <c r="H7" s="72"/>
      <c r="I7" s="72"/>
      <c r="J7" s="71"/>
    </row>
    <row r="8" ht="33.75" customHeight="1" spans="1:10">
      <c r="A8" s="69"/>
      <c r="B8" s="69"/>
      <c r="C8" s="69"/>
      <c r="D8" s="69"/>
      <c r="E8" s="69"/>
      <c r="F8" s="69"/>
      <c r="G8" s="43"/>
      <c r="H8" s="69"/>
      <c r="I8" s="69"/>
      <c r="J8" s="69"/>
    </row>
    <row r="9" ht="15" customHeight="1" spans="1:1">
      <c r="A9" t="s">
        <v>323</v>
      </c>
    </row>
  </sheetData>
  <mergeCells count="3">
    <mergeCell ref="A2:J2"/>
    <mergeCell ref="A3:J3"/>
    <mergeCell ref="A4:H4"/>
  </mergeCells>
  <pageMargins left="0.590277777777778" right="0.590277777777778" top="0.786805555555556" bottom="0.786805555555556" header="0.393055555555556" footer="0.393055555555556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454545454546" defaultRowHeight="15" customHeight="1" outlineLevelCol="7"/>
  <cols>
    <col min="1" max="1" width="12.4454545454545" customWidth="1"/>
    <col min="2" max="2" width="15.2181818181818" customWidth="1"/>
    <col min="3" max="3" width="33.3181818181818" customWidth="1"/>
    <col min="4" max="4" width="25.7818181818182" customWidth="1"/>
    <col min="5" max="6" width="8.98181818181818" customWidth="1"/>
    <col min="7" max="8" width="15.1272727272727" customWidth="1"/>
  </cols>
  <sheetData>
    <row r="1" customHeight="1" spans="1:8">
      <c r="A1" s="55"/>
      <c r="B1" s="55"/>
      <c r="C1" s="55"/>
      <c r="D1" s="55"/>
      <c r="E1" s="55"/>
      <c r="F1" s="55"/>
      <c r="G1" s="55"/>
      <c r="H1" s="55"/>
    </row>
    <row r="2" ht="18.75" customHeight="1" spans="1:8">
      <c r="A2" s="56" t="s">
        <v>324</v>
      </c>
      <c r="B2" s="56"/>
      <c r="C2" s="56"/>
      <c r="D2" s="56"/>
      <c r="E2" s="56"/>
      <c r="F2" s="56"/>
      <c r="G2" s="56"/>
      <c r="H2" s="56" t="s">
        <v>324</v>
      </c>
    </row>
    <row r="3" ht="28.5" customHeight="1" spans="1:8">
      <c r="A3" s="57" t="s">
        <v>325</v>
      </c>
      <c r="B3" s="57"/>
      <c r="C3" s="57"/>
      <c r="D3" s="57"/>
      <c r="E3" s="57"/>
      <c r="F3" s="57"/>
      <c r="G3" s="57"/>
      <c r="H3" s="57"/>
    </row>
    <row r="4" ht="18.75" customHeight="1" spans="1:8">
      <c r="A4" s="58" t="str">
        <f>"单位名称："&amp;"玉溪市博物馆"</f>
        <v>单位名称：玉溪市博物馆</v>
      </c>
      <c r="B4" s="58"/>
      <c r="C4" s="58"/>
      <c r="D4" s="58"/>
      <c r="E4" s="58"/>
      <c r="F4" s="58"/>
      <c r="G4" s="58"/>
      <c r="H4" s="58"/>
    </row>
    <row r="5" ht="18.75" customHeight="1" spans="1:8">
      <c r="A5" s="59" t="s">
        <v>121</v>
      </c>
      <c r="B5" s="59" t="s">
        <v>326</v>
      </c>
      <c r="C5" s="59" t="s">
        <v>327</v>
      </c>
      <c r="D5" s="59" t="s">
        <v>328</v>
      </c>
      <c r="E5" s="59" t="s">
        <v>329</v>
      </c>
      <c r="F5" s="59" t="s">
        <v>330</v>
      </c>
      <c r="G5" s="59"/>
      <c r="H5" s="59"/>
    </row>
    <row r="6" ht="18.75" customHeight="1" spans="1:8">
      <c r="A6" s="59"/>
      <c r="B6" s="59"/>
      <c r="C6" s="59"/>
      <c r="D6" s="59"/>
      <c r="E6" s="59"/>
      <c r="F6" s="59" t="s">
        <v>293</v>
      </c>
      <c r="G6" s="59" t="s">
        <v>331</v>
      </c>
      <c r="H6" s="59" t="s">
        <v>332</v>
      </c>
    </row>
    <row r="7" ht="18.75" customHeight="1" spans="1:8">
      <c r="A7" s="60" t="s">
        <v>44</v>
      </c>
      <c r="B7" s="60" t="s">
        <v>45</v>
      </c>
      <c r="C7" s="60" t="s">
        <v>46</v>
      </c>
      <c r="D7" s="60" t="s">
        <v>47</v>
      </c>
      <c r="E7" s="60" t="s">
        <v>48</v>
      </c>
      <c r="F7" s="60" t="s">
        <v>49</v>
      </c>
      <c r="G7" s="60" t="s">
        <v>50</v>
      </c>
      <c r="H7" s="60" t="s">
        <v>51</v>
      </c>
    </row>
    <row r="8" ht="18" customHeight="1" spans="1:8">
      <c r="A8" s="61"/>
      <c r="B8" s="61"/>
      <c r="C8" s="61"/>
      <c r="D8" s="61"/>
      <c r="E8" s="62"/>
      <c r="F8" s="63"/>
      <c r="G8" s="64"/>
      <c r="H8" s="64"/>
    </row>
    <row r="9" ht="18" customHeight="1" spans="1:8">
      <c r="A9" s="62" t="s">
        <v>30</v>
      </c>
      <c r="B9" s="62"/>
      <c r="C9" s="62"/>
      <c r="D9" s="62"/>
      <c r="E9" s="62"/>
      <c r="F9" s="63"/>
      <c r="G9" s="64"/>
      <c r="H9" s="64"/>
    </row>
    <row r="10" customHeight="1" spans="1:1">
      <c r="A10" t="s">
        <v>333</v>
      </c>
    </row>
  </sheetData>
  <mergeCells count="10">
    <mergeCell ref="A2:H2"/>
    <mergeCell ref="A3:H3"/>
    <mergeCell ref="A4:H4"/>
    <mergeCell ref="F5:H5"/>
    <mergeCell ref="A9:E9"/>
    <mergeCell ref="A5:A6"/>
    <mergeCell ref="B5:B6"/>
    <mergeCell ref="C5:C6"/>
    <mergeCell ref="D5:D6"/>
    <mergeCell ref="E5:E6"/>
  </mergeCells>
  <pageMargins left="0.590277777777778" right="0.590277777777778" top="0.786805555555556" bottom="0.786805555555556" header="0.393055555555556" footer="0.393055555555556"/>
  <pageSetup paperSize="9" pageOrder="overThenDown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3636363636364" defaultRowHeight="14.25" customHeight="1"/>
  <cols>
    <col min="1" max="1" width="9.44545454545455" customWidth="1"/>
    <col min="2" max="2" width="9.89090909090909" customWidth="1"/>
    <col min="3" max="3" width="14.4454545454545" customWidth="1"/>
    <col min="4" max="4" width="12.2181818181818" customWidth="1"/>
    <col min="5" max="5" width="13.1090909090909" customWidth="1"/>
    <col min="6" max="6" width="13.5545454545455" customWidth="1"/>
    <col min="7" max="7" width="12.1090909090909" customWidth="1"/>
    <col min="8" max="8" width="7.21818181818182" customWidth="1"/>
    <col min="9" max="9" width="12.1090909090909" customWidth="1"/>
    <col min="10" max="10" width="13.7818181818182" customWidth="1"/>
    <col min="11" max="11" width="15.109090909090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1:11">
      <c r="A2" s="30" t="s">
        <v>334</v>
      </c>
      <c r="B2" s="30"/>
      <c r="C2" s="30"/>
      <c r="D2" s="31"/>
      <c r="E2" s="31"/>
      <c r="F2" s="31"/>
      <c r="G2" s="31"/>
      <c r="H2" s="30"/>
      <c r="I2" s="30"/>
      <c r="J2" s="30"/>
      <c r="K2" s="49"/>
    </row>
    <row r="3" ht="28.5" customHeight="1" spans="1:11">
      <c r="A3" s="32" t="s">
        <v>335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ht="13.5" customHeight="1" spans="1:11">
      <c r="A4" s="6" t="str">
        <f>"单位名称："&amp;"玉溪市博物馆"</f>
        <v>单位名称：玉溪市博物馆</v>
      </c>
      <c r="B4" s="7"/>
      <c r="C4" s="7"/>
      <c r="D4" s="7"/>
      <c r="E4" s="7"/>
      <c r="F4" s="7"/>
      <c r="G4" s="7"/>
      <c r="H4" s="8"/>
      <c r="I4" s="8"/>
      <c r="J4" s="8"/>
      <c r="K4" s="50" t="s">
        <v>2</v>
      </c>
    </row>
    <row r="5" ht="21.75" customHeight="1" spans="1:11">
      <c r="A5" s="33" t="s">
        <v>209</v>
      </c>
      <c r="B5" s="33" t="s">
        <v>123</v>
      </c>
      <c r="C5" s="33" t="s">
        <v>210</v>
      </c>
      <c r="D5" s="34" t="s">
        <v>124</v>
      </c>
      <c r="E5" s="34" t="s">
        <v>125</v>
      </c>
      <c r="F5" s="34" t="s">
        <v>126</v>
      </c>
      <c r="G5" s="34" t="s">
        <v>127</v>
      </c>
      <c r="H5" s="35" t="s">
        <v>30</v>
      </c>
      <c r="I5" s="51" t="s">
        <v>336</v>
      </c>
      <c r="J5" s="52"/>
      <c r="K5" s="53"/>
    </row>
    <row r="6" ht="21.75" customHeight="1" spans="1:11">
      <c r="A6" s="36"/>
      <c r="B6" s="36"/>
      <c r="C6" s="36"/>
      <c r="D6" s="37"/>
      <c r="E6" s="37"/>
      <c r="F6" s="37"/>
      <c r="G6" s="37"/>
      <c r="H6" s="38"/>
      <c r="I6" s="34" t="s">
        <v>33</v>
      </c>
      <c r="J6" s="34" t="s">
        <v>34</v>
      </c>
      <c r="K6" s="34" t="s">
        <v>35</v>
      </c>
    </row>
    <row r="7" ht="40.5" customHeight="1" spans="1:11">
      <c r="A7" s="39"/>
      <c r="B7" s="39"/>
      <c r="C7" s="39"/>
      <c r="D7" s="40"/>
      <c r="E7" s="40"/>
      <c r="F7" s="40"/>
      <c r="G7" s="40"/>
      <c r="H7" s="41"/>
      <c r="I7" s="40" t="s">
        <v>32</v>
      </c>
      <c r="J7" s="40"/>
      <c r="K7" s="40"/>
    </row>
    <row r="8" ht="15" customHeight="1" spans="1:11">
      <c r="A8" s="42">
        <v>1</v>
      </c>
      <c r="B8" s="42">
        <v>2</v>
      </c>
      <c r="C8" s="42">
        <v>3</v>
      </c>
      <c r="D8" s="42">
        <v>4</v>
      </c>
      <c r="E8" s="42">
        <v>5</v>
      </c>
      <c r="F8" s="42">
        <v>6</v>
      </c>
      <c r="G8" s="42">
        <v>7</v>
      </c>
      <c r="H8" s="42">
        <v>8</v>
      </c>
      <c r="I8" s="42">
        <v>9</v>
      </c>
      <c r="J8" s="54">
        <v>10</v>
      </c>
      <c r="K8" s="54">
        <v>11</v>
      </c>
    </row>
    <row r="9" ht="30.65" customHeight="1" spans="1:11">
      <c r="A9" s="43"/>
      <c r="B9" s="44"/>
      <c r="C9" s="43"/>
      <c r="D9" s="43"/>
      <c r="E9" s="43"/>
      <c r="F9" s="43"/>
      <c r="G9" s="43"/>
      <c r="H9" s="45"/>
      <c r="I9" s="45"/>
      <c r="J9" s="45"/>
      <c r="K9" s="45"/>
    </row>
    <row r="10" ht="30.65" customHeight="1" spans="1:11">
      <c r="A10" s="44"/>
      <c r="B10" s="44"/>
      <c r="C10" s="44"/>
      <c r="D10" s="44"/>
      <c r="E10" s="44"/>
      <c r="F10" s="44"/>
      <c r="G10" s="44"/>
      <c r="H10" s="45"/>
      <c r="I10" s="45"/>
      <c r="J10" s="45"/>
      <c r="K10" s="45"/>
    </row>
    <row r="11" ht="18.75" customHeight="1" spans="1:11">
      <c r="A11" s="46" t="s">
        <v>239</v>
      </c>
      <c r="B11" s="47"/>
      <c r="C11" s="47"/>
      <c r="D11" s="47"/>
      <c r="E11" s="47"/>
      <c r="F11" s="47"/>
      <c r="G11" s="48"/>
      <c r="H11" s="45"/>
      <c r="I11" s="45"/>
      <c r="J11" s="45"/>
      <c r="K11" s="45"/>
    </row>
    <row r="12" customHeight="1" spans="1:1">
      <c r="A12" t="s">
        <v>337</v>
      </c>
    </row>
  </sheetData>
  <mergeCells count="16">
    <mergeCell ref="A2:K2"/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590277777777778" right="0.590277777777778" top="0.786805555555556" bottom="0.786805555555556" header="0.393055555555556" footer="0.393055555555556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tabSelected="1" workbookViewId="0">
      <pane ySplit="1" topLeftCell="A2" activePane="bottomLeft" state="frozen"/>
      <selection/>
      <selection pane="bottomLeft" activeCell="I11" sqref="I11"/>
    </sheetView>
  </sheetViews>
  <sheetFormatPr defaultColWidth="9.13636363636364" defaultRowHeight="14.25" customHeight="1" outlineLevelCol="6"/>
  <cols>
    <col min="1" max="1" width="15.4454545454545" customWidth="1"/>
    <col min="2" max="2" width="16" customWidth="1"/>
    <col min="3" max="3" width="24.7818181818182" customWidth="1"/>
    <col min="4" max="4" width="9.7" customWidth="1"/>
    <col min="5" max="7" width="19.845454545454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1:7">
      <c r="A2" s="2" t="s">
        <v>338</v>
      </c>
      <c r="B2" s="2"/>
      <c r="C2" s="2"/>
      <c r="D2" s="3"/>
      <c r="E2" s="2"/>
      <c r="F2" s="2"/>
      <c r="G2" s="4"/>
    </row>
    <row r="3" ht="27.75" customHeight="1" spans="1:7">
      <c r="A3" s="5" t="s">
        <v>339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"单位名称："&amp;"玉溪市博物馆"</f>
        <v>单位名称：玉溪市博物馆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210</v>
      </c>
      <c r="B5" s="10" t="s">
        <v>209</v>
      </c>
      <c r="C5" s="10" t="s">
        <v>123</v>
      </c>
      <c r="D5" s="11" t="s">
        <v>340</v>
      </c>
      <c r="E5" s="12" t="s">
        <v>33</v>
      </c>
      <c r="F5" s="13"/>
      <c r="G5" s="14"/>
    </row>
    <row r="6" ht="21.75" customHeight="1" spans="1:7">
      <c r="A6" s="15"/>
      <c r="B6" s="15"/>
      <c r="C6" s="15"/>
      <c r="D6" s="16"/>
      <c r="E6" s="17" t="s">
        <v>341</v>
      </c>
      <c r="F6" s="11" t="s">
        <v>342</v>
      </c>
      <c r="G6" s="11" t="s">
        <v>343</v>
      </c>
    </row>
    <row r="7" ht="40.5" customHeight="1" spans="1:7">
      <c r="A7" s="18"/>
      <c r="B7" s="18"/>
      <c r="C7" s="18"/>
      <c r="D7" s="19"/>
      <c r="E7" s="20"/>
      <c r="F7" s="19" t="s">
        <v>32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21" customHeight="1" spans="1:7">
      <c r="A9" s="22" t="s">
        <v>64</v>
      </c>
      <c r="B9" s="23"/>
      <c r="C9" s="23"/>
      <c r="D9" s="24"/>
      <c r="E9" s="25">
        <v>100000</v>
      </c>
      <c r="F9" s="25">
        <v>100000</v>
      </c>
      <c r="G9" s="25"/>
    </row>
    <row r="10" ht="21" customHeight="1" spans="1:7">
      <c r="A10" s="22"/>
      <c r="B10" s="22" t="s">
        <v>344</v>
      </c>
      <c r="C10" s="22" t="s">
        <v>223</v>
      </c>
      <c r="D10" s="26" t="s">
        <v>345</v>
      </c>
      <c r="E10" s="25">
        <v>100000</v>
      </c>
      <c r="F10" s="25">
        <v>100000</v>
      </c>
      <c r="G10" s="25"/>
    </row>
    <row r="11" ht="21" customHeight="1" spans="1:7">
      <c r="A11" s="27" t="s">
        <v>30</v>
      </c>
      <c r="B11" s="28" t="s">
        <v>346</v>
      </c>
      <c r="C11" s="28"/>
      <c r="D11" s="29"/>
      <c r="E11" s="25">
        <v>100000</v>
      </c>
      <c r="F11" s="25">
        <v>100000</v>
      </c>
      <c r="G11" s="25"/>
    </row>
  </sheetData>
  <mergeCells count="12">
    <mergeCell ref="A2:G2"/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590277777777778" right="0.590277777777778" top="0.786805555555556" bottom="0.786805555555556" header="0.39305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甘倩</cp:lastModifiedBy>
  <dcterms:created xsi:type="dcterms:W3CDTF">2025-02-19T08:03:00Z</dcterms:created>
  <dcterms:modified xsi:type="dcterms:W3CDTF">2025-02-21T07:06:20Z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4937A8BD37E249A8BC38CE0C8B7BBA30</vt:lpwstr>
  </property>
  <property fmtid="{D5CDD505-2E9C-101B-9397-08002B2CF9AE}" pid="3" name="KSOProductBuildVer">
    <vt:lpwstr>2052-12.1.0.18276</vt:lpwstr>
  </property>
</Properties>
</file>