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29" firstSheet="10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中央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<sst xmlns="http://schemas.openxmlformats.org/spreadsheetml/2006/main" count="776" uniqueCount="373">
  <si>
    <t>预算01-1表</t>
  </si>
  <si>
    <t>2025年财务收支预算总表部门</t>
  </si>
  <si>
    <t>单位名称：玉溪市机关服务中心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</si>
  <si>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</si>
  <si>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</si>
  <si>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</si>
  <si>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</si>
  <si>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</si>
  <si>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</si>
  <si>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</si>
  <si>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</si>
  <si>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</si>
  <si>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</si>
  <si>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</si>
  <si>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</si>
  <si>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</si>
  <si>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</si>
  <si>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</si>
  <si>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</si>
  <si>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</si>
  <si>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</si>
  <si>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</si>
  <si>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</si>
  <si>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</si>
  <si>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</si>
  <si>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</si>
  <si>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</si>
  <si>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</si>
  <si>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</si>
  <si>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</si>
  <si>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</si>
  <si>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</si>
  <si>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</si>
  <si>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</si>
  <si>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</si>
  <si>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</si>
  <si>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</si>
  <si>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</si>
  <si>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</si>
  <si>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</si>
  <si>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</si>
  <si>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</si>
  <si>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</si>
  <si>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</si>
  <si>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</si>
  <si>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</si>
  <si>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142004</t>
  </si>
  <si>
    <t>玉溪市机关服务中心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</si>
  <si>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</si>
  <si>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</si>
  <si>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</si>
  <si>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</si>
  <si>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</si>
  <si>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</si>
  <si>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</si>
  <si>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</si>
  <si>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</si>
  <si>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</si>
  <si>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</si>
  <si>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</si>
  <si>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</si>
  <si>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201</t>
  </si>
  <si>
    <t>20103</t>
  </si>
  <si>
    <t>2010350</t>
  </si>
  <si>
    <t>208</t>
  </si>
  <si>
    <t>20805</t>
  </si>
  <si>
    <t>2080505</t>
  </si>
  <si>
    <t>210</t>
  </si>
  <si>
    <t>21011</t>
  </si>
  <si>
    <t>2101101</t>
  </si>
  <si>
    <t>2101102</t>
  </si>
  <si>
    <t>2101103</t>
  </si>
  <si>
    <t>2101199</t>
  </si>
  <si>
    <t>221</t>
  </si>
  <si>
    <t>22102</t>
  </si>
  <si>
    <t>2210201</t>
  </si>
  <si>
    <t>2210203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</si>
  <si>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</si>
  <si>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</si>
  <si>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</si>
  <si>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</si>
  <si>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</si>
  <si>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</si>
  <si>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</si>
  <si>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</si>
  <si>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</si>
  <si>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</si>
  <si>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</si>
  <si>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</si>
  <si>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（四）住房保障支出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</si>
  <si>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</si>
  <si>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</si>
  <si>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</si>
  <si>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</si>
  <si>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</si>
  <si>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</si>
  <si>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</si>
  <si>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</si>
  <si>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</si>
  <si>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</si>
  <si>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</si>
  <si>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</si>
  <si>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</si>
  <si>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</si>
  <si>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</si>
  <si>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</si>
  <si>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</si>
  <si>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</si>
  <si>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</si>
  <si>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</si>
  <si>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</si>
  <si>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</si>
  <si>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备注：2025年无“三公”经费支出，此表为空。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</si>
  <si>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</si>
  <si>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</si>
  <si>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</si>
  <si>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</si>
  <si>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</si>
  <si>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</si>
  <si>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</si>
  <si>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</si>
  <si>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</si>
  <si>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</si>
  <si>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</si>
  <si>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</si>
  <si>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</si>
  <si>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</si>
  <si>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</si>
  <si>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</si>
  <si>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</si>
  <si>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530400210000000630605</t>
  </si>
  <si>
    <t>事业人员工资支出</t>
  </si>
  <si>
    <t>事业运行</t>
  </si>
  <si>
    <t>30101</t>
  </si>
  <si>
    <t>基本工资</t>
  </si>
  <si>
    <t>30107</t>
  </si>
  <si>
    <t>绩效工资</t>
  </si>
  <si>
    <t>购房补贴</t>
  </si>
  <si>
    <t>30102</t>
  </si>
  <si>
    <t>津贴补贴</t>
  </si>
  <si>
    <t>530400210000000630606</t>
  </si>
  <si>
    <t>社会保障缴费</t>
  </si>
  <si>
    <t>30112</t>
  </si>
  <si>
    <t>其他社会保障缴费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</si>
  <si>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</si>
  <si>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</si>
  <si>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</si>
  <si>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</si>
  <si>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</si>
  <si>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</si>
  <si>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</si>
  <si>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</si>
  <si>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</si>
  <si>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</si>
  <si>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530400210000000630607</t>
  </si>
  <si>
    <t>住房公积金</t>
  </si>
  <si>
    <t>30113</t>
  </si>
  <si>
    <t>530400210000000630611</t>
  </si>
  <si>
    <t>工会经费</t>
  </si>
  <si>
    <t>30228</t>
  </si>
  <si>
    <t>530400210000000630613</t>
  </si>
  <si>
    <t>一般公用经费</t>
  </si>
  <si>
    <t>30201</t>
  </si>
  <si>
    <t>办公费</t>
  </si>
  <si>
    <t>30211</t>
  </si>
  <si>
    <t>差旅费</t>
  </si>
  <si>
    <t>30227</t>
  </si>
  <si>
    <t>委托业务费</t>
  </si>
  <si>
    <t>30229</t>
  </si>
  <si>
    <t>福利费</t>
  </si>
  <si>
    <t>30299</t>
  </si>
  <si>
    <t>其他商品和服务支出</t>
  </si>
  <si>
    <t>530400241100002384968</t>
  </si>
  <si>
    <t>奖励性绩效工资（工资部分）经费</t>
  </si>
  <si>
    <t>530400241100002385058</t>
  </si>
  <si>
    <t>奖励性绩效工资（高于部分）经费</t>
  </si>
  <si>
    <t>530400251100003582890</t>
  </si>
  <si>
    <t>编外临聘人员经费</t>
  </si>
  <si>
    <t>30199</t>
  </si>
  <si>
    <t>其他工资福利支出</t>
  </si>
  <si>
    <t>预算05-1表</t>
  </si>
  <si>
    <t>2025年部门项目支出预算表</t>
  </si>
  <si>
    <t>项目分类</t>
  </si>
  <si>
    <t>项目单位</t>
  </si>
  <si>
    <t>本年拨款</t>
  </si>
  <si>
    <t>其中：本次下达</t>
  </si>
  <si>
    <t>玉溪市公务用车综合保障服务平台公车委托管理资金</t>
  </si>
  <si>
    <t>事业发展类</t>
  </si>
  <si>
    <t>530400221100001295814</t>
  </si>
  <si>
    <t>玉溪市市级行政集中办公区后勤保障经费</t>
  </si>
  <si>
    <t>530400241100002131222</t>
  </si>
  <si>
    <t>31002</t>
  </si>
  <si>
    <t>办公设备购置</t>
  </si>
  <si>
    <t>合  计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</si>
  <si>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</si>
  <si>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</si>
  <si>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</si>
  <si>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</si>
  <si>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</si>
  <si>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</si>
  <si>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</si>
  <si>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</si>
  <si>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</si>
  <si>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</si>
  <si>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</si>
  <si>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</si>
  <si>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计可为市级参改单位2023年度为涉改单位提供一般公务车辆出行6000辆次，服务28000人次，车辆行驶总任务里程150万公里，保障非税收入公务用车使用费330万元。公务出行任务量对该项目效益有决定性的影响，若公务出行活动明显减少，则该项目效益下滑。保障市级公务活动的正常开展。</t>
  </si>
  <si>
    <t>产出指标</t>
  </si>
  <si>
    <t>数量指标</t>
  </si>
  <si>
    <t>车辆使用频次</t>
  </si>
  <si>
    <t>&gt;=</t>
  </si>
  <si>
    <t>6000</t>
  </si>
  <si>
    <t>次</t>
  </si>
  <si>
    <t>定量指标</t>
  </si>
  <si>
    <t>反映公务用车使用频次</t>
  </si>
  <si>
    <t>服务人次</t>
  </si>
  <si>
    <t>28000</t>
  </si>
  <si>
    <t>反映公务用车使用人员情况</t>
  </si>
  <si>
    <t>行驶里程</t>
  </si>
  <si>
    <t>1500000</t>
  </si>
  <si>
    <t>公里</t>
  </si>
  <si>
    <t>反映公务用车年使用量程</t>
  </si>
  <si>
    <t>质量指标</t>
  </si>
  <si>
    <t>行驶百公里安全率</t>
  </si>
  <si>
    <t>100</t>
  </si>
  <si>
    <t>%</t>
  </si>
  <si>
    <t>反映公车平台安全率</t>
  </si>
  <si>
    <t>效益指标</t>
  </si>
  <si>
    <t>经济效益</t>
  </si>
  <si>
    <t>非税收入</t>
  </si>
  <si>
    <t>330</t>
  </si>
  <si>
    <t>万元</t>
  </si>
  <si>
    <t>反映公车平台实现经济收入情况</t>
  </si>
  <si>
    <t>满意度指标</t>
  </si>
  <si>
    <t>服务对象满意度</t>
  </si>
  <si>
    <t>平台使用人员满意度</t>
  </si>
  <si>
    <t>80%</t>
  </si>
  <si>
    <t>反映预算部门（单位）市级公务用车综合服务保障平台委托招标工作效果</t>
  </si>
  <si>
    <t>市政府一二办公区为让千名干部职工工作舒适、安全，提供餐饮、会务、安保、物业等日常后勤保障服务，为市政府机关政务工作正常有序运转提供了必要的后勤保障。</t>
  </si>
  <si>
    <t>餐饮服务人次</t>
  </si>
  <si>
    <t>200000</t>
  </si>
  <si>
    <t>反映餐饮服务用餐情况</t>
  </si>
  <si>
    <t>会议服务场次</t>
  </si>
  <si>
    <t>2000</t>
  </si>
  <si>
    <t>场</t>
  </si>
  <si>
    <t>反映会议服务情况</t>
  </si>
  <si>
    <t>进出系统服务人次</t>
  </si>
  <si>
    <t>1500</t>
  </si>
  <si>
    <t>人</t>
  </si>
  <si>
    <t>反映安保管理情况</t>
  </si>
  <si>
    <t>是否纳入年度计划</t>
  </si>
  <si>
    <t>=</t>
  </si>
  <si>
    <t>是</t>
  </si>
  <si>
    <t>是/否</t>
  </si>
  <si>
    <t>反映会议是否纳入部门的年度计划。</t>
  </si>
  <si>
    <t>时效指标</t>
  </si>
  <si>
    <t>及时率</t>
  </si>
  <si>
    <t>&lt;=</t>
  </si>
  <si>
    <t>90</t>
  </si>
  <si>
    <t>天</t>
  </si>
  <si>
    <t>反映玉溪市市级机关集中办公后勤设备采购效率</t>
  </si>
  <si>
    <t>社会效益</t>
  </si>
  <si>
    <t>安全事故发生次数</t>
  </si>
  <si>
    <t>反映安全事故发生的次数情况。</t>
  </si>
  <si>
    <t>会议保障满意率</t>
  </si>
  <si>
    <t>反映玉溪市市级机关集中办公会议保障情况</t>
  </si>
  <si>
    <t>满意率</t>
  </si>
  <si>
    <t>反映玉溪市市级机关集中办公食堂保障情况</t>
  </si>
  <si>
    <t>预算06表</t>
  </si>
  <si>
    <t>2025年部门政府性基金预算支出预算表</t>
  </si>
  <si>
    <t>政府性基金预算支出</t>
  </si>
  <si>
    <t>备注：2025年无政府性基金预算，此表为空。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</si>
  <si>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</si>
  <si>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</si>
  <si>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</si>
  <si>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</si>
  <si>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</si>
  <si>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</si>
  <si>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</si>
  <si>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</si>
  <si>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</si>
  <si>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</si>
  <si>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</si>
  <si>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</si>
  <si>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复印纸采购</t>
  </si>
  <si>
    <t>批</t>
  </si>
  <si>
    <t>预算08表</t>
  </si>
  <si>
    <t>2025年部门政府购买服务预算表</t>
  </si>
  <si>
    <t>政府购买服务项目</t>
  </si>
  <si>
    <t>政府购买服务目录</t>
  </si>
  <si>
    <t>备注：2025年无部门政府购买服务预算，此表为空。</t>
  </si>
  <si>
    <t>预算09-1表</t>
  </si>
  <si>
    <t>2025年省对下转移支付预算表</t>
  </si>
  <si>
    <t>单位名称（项目）</t>
  </si>
  <si>
    <t>地区</t>
  </si>
  <si>
    <t>政府性基金</t>
  </si>
  <si>
    <t>昆明</t>
  </si>
  <si>
    <t>昭通</t>
  </si>
  <si>
    <t>曲靖</t>
  </si>
  <si>
    <t>玉溪</t>
  </si>
  <si>
    <t>红河</t>
  </si>
  <si>
    <t>文山</t>
  </si>
  <si>
    <t>普洱</t>
  </si>
  <si>
    <t>西双版纳</t>
  </si>
  <si>
    <t>楚雄</t>
  </si>
  <si>
    <t>大理</t>
  </si>
  <si>
    <t>保山</t>
  </si>
  <si>
    <t>德宏</t>
  </si>
  <si>
    <t>丽江</t>
  </si>
  <si>
    <t>怒江</t>
  </si>
  <si>
    <t>迪庆</t>
  </si>
  <si>
    <t>临沧</t>
  </si>
  <si>
    <t>宣威</t>
  </si>
  <si>
    <t>腾冲</t>
  </si>
  <si>
    <t>镇雄</t>
  </si>
  <si>
    <t>备注：：2025年无对下转移支付预算，此表为空。</t>
  </si>
  <si>
    <t>预算09-2表</t>
  </si>
  <si>
    <t>2025年省对下转移支付绩效目标表</t>
  </si>
  <si>
    <t>备注：2025年无对下转移支付绩效目标，此表为空。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</si>
  <si>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</si>
  <si>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</si>
  <si>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</si>
  <si>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</si>
  <si>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</si>
  <si>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</si>
  <si>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</si>
  <si>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</si>
  <si>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</si>
  <si>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7</t>
  </si>
  <si>
    <t>8</t>
  </si>
  <si>
    <t>设备</t>
  </si>
  <si>
    <t>A02061899 其他生活用电器</t>
  </si>
  <si>
    <t>压面机</t>
  </si>
  <si>
    <t>台</t>
  </si>
  <si>
    <t>A02100111 自动成套控制系统</t>
  </si>
  <si>
    <t>会议主机</t>
  </si>
  <si>
    <t>A02081602 接收天线</t>
  </si>
  <si>
    <t>有源对数周期天线</t>
  </si>
  <si>
    <t>只</t>
  </si>
  <si>
    <t>A02091211 音箱</t>
  </si>
  <si>
    <t>会议音箱</t>
  </si>
  <si>
    <t>A02091206 话筒设备</t>
  </si>
  <si>
    <t>会议代表单元</t>
  </si>
  <si>
    <t>A02080804 音视频矩阵</t>
  </si>
  <si>
    <t>数字音频矩阵</t>
  </si>
  <si>
    <t>一拖四无线会议麦克风</t>
  </si>
  <si>
    <t>套</t>
  </si>
  <si>
    <t>一拖二无线麦克风</t>
  </si>
  <si>
    <t>会议主席单元</t>
  </si>
  <si>
    <t>双门24盘蒸饭车</t>
  </si>
  <si>
    <t>多功能和面机</t>
  </si>
  <si>
    <t>三层六盘烤箱</t>
  </si>
  <si>
    <t>A02090901 共用天线电视系统设备</t>
  </si>
  <si>
    <t>天线分配器</t>
  </si>
  <si>
    <t>家具和用品</t>
  </si>
  <si>
    <t>A05020199 其他厨卫用具</t>
  </si>
  <si>
    <t>厨房启动器</t>
  </si>
  <si>
    <t>厨房净化器</t>
  </si>
  <si>
    <t>风柜</t>
  </si>
  <si>
    <t>厨房支架</t>
  </si>
  <si>
    <t>个</t>
  </si>
  <si>
    <t>预算11表</t>
  </si>
  <si>
    <t>2025年中央转移支付补助项目支出预算表</t>
  </si>
  <si>
    <t>上级补助</t>
  </si>
  <si>
    <t>备注：2025年无中央转移支付补助项目支出预算支出，此表为空。</t>
  </si>
  <si>
    <t>预算12表</t>
  </si>
  <si>
    <t>2025年部门项目支出中期规划预算表</t>
  </si>
  <si>
    <t>项目级次</t>
  </si>
  <si>
    <t>2025年</t>
  </si>
  <si>
    <t>2026年</t>
  </si>
  <si>
    <t>2027年</t>
  </si>
  <si>
    <t>313 事业发展类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</si>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</sst>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6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b/>
      <sz val="19.5"/>
      <name val="宋体"/>
      <charset val="134"/>
    </font>
    <font>
      <sz val="10.5"/>
      <name val="宋体"/>
      <charset val="134"/>
    </font>
    <font>
      <sz val="9"/>
      <name val="SimSun"/>
      <charset val="134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sz val="11"/>
      <color theme="1"/>
      <name val="宋体"/>
      <charset val="134"/>
    </font>
    <font>
      <sz val="9.75"/>
      <color rgb="FF000000"/>
      <name val="SimSun"/>
      <charset val="134"/>
    </font>
    <font>
      <sz val="9"/>
      <color rgb="FF000000"/>
      <name val="宋体"/>
      <charset val="134"/>
      <scheme val="minor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微软雅黑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" borderId="20" applyNumberFormat="0" applyAlignment="0" applyProtection="0">
      <alignment vertical="center"/>
    </xf>
    <xf numFmtId="0" fontId="35" fillId="4" borderId="21" applyNumberFormat="0" applyAlignment="0" applyProtection="0">
      <alignment vertical="center"/>
    </xf>
    <xf numFmtId="0" fontId="36" fillId="4" borderId="20" applyNumberFormat="0" applyAlignment="0" applyProtection="0">
      <alignment vertical="center"/>
    </xf>
    <xf numFmtId="0" fontId="37" fillId="5" borderId="22" applyNumberFormat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176" fontId="10" fillId="0" borderId="7">
      <alignment horizontal="right" vertical="center"/>
    </xf>
    <xf numFmtId="49" fontId="10" fillId="0" borderId="7">
      <alignment horizontal="left" vertical="center" wrapText="1"/>
    </xf>
    <xf numFmtId="176" fontId="10" fillId="0" borderId="7">
      <alignment horizontal="right" vertical="center"/>
    </xf>
    <xf numFmtId="177" fontId="10" fillId="0" borderId="7">
      <alignment horizontal="right" vertical="center"/>
    </xf>
    <xf numFmtId="178" fontId="10" fillId="0" borderId="7">
      <alignment horizontal="right" vertical="center"/>
    </xf>
    <xf numFmtId="179" fontId="10" fillId="0" borderId="7">
      <alignment horizontal="right" vertical="center"/>
    </xf>
    <xf numFmtId="10" fontId="10" fillId="0" borderId="7">
      <alignment horizontal="right" vertical="center"/>
    </xf>
    <xf numFmtId="180" fontId="10" fillId="0" borderId="7">
      <alignment horizontal="right" vertical="center"/>
    </xf>
    <xf numFmtId="0" fontId="45" fillId="0" borderId="0">
      <alignment vertical="top"/>
      <protection locked="0"/>
    </xf>
  </cellStyleXfs>
  <cellXfs count="208">
    <xf numFmtId="0" fontId="0" fillId="0" borderId="0" xfId="0" applyFont="1" applyBorder="1"/>
    <xf numFmtId="0" fontId="1" fillId="0" borderId="0" xfId="0" applyFont="1" applyFill="1" applyAlignment="1">
      <alignment vertical="top"/>
    </xf>
    <xf numFmtId="0" fontId="0" fillId="0" borderId="0" xfId="0" applyFont="1" applyBorder="1" applyAlignment="1">
      <alignment horizontal="center" vertical="center"/>
    </xf>
    <xf numFmtId="49" fontId="2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7" xfId="0" applyFont="1" applyFill="1" applyBorder="1" applyAlignment="1" applyProtection="1">
      <alignment horizontal="left" vertical="center" wrapText="1"/>
      <protection locked="0"/>
    </xf>
    <xf numFmtId="0" fontId="6" fillId="0" borderId="7" xfId="0" applyFont="1" applyFill="1" applyBorder="1" applyAlignment="1" applyProtection="1">
      <alignment horizontal="left" vertical="center"/>
      <protection locked="0"/>
    </xf>
    <xf numFmtId="49" fontId="6" fillId="0" borderId="7" xfId="50" applyNumberFormat="1" applyFont="1" applyBorder="1">
      <alignment horizontal="left" vertical="center" wrapText="1"/>
    </xf>
    <xf numFmtId="176" fontId="7" fillId="0" borderId="7" xfId="0" applyNumberFormat="1" applyFont="1" applyFill="1" applyBorder="1" applyAlignment="1">
      <alignment horizontal="right" vertical="center"/>
    </xf>
    <xf numFmtId="49" fontId="6" fillId="0" borderId="7" xfId="0" applyNumberFormat="1" applyFont="1" applyFill="1" applyBorder="1" applyAlignment="1">
      <alignment horizontal="center" vertical="center" wrapText="1"/>
    </xf>
    <xf numFmtId="49" fontId="7" fillId="0" borderId="7" xfId="50" applyNumberFormat="1" applyFont="1" applyBorder="1">
      <alignment horizontal="left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left" vertical="center" wrapText="1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 applyProtection="1">
      <alignment horizontal="left" vertical="center" wrapText="1"/>
      <protection locked="0"/>
    </xf>
    <xf numFmtId="176" fontId="7" fillId="0" borderId="7" xfId="0" applyNumberFormat="1" applyFont="1" applyBorder="1" applyAlignment="1">
      <alignment horizontal="right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center" vertical="center"/>
    </xf>
    <xf numFmtId="49" fontId="10" fillId="0" borderId="0" xfId="50" applyNumberFormat="1" applyFont="1" applyBorder="1">
      <alignment horizontal="left" vertical="center" wrapText="1"/>
    </xf>
    <xf numFmtId="49" fontId="10" fillId="0" borderId="0" xfId="50" applyNumberFormat="1" applyFont="1" applyBorder="1" applyAlignment="1">
      <alignment horizontal="right" vertical="center" wrapText="1"/>
    </xf>
    <xf numFmtId="49" fontId="11" fillId="0" borderId="0" xfId="50" applyNumberFormat="1" applyFont="1" applyBorder="1" applyAlignment="1">
      <alignment horizontal="center" vertical="center" wrapText="1"/>
    </xf>
    <xf numFmtId="49" fontId="12" fillId="0" borderId="7" xfId="50" applyNumberFormat="1" applyFont="1" applyBorder="1" applyAlignment="1">
      <alignment horizontal="center" vertical="center" wrapText="1"/>
    </xf>
    <xf numFmtId="49" fontId="13" fillId="0" borderId="7" xfId="50" applyNumberFormat="1" applyFont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left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180" fontId="10" fillId="0" borderId="7" xfId="0" applyNumberFormat="1" applyFont="1" applyFill="1" applyBorder="1" applyAlignment="1">
      <alignment horizontal="right" vertical="center" wrapText="1"/>
    </xf>
    <xf numFmtId="176" fontId="10" fillId="0" borderId="7" xfId="0" applyNumberFormat="1" applyFont="1" applyFill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>
      <alignment horizontal="left" vertical="center" wrapText="1"/>
    </xf>
    <xf numFmtId="0" fontId="15" fillId="0" borderId="7" xfId="0" applyFont="1" applyBorder="1" applyAlignment="1">
      <alignment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76" fontId="7" fillId="0" borderId="7" xfId="51" applyNumberFormat="1" applyFont="1" applyBorder="1">
      <alignment horizontal="right" vertical="center"/>
    </xf>
    <xf numFmtId="0" fontId="4" fillId="0" borderId="0" xfId="0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vertical="top" wrapText="1"/>
      <protection locked="0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 applyProtection="1">
      <alignment horizontal="right" wrapText="1"/>
      <protection locked="0"/>
    </xf>
    <xf numFmtId="0" fontId="4" fillId="0" borderId="0" xfId="0" applyFont="1" applyBorder="1" applyAlignment="1">
      <alignment horizontal="right" wrapText="1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4" fontId="4" fillId="0" borderId="7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176" fontId="7" fillId="0" borderId="7" xfId="0" applyNumberFormat="1" applyFont="1" applyFill="1" applyBorder="1" applyAlignment="1">
      <alignment horizontal="right" vertical="center" wrapText="1"/>
    </xf>
    <xf numFmtId="0" fontId="4" fillId="0" borderId="11" xfId="0" applyFont="1" applyFill="1" applyBorder="1" applyAlignment="1">
      <alignment horizontal="center" vertical="center" wrapText="1"/>
    </xf>
    <xf numFmtId="180" fontId="7" fillId="0" borderId="7" xfId="56" applyNumberFormat="1" applyFont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49" fontId="7" fillId="0" borderId="7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16" fillId="0" borderId="7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top"/>
    </xf>
    <xf numFmtId="0" fontId="17" fillId="0" borderId="7" xfId="0" applyFont="1" applyBorder="1" applyAlignment="1">
      <alignment horizontal="center"/>
    </xf>
    <xf numFmtId="0" fontId="18" fillId="0" borderId="14" xfId="0" applyFont="1" applyFill="1" applyBorder="1" applyAlignment="1">
      <alignment horizontal="left" vertical="center"/>
    </xf>
    <xf numFmtId="0" fontId="18" fillId="0" borderId="0" xfId="0" applyFont="1" applyFill="1" applyAlignment="1">
      <alignment vertical="top"/>
    </xf>
    <xf numFmtId="49" fontId="10" fillId="0" borderId="7" xfId="50" applyNumberFormat="1" applyFont="1" applyBorder="1">
      <alignment horizontal="left" vertical="center" wrapText="1"/>
    </xf>
    <xf numFmtId="176" fontId="10" fillId="0" borderId="7" xfId="50" applyNumberFormat="1" applyFont="1" applyBorder="1" applyAlignment="1">
      <alignment horizontal="right" vertical="center" wrapText="1"/>
    </xf>
    <xf numFmtId="0" fontId="18" fillId="0" borderId="0" xfId="0" applyFont="1" applyFill="1" applyAlignment="1">
      <alignment vertical="center"/>
    </xf>
    <xf numFmtId="49" fontId="10" fillId="0" borderId="7" xfId="50" applyNumberFormat="1" applyFont="1" applyBorder="1" applyAlignment="1">
      <alignment horizontal="left" vertical="center" wrapText="1"/>
    </xf>
    <xf numFmtId="49" fontId="10" fillId="0" borderId="7" xfId="50" applyNumberFormat="1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10" fillId="0" borderId="7" xfId="50" applyNumberFormat="1" applyFont="1" applyBorder="1" applyAlignment="1">
      <alignment horizontal="left" vertical="center" wrapText="1" indent="2"/>
    </xf>
    <xf numFmtId="49" fontId="10" fillId="0" borderId="7" xfId="50" applyNumberFormat="1" applyFont="1" applyBorder="1" applyAlignment="1">
      <alignment horizontal="left" vertical="center" wrapText="1" indent="4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23" fillId="0" borderId="7" xfId="0" applyFont="1" applyBorder="1" applyAlignment="1">
      <alignment vertical="center"/>
    </xf>
    <xf numFmtId="49" fontId="23" fillId="0" borderId="7" xfId="50" applyNumberFormat="1" applyFont="1" applyBorder="1">
      <alignment horizontal="left" vertical="center" wrapText="1"/>
    </xf>
    <xf numFmtId="0" fontId="7" fillId="0" borderId="7" xfId="0" applyFont="1" applyBorder="1" applyAlignment="1">
      <alignment vertical="center"/>
    </xf>
    <xf numFmtId="0" fontId="24" fillId="0" borderId="7" xfId="57" applyFont="1" applyFill="1" applyBorder="1" applyAlignment="1" applyProtection="1">
      <alignment horizontal="left" vertical="center"/>
      <protection locked="0"/>
    </xf>
    <xf numFmtId="176" fontId="10" fillId="0" borderId="7" xfId="51">
      <alignment horizontal="right" vertical="center"/>
    </xf>
    <xf numFmtId="0" fontId="4" fillId="0" borderId="7" xfId="0" applyFont="1" applyBorder="1" applyAlignment="1">
      <alignment vertical="center"/>
    </xf>
    <xf numFmtId="4" fontId="23" fillId="0" borderId="7" xfId="0" applyNumberFormat="1" applyFont="1" applyBorder="1" applyAlignment="1">
      <alignment horizontal="right" vertical="center"/>
    </xf>
    <xf numFmtId="0" fontId="23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23" fillId="0" borderId="7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4" fontId="4" fillId="0" borderId="14" xfId="0" applyNumberFormat="1" applyFont="1" applyBorder="1" applyAlignment="1" applyProtection="1">
      <alignment horizontal="right" vertical="center"/>
      <protection locked="0"/>
    </xf>
    <xf numFmtId="4" fontId="4" fillId="0" borderId="14" xfId="0" applyNumberFormat="1" applyFont="1" applyBorder="1" applyAlignment="1">
      <alignment horizontal="right" vertical="center"/>
    </xf>
    <xf numFmtId="4" fontId="4" fillId="0" borderId="16" xfId="0" applyNumberFormat="1" applyFont="1" applyBorder="1" applyAlignment="1" applyProtection="1">
      <alignment horizontal="right" vertical="center"/>
      <protection locked="0"/>
    </xf>
    <xf numFmtId="4" fontId="4" fillId="0" borderId="16" xfId="0" applyNumberFormat="1" applyFont="1" applyBorder="1" applyAlignment="1">
      <alignment horizontal="right" vertical="center"/>
    </xf>
    <xf numFmtId="0" fontId="0" fillId="0" borderId="16" xfId="0" applyFont="1" applyBorder="1"/>
    <xf numFmtId="176" fontId="7" fillId="0" borderId="0" xfId="0" applyNumberFormat="1" applyFont="1" applyBorder="1" applyAlignment="1">
      <alignment horizontal="right" vertical="center"/>
    </xf>
    <xf numFmtId="0" fontId="14" fillId="0" borderId="0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4" fillId="0" borderId="7" xfId="57" applyFont="1" applyFill="1" applyBorder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right" vertical="center"/>
      <protection locked="0"/>
    </xf>
    <xf numFmtId="0" fontId="2" fillId="0" borderId="0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 vertical="top"/>
    </xf>
    <xf numFmtId="176" fontId="10" fillId="0" borderId="7" xfId="5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23" fillId="0" borderId="6" xfId="0" applyFont="1" applyBorder="1" applyAlignment="1">
      <alignment horizontal="center" vertical="center"/>
    </xf>
    <xf numFmtId="0" fontId="23" fillId="0" borderId="6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176" fontId="23" fillId="0" borderId="7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left" vertical="center"/>
    </xf>
    <xf numFmtId="0" fontId="23" fillId="0" borderId="6" xfId="0" applyFont="1" applyBorder="1" applyAlignment="1" applyProtection="1">
      <alignment horizontal="center" vertical="center"/>
      <protection locked="0"/>
    </xf>
    <xf numFmtId="4" fontId="23" fillId="0" borderId="7" xfId="0" applyNumberFormat="1" applyFont="1" applyBorder="1" applyAlignment="1" applyProtection="1">
      <alignment horizontal="right" vertical="center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2"/>
  <sheetViews>
    <sheetView showZeros="0" workbookViewId="0">
      <pane ySplit="1" topLeftCell="A2" activePane="bottomLeft" state="frozen"/>
      <selection/>
      <selection pane="bottomLeft" activeCell="A4" sqref="A4:B4"/>
    </sheetView>
  </sheetViews>
  <sheetFormatPr defaultColWidth="8" defaultRowHeight="14.25" customHeight="1" outlineLevelCol="3"/>
  <cols>
    <col min="1" max="1" width="39.575" customWidth="1"/>
    <col min="2" max="2" width="46.3166666666667" customWidth="1"/>
    <col min="3" max="3" width="40.425" customWidth="1"/>
    <col min="4" max="4" width="50.175" customWidth="1"/>
  </cols>
  <sheetData>
    <row r="1" customHeight="1" spans="1:4">
      <c r="A1" s="2"/>
      <c r="B1" s="2"/>
      <c r="C1" s="2"/>
      <c r="D1" s="2"/>
    </row>
    <row r="2" ht="12" customHeight="1" spans="4:4">
      <c r="D2" s="110" t="s">
        <v>0</v>
      </c>
    </row>
    <row r="3" ht="36" customHeight="1" spans="1:4">
      <c r="A3" s="50" t="s">
        <v>1</v>
      </c>
      <c r="B3" s="198"/>
      <c r="C3" s="198"/>
      <c r="D3" s="198"/>
    </row>
    <row r="4" ht="21" customHeight="1" spans="1:4">
      <c r="A4" s="97" t="s">
        <v>2</v>
      </c>
      <c r="B4" s="155"/>
      <c r="C4" s="155"/>
      <c r="D4" s="109" t="s">
        <v>3</v>
      </c>
    </row>
    <row r="5" ht="19.5" customHeight="1" spans="1:4">
      <c r="A5" s="12" t="s">
        <v>4</v>
      </c>
      <c r="B5" s="14"/>
      <c r="C5" s="12" t="s">
        <v>5</v>
      </c>
      <c r="D5" s="14"/>
    </row>
    <row r="6" ht="19.5" customHeight="1" spans="1:4">
      <c r="A6" s="17" t="s">
        <v>6</v>
      </c>
      <c r="B6" s="17" t="s">
        <v>7</v>
      </c>
      <c r="C6" s="17" t="s">
        <v>8</v>
      </c>
      <c r="D6" s="17" t="s">
        <v>7</v>
      </c>
    </row>
    <row r="7" ht="19.5" customHeight="1" spans="1:4">
      <c r="A7" s="20"/>
      <c r="B7" s="20"/>
      <c r="C7" s="20"/>
      <c r="D7" s="20"/>
    </row>
    <row r="8" ht="25.4" customHeight="1" spans="1:4">
      <c r="A8" s="167" t="s">
        <v>9</v>
      </c>
      <c r="B8" s="141">
        <v>8102519.56</v>
      </c>
      <c r="C8" s="199" t="str">
        <f>"一"&amp;"、"&amp;"一般公共服务支出"</f>
        <v>一、一般公共服务支出</v>
      </c>
      <c r="D8" s="161">
        <v>7732702.8</v>
      </c>
    </row>
    <row r="9" ht="25.4" customHeight="1" spans="1:4">
      <c r="A9" s="167" t="s">
        <v>10</v>
      </c>
      <c r="B9" s="141"/>
      <c r="C9" s="199" t="str">
        <f>"二"&amp;"、"&amp;"社会保障和就业支出"</f>
        <v>二、社会保障和就业支出</v>
      </c>
      <c r="D9" s="161">
        <v>117740.16</v>
      </c>
    </row>
    <row r="10" ht="25.4" customHeight="1" spans="1:4">
      <c r="A10" s="167" t="s">
        <v>11</v>
      </c>
      <c r="B10" s="141"/>
      <c r="C10" s="199" t="str">
        <f>"三"&amp;"、"&amp;"卫生健康支出"</f>
        <v>三、卫生健康支出</v>
      </c>
      <c r="D10" s="161">
        <v>103984.6</v>
      </c>
    </row>
    <row r="11" ht="25.4" customHeight="1" spans="1:4">
      <c r="A11" s="167" t="s">
        <v>12</v>
      </c>
      <c r="B11" s="96"/>
      <c r="C11" s="199" t="str">
        <f>"四"&amp;"、"&amp;"住房保障支出"</f>
        <v>四、住房保障支出</v>
      </c>
      <c r="D11" s="161">
        <v>148092</v>
      </c>
    </row>
    <row r="12" ht="25.4" customHeight="1" spans="1:4">
      <c r="A12" s="167" t="s">
        <v>13</v>
      </c>
      <c r="B12" s="141"/>
      <c r="C12" s="27"/>
      <c r="D12" s="141"/>
    </row>
    <row r="13" ht="25.4" customHeight="1" spans="1:4">
      <c r="A13" s="167" t="s">
        <v>14</v>
      </c>
      <c r="B13" s="96"/>
      <c r="C13" s="27"/>
      <c r="D13" s="141"/>
    </row>
    <row r="14" ht="25.4" customHeight="1" spans="1:4">
      <c r="A14" s="167" t="s">
        <v>15</v>
      </c>
      <c r="B14" s="96"/>
      <c r="C14" s="27"/>
      <c r="D14" s="141"/>
    </row>
    <row r="15" ht="25.4" customHeight="1" spans="1:4">
      <c r="A15" s="167" t="s">
        <v>16</v>
      </c>
      <c r="B15" s="96"/>
      <c r="C15" s="27"/>
      <c r="D15" s="141"/>
    </row>
    <row r="16" ht="25.4" customHeight="1" spans="1:4">
      <c r="A16" s="200" t="s">
        <v>17</v>
      </c>
      <c r="B16" s="96"/>
      <c r="C16" s="27"/>
      <c r="D16" s="141"/>
    </row>
    <row r="17" ht="25.4" customHeight="1" spans="1:4">
      <c r="A17" s="200" t="s">
        <v>18</v>
      </c>
      <c r="B17" s="141"/>
      <c r="C17" s="27"/>
      <c r="D17" s="141"/>
    </row>
    <row r="18" ht="25.4" customHeight="1" spans="1:4">
      <c r="A18" s="201" t="s">
        <v>19</v>
      </c>
      <c r="B18" s="163"/>
      <c r="C18" s="164" t="s">
        <v>20</v>
      </c>
      <c r="D18" s="163">
        <v>8102519.56</v>
      </c>
    </row>
    <row r="19" ht="25.4" customHeight="1" spans="1:4">
      <c r="A19" s="202" t="s">
        <v>21</v>
      </c>
      <c r="B19" s="163"/>
      <c r="C19" s="203" t="s">
        <v>22</v>
      </c>
      <c r="D19" s="204"/>
    </row>
    <row r="20" ht="25.4" customHeight="1" spans="1:4">
      <c r="A20" s="205" t="s">
        <v>23</v>
      </c>
      <c r="B20" s="141"/>
      <c r="C20" s="165" t="s">
        <v>23</v>
      </c>
      <c r="D20" s="96"/>
    </row>
    <row r="21" ht="25.4" customHeight="1" spans="1:4">
      <c r="A21" s="205" t="s">
        <v>24</v>
      </c>
      <c r="B21" s="141"/>
      <c r="C21" s="165" t="s">
        <v>25</v>
      </c>
      <c r="D21" s="96"/>
    </row>
    <row r="22" ht="25.4" customHeight="1" spans="1:4">
      <c r="A22" s="206" t="s">
        <v>26</v>
      </c>
      <c r="B22" s="163">
        <v>8102519.56</v>
      </c>
      <c r="C22" s="164" t="s">
        <v>27</v>
      </c>
      <c r="D22" s="207">
        <v>8102519.56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166666666667" defaultRowHeight="14.25" customHeight="1" outlineLevelCol="5"/>
  <cols>
    <col min="1" max="1" width="29.025" customWidth="1"/>
    <col min="2" max="2" width="28.6" customWidth="1"/>
    <col min="3" max="3" width="31.6" customWidth="1"/>
    <col min="4" max="6" width="33.45" customWidth="1"/>
  </cols>
  <sheetData>
    <row r="1" customHeight="1" spans="1:6">
      <c r="A1" s="2"/>
      <c r="B1" s="2"/>
      <c r="C1" s="2"/>
      <c r="D1" s="2"/>
      <c r="E1" s="2"/>
      <c r="F1" s="2"/>
    </row>
    <row r="2" ht="15.75" customHeight="1" spans="6:6">
      <c r="F2" s="60" t="s">
        <v>268</v>
      </c>
    </row>
    <row r="3" ht="28.5" customHeight="1" spans="1:6">
      <c r="A3" s="31" t="s">
        <v>269</v>
      </c>
      <c r="B3" s="31"/>
      <c r="C3" s="31"/>
      <c r="D3" s="31"/>
      <c r="E3" s="31"/>
      <c r="F3" s="31"/>
    </row>
    <row r="4" ht="15" customHeight="1" spans="1:6">
      <c r="A4" s="111" t="s">
        <v>2</v>
      </c>
      <c r="B4" s="112"/>
      <c r="C4" s="112"/>
      <c r="D4" s="63"/>
      <c r="E4" s="63"/>
      <c r="F4" s="113" t="s">
        <v>3</v>
      </c>
    </row>
    <row r="5" ht="18.75" customHeight="1" spans="1:6">
      <c r="A5" s="11" t="s">
        <v>115</v>
      </c>
      <c r="B5" s="11" t="s">
        <v>50</v>
      </c>
      <c r="C5" s="11" t="s">
        <v>51</v>
      </c>
      <c r="D5" s="17" t="s">
        <v>270</v>
      </c>
      <c r="E5" s="67"/>
      <c r="F5" s="67"/>
    </row>
    <row r="6" ht="30" customHeight="1" spans="1:6">
      <c r="A6" s="20"/>
      <c r="B6" s="20"/>
      <c r="C6" s="20"/>
      <c r="D6" s="17" t="s">
        <v>32</v>
      </c>
      <c r="E6" s="67" t="s">
        <v>59</v>
      </c>
      <c r="F6" s="67" t="s">
        <v>60</v>
      </c>
    </row>
    <row r="7" ht="16.5" customHeight="1" spans="1:6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</row>
    <row r="8" ht="20.25" customHeight="1" spans="1:6">
      <c r="A8" s="33"/>
      <c r="B8" s="33"/>
      <c r="C8" s="33"/>
      <c r="D8" s="68"/>
      <c r="E8" s="68"/>
      <c r="F8" s="68"/>
    </row>
    <row r="9" ht="17.25" customHeight="1" spans="1:6">
      <c r="A9" s="114" t="s">
        <v>193</v>
      </c>
      <c r="B9" s="115"/>
      <c r="C9" s="115" t="s">
        <v>193</v>
      </c>
      <c r="D9" s="68"/>
      <c r="E9" s="68"/>
      <c r="F9" s="68"/>
    </row>
    <row r="11" customHeight="1" spans="1:1">
      <c r="A11" t="s">
        <v>271</v>
      </c>
    </row>
  </sheetData>
  <mergeCells count="6">
    <mergeCell ref="A3:F3"/>
    <mergeCell ref="D5:F5"/>
    <mergeCell ref="A9:C9"/>
    <mergeCell ref="A5:A6"/>
    <mergeCell ref="B5:B6"/>
    <mergeCell ref="C5:C6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1"/>
  <sheetViews>
    <sheetView showZeros="0" workbookViewId="0">
      <pane ySplit="1" topLeftCell="A2" activePane="bottomLeft" state="frozen"/>
      <selection/>
      <selection pane="bottomLeft" activeCell="A16" sqref="A16"/>
    </sheetView>
  </sheetViews>
  <sheetFormatPr defaultColWidth="9.14166666666667" defaultRowHeight="14.25" customHeight="1"/>
  <cols>
    <col min="1" max="1" width="39.1416666666667" customWidth="1"/>
    <col min="2" max="2" width="21.7166666666667" customWidth="1"/>
    <col min="3" max="3" width="35.275" customWidth="1"/>
    <col min="4" max="4" width="7.71666666666667" customWidth="1"/>
    <col min="5" max="5" width="10.275" customWidth="1"/>
    <col min="6" max="11" width="14.7416666666667" customWidth="1"/>
    <col min="12" max="16" width="12.575" customWidth="1"/>
    <col min="17" max="17" width="10.425" customWidth="1"/>
  </cols>
  <sheetData>
    <row r="1" customHeight="1" spans="1:17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3.5" customHeight="1" spans="15:17">
      <c r="O2" s="59"/>
      <c r="P2" s="59"/>
      <c r="Q2" s="109" t="s">
        <v>272</v>
      </c>
    </row>
    <row r="3" ht="27.75" customHeight="1" spans="1:17">
      <c r="A3" s="61" t="s">
        <v>273</v>
      </c>
      <c r="B3" s="31"/>
      <c r="C3" s="31"/>
      <c r="D3" s="31"/>
      <c r="E3" s="31"/>
      <c r="F3" s="31"/>
      <c r="G3" s="31"/>
      <c r="H3" s="31"/>
      <c r="I3" s="31"/>
      <c r="J3" s="31"/>
      <c r="K3" s="51"/>
      <c r="L3" s="31"/>
      <c r="M3" s="31"/>
      <c r="N3" s="31"/>
      <c r="O3" s="51"/>
      <c r="P3" s="51"/>
      <c r="Q3" s="31"/>
    </row>
    <row r="4" ht="18.75" customHeight="1" spans="1:17">
      <c r="A4" s="97" t="s">
        <v>2</v>
      </c>
      <c r="B4" s="8"/>
      <c r="C4" s="8"/>
      <c r="D4" s="8"/>
      <c r="E4" s="8"/>
      <c r="F4" s="8"/>
      <c r="G4" s="8"/>
      <c r="H4" s="8"/>
      <c r="I4" s="8"/>
      <c r="J4" s="8"/>
      <c r="O4" s="69"/>
      <c r="P4" s="69"/>
      <c r="Q4" s="110" t="s">
        <v>105</v>
      </c>
    </row>
    <row r="5" ht="15.75" customHeight="1" spans="1:17">
      <c r="A5" s="11" t="s">
        <v>274</v>
      </c>
      <c r="B5" s="73" t="s">
        <v>275</v>
      </c>
      <c r="C5" s="73" t="s">
        <v>276</v>
      </c>
      <c r="D5" s="73" t="s">
        <v>277</v>
      </c>
      <c r="E5" s="73" t="s">
        <v>278</v>
      </c>
      <c r="F5" s="73" t="s">
        <v>279</v>
      </c>
      <c r="G5" s="74" t="s">
        <v>122</v>
      </c>
      <c r="H5" s="74"/>
      <c r="I5" s="74"/>
      <c r="J5" s="74"/>
      <c r="K5" s="75"/>
      <c r="L5" s="74"/>
      <c r="M5" s="74"/>
      <c r="N5" s="74"/>
      <c r="O5" s="90"/>
      <c r="P5" s="75"/>
      <c r="Q5" s="91"/>
    </row>
    <row r="6" ht="17.25" customHeight="1" spans="1:17">
      <c r="A6" s="16"/>
      <c r="B6" s="76"/>
      <c r="C6" s="76"/>
      <c r="D6" s="76"/>
      <c r="E6" s="76"/>
      <c r="F6" s="76"/>
      <c r="G6" s="76" t="s">
        <v>32</v>
      </c>
      <c r="H6" s="76" t="s">
        <v>35</v>
      </c>
      <c r="I6" s="76" t="s">
        <v>280</v>
      </c>
      <c r="J6" s="76" t="s">
        <v>281</v>
      </c>
      <c r="K6" s="77" t="s">
        <v>282</v>
      </c>
      <c r="L6" s="92" t="s">
        <v>283</v>
      </c>
      <c r="M6" s="92"/>
      <c r="N6" s="92"/>
      <c r="O6" s="93"/>
      <c r="P6" s="94"/>
      <c r="Q6" s="78"/>
    </row>
    <row r="7" ht="54" customHeight="1" spans="1:17">
      <c r="A7" s="19"/>
      <c r="B7" s="78"/>
      <c r="C7" s="78"/>
      <c r="D7" s="78"/>
      <c r="E7" s="78"/>
      <c r="F7" s="78"/>
      <c r="G7" s="78"/>
      <c r="H7" s="78" t="s">
        <v>34</v>
      </c>
      <c r="I7" s="78"/>
      <c r="J7" s="78"/>
      <c r="K7" s="79"/>
      <c r="L7" s="78" t="s">
        <v>34</v>
      </c>
      <c r="M7" s="78" t="s">
        <v>45</v>
      </c>
      <c r="N7" s="78" t="s">
        <v>129</v>
      </c>
      <c r="O7" s="95" t="s">
        <v>41</v>
      </c>
      <c r="P7" s="79" t="s">
        <v>42</v>
      </c>
      <c r="Q7" s="78" t="s">
        <v>43</v>
      </c>
    </row>
    <row r="8" ht="15" customHeight="1" spans="1:17">
      <c r="A8" s="20">
        <v>1</v>
      </c>
      <c r="B8" s="98">
        <v>2</v>
      </c>
      <c r="C8" s="98">
        <v>3</v>
      </c>
      <c r="D8" s="98">
        <v>4</v>
      </c>
      <c r="E8" s="98">
        <v>5</v>
      </c>
      <c r="F8" s="98">
        <v>6</v>
      </c>
      <c r="G8" s="99">
        <v>7</v>
      </c>
      <c r="H8" s="99">
        <v>8</v>
      </c>
      <c r="I8" s="99">
        <v>9</v>
      </c>
      <c r="J8" s="99">
        <v>10</v>
      </c>
      <c r="K8" s="99">
        <v>11</v>
      </c>
      <c r="L8" s="99">
        <v>12</v>
      </c>
      <c r="M8" s="99">
        <v>13</v>
      </c>
      <c r="N8" s="99">
        <v>14</v>
      </c>
      <c r="O8" s="99">
        <v>15</v>
      </c>
      <c r="P8" s="99">
        <v>16</v>
      </c>
      <c r="Q8" s="99">
        <v>17</v>
      </c>
    </row>
    <row r="9" s="1" customFormat="1" ht="21" customHeight="1" spans="1:17">
      <c r="A9" s="100" t="s">
        <v>47</v>
      </c>
      <c r="B9" s="101"/>
      <c r="C9" s="101"/>
      <c r="D9" s="101"/>
      <c r="E9" s="102"/>
      <c r="F9" s="103">
        <v>4200</v>
      </c>
      <c r="G9" s="104">
        <v>4200</v>
      </c>
      <c r="H9" s="104">
        <v>4200</v>
      </c>
      <c r="I9" s="104"/>
      <c r="J9" s="104"/>
      <c r="K9" s="104"/>
      <c r="L9" s="104"/>
      <c r="M9" s="104"/>
      <c r="N9" s="104"/>
      <c r="O9" s="104"/>
      <c r="P9" s="104"/>
      <c r="Q9" s="104"/>
    </row>
    <row r="10" s="1" customFormat="1" ht="21" customHeight="1" spans="1:17">
      <c r="A10" s="100" t="str">
        <f>"      "&amp;"一般公用经费"</f>
        <v>      一般公用经费</v>
      </c>
      <c r="B10" s="101" t="s">
        <v>284</v>
      </c>
      <c r="C10" s="101" t="str">
        <f>"A05040101"&amp;"  "&amp;"复印纸"</f>
        <v>A05040101  复印纸</v>
      </c>
      <c r="D10" s="105" t="s">
        <v>285</v>
      </c>
      <c r="E10" s="106">
        <v>1</v>
      </c>
      <c r="F10" s="25">
        <v>4200</v>
      </c>
      <c r="G10" s="104">
        <v>4200</v>
      </c>
      <c r="H10" s="104">
        <v>4200</v>
      </c>
      <c r="I10" s="104"/>
      <c r="J10" s="104"/>
      <c r="K10" s="104"/>
      <c r="L10" s="104"/>
      <c r="M10" s="104"/>
      <c r="N10" s="104"/>
      <c r="O10" s="104"/>
      <c r="P10" s="104"/>
      <c r="Q10" s="104"/>
    </row>
    <row r="11" s="1" customFormat="1" ht="21" customHeight="1" spans="1:17">
      <c r="A11" s="107" t="s">
        <v>193</v>
      </c>
      <c r="B11" s="108"/>
      <c r="C11" s="108"/>
      <c r="D11" s="108"/>
      <c r="E11" s="102"/>
      <c r="F11" s="103">
        <v>4200</v>
      </c>
      <c r="G11" s="104">
        <v>4200</v>
      </c>
      <c r="H11" s="104">
        <v>4200</v>
      </c>
      <c r="I11" s="104"/>
      <c r="J11" s="104"/>
      <c r="K11" s="104"/>
      <c r="L11" s="104"/>
      <c r="M11" s="104"/>
      <c r="N11" s="104"/>
      <c r="O11" s="104"/>
      <c r="P11" s="104"/>
      <c r="Q11" s="104"/>
    </row>
  </sheetData>
  <mergeCells count="16">
    <mergeCell ref="A3:Q3"/>
    <mergeCell ref="A4:F4"/>
    <mergeCell ref="G5:Q5"/>
    <mergeCell ref="L6:Q6"/>
    <mergeCell ref="A11:E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3"/>
  <sheetViews>
    <sheetView showZeros="0" workbookViewId="0">
      <pane ySplit="1" topLeftCell="A2" activePane="bottomLeft" state="frozen"/>
      <selection/>
      <selection pane="bottomLeft" activeCell="A13" sqref="A13"/>
    </sheetView>
  </sheetViews>
  <sheetFormatPr defaultColWidth="9.14166666666667" defaultRowHeight="14.25" customHeight="1"/>
  <cols>
    <col min="1" max="1" width="31.425" customWidth="1"/>
    <col min="2" max="2" width="21.7166666666667" customWidth="1"/>
    <col min="3" max="3" width="26.7166666666667" customWidth="1"/>
    <col min="4" max="14" width="16.6" customWidth="1"/>
  </cols>
  <sheetData>
    <row r="1" customHeight="1" spans="1:1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3.5" customHeight="1" spans="1:14">
      <c r="A2" s="65"/>
      <c r="B2" s="65"/>
      <c r="C2" s="65"/>
      <c r="D2" s="65"/>
      <c r="E2" s="65"/>
      <c r="F2" s="65"/>
      <c r="G2" s="65"/>
      <c r="H2" s="70"/>
      <c r="I2" s="65"/>
      <c r="J2" s="65"/>
      <c r="K2" s="65"/>
      <c r="L2" s="59"/>
      <c r="M2" s="86"/>
      <c r="N2" s="87" t="s">
        <v>286</v>
      </c>
    </row>
    <row r="3" ht="27.75" customHeight="1" spans="1:14">
      <c r="A3" s="61" t="s">
        <v>287</v>
      </c>
      <c r="B3" s="71"/>
      <c r="C3" s="71"/>
      <c r="D3" s="71"/>
      <c r="E3" s="71"/>
      <c r="F3" s="71"/>
      <c r="G3" s="71"/>
      <c r="H3" s="72"/>
      <c r="I3" s="71"/>
      <c r="J3" s="71"/>
      <c r="K3" s="71"/>
      <c r="L3" s="51"/>
      <c r="M3" s="72"/>
      <c r="N3" s="71"/>
    </row>
    <row r="4" ht="18.75" customHeight="1" spans="1:14">
      <c r="A4" s="62" t="s">
        <v>2</v>
      </c>
      <c r="B4" s="63"/>
      <c r="C4" s="63"/>
      <c r="D4" s="63"/>
      <c r="E4" s="63"/>
      <c r="F4" s="63"/>
      <c r="G4" s="63"/>
      <c r="H4" s="70"/>
      <c r="I4" s="65"/>
      <c r="J4" s="65"/>
      <c r="K4" s="65"/>
      <c r="L4" s="69"/>
      <c r="M4" s="88"/>
      <c r="N4" s="89" t="s">
        <v>105</v>
      </c>
    </row>
    <row r="5" ht="15.75" customHeight="1" spans="1:14">
      <c r="A5" s="11" t="s">
        <v>274</v>
      </c>
      <c r="B5" s="73" t="s">
        <v>288</v>
      </c>
      <c r="C5" s="73" t="s">
        <v>289</v>
      </c>
      <c r="D5" s="74" t="s">
        <v>122</v>
      </c>
      <c r="E5" s="74"/>
      <c r="F5" s="74"/>
      <c r="G5" s="74"/>
      <c r="H5" s="75"/>
      <c r="I5" s="74"/>
      <c r="J5" s="74"/>
      <c r="K5" s="74"/>
      <c r="L5" s="90"/>
      <c r="M5" s="75"/>
      <c r="N5" s="91"/>
    </row>
    <row r="6" ht="17.25" customHeight="1" spans="1:14">
      <c r="A6" s="16"/>
      <c r="B6" s="76"/>
      <c r="C6" s="76"/>
      <c r="D6" s="76" t="s">
        <v>32</v>
      </c>
      <c r="E6" s="76" t="s">
        <v>35</v>
      </c>
      <c r="F6" s="76" t="s">
        <v>280</v>
      </c>
      <c r="G6" s="76" t="s">
        <v>281</v>
      </c>
      <c r="H6" s="77" t="s">
        <v>282</v>
      </c>
      <c r="I6" s="92" t="s">
        <v>283</v>
      </c>
      <c r="J6" s="92"/>
      <c r="K6" s="92"/>
      <c r="L6" s="93"/>
      <c r="M6" s="94"/>
      <c r="N6" s="78"/>
    </row>
    <row r="7" ht="54" customHeight="1" spans="1:14">
      <c r="A7" s="19"/>
      <c r="B7" s="78"/>
      <c r="C7" s="78"/>
      <c r="D7" s="78"/>
      <c r="E7" s="78"/>
      <c r="F7" s="78"/>
      <c r="G7" s="78"/>
      <c r="H7" s="79"/>
      <c r="I7" s="78" t="s">
        <v>34</v>
      </c>
      <c r="J7" s="78" t="s">
        <v>45</v>
      </c>
      <c r="K7" s="78" t="s">
        <v>129</v>
      </c>
      <c r="L7" s="95" t="s">
        <v>41</v>
      </c>
      <c r="M7" s="79" t="s">
        <v>42</v>
      </c>
      <c r="N7" s="78" t="s">
        <v>43</v>
      </c>
    </row>
    <row r="8" ht="15" customHeight="1" spans="1:14">
      <c r="A8" s="19">
        <v>1</v>
      </c>
      <c r="B8" s="78">
        <v>2</v>
      </c>
      <c r="C8" s="78">
        <v>3</v>
      </c>
      <c r="D8" s="79">
        <v>4</v>
      </c>
      <c r="E8" s="79">
        <v>5</v>
      </c>
      <c r="F8" s="79">
        <v>6</v>
      </c>
      <c r="G8" s="79">
        <v>7</v>
      </c>
      <c r="H8" s="79">
        <v>8</v>
      </c>
      <c r="I8" s="79">
        <v>9</v>
      </c>
      <c r="J8" s="79">
        <v>10</v>
      </c>
      <c r="K8" s="79">
        <v>11</v>
      </c>
      <c r="L8" s="79">
        <v>12</v>
      </c>
      <c r="M8" s="79">
        <v>13</v>
      </c>
      <c r="N8" s="79">
        <v>14</v>
      </c>
    </row>
    <row r="9" ht="21" customHeight="1" spans="1:14">
      <c r="A9" s="80"/>
      <c r="B9" s="81"/>
      <c r="C9" s="81"/>
      <c r="D9" s="82"/>
      <c r="E9" s="82"/>
      <c r="F9" s="82"/>
      <c r="G9" s="82"/>
      <c r="H9" s="82"/>
      <c r="I9" s="82"/>
      <c r="J9" s="82"/>
      <c r="K9" s="82"/>
      <c r="L9" s="96"/>
      <c r="M9" s="82"/>
      <c r="N9" s="82"/>
    </row>
    <row r="10" ht="21" customHeight="1" spans="1:14">
      <c r="A10" s="80"/>
      <c r="B10" s="81"/>
      <c r="C10" s="81"/>
      <c r="D10" s="82"/>
      <c r="E10" s="82"/>
      <c r="F10" s="82"/>
      <c r="G10" s="82"/>
      <c r="H10" s="82"/>
      <c r="I10" s="82"/>
      <c r="J10" s="82"/>
      <c r="K10" s="82"/>
      <c r="L10" s="96"/>
      <c r="M10" s="82"/>
      <c r="N10" s="82"/>
    </row>
    <row r="11" ht="21" customHeight="1" spans="1:14">
      <c r="A11" s="83" t="s">
        <v>193</v>
      </c>
      <c r="B11" s="84"/>
      <c r="C11" s="85"/>
      <c r="D11" s="82"/>
      <c r="E11" s="82"/>
      <c r="F11" s="82"/>
      <c r="G11" s="82"/>
      <c r="H11" s="82"/>
      <c r="I11" s="82"/>
      <c r="J11" s="82"/>
      <c r="K11" s="82"/>
      <c r="L11" s="96"/>
      <c r="M11" s="82"/>
      <c r="N11" s="82"/>
    </row>
    <row r="13" customHeight="1" spans="1:1">
      <c r="A13" t="s">
        <v>290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166666666667" defaultRowHeight="14.25" customHeight="1"/>
  <cols>
    <col min="1" max="1" width="42.025" customWidth="1"/>
    <col min="2" max="15" width="17.175" customWidth="1"/>
    <col min="16" max="23" width="17.025" customWidth="1"/>
  </cols>
  <sheetData>
    <row r="1" customHeight="1" spans="1:2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3.5" customHeight="1" spans="4:23">
      <c r="D2" s="60"/>
      <c r="W2" s="59" t="s">
        <v>291</v>
      </c>
    </row>
    <row r="3" ht="27.75" customHeight="1" spans="1:23">
      <c r="A3" s="61" t="s">
        <v>292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ht="18" customHeight="1" spans="1:23">
      <c r="A4" s="62" t="s">
        <v>2</v>
      </c>
      <c r="B4" s="63"/>
      <c r="C4" s="63"/>
      <c r="D4" s="64"/>
      <c r="E4" s="65"/>
      <c r="F4" s="65"/>
      <c r="G4" s="65"/>
      <c r="H4" s="65"/>
      <c r="I4" s="65"/>
      <c r="W4" s="69" t="s">
        <v>105</v>
      </c>
    </row>
    <row r="5" ht="19.5" customHeight="1" spans="1:23">
      <c r="A5" s="17" t="s">
        <v>293</v>
      </c>
      <c r="B5" s="12" t="s">
        <v>122</v>
      </c>
      <c r="C5" s="13"/>
      <c r="D5" s="13"/>
      <c r="E5" s="12" t="s">
        <v>294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ht="40.5" customHeight="1" spans="1:23">
      <c r="A6" s="20"/>
      <c r="B6" s="32" t="s">
        <v>32</v>
      </c>
      <c r="C6" s="11" t="s">
        <v>35</v>
      </c>
      <c r="D6" s="66" t="s">
        <v>295</v>
      </c>
      <c r="E6" s="67" t="s">
        <v>296</v>
      </c>
      <c r="F6" s="67" t="s">
        <v>297</v>
      </c>
      <c r="G6" s="67" t="s">
        <v>298</v>
      </c>
      <c r="H6" s="67" t="s">
        <v>299</v>
      </c>
      <c r="I6" s="67" t="s">
        <v>300</v>
      </c>
      <c r="J6" s="67" t="s">
        <v>301</v>
      </c>
      <c r="K6" s="67" t="s">
        <v>302</v>
      </c>
      <c r="L6" s="67" t="s">
        <v>303</v>
      </c>
      <c r="M6" s="67" t="s">
        <v>304</v>
      </c>
      <c r="N6" s="67" t="s">
        <v>305</v>
      </c>
      <c r="O6" s="67" t="s">
        <v>306</v>
      </c>
      <c r="P6" s="67" t="s">
        <v>307</v>
      </c>
      <c r="Q6" s="67" t="s">
        <v>308</v>
      </c>
      <c r="R6" s="67" t="s">
        <v>309</v>
      </c>
      <c r="S6" s="67" t="s">
        <v>310</v>
      </c>
      <c r="T6" s="67" t="s">
        <v>311</v>
      </c>
      <c r="U6" s="67" t="s">
        <v>312</v>
      </c>
      <c r="V6" s="67" t="s">
        <v>313</v>
      </c>
      <c r="W6" s="67" t="s">
        <v>314</v>
      </c>
    </row>
    <row r="7" ht="19.5" customHeight="1" spans="1:23">
      <c r="A7" s="67">
        <v>1</v>
      </c>
      <c r="B7" s="67">
        <v>2</v>
      </c>
      <c r="C7" s="67">
        <v>3</v>
      </c>
      <c r="D7" s="12">
        <v>4</v>
      </c>
      <c r="E7" s="67">
        <v>5</v>
      </c>
      <c r="F7" s="67">
        <v>6</v>
      </c>
      <c r="G7" s="67">
        <v>7</v>
      </c>
      <c r="H7" s="12">
        <v>8</v>
      </c>
      <c r="I7" s="67">
        <v>9</v>
      </c>
      <c r="J7" s="67">
        <v>10</v>
      </c>
      <c r="K7" s="67">
        <v>11</v>
      </c>
      <c r="L7" s="12">
        <v>12</v>
      </c>
      <c r="M7" s="67">
        <v>13</v>
      </c>
      <c r="N7" s="67">
        <v>14</v>
      </c>
      <c r="O7" s="67">
        <v>15</v>
      </c>
      <c r="P7" s="12">
        <v>16</v>
      </c>
      <c r="Q7" s="67">
        <v>17</v>
      </c>
      <c r="R7" s="67">
        <v>18</v>
      </c>
      <c r="S7" s="67">
        <v>19</v>
      </c>
      <c r="T7" s="12">
        <v>20</v>
      </c>
      <c r="U7" s="12">
        <v>21</v>
      </c>
      <c r="V7" s="12">
        <v>22</v>
      </c>
      <c r="W7" s="67">
        <v>23</v>
      </c>
    </row>
    <row r="8" ht="28.4" customHeight="1" spans="1:23">
      <c r="A8" s="33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</row>
    <row r="9" ht="29.9" customHeight="1" spans="1:23">
      <c r="A9" s="33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</row>
    <row r="11" customHeight="1" spans="1:1">
      <c r="A11" t="s">
        <v>315</v>
      </c>
    </row>
  </sheetData>
  <mergeCells count="5">
    <mergeCell ref="A3:W3"/>
    <mergeCell ref="A4:I4"/>
    <mergeCell ref="B5:D5"/>
    <mergeCell ref="E5:W5"/>
    <mergeCell ref="A5:A6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0"/>
  <sheetViews>
    <sheetView showZeros="0" workbookViewId="0">
      <pane ySplit="1" topLeftCell="A2" activePane="bottomLeft" state="frozen"/>
      <selection/>
      <selection pane="bottomLeft" activeCell="B14" sqref="B14"/>
    </sheetView>
  </sheetViews>
  <sheetFormatPr defaultColWidth="9.14166666666667" defaultRowHeight="12" customHeight="1"/>
  <cols>
    <col min="1" max="1" width="34.275" customWidth="1"/>
    <col min="2" max="2" width="29" customWidth="1"/>
    <col min="3" max="3" width="16.3166666666667" customWidth="1"/>
    <col min="4" max="4" width="15.6" customWidth="1"/>
    <col min="5" max="5" width="23.575" customWidth="1"/>
    <col min="6" max="6" width="11.275" customWidth="1"/>
    <col min="7" max="7" width="14.8833333333333" customWidth="1"/>
    <col min="8" max="8" width="10.8833333333333" customWidth="1"/>
    <col min="9" max="9" width="13.425" customWidth="1"/>
    <col min="10" max="10" width="32.025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customHeight="1" spans="10:10">
      <c r="J2" s="59" t="s">
        <v>316</v>
      </c>
    </row>
    <row r="3" ht="28.5" customHeight="1" spans="1:10">
      <c r="A3" s="50" t="s">
        <v>317</v>
      </c>
      <c r="B3" s="31"/>
      <c r="C3" s="31"/>
      <c r="D3" s="31"/>
      <c r="E3" s="31"/>
      <c r="F3" s="51"/>
      <c r="G3" s="31"/>
      <c r="H3" s="51"/>
      <c r="I3" s="51"/>
      <c r="J3" s="31"/>
    </row>
    <row r="4" ht="17.25" customHeight="1" spans="1:1">
      <c r="A4" s="6" t="s">
        <v>2</v>
      </c>
    </row>
    <row r="5" ht="44.25" customHeight="1" spans="1:10">
      <c r="A5" s="52" t="s">
        <v>196</v>
      </c>
      <c r="B5" s="52" t="s">
        <v>197</v>
      </c>
      <c r="C5" s="52" t="s">
        <v>198</v>
      </c>
      <c r="D5" s="52" t="s">
        <v>199</v>
      </c>
      <c r="E5" s="52" t="s">
        <v>200</v>
      </c>
      <c r="F5" s="53" t="s">
        <v>201</v>
      </c>
      <c r="G5" s="52" t="s">
        <v>202</v>
      </c>
      <c r="H5" s="53" t="s">
        <v>203</v>
      </c>
      <c r="I5" s="53" t="s">
        <v>204</v>
      </c>
      <c r="J5" s="52" t="s">
        <v>205</v>
      </c>
    </row>
    <row r="6" ht="14.25" customHeight="1" spans="1:10">
      <c r="A6" s="52">
        <v>1</v>
      </c>
      <c r="B6" s="52">
        <v>2</v>
      </c>
      <c r="C6" s="52">
        <v>3</v>
      </c>
      <c r="D6" s="52">
        <v>4</v>
      </c>
      <c r="E6" s="52">
        <v>5</v>
      </c>
      <c r="F6" s="53">
        <v>6</v>
      </c>
      <c r="G6" s="52">
        <v>7</v>
      </c>
      <c r="H6" s="53">
        <v>8</v>
      </c>
      <c r="I6" s="53">
        <v>9</v>
      </c>
      <c r="J6" s="52">
        <v>10</v>
      </c>
    </row>
    <row r="7" ht="42" customHeight="1" spans="1:10">
      <c r="A7" s="54"/>
      <c r="B7" s="55"/>
      <c r="C7" s="55"/>
      <c r="D7" s="55"/>
      <c r="E7" s="56"/>
      <c r="F7" s="57"/>
      <c r="G7" s="56"/>
      <c r="H7" s="57"/>
      <c r="I7" s="57"/>
      <c r="J7" s="56"/>
    </row>
    <row r="8" ht="42" customHeight="1" spans="1:10">
      <c r="A8" s="54"/>
      <c r="B8" s="58"/>
      <c r="C8" s="58"/>
      <c r="D8" s="58"/>
      <c r="E8" s="54"/>
      <c r="F8" s="58"/>
      <c r="G8" s="54"/>
      <c r="H8" s="58"/>
      <c r="I8" s="58"/>
      <c r="J8" s="54"/>
    </row>
    <row r="10" customHeight="1" spans="1:1">
      <c r="A10" t="s">
        <v>318</v>
      </c>
    </row>
  </sheetData>
  <mergeCells count="2">
    <mergeCell ref="A3:J3"/>
    <mergeCell ref="A4:H4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26"/>
  <sheetViews>
    <sheetView showZeros="0" workbookViewId="0">
      <pane ySplit="1" topLeftCell="A2" activePane="bottomLeft" state="frozen"/>
      <selection/>
      <selection pane="bottomLeft" activeCell="D18" sqref="D18"/>
    </sheetView>
  </sheetViews>
  <sheetFormatPr defaultColWidth="8.85" defaultRowHeight="15" customHeight="1" outlineLevelCol="7"/>
  <cols>
    <col min="1" max="1" width="36.025" customWidth="1"/>
    <col min="2" max="2" width="19.7416666666667" customWidth="1"/>
    <col min="3" max="3" width="33.3166666666667" customWidth="1"/>
    <col min="4" max="4" width="34.7416666666667" customWidth="1"/>
    <col min="5" max="5" width="14.45" customWidth="1"/>
    <col min="6" max="6" width="17.175" customWidth="1"/>
    <col min="7" max="7" width="17.3166666666667" customWidth="1"/>
    <col min="8" max="8" width="28.3166666666667" customWidth="1"/>
  </cols>
  <sheetData>
    <row r="1" customHeight="1" spans="1:8">
      <c r="A1" s="40"/>
      <c r="B1" s="40"/>
      <c r="C1" s="40"/>
      <c r="D1" s="40"/>
      <c r="E1" s="40"/>
      <c r="F1" s="40"/>
      <c r="G1" s="40"/>
      <c r="H1" s="40"/>
    </row>
    <row r="2" ht="18.75" customHeight="1" spans="1:8">
      <c r="A2" s="41"/>
      <c r="B2" s="41"/>
      <c r="C2" s="41"/>
      <c r="D2" s="41"/>
      <c r="E2" s="41"/>
      <c r="F2" s="41"/>
      <c r="G2" s="41"/>
      <c r="H2" s="42" t="s">
        <v>319</v>
      </c>
    </row>
    <row r="3" ht="30.65" customHeight="1" spans="1:8">
      <c r="A3" s="43" t="s">
        <v>320</v>
      </c>
      <c r="B3" s="43"/>
      <c r="C3" s="43"/>
      <c r="D3" s="43"/>
      <c r="E3" s="43"/>
      <c r="F3" s="43"/>
      <c r="G3" s="43"/>
      <c r="H3" s="43"/>
    </row>
    <row r="4" ht="18.75" customHeight="1" spans="1:8">
      <c r="A4" s="41" t="s">
        <v>2</v>
      </c>
      <c r="B4" s="41"/>
      <c r="C4" s="41"/>
      <c r="D4" s="41"/>
      <c r="E4" s="41"/>
      <c r="F4" s="41"/>
      <c r="G4" s="41"/>
      <c r="H4" s="41"/>
    </row>
    <row r="5" ht="18.75" customHeight="1" spans="1:8">
      <c r="A5" s="44" t="s">
        <v>115</v>
      </c>
      <c r="B5" s="44" t="s">
        <v>321</v>
      </c>
      <c r="C5" s="44" t="s">
        <v>322</v>
      </c>
      <c r="D5" s="44" t="s">
        <v>323</v>
      </c>
      <c r="E5" s="44" t="s">
        <v>324</v>
      </c>
      <c r="F5" s="44" t="s">
        <v>325</v>
      </c>
      <c r="G5" s="44"/>
      <c r="H5" s="44"/>
    </row>
    <row r="6" ht="18.75" customHeight="1" spans="1:8">
      <c r="A6" s="44"/>
      <c r="B6" s="44"/>
      <c r="C6" s="44"/>
      <c r="D6" s="44"/>
      <c r="E6" s="44"/>
      <c r="F6" s="44" t="s">
        <v>278</v>
      </c>
      <c r="G6" s="44" t="s">
        <v>326</v>
      </c>
      <c r="H6" s="44" t="s">
        <v>327</v>
      </c>
    </row>
    <row r="7" ht="18.75" customHeight="1" spans="1:8">
      <c r="A7" s="45" t="s">
        <v>97</v>
      </c>
      <c r="B7" s="45" t="s">
        <v>98</v>
      </c>
      <c r="C7" s="45" t="s">
        <v>99</v>
      </c>
      <c r="D7" s="45" t="s">
        <v>100</v>
      </c>
      <c r="E7" s="45" t="s">
        <v>101</v>
      </c>
      <c r="F7" s="45" t="s">
        <v>102</v>
      </c>
      <c r="G7" s="45" t="s">
        <v>328</v>
      </c>
      <c r="H7" s="45" t="s">
        <v>329</v>
      </c>
    </row>
    <row r="8" s="1" customFormat="1" ht="18" customHeight="1" spans="1:8">
      <c r="A8" s="46" t="s">
        <v>47</v>
      </c>
      <c r="B8" s="46" t="s">
        <v>330</v>
      </c>
      <c r="C8" s="46" t="s">
        <v>331</v>
      </c>
      <c r="D8" s="46" t="s">
        <v>332</v>
      </c>
      <c r="E8" s="47" t="s">
        <v>333</v>
      </c>
      <c r="F8" s="48">
        <v>1</v>
      </c>
      <c r="G8" s="49">
        <v>3700</v>
      </c>
      <c r="H8" s="49">
        <v>3700</v>
      </c>
    </row>
    <row r="9" s="1" customFormat="1" ht="18" customHeight="1" spans="1:8">
      <c r="A9" s="46" t="s">
        <v>47</v>
      </c>
      <c r="B9" s="46" t="s">
        <v>330</v>
      </c>
      <c r="C9" s="46" t="s">
        <v>334</v>
      </c>
      <c r="D9" s="46" t="s">
        <v>335</v>
      </c>
      <c r="E9" s="47" t="s">
        <v>333</v>
      </c>
      <c r="F9" s="48">
        <v>1</v>
      </c>
      <c r="G9" s="49">
        <v>8000</v>
      </c>
      <c r="H9" s="49">
        <v>8000</v>
      </c>
    </row>
    <row r="10" s="1" customFormat="1" ht="18" customHeight="1" spans="1:8">
      <c r="A10" s="46" t="s">
        <v>47</v>
      </c>
      <c r="B10" s="46" t="s">
        <v>330</v>
      </c>
      <c r="C10" s="46" t="s">
        <v>336</v>
      </c>
      <c r="D10" s="46" t="s">
        <v>337</v>
      </c>
      <c r="E10" s="47" t="s">
        <v>338</v>
      </c>
      <c r="F10" s="48">
        <v>2</v>
      </c>
      <c r="G10" s="49">
        <v>1500</v>
      </c>
      <c r="H10" s="49">
        <v>3000</v>
      </c>
    </row>
    <row r="11" s="1" customFormat="1" ht="18" customHeight="1" spans="1:8">
      <c r="A11" s="46" t="s">
        <v>47</v>
      </c>
      <c r="B11" s="46" t="s">
        <v>330</v>
      </c>
      <c r="C11" s="46" t="s">
        <v>339</v>
      </c>
      <c r="D11" s="46" t="s">
        <v>340</v>
      </c>
      <c r="E11" s="47" t="s">
        <v>338</v>
      </c>
      <c r="F11" s="48">
        <v>4</v>
      </c>
      <c r="G11" s="49">
        <v>1600</v>
      </c>
      <c r="H11" s="49">
        <v>6400</v>
      </c>
    </row>
    <row r="12" s="1" customFormat="1" ht="18" customHeight="1" spans="1:8">
      <c r="A12" s="46" t="s">
        <v>47</v>
      </c>
      <c r="B12" s="46" t="s">
        <v>330</v>
      </c>
      <c r="C12" s="46" t="s">
        <v>341</v>
      </c>
      <c r="D12" s="46" t="s">
        <v>342</v>
      </c>
      <c r="E12" s="47" t="s">
        <v>338</v>
      </c>
      <c r="F12" s="48">
        <v>20</v>
      </c>
      <c r="G12" s="49">
        <v>2400</v>
      </c>
      <c r="H12" s="49">
        <v>48000</v>
      </c>
    </row>
    <row r="13" s="1" customFormat="1" ht="18" customHeight="1" spans="1:8">
      <c r="A13" s="46" t="s">
        <v>47</v>
      </c>
      <c r="B13" s="46" t="s">
        <v>330</v>
      </c>
      <c r="C13" s="46" t="s">
        <v>343</v>
      </c>
      <c r="D13" s="46" t="s">
        <v>344</v>
      </c>
      <c r="E13" s="47" t="s">
        <v>333</v>
      </c>
      <c r="F13" s="48">
        <v>1</v>
      </c>
      <c r="G13" s="49">
        <v>15000</v>
      </c>
      <c r="H13" s="49">
        <v>15000</v>
      </c>
    </row>
    <row r="14" s="1" customFormat="1" ht="18" customHeight="1" spans="1:8">
      <c r="A14" s="46" t="s">
        <v>47</v>
      </c>
      <c r="B14" s="46" t="s">
        <v>330</v>
      </c>
      <c r="C14" s="46" t="s">
        <v>341</v>
      </c>
      <c r="D14" s="46" t="s">
        <v>345</v>
      </c>
      <c r="E14" s="47" t="s">
        <v>346</v>
      </c>
      <c r="F14" s="48">
        <v>1</v>
      </c>
      <c r="G14" s="49">
        <v>12000</v>
      </c>
      <c r="H14" s="49">
        <v>12000</v>
      </c>
    </row>
    <row r="15" s="1" customFormat="1" ht="18" customHeight="1" spans="1:8">
      <c r="A15" s="46" t="s">
        <v>47</v>
      </c>
      <c r="B15" s="46" t="s">
        <v>330</v>
      </c>
      <c r="C15" s="46" t="s">
        <v>341</v>
      </c>
      <c r="D15" s="46" t="s">
        <v>347</v>
      </c>
      <c r="E15" s="47" t="s">
        <v>346</v>
      </c>
      <c r="F15" s="48">
        <v>1</v>
      </c>
      <c r="G15" s="49">
        <v>5000</v>
      </c>
      <c r="H15" s="49">
        <v>5000</v>
      </c>
    </row>
    <row r="16" s="1" customFormat="1" ht="18" customHeight="1" spans="1:8">
      <c r="A16" s="46" t="s">
        <v>47</v>
      </c>
      <c r="B16" s="46" t="s">
        <v>330</v>
      </c>
      <c r="C16" s="46" t="s">
        <v>341</v>
      </c>
      <c r="D16" s="46" t="s">
        <v>348</v>
      </c>
      <c r="E16" s="47" t="s">
        <v>338</v>
      </c>
      <c r="F16" s="48">
        <v>1</v>
      </c>
      <c r="G16" s="49">
        <v>2500</v>
      </c>
      <c r="H16" s="49">
        <v>2500</v>
      </c>
    </row>
    <row r="17" s="1" customFormat="1" ht="18" customHeight="1" spans="1:8">
      <c r="A17" s="46" t="s">
        <v>47</v>
      </c>
      <c r="B17" s="46" t="s">
        <v>330</v>
      </c>
      <c r="C17" s="46" t="s">
        <v>331</v>
      </c>
      <c r="D17" s="46" t="s">
        <v>349</v>
      </c>
      <c r="E17" s="47" t="s">
        <v>333</v>
      </c>
      <c r="F17" s="48">
        <v>2</v>
      </c>
      <c r="G17" s="49">
        <v>2800</v>
      </c>
      <c r="H17" s="49">
        <v>5600</v>
      </c>
    </row>
    <row r="18" s="1" customFormat="1" ht="18" customHeight="1" spans="1:8">
      <c r="A18" s="46" t="s">
        <v>47</v>
      </c>
      <c r="B18" s="46" t="s">
        <v>330</v>
      </c>
      <c r="C18" s="46" t="s">
        <v>341</v>
      </c>
      <c r="D18" s="46" t="s">
        <v>347</v>
      </c>
      <c r="E18" s="47" t="s">
        <v>346</v>
      </c>
      <c r="F18" s="48">
        <v>1</v>
      </c>
      <c r="G18" s="49">
        <v>5000</v>
      </c>
      <c r="H18" s="49">
        <v>5000</v>
      </c>
    </row>
    <row r="19" s="1" customFormat="1" ht="18" customHeight="1" spans="1:8">
      <c r="A19" s="46" t="s">
        <v>47</v>
      </c>
      <c r="B19" s="46" t="s">
        <v>330</v>
      </c>
      <c r="C19" s="46" t="s">
        <v>331</v>
      </c>
      <c r="D19" s="46" t="s">
        <v>350</v>
      </c>
      <c r="E19" s="47" t="s">
        <v>333</v>
      </c>
      <c r="F19" s="48">
        <v>1</v>
      </c>
      <c r="G19" s="49">
        <v>4200</v>
      </c>
      <c r="H19" s="49">
        <v>4200</v>
      </c>
    </row>
    <row r="20" s="1" customFormat="1" ht="18" customHeight="1" spans="1:8">
      <c r="A20" s="46" t="s">
        <v>47</v>
      </c>
      <c r="B20" s="46" t="s">
        <v>330</v>
      </c>
      <c r="C20" s="46" t="s">
        <v>331</v>
      </c>
      <c r="D20" s="46" t="s">
        <v>351</v>
      </c>
      <c r="E20" s="47" t="s">
        <v>333</v>
      </c>
      <c r="F20" s="48">
        <v>1</v>
      </c>
      <c r="G20" s="49">
        <v>4900</v>
      </c>
      <c r="H20" s="49">
        <v>4900</v>
      </c>
    </row>
    <row r="21" s="1" customFormat="1" ht="18" customHeight="1" spans="1:8">
      <c r="A21" s="46" t="s">
        <v>47</v>
      </c>
      <c r="B21" s="46" t="s">
        <v>330</v>
      </c>
      <c r="C21" s="46" t="s">
        <v>352</v>
      </c>
      <c r="D21" s="46" t="s">
        <v>353</v>
      </c>
      <c r="E21" s="47" t="s">
        <v>333</v>
      </c>
      <c r="F21" s="48">
        <v>1</v>
      </c>
      <c r="G21" s="49">
        <v>3000</v>
      </c>
      <c r="H21" s="49">
        <v>3000</v>
      </c>
    </row>
    <row r="22" s="1" customFormat="1" ht="18" customHeight="1" spans="1:8">
      <c r="A22" s="46" t="s">
        <v>47</v>
      </c>
      <c r="B22" s="46" t="s">
        <v>354</v>
      </c>
      <c r="C22" s="46" t="s">
        <v>355</v>
      </c>
      <c r="D22" s="46" t="s">
        <v>356</v>
      </c>
      <c r="E22" s="47" t="s">
        <v>333</v>
      </c>
      <c r="F22" s="48">
        <v>1</v>
      </c>
      <c r="G22" s="49">
        <v>1100</v>
      </c>
      <c r="H22" s="49">
        <v>1100</v>
      </c>
    </row>
    <row r="23" s="1" customFormat="1" ht="18" customHeight="1" spans="1:8">
      <c r="A23" s="46" t="s">
        <v>47</v>
      </c>
      <c r="B23" s="46" t="s">
        <v>354</v>
      </c>
      <c r="C23" s="46" t="s">
        <v>355</v>
      </c>
      <c r="D23" s="46" t="s">
        <v>357</v>
      </c>
      <c r="E23" s="47" t="s">
        <v>333</v>
      </c>
      <c r="F23" s="48">
        <v>1</v>
      </c>
      <c r="G23" s="49">
        <v>9800</v>
      </c>
      <c r="H23" s="49">
        <v>9800</v>
      </c>
    </row>
    <row r="24" s="1" customFormat="1" ht="18" customHeight="1" spans="1:8">
      <c r="A24" s="46" t="s">
        <v>47</v>
      </c>
      <c r="B24" s="46" t="s">
        <v>354</v>
      </c>
      <c r="C24" s="46" t="s">
        <v>355</v>
      </c>
      <c r="D24" s="46" t="s">
        <v>358</v>
      </c>
      <c r="E24" s="47" t="s">
        <v>333</v>
      </c>
      <c r="F24" s="48">
        <v>1</v>
      </c>
      <c r="G24" s="49">
        <v>9600</v>
      </c>
      <c r="H24" s="49">
        <v>9600</v>
      </c>
    </row>
    <row r="25" s="1" customFormat="1" ht="18" customHeight="1" spans="1:8">
      <c r="A25" s="46" t="s">
        <v>47</v>
      </c>
      <c r="B25" s="46" t="s">
        <v>354</v>
      </c>
      <c r="C25" s="46" t="s">
        <v>355</v>
      </c>
      <c r="D25" s="46" t="s">
        <v>359</v>
      </c>
      <c r="E25" s="47" t="s">
        <v>360</v>
      </c>
      <c r="F25" s="48">
        <v>2</v>
      </c>
      <c r="G25" s="49">
        <v>1300</v>
      </c>
      <c r="H25" s="49">
        <v>2600</v>
      </c>
    </row>
    <row r="26" s="1" customFormat="1" ht="18" customHeight="1" spans="1:8">
      <c r="A26" s="47" t="s">
        <v>32</v>
      </c>
      <c r="B26" s="47"/>
      <c r="C26" s="47"/>
      <c r="D26" s="47"/>
      <c r="E26" s="47"/>
      <c r="F26" s="48">
        <v>43</v>
      </c>
      <c r="G26" s="49"/>
      <c r="H26" s="49">
        <v>149400</v>
      </c>
    </row>
  </sheetData>
  <mergeCells count="8">
    <mergeCell ref="A3:H3"/>
    <mergeCell ref="F5:H5"/>
    <mergeCell ref="A26:E26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3"/>
  <sheetViews>
    <sheetView showZeros="0" workbookViewId="0">
      <pane ySplit="1" topLeftCell="A2" activePane="bottomLeft" state="frozen"/>
      <selection/>
      <selection pane="bottomLeft" activeCell="A13" sqref="A13"/>
    </sheetView>
  </sheetViews>
  <sheetFormatPr defaultColWidth="9.14166666666667" defaultRowHeight="14.25" customHeight="1"/>
  <cols>
    <col min="1" max="1" width="16.3166666666667" customWidth="1"/>
    <col min="2" max="2" width="29.025" customWidth="1"/>
    <col min="3" max="3" width="23.85" customWidth="1"/>
    <col min="4" max="7" width="19.6" customWidth="1"/>
    <col min="8" max="8" width="15.425" customWidth="1"/>
    <col min="9" max="11" width="19.6" customWidth="1"/>
  </cols>
  <sheetData>
    <row r="1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ht="13.5" customHeight="1" spans="4:11">
      <c r="D2" s="3"/>
      <c r="E2" s="3"/>
      <c r="F2" s="3"/>
      <c r="G2" s="3"/>
      <c r="K2" s="4" t="s">
        <v>361</v>
      </c>
    </row>
    <row r="3" ht="27.75" customHeight="1" spans="1:11">
      <c r="A3" s="31" t="s">
        <v>362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ht="13.5" customHeight="1" spans="1:11">
      <c r="A4" s="6" t="s">
        <v>2</v>
      </c>
      <c r="B4" s="7"/>
      <c r="C4" s="7"/>
      <c r="D4" s="7"/>
      <c r="E4" s="7"/>
      <c r="F4" s="7"/>
      <c r="G4" s="7"/>
      <c r="H4" s="8"/>
      <c r="I4" s="8"/>
      <c r="J4" s="8"/>
      <c r="K4" s="9" t="s">
        <v>105</v>
      </c>
    </row>
    <row r="5" ht="21.75" customHeight="1" spans="1:11">
      <c r="A5" s="10" t="s">
        <v>182</v>
      </c>
      <c r="B5" s="10" t="s">
        <v>117</v>
      </c>
      <c r="C5" s="10" t="s">
        <v>183</v>
      </c>
      <c r="D5" s="11" t="s">
        <v>118</v>
      </c>
      <c r="E5" s="11" t="s">
        <v>119</v>
      </c>
      <c r="F5" s="11" t="s">
        <v>120</v>
      </c>
      <c r="G5" s="11" t="s">
        <v>121</v>
      </c>
      <c r="H5" s="17" t="s">
        <v>32</v>
      </c>
      <c r="I5" s="12" t="s">
        <v>363</v>
      </c>
      <c r="J5" s="13"/>
      <c r="K5" s="14"/>
    </row>
    <row r="6" ht="21.75" customHeight="1" spans="1:11">
      <c r="A6" s="15"/>
      <c r="B6" s="15"/>
      <c r="C6" s="15"/>
      <c r="D6" s="16"/>
      <c r="E6" s="16"/>
      <c r="F6" s="16"/>
      <c r="G6" s="16"/>
      <c r="H6" s="32"/>
      <c r="I6" s="11" t="s">
        <v>35</v>
      </c>
      <c r="J6" s="11" t="s">
        <v>36</v>
      </c>
      <c r="K6" s="11" t="s">
        <v>37</v>
      </c>
    </row>
    <row r="7" ht="40.5" customHeight="1" spans="1:11">
      <c r="A7" s="18"/>
      <c r="B7" s="18"/>
      <c r="C7" s="18"/>
      <c r="D7" s="19"/>
      <c r="E7" s="19"/>
      <c r="F7" s="19"/>
      <c r="G7" s="19"/>
      <c r="H7" s="20"/>
      <c r="I7" s="19" t="s">
        <v>34</v>
      </c>
      <c r="J7" s="19"/>
      <c r="K7" s="19"/>
    </row>
    <row r="8" ht="15" customHeight="1" spans="1:11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39">
        <v>10</v>
      </c>
      <c r="K8" s="39">
        <v>11</v>
      </c>
    </row>
    <row r="9" ht="30.65" customHeight="1" spans="1:11">
      <c r="A9" s="33"/>
      <c r="B9" s="34"/>
      <c r="C9" s="33"/>
      <c r="D9" s="33"/>
      <c r="E9" s="33"/>
      <c r="F9" s="33"/>
      <c r="G9" s="33"/>
      <c r="H9" s="35"/>
      <c r="I9" s="35"/>
      <c r="J9" s="35"/>
      <c r="K9" s="35"/>
    </row>
    <row r="10" ht="30.65" customHeight="1" spans="1:11">
      <c r="A10" s="34"/>
      <c r="B10" s="34"/>
      <c r="C10" s="34"/>
      <c r="D10" s="34"/>
      <c r="E10" s="34"/>
      <c r="F10" s="34"/>
      <c r="G10" s="34"/>
      <c r="H10" s="35"/>
      <c r="I10" s="35"/>
      <c r="J10" s="35"/>
      <c r="K10" s="35"/>
    </row>
    <row r="11" ht="18.75" customHeight="1" spans="1:11">
      <c r="A11" s="36" t="s">
        <v>193</v>
      </c>
      <c r="B11" s="37"/>
      <c r="C11" s="37"/>
      <c r="D11" s="37"/>
      <c r="E11" s="37"/>
      <c r="F11" s="37"/>
      <c r="G11" s="38"/>
      <c r="H11" s="35"/>
      <c r="I11" s="35"/>
      <c r="J11" s="35"/>
      <c r="K11" s="35"/>
    </row>
    <row r="13" customHeight="1" spans="1:1">
      <c r="A13" t="s">
        <v>364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2"/>
  <sheetViews>
    <sheetView showZeros="0" tabSelected="1" workbookViewId="0">
      <pane ySplit="1" topLeftCell="A2" activePane="bottomLeft" state="frozen"/>
      <selection/>
      <selection pane="bottomLeft" activeCell="A9" sqref="$A9:$XFD12"/>
    </sheetView>
  </sheetViews>
  <sheetFormatPr defaultColWidth="9.14166666666667" defaultRowHeight="14.25" customHeight="1" outlineLevelCol="6"/>
  <cols>
    <col min="1" max="1" width="37.7416666666667" customWidth="1"/>
    <col min="2" max="2" width="28" customWidth="1"/>
    <col min="3" max="3" width="37.6" customWidth="1"/>
    <col min="4" max="4" width="17.025" customWidth="1"/>
    <col min="5" max="7" width="27.025" customWidth="1"/>
  </cols>
  <sheetData>
    <row r="1" customHeight="1" spans="1:7">
      <c r="A1" s="2"/>
      <c r="B1" s="2"/>
      <c r="C1" s="2"/>
      <c r="D1" s="2"/>
      <c r="E1" s="2"/>
      <c r="F1" s="2"/>
      <c r="G1" s="2"/>
    </row>
    <row r="2" ht="13.5" customHeight="1" spans="4:7">
      <c r="D2" s="3"/>
      <c r="G2" s="4" t="s">
        <v>365</v>
      </c>
    </row>
    <row r="3" ht="27.75" customHeight="1" spans="1:7">
      <c r="A3" s="5" t="s">
        <v>366</v>
      </c>
      <c r="B3" s="5"/>
      <c r="C3" s="5"/>
      <c r="D3" s="5"/>
      <c r="E3" s="5"/>
      <c r="F3" s="5"/>
      <c r="G3" s="5"/>
    </row>
    <row r="4" ht="13.5" customHeight="1" spans="1:7">
      <c r="A4" s="6" t="s">
        <v>2</v>
      </c>
      <c r="B4" s="7"/>
      <c r="C4" s="7"/>
      <c r="D4" s="7"/>
      <c r="E4" s="8"/>
      <c r="F4" s="8"/>
      <c r="G4" s="9" t="s">
        <v>105</v>
      </c>
    </row>
    <row r="5" ht="21.75" customHeight="1" spans="1:7">
      <c r="A5" s="10" t="s">
        <v>183</v>
      </c>
      <c r="B5" s="10" t="s">
        <v>182</v>
      </c>
      <c r="C5" s="10" t="s">
        <v>117</v>
      </c>
      <c r="D5" s="11" t="s">
        <v>367</v>
      </c>
      <c r="E5" s="12" t="s">
        <v>35</v>
      </c>
      <c r="F5" s="13"/>
      <c r="G5" s="14"/>
    </row>
    <row r="6" ht="21.75" customHeight="1" spans="1:7">
      <c r="A6" s="15"/>
      <c r="B6" s="15"/>
      <c r="C6" s="15"/>
      <c r="D6" s="16"/>
      <c r="E6" s="17" t="s">
        <v>368</v>
      </c>
      <c r="F6" s="11" t="s">
        <v>369</v>
      </c>
      <c r="G6" s="11" t="s">
        <v>370</v>
      </c>
    </row>
    <row r="7" ht="40.5" customHeight="1" spans="1:7">
      <c r="A7" s="18"/>
      <c r="B7" s="18"/>
      <c r="C7" s="18"/>
      <c r="D7" s="19"/>
      <c r="E7" s="20"/>
      <c r="F7" s="19" t="s">
        <v>34</v>
      </c>
      <c r="G7" s="19"/>
    </row>
    <row r="8" ht="15" customHeight="1" spans="1:7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</row>
    <row r="9" s="1" customFormat="1" ht="21" customHeight="1" spans="1:7">
      <c r="A9" s="22" t="s">
        <v>47</v>
      </c>
      <c r="B9" s="23"/>
      <c r="C9" s="23"/>
      <c r="D9" s="24"/>
      <c r="E9" s="25">
        <v>6150000</v>
      </c>
      <c r="F9" s="25"/>
      <c r="G9" s="25"/>
    </row>
    <row r="10" s="1" customFormat="1" ht="21" customHeight="1" spans="1:7">
      <c r="A10" s="22"/>
      <c r="B10" s="22" t="s">
        <v>371</v>
      </c>
      <c r="C10" s="22" t="s">
        <v>186</v>
      </c>
      <c r="D10" s="26" t="s">
        <v>372</v>
      </c>
      <c r="E10" s="25">
        <v>6000000</v>
      </c>
      <c r="F10" s="25"/>
      <c r="G10" s="25"/>
    </row>
    <row r="11" s="1" customFormat="1" ht="21" customHeight="1" spans="1:7">
      <c r="A11" s="27"/>
      <c r="B11" s="22" t="s">
        <v>371</v>
      </c>
      <c r="C11" s="22" t="s">
        <v>189</v>
      </c>
      <c r="D11" s="26" t="s">
        <v>372</v>
      </c>
      <c r="E11" s="25">
        <v>150000</v>
      </c>
      <c r="F11" s="25"/>
      <c r="G11" s="25"/>
    </row>
    <row r="12" s="1" customFormat="1" ht="21" customHeight="1" spans="1:7">
      <c r="A12" s="28" t="s">
        <v>32</v>
      </c>
      <c r="B12" s="29"/>
      <c r="C12" s="29"/>
      <c r="D12" s="30"/>
      <c r="E12" s="25">
        <v>6150000</v>
      </c>
      <c r="F12" s="25"/>
      <c r="G12" s="25"/>
    </row>
  </sheetData>
  <mergeCells count="11">
    <mergeCell ref="A3:G3"/>
    <mergeCell ref="A4:D4"/>
    <mergeCell ref="E5:G5"/>
    <mergeCell ref="A12:D12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0"/>
  <sheetViews>
    <sheetView showZeros="0" workbookViewId="0">
      <pane ySplit="1" topLeftCell="A2" activePane="bottomLeft" state="frozen"/>
      <selection/>
      <selection pane="bottomLeft" activeCell="B21" sqref="B21"/>
    </sheetView>
  </sheetViews>
  <sheetFormatPr defaultColWidth="8" defaultRowHeight="14.25" customHeight="1"/>
  <cols>
    <col min="1" max="1" width="21.1416666666667" customWidth="1"/>
    <col min="2" max="2" width="35.275" customWidth="1"/>
    <col min="3" max="19" width="16.175" customWidth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2" customHeight="1" spans="1:18">
      <c r="A2" s="174"/>
      <c r="J2" s="188"/>
      <c r="R2" s="4" t="s">
        <v>28</v>
      </c>
    </row>
    <row r="3" ht="36" customHeight="1" spans="1:19">
      <c r="A3" s="175" t="s">
        <v>29</v>
      </c>
      <c r="B3" s="31"/>
      <c r="C3" s="31"/>
      <c r="D3" s="31"/>
      <c r="E3" s="31"/>
      <c r="F3" s="31"/>
      <c r="G3" s="31"/>
      <c r="H3" s="31"/>
      <c r="I3" s="31"/>
      <c r="J3" s="51"/>
      <c r="K3" s="31"/>
      <c r="L3" s="31"/>
      <c r="M3" s="31"/>
      <c r="N3" s="31"/>
      <c r="O3" s="31"/>
      <c r="P3" s="31"/>
      <c r="Q3" s="31"/>
      <c r="R3" s="31"/>
      <c r="S3" s="31"/>
    </row>
    <row r="4" ht="20.25" customHeight="1" spans="1:19">
      <c r="A4" s="97" t="s">
        <v>2</v>
      </c>
      <c r="B4" s="8"/>
      <c r="C4" s="8"/>
      <c r="D4" s="8"/>
      <c r="E4" s="8"/>
      <c r="F4" s="8"/>
      <c r="G4" s="8"/>
      <c r="H4" s="8"/>
      <c r="I4" s="8"/>
      <c r="J4" s="189"/>
      <c r="K4" s="8"/>
      <c r="L4" s="8"/>
      <c r="M4" s="8"/>
      <c r="N4" s="9"/>
      <c r="O4" s="9"/>
      <c r="P4" s="9"/>
      <c r="Q4" s="9"/>
      <c r="R4" s="9" t="s">
        <v>3</v>
      </c>
      <c r="S4" s="9" t="s">
        <v>3</v>
      </c>
    </row>
    <row r="5" ht="18.75" customHeight="1" spans="1:19">
      <c r="A5" s="176" t="s">
        <v>30</v>
      </c>
      <c r="B5" s="177" t="s">
        <v>31</v>
      </c>
      <c r="C5" s="177" t="s">
        <v>32</v>
      </c>
      <c r="D5" s="178" t="s">
        <v>33</v>
      </c>
      <c r="E5" s="179"/>
      <c r="F5" s="179"/>
      <c r="G5" s="179"/>
      <c r="H5" s="179"/>
      <c r="I5" s="179"/>
      <c r="J5" s="190"/>
      <c r="K5" s="179"/>
      <c r="L5" s="179"/>
      <c r="M5" s="179"/>
      <c r="N5" s="191"/>
      <c r="O5" s="191" t="s">
        <v>21</v>
      </c>
      <c r="P5" s="191"/>
      <c r="Q5" s="191"/>
      <c r="R5" s="191"/>
      <c r="S5" s="191"/>
    </row>
    <row r="6" ht="18" customHeight="1" spans="1:19">
      <c r="A6" s="180"/>
      <c r="B6" s="181"/>
      <c r="C6" s="181"/>
      <c r="D6" s="181" t="s">
        <v>34</v>
      </c>
      <c r="E6" s="181" t="s">
        <v>35</v>
      </c>
      <c r="F6" s="181" t="s">
        <v>36</v>
      </c>
      <c r="G6" s="181" t="s">
        <v>37</v>
      </c>
      <c r="H6" s="181" t="s">
        <v>38</v>
      </c>
      <c r="I6" s="192" t="s">
        <v>39</v>
      </c>
      <c r="J6" s="193"/>
      <c r="K6" s="192" t="s">
        <v>40</v>
      </c>
      <c r="L6" s="192" t="s">
        <v>41</v>
      </c>
      <c r="M6" s="192" t="s">
        <v>42</v>
      </c>
      <c r="N6" s="194" t="s">
        <v>43</v>
      </c>
      <c r="O6" s="195" t="s">
        <v>34</v>
      </c>
      <c r="P6" s="195" t="s">
        <v>35</v>
      </c>
      <c r="Q6" s="195" t="s">
        <v>36</v>
      </c>
      <c r="R6" s="195" t="s">
        <v>37</v>
      </c>
      <c r="S6" s="195" t="s">
        <v>44</v>
      </c>
    </row>
    <row r="7" ht="29.25" customHeight="1" spans="1:19">
      <c r="A7" s="182"/>
      <c r="B7" s="183"/>
      <c r="C7" s="183"/>
      <c r="D7" s="183"/>
      <c r="E7" s="183"/>
      <c r="F7" s="183"/>
      <c r="G7" s="183"/>
      <c r="H7" s="183"/>
      <c r="I7" s="196" t="s">
        <v>34</v>
      </c>
      <c r="J7" s="196" t="s">
        <v>45</v>
      </c>
      <c r="K7" s="196" t="s">
        <v>40</v>
      </c>
      <c r="L7" s="196" t="s">
        <v>41</v>
      </c>
      <c r="M7" s="196" t="s">
        <v>42</v>
      </c>
      <c r="N7" s="196" t="s">
        <v>43</v>
      </c>
      <c r="O7" s="196"/>
      <c r="P7" s="196"/>
      <c r="Q7" s="196"/>
      <c r="R7" s="196"/>
      <c r="S7" s="196"/>
    </row>
    <row r="8" ht="16.5" customHeight="1" spans="1:19">
      <c r="A8" s="184">
        <v>1</v>
      </c>
      <c r="B8" s="21">
        <v>2</v>
      </c>
      <c r="C8" s="21">
        <v>3</v>
      </c>
      <c r="D8" s="21">
        <v>4</v>
      </c>
      <c r="E8" s="184">
        <v>5</v>
      </c>
      <c r="F8" s="21">
        <v>6</v>
      </c>
      <c r="G8" s="21">
        <v>7</v>
      </c>
      <c r="H8" s="184">
        <v>8</v>
      </c>
      <c r="I8" s="21">
        <v>9</v>
      </c>
      <c r="J8" s="39">
        <v>10</v>
      </c>
      <c r="K8" s="39">
        <v>11</v>
      </c>
      <c r="L8" s="197">
        <v>12</v>
      </c>
      <c r="M8" s="39">
        <v>13</v>
      </c>
      <c r="N8" s="39">
        <v>14</v>
      </c>
      <c r="O8" s="39">
        <v>15</v>
      </c>
      <c r="P8" s="39">
        <v>16</v>
      </c>
      <c r="Q8" s="39">
        <v>17</v>
      </c>
      <c r="R8" s="39">
        <v>18</v>
      </c>
      <c r="S8" s="39">
        <v>19</v>
      </c>
    </row>
    <row r="9" ht="31.4" customHeight="1" spans="1:19">
      <c r="A9" s="185" t="s">
        <v>46</v>
      </c>
      <c r="B9" s="185" t="s">
        <v>47</v>
      </c>
      <c r="C9" s="68">
        <v>8102519.56</v>
      </c>
      <c r="D9" s="141">
        <v>8102519.56</v>
      </c>
      <c r="E9" s="96">
        <v>8102519.56</v>
      </c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</row>
    <row r="10" ht="16.5" customHeight="1" spans="1:19">
      <c r="A10" s="186" t="s">
        <v>32</v>
      </c>
      <c r="B10" s="187"/>
      <c r="C10" s="141">
        <v>8102519.56</v>
      </c>
      <c r="D10" s="141">
        <v>8102519.56</v>
      </c>
      <c r="E10" s="96">
        <v>8102519.56</v>
      </c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</row>
  </sheetData>
  <mergeCells count="20">
    <mergeCell ref="R2:S2"/>
    <mergeCell ref="A3:S3"/>
    <mergeCell ref="A4:D4"/>
    <mergeCell ref="R4:S4"/>
    <mergeCell ref="D5:N5"/>
    <mergeCell ref="O5:S5"/>
    <mergeCell ref="I6:N6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4"/>
  <sheetViews>
    <sheetView showZeros="0" workbookViewId="0">
      <pane ySplit="1" topLeftCell="A2" activePane="bottomLeft" state="frozen"/>
      <selection/>
      <selection pane="bottomLeft" activeCell="G22" sqref="G22"/>
    </sheetView>
  </sheetViews>
  <sheetFormatPr defaultColWidth="9.14166666666667" defaultRowHeight="14.25" customHeight="1"/>
  <cols>
    <col min="1" max="1" width="14.275" customWidth="1"/>
    <col min="2" max="2" width="32.575" customWidth="1"/>
    <col min="3" max="6" width="18.85" customWidth="1"/>
    <col min="7" max="7" width="21.275" customWidth="1"/>
    <col min="8" max="9" width="18.85" customWidth="1"/>
    <col min="10" max="10" width="17.85" customWidth="1"/>
    <col min="11" max="15" width="18.85" customWidth="1"/>
  </cols>
  <sheetData>
    <row r="1" customHeight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5.75" customHeight="1" spans="15:15">
      <c r="O2" s="60" t="s">
        <v>48</v>
      </c>
    </row>
    <row r="3" ht="28.5" customHeight="1" spans="1:15">
      <c r="A3" s="31" t="s">
        <v>49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ht="15" customHeight="1" spans="1:15">
      <c r="A4" s="111" t="s">
        <v>2</v>
      </c>
      <c r="B4" s="112"/>
      <c r="C4" s="63"/>
      <c r="D4" s="63"/>
      <c r="E4" s="63"/>
      <c r="F4" s="63"/>
      <c r="G4" s="8"/>
      <c r="H4" s="63"/>
      <c r="I4" s="63"/>
      <c r="J4" s="8"/>
      <c r="K4" s="63"/>
      <c r="L4" s="63"/>
      <c r="M4" s="8"/>
      <c r="N4" s="8"/>
      <c r="O4" s="113" t="s">
        <v>3</v>
      </c>
    </row>
    <row r="5" ht="18.75" customHeight="1" spans="1:15">
      <c r="A5" s="11" t="s">
        <v>50</v>
      </c>
      <c r="B5" s="11" t="s">
        <v>51</v>
      </c>
      <c r="C5" s="17" t="s">
        <v>32</v>
      </c>
      <c r="D5" s="67" t="s">
        <v>35</v>
      </c>
      <c r="E5" s="67"/>
      <c r="F5" s="67"/>
      <c r="G5" s="168" t="s">
        <v>36</v>
      </c>
      <c r="H5" s="11" t="s">
        <v>37</v>
      </c>
      <c r="I5" s="11" t="s">
        <v>52</v>
      </c>
      <c r="J5" s="12" t="s">
        <v>53</v>
      </c>
      <c r="K5" s="74" t="s">
        <v>54</v>
      </c>
      <c r="L5" s="74" t="s">
        <v>55</v>
      </c>
      <c r="M5" s="74" t="s">
        <v>56</v>
      </c>
      <c r="N5" s="74" t="s">
        <v>57</v>
      </c>
      <c r="O5" s="91" t="s">
        <v>58</v>
      </c>
    </row>
    <row r="6" ht="30" customHeight="1" spans="1:15">
      <c r="A6" s="20"/>
      <c r="B6" s="20"/>
      <c r="C6" s="20"/>
      <c r="D6" s="67" t="s">
        <v>34</v>
      </c>
      <c r="E6" s="67" t="s">
        <v>59</v>
      </c>
      <c r="F6" s="67" t="s">
        <v>60</v>
      </c>
      <c r="G6" s="20"/>
      <c r="H6" s="20"/>
      <c r="I6" s="20"/>
      <c r="J6" s="67" t="s">
        <v>34</v>
      </c>
      <c r="K6" s="95" t="s">
        <v>54</v>
      </c>
      <c r="L6" s="95" t="s">
        <v>55</v>
      </c>
      <c r="M6" s="95" t="s">
        <v>56</v>
      </c>
      <c r="N6" s="95" t="s">
        <v>57</v>
      </c>
      <c r="O6" s="95" t="s">
        <v>58</v>
      </c>
    </row>
    <row r="7" ht="16.5" customHeight="1" spans="1:15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53">
        <v>8</v>
      </c>
      <c r="I7" s="53">
        <v>9</v>
      </c>
      <c r="J7" s="53">
        <v>10</v>
      </c>
      <c r="K7" s="53">
        <v>11</v>
      </c>
      <c r="L7" s="53">
        <v>12</v>
      </c>
      <c r="M7" s="53">
        <v>13</v>
      </c>
      <c r="N7" s="53">
        <v>14</v>
      </c>
      <c r="O7" s="67">
        <v>15</v>
      </c>
    </row>
    <row r="8" ht="20.25" customHeight="1" spans="1:15">
      <c r="A8" s="131" t="s">
        <v>61</v>
      </c>
      <c r="B8" s="131" t="str">
        <f>"        "&amp;"一般公共服务支出"</f>
        <v>        一般公共服务支出</v>
      </c>
      <c r="C8" s="49">
        <v>7732702.8</v>
      </c>
      <c r="D8" s="49">
        <v>7732702.8</v>
      </c>
      <c r="E8" s="49">
        <v>1582702.8</v>
      </c>
      <c r="F8" s="49">
        <v>6150000</v>
      </c>
      <c r="G8" s="169"/>
      <c r="H8" s="170"/>
      <c r="I8" s="170"/>
      <c r="J8" s="170"/>
      <c r="K8" s="170"/>
      <c r="L8" s="170"/>
      <c r="M8" s="169"/>
      <c r="N8" s="170"/>
      <c r="O8" s="170"/>
    </row>
    <row r="9" ht="17.25" customHeight="1" spans="1:15">
      <c r="A9" s="152" t="s">
        <v>62</v>
      </c>
      <c r="B9" s="152" t="str">
        <f>"        "&amp;"政府办公厅（室）及相关机构事务"</f>
        <v>        政府办公厅（室）及相关机构事务</v>
      </c>
      <c r="C9" s="49">
        <v>7732702.8</v>
      </c>
      <c r="D9" s="49">
        <v>7732702.8</v>
      </c>
      <c r="E9" s="49">
        <v>1582702.8</v>
      </c>
      <c r="F9" s="49">
        <v>6150000</v>
      </c>
      <c r="G9" s="171"/>
      <c r="H9" s="172"/>
      <c r="I9" s="172"/>
      <c r="J9" s="172"/>
      <c r="K9" s="172"/>
      <c r="L9" s="172"/>
      <c r="M9" s="171"/>
      <c r="N9" s="172"/>
      <c r="O9" s="172"/>
    </row>
    <row r="10" customHeight="1" spans="1:15">
      <c r="A10" s="153" t="s">
        <v>63</v>
      </c>
      <c r="B10" s="153" t="str">
        <f>"        "&amp;"事业运行"</f>
        <v>        事业运行</v>
      </c>
      <c r="C10" s="49">
        <v>7732702.8</v>
      </c>
      <c r="D10" s="49">
        <v>7732702.8</v>
      </c>
      <c r="E10" s="49">
        <v>1582702.8</v>
      </c>
      <c r="F10" s="49">
        <v>6150000</v>
      </c>
      <c r="G10" s="173"/>
      <c r="H10" s="173"/>
      <c r="I10" s="173"/>
      <c r="J10" s="173"/>
      <c r="K10" s="173"/>
      <c r="L10" s="173"/>
      <c r="M10" s="173"/>
      <c r="N10" s="173"/>
      <c r="O10" s="173"/>
    </row>
    <row r="11" customHeight="1" spans="1:15">
      <c r="A11" s="131" t="s">
        <v>64</v>
      </c>
      <c r="B11" s="131" t="str">
        <f>"        "&amp;"社会保障和就业支出"</f>
        <v>        社会保障和就业支出</v>
      </c>
      <c r="C11" s="49">
        <v>117740.16</v>
      </c>
      <c r="D11" s="49">
        <v>117740.16</v>
      </c>
      <c r="E11" s="49">
        <v>117740.16</v>
      </c>
      <c r="F11" s="49"/>
      <c r="G11" s="173"/>
      <c r="H11" s="173"/>
      <c r="I11" s="173"/>
      <c r="J11" s="173"/>
      <c r="K11" s="173"/>
      <c r="L11" s="173"/>
      <c r="M11" s="173"/>
      <c r="N11" s="173"/>
      <c r="O11" s="173"/>
    </row>
    <row r="12" customHeight="1" spans="1:15">
      <c r="A12" s="152" t="s">
        <v>65</v>
      </c>
      <c r="B12" s="152" t="str">
        <f>"        "&amp;"行政事业单位养老支出"</f>
        <v>        行政事业单位养老支出</v>
      </c>
      <c r="C12" s="49">
        <v>117740.16</v>
      </c>
      <c r="D12" s="49">
        <v>117740.16</v>
      </c>
      <c r="E12" s="49">
        <v>117740.16</v>
      </c>
      <c r="F12" s="49"/>
      <c r="G12" s="173"/>
      <c r="H12" s="173"/>
      <c r="I12" s="173"/>
      <c r="J12" s="173"/>
      <c r="K12" s="173"/>
      <c r="L12" s="173"/>
      <c r="M12" s="173"/>
      <c r="N12" s="173"/>
      <c r="O12" s="173"/>
    </row>
    <row r="13" customHeight="1" spans="1:15">
      <c r="A13" s="153" t="s">
        <v>66</v>
      </c>
      <c r="B13" s="153" t="str">
        <f>"        "&amp;"机关事业单位基本养老保险缴费支出"</f>
        <v>        机关事业单位基本养老保险缴费支出</v>
      </c>
      <c r="C13" s="49">
        <v>117740.16</v>
      </c>
      <c r="D13" s="49">
        <v>117740.16</v>
      </c>
      <c r="E13" s="49">
        <v>117740.16</v>
      </c>
      <c r="F13" s="49"/>
      <c r="G13" s="173"/>
      <c r="H13" s="173"/>
      <c r="I13" s="173"/>
      <c r="J13" s="173"/>
      <c r="K13" s="173"/>
      <c r="L13" s="173"/>
      <c r="M13" s="173"/>
      <c r="N13" s="173"/>
      <c r="O13" s="173"/>
    </row>
    <row r="14" customHeight="1" spans="1:15">
      <c r="A14" s="131" t="s">
        <v>67</v>
      </c>
      <c r="B14" s="131" t="str">
        <f>"        "&amp;"卫生健康支出"</f>
        <v>        卫生健康支出</v>
      </c>
      <c r="C14" s="49">
        <v>103984.6</v>
      </c>
      <c r="D14" s="49">
        <v>103984.6</v>
      </c>
      <c r="E14" s="49">
        <v>103984.6</v>
      </c>
      <c r="F14" s="49"/>
      <c r="G14" s="173"/>
      <c r="H14" s="173"/>
      <c r="I14" s="173"/>
      <c r="J14" s="173"/>
      <c r="K14" s="173"/>
      <c r="L14" s="173"/>
      <c r="M14" s="173"/>
      <c r="N14" s="173"/>
      <c r="O14" s="173"/>
    </row>
    <row r="15" customHeight="1" spans="1:15">
      <c r="A15" s="152" t="s">
        <v>68</v>
      </c>
      <c r="B15" s="152" t="str">
        <f>"        "&amp;"行政事业单位医疗"</f>
        <v>        行政事业单位医疗</v>
      </c>
      <c r="C15" s="49">
        <v>103984.6</v>
      </c>
      <c r="D15" s="49">
        <v>103984.6</v>
      </c>
      <c r="E15" s="49">
        <v>103984.6</v>
      </c>
      <c r="F15" s="49"/>
      <c r="G15" s="173"/>
      <c r="H15" s="173"/>
      <c r="I15" s="173"/>
      <c r="J15" s="173"/>
      <c r="K15" s="173"/>
      <c r="L15" s="173"/>
      <c r="M15" s="173"/>
      <c r="N15" s="173"/>
      <c r="O15" s="173"/>
    </row>
    <row r="16" customHeight="1" spans="1:15">
      <c r="A16" s="153" t="s">
        <v>69</v>
      </c>
      <c r="B16" s="153" t="str">
        <f>"        "&amp;"行政单位医疗"</f>
        <v>        行政单位医疗</v>
      </c>
      <c r="C16" s="49"/>
      <c r="D16" s="49"/>
      <c r="E16" s="49"/>
      <c r="F16" s="49"/>
      <c r="G16" s="173"/>
      <c r="H16" s="173"/>
      <c r="I16" s="173"/>
      <c r="J16" s="173"/>
      <c r="K16" s="173"/>
      <c r="L16" s="173"/>
      <c r="M16" s="173"/>
      <c r="N16" s="173"/>
      <c r="O16" s="173"/>
    </row>
    <row r="17" customHeight="1" spans="1:15">
      <c r="A17" s="153" t="s">
        <v>70</v>
      </c>
      <c r="B17" s="153" t="str">
        <f>"        "&amp;"事业单位医疗"</f>
        <v>        事业单位医疗</v>
      </c>
      <c r="C17" s="49">
        <v>61077.71</v>
      </c>
      <c r="D17" s="49">
        <v>61077.71</v>
      </c>
      <c r="E17" s="49">
        <v>61077.71</v>
      </c>
      <c r="F17" s="49"/>
      <c r="G17" s="173"/>
      <c r="H17" s="173"/>
      <c r="I17" s="173"/>
      <c r="J17" s="173"/>
      <c r="K17" s="173"/>
      <c r="L17" s="173"/>
      <c r="M17" s="173"/>
      <c r="N17" s="173"/>
      <c r="O17" s="173"/>
    </row>
    <row r="18" customHeight="1" spans="1:15">
      <c r="A18" s="153" t="s">
        <v>71</v>
      </c>
      <c r="B18" s="153" t="str">
        <f>"        "&amp;"公务员医疗补助"</f>
        <v>        公务员医疗补助</v>
      </c>
      <c r="C18" s="49">
        <v>36793.8</v>
      </c>
      <c r="D18" s="49">
        <v>36793.8</v>
      </c>
      <c r="E18" s="49">
        <v>36793.8</v>
      </c>
      <c r="F18" s="49"/>
      <c r="G18" s="173"/>
      <c r="H18" s="173"/>
      <c r="I18" s="173"/>
      <c r="J18" s="173"/>
      <c r="K18" s="173"/>
      <c r="L18" s="173"/>
      <c r="M18" s="173"/>
      <c r="N18" s="173"/>
      <c r="O18" s="173"/>
    </row>
    <row r="19" customHeight="1" spans="1:15">
      <c r="A19" s="153" t="s">
        <v>72</v>
      </c>
      <c r="B19" s="153" t="str">
        <f>"        "&amp;"其他行政事业单位医疗支出"</f>
        <v>        其他行政事业单位医疗支出</v>
      </c>
      <c r="C19" s="49">
        <v>6113.09</v>
      </c>
      <c r="D19" s="49">
        <v>6113.09</v>
      </c>
      <c r="E19" s="49">
        <v>6113.09</v>
      </c>
      <c r="F19" s="49"/>
      <c r="G19" s="173"/>
      <c r="H19" s="173"/>
      <c r="I19" s="173"/>
      <c r="J19" s="173"/>
      <c r="K19" s="173"/>
      <c r="L19" s="173"/>
      <c r="M19" s="173"/>
      <c r="N19" s="173"/>
      <c r="O19" s="173"/>
    </row>
    <row r="20" customHeight="1" spans="1:15">
      <c r="A20" s="131" t="s">
        <v>73</v>
      </c>
      <c r="B20" s="131" t="str">
        <f>"        "&amp;"住房保障支出"</f>
        <v>        住房保障支出</v>
      </c>
      <c r="C20" s="49">
        <v>148092</v>
      </c>
      <c r="D20" s="49">
        <v>148092</v>
      </c>
      <c r="E20" s="49">
        <v>148092</v>
      </c>
      <c r="F20" s="49"/>
      <c r="G20" s="173"/>
      <c r="H20" s="173"/>
      <c r="I20" s="173"/>
      <c r="J20" s="173"/>
      <c r="K20" s="173"/>
      <c r="L20" s="173"/>
      <c r="M20" s="173"/>
      <c r="N20" s="173"/>
      <c r="O20" s="173"/>
    </row>
    <row r="21" customHeight="1" spans="1:15">
      <c r="A21" s="152" t="s">
        <v>74</v>
      </c>
      <c r="B21" s="152" t="str">
        <f>"        "&amp;"住房改革支出"</f>
        <v>        住房改革支出</v>
      </c>
      <c r="C21" s="49">
        <v>148092</v>
      </c>
      <c r="D21" s="49">
        <v>148092</v>
      </c>
      <c r="E21" s="49">
        <v>148092</v>
      </c>
      <c r="F21" s="49"/>
      <c r="G21" s="173"/>
      <c r="H21" s="173"/>
      <c r="I21" s="173"/>
      <c r="J21" s="173"/>
      <c r="K21" s="173"/>
      <c r="L21" s="173"/>
      <c r="M21" s="173"/>
      <c r="N21" s="173"/>
      <c r="O21" s="173"/>
    </row>
    <row r="22" customHeight="1" spans="1:15">
      <c r="A22" s="153" t="s">
        <v>75</v>
      </c>
      <c r="B22" s="153" t="str">
        <f>"        "&amp;"住房公积金"</f>
        <v>        住房公积金</v>
      </c>
      <c r="C22" s="49">
        <v>132600</v>
      </c>
      <c r="D22" s="49">
        <v>132600</v>
      </c>
      <c r="E22" s="49">
        <v>132600</v>
      </c>
      <c r="F22" s="49"/>
      <c r="G22" s="173"/>
      <c r="H22" s="173"/>
      <c r="I22" s="173"/>
      <c r="J22" s="173"/>
      <c r="K22" s="173"/>
      <c r="L22" s="173"/>
      <c r="M22" s="173"/>
      <c r="N22" s="173"/>
      <c r="O22" s="173"/>
    </row>
    <row r="23" customHeight="1" spans="1:15">
      <c r="A23" s="153" t="s">
        <v>76</v>
      </c>
      <c r="B23" s="153" t="str">
        <f>"        "&amp;"购房补贴"</f>
        <v>        购房补贴</v>
      </c>
      <c r="C23" s="49">
        <v>15492</v>
      </c>
      <c r="D23" s="49">
        <v>15492</v>
      </c>
      <c r="E23" s="49">
        <v>15492</v>
      </c>
      <c r="F23" s="49"/>
      <c r="G23" s="173"/>
      <c r="H23" s="173"/>
      <c r="I23" s="173"/>
      <c r="J23" s="173"/>
      <c r="K23" s="173"/>
      <c r="L23" s="173"/>
      <c r="M23" s="173"/>
      <c r="N23" s="173"/>
      <c r="O23" s="173"/>
    </row>
    <row r="24" customHeight="1" spans="1:15">
      <c r="A24" s="135" t="s">
        <v>32</v>
      </c>
      <c r="B24" s="131"/>
      <c r="C24" s="132">
        <v>8102519.56</v>
      </c>
      <c r="D24" s="132">
        <v>8102519.56</v>
      </c>
      <c r="E24" s="132">
        <v>1952519.56</v>
      </c>
      <c r="F24" s="132">
        <v>6150000</v>
      </c>
      <c r="G24" s="173"/>
      <c r="H24" s="173"/>
      <c r="I24" s="173"/>
      <c r="J24" s="173"/>
      <c r="K24" s="173"/>
      <c r="L24" s="173"/>
      <c r="M24" s="173"/>
      <c r="N24" s="173"/>
      <c r="O24" s="173"/>
    </row>
  </sheetData>
  <mergeCells count="11">
    <mergeCell ref="A3:O3"/>
    <mergeCell ref="A4:L4"/>
    <mergeCell ref="D5:F5"/>
    <mergeCell ref="J5:O5"/>
    <mergeCell ref="A24:B24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7"/>
  <sheetViews>
    <sheetView showZeros="0" workbookViewId="0">
      <pane ySplit="1" topLeftCell="A2" activePane="bottomLeft" state="frozen"/>
      <selection/>
      <selection pane="bottomLeft" activeCell="D13" sqref="D13"/>
    </sheetView>
  </sheetViews>
  <sheetFormatPr defaultColWidth="9.14166666666667" defaultRowHeight="14.25" customHeight="1" outlineLevelCol="3"/>
  <cols>
    <col min="1" max="1" width="49.275" customWidth="1"/>
    <col min="2" max="2" width="43.3166666666667" customWidth="1"/>
    <col min="3" max="3" width="48.575" customWidth="1"/>
    <col min="4" max="4" width="41.175" customWidth="1"/>
  </cols>
  <sheetData>
    <row r="1" customHeight="1" spans="1:4">
      <c r="A1" s="2"/>
      <c r="B1" s="2"/>
      <c r="C1" s="2"/>
      <c r="D1" s="2"/>
    </row>
    <row r="2" customHeight="1" spans="4:4">
      <c r="D2" s="109" t="s">
        <v>77</v>
      </c>
    </row>
    <row r="3" ht="31.5" customHeight="1" spans="1:4">
      <c r="A3" s="50" t="s">
        <v>78</v>
      </c>
      <c r="B3" s="154"/>
      <c r="C3" s="154"/>
      <c r="D3" s="154"/>
    </row>
    <row r="4" ht="17.25" customHeight="1" spans="1:4">
      <c r="A4" s="6" t="s">
        <v>2</v>
      </c>
      <c r="B4" s="155"/>
      <c r="C4" s="155"/>
      <c r="D4" s="110" t="s">
        <v>3</v>
      </c>
    </row>
    <row r="5" ht="24.65" customHeight="1" spans="1:4">
      <c r="A5" s="12" t="s">
        <v>4</v>
      </c>
      <c r="B5" s="14"/>
      <c r="C5" s="12" t="s">
        <v>5</v>
      </c>
      <c r="D5" s="14"/>
    </row>
    <row r="6" ht="15.65" customHeight="1" spans="1:4">
      <c r="A6" s="17" t="s">
        <v>6</v>
      </c>
      <c r="B6" s="156" t="s">
        <v>7</v>
      </c>
      <c r="C6" s="17" t="s">
        <v>79</v>
      </c>
      <c r="D6" s="156" t="s">
        <v>7</v>
      </c>
    </row>
    <row r="7" ht="14.15" customHeight="1" spans="1:4">
      <c r="A7" s="20"/>
      <c r="B7" s="19"/>
      <c r="C7" s="20"/>
      <c r="D7" s="19"/>
    </row>
    <row r="8" ht="29.15" customHeight="1" spans="1:4">
      <c r="A8" s="157" t="s">
        <v>80</v>
      </c>
      <c r="B8" s="141"/>
      <c r="C8" s="158" t="s">
        <v>81</v>
      </c>
      <c r="D8" s="141"/>
    </row>
    <row r="9" ht="29.15" customHeight="1" spans="1:4">
      <c r="A9" s="159" t="s">
        <v>82</v>
      </c>
      <c r="B9" s="141">
        <v>8102519.56</v>
      </c>
      <c r="C9" s="160" t="s">
        <v>83</v>
      </c>
      <c r="D9" s="161">
        <v>7732702.8</v>
      </c>
    </row>
    <row r="10" ht="29.15" customHeight="1" spans="1:4">
      <c r="A10" s="159" t="s">
        <v>84</v>
      </c>
      <c r="B10" s="96"/>
      <c r="C10" s="160" t="s">
        <v>85</v>
      </c>
      <c r="D10" s="161">
        <v>117740.16</v>
      </c>
    </row>
    <row r="11" ht="29.15" customHeight="1" spans="1:4">
      <c r="A11" s="159" t="s">
        <v>86</v>
      </c>
      <c r="B11" s="96"/>
      <c r="C11" s="160" t="s">
        <v>87</v>
      </c>
      <c r="D11" s="161">
        <v>103984.6</v>
      </c>
    </row>
    <row r="12" ht="29.15" customHeight="1" spans="1:4">
      <c r="A12" s="162" t="s">
        <v>88</v>
      </c>
      <c r="B12" s="163"/>
      <c r="C12" s="160" t="s">
        <v>89</v>
      </c>
      <c r="D12" s="161">
        <v>148092</v>
      </c>
    </row>
    <row r="13" ht="29.15" customHeight="1" spans="1:4">
      <c r="A13" s="159" t="s">
        <v>82</v>
      </c>
      <c r="B13" s="141"/>
      <c r="C13" s="164"/>
      <c r="D13" s="163"/>
    </row>
    <row r="14" ht="29.15" customHeight="1" spans="1:4">
      <c r="A14" s="165" t="s">
        <v>84</v>
      </c>
      <c r="B14" s="141"/>
      <c r="C14" s="164"/>
      <c r="D14" s="163"/>
    </row>
    <row r="15" ht="29.15" customHeight="1" spans="1:4">
      <c r="A15" s="165" t="s">
        <v>86</v>
      </c>
      <c r="B15" s="163"/>
      <c r="C15" s="164"/>
      <c r="D15" s="163"/>
    </row>
    <row r="16" ht="29.15" customHeight="1" spans="1:4">
      <c r="A16" s="166"/>
      <c r="B16" s="163"/>
      <c r="C16" s="167" t="s">
        <v>90</v>
      </c>
      <c r="D16" s="163"/>
    </row>
    <row r="17" ht="29.15" customHeight="1" spans="1:4">
      <c r="A17" s="166" t="s">
        <v>91</v>
      </c>
      <c r="B17" s="141">
        <v>8102519.56</v>
      </c>
      <c r="C17" s="164" t="s">
        <v>27</v>
      </c>
      <c r="D17" s="141">
        <v>8102519.56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3"/>
  <sheetViews>
    <sheetView showZeros="0" workbookViewId="0">
      <pane ySplit="1" topLeftCell="A2" activePane="bottomLeft" state="frozen"/>
      <selection/>
      <selection pane="bottomLeft" activeCell="A8" sqref="A8:G24"/>
    </sheetView>
  </sheetViews>
  <sheetFormatPr defaultColWidth="9.14166666666667" defaultRowHeight="14.25" customHeight="1" outlineLevelCol="6"/>
  <cols>
    <col min="1" max="1" width="20.1416666666667" customWidth="1"/>
    <col min="2" max="2" width="37.3166666666667" customWidth="1"/>
    <col min="3" max="3" width="24.275" customWidth="1"/>
    <col min="4" max="6" width="25.025" customWidth="1"/>
    <col min="7" max="7" width="24.275" customWidth="1"/>
    <col min="9" max="9" width="10.375"/>
  </cols>
  <sheetData>
    <row r="1" customHeight="1" spans="1:7">
      <c r="A1" s="2"/>
      <c r="B1" s="2"/>
      <c r="C1" s="2"/>
      <c r="D1" s="2"/>
      <c r="E1" s="2"/>
      <c r="F1" s="2"/>
      <c r="G1" s="2"/>
    </row>
    <row r="2" ht="12" customHeight="1" spans="4:7">
      <c r="D2" s="127"/>
      <c r="F2" s="60"/>
      <c r="G2" s="60" t="s">
        <v>92</v>
      </c>
    </row>
    <row r="3" ht="39" customHeight="1" spans="1:7">
      <c r="A3" s="5" t="s">
        <v>93</v>
      </c>
      <c r="B3" s="5"/>
      <c r="C3" s="5"/>
      <c r="D3" s="5"/>
      <c r="E3" s="5"/>
      <c r="F3" s="5"/>
      <c r="G3" s="5"/>
    </row>
    <row r="4" ht="18" customHeight="1" spans="1:7">
      <c r="A4" s="6" t="s">
        <v>2</v>
      </c>
      <c r="F4" s="113"/>
      <c r="G4" s="113" t="s">
        <v>3</v>
      </c>
    </row>
    <row r="5" ht="20.25" customHeight="1" spans="1:7">
      <c r="A5" s="143" t="s">
        <v>94</v>
      </c>
      <c r="B5" s="144"/>
      <c r="C5" s="145" t="s">
        <v>32</v>
      </c>
      <c r="D5" s="13" t="s">
        <v>59</v>
      </c>
      <c r="E5" s="13"/>
      <c r="F5" s="14"/>
      <c r="G5" s="145" t="s">
        <v>60</v>
      </c>
    </row>
    <row r="6" ht="20.25" customHeight="1" spans="1:7">
      <c r="A6" s="146" t="s">
        <v>50</v>
      </c>
      <c r="B6" s="147" t="s">
        <v>51</v>
      </c>
      <c r="C6" s="98"/>
      <c r="D6" s="98" t="s">
        <v>34</v>
      </c>
      <c r="E6" s="98" t="s">
        <v>95</v>
      </c>
      <c r="F6" s="98" t="s">
        <v>96</v>
      </c>
      <c r="G6" s="98"/>
    </row>
    <row r="7" ht="13.5" customHeight="1" spans="1:7">
      <c r="A7" s="148" t="s">
        <v>97</v>
      </c>
      <c r="B7" s="148" t="s">
        <v>98</v>
      </c>
      <c r="C7" s="149" t="s">
        <v>99</v>
      </c>
      <c r="D7" s="150"/>
      <c r="E7" s="151" t="s">
        <v>100</v>
      </c>
      <c r="F7" s="151" t="s">
        <v>101</v>
      </c>
      <c r="G7" s="151" t="s">
        <v>102</v>
      </c>
    </row>
    <row r="8" ht="18" customHeight="1" spans="1:7">
      <c r="A8" s="131" t="s">
        <v>61</v>
      </c>
      <c r="B8" s="131" t="str">
        <f>"        "&amp;"一般公共服务支出"</f>
        <v>        一般公共服务支出</v>
      </c>
      <c r="C8" s="49">
        <v>7732702.8</v>
      </c>
      <c r="D8" s="132">
        <v>1582702.8</v>
      </c>
      <c r="E8" s="49">
        <v>1464175.44</v>
      </c>
      <c r="F8" s="49">
        <v>118527.36</v>
      </c>
      <c r="G8" s="49">
        <v>6150000</v>
      </c>
    </row>
    <row r="9" ht="18" customHeight="1" spans="1:7">
      <c r="A9" s="152" t="s">
        <v>62</v>
      </c>
      <c r="B9" s="152" t="str">
        <f>"        "&amp;"政府办公厅（室）及相关机构事务"</f>
        <v>        政府办公厅（室）及相关机构事务</v>
      </c>
      <c r="C9" s="49">
        <v>7732702.8</v>
      </c>
      <c r="D9" s="132">
        <v>1582702.8</v>
      </c>
      <c r="E9" s="49">
        <v>1464175.44</v>
      </c>
      <c r="F9" s="49">
        <v>118527.36</v>
      </c>
      <c r="G9" s="49">
        <v>6150000</v>
      </c>
    </row>
    <row r="10" customHeight="1" spans="1:7">
      <c r="A10" s="153" t="s">
        <v>63</v>
      </c>
      <c r="B10" s="153" t="str">
        <f>"        "&amp;"事业运行"</f>
        <v>        事业运行</v>
      </c>
      <c r="C10" s="49">
        <v>7732702.8</v>
      </c>
      <c r="D10" s="132">
        <v>1582702.8</v>
      </c>
      <c r="E10" s="49">
        <v>1464175.44</v>
      </c>
      <c r="F10" s="49">
        <v>118527.36</v>
      </c>
      <c r="G10" s="49">
        <v>6150000</v>
      </c>
    </row>
    <row r="11" customHeight="1" spans="1:7">
      <c r="A11" s="131" t="s">
        <v>64</v>
      </c>
      <c r="B11" s="131" t="str">
        <f>"        "&amp;"社会保障和就业支出"</f>
        <v>        社会保障和就业支出</v>
      </c>
      <c r="C11" s="49">
        <v>117740.16</v>
      </c>
      <c r="D11" s="132">
        <v>117740.16</v>
      </c>
      <c r="E11" s="49">
        <v>117740.16</v>
      </c>
      <c r="F11" s="49"/>
      <c r="G11" s="49"/>
    </row>
    <row r="12" customHeight="1" spans="1:7">
      <c r="A12" s="152" t="s">
        <v>65</v>
      </c>
      <c r="B12" s="152" t="str">
        <f>"        "&amp;"行政事业单位养老支出"</f>
        <v>        行政事业单位养老支出</v>
      </c>
      <c r="C12" s="49">
        <v>117740.16</v>
      </c>
      <c r="D12" s="132">
        <v>117740.16</v>
      </c>
      <c r="E12" s="49">
        <v>117740.16</v>
      </c>
      <c r="F12" s="49"/>
      <c r="G12" s="49"/>
    </row>
    <row r="13" customHeight="1" spans="1:7">
      <c r="A13" s="153" t="s">
        <v>66</v>
      </c>
      <c r="B13" s="153" t="str">
        <f>"        "&amp;"机关事业单位基本养老保险缴费支出"</f>
        <v>        机关事业单位基本养老保险缴费支出</v>
      </c>
      <c r="C13" s="49">
        <v>117740.16</v>
      </c>
      <c r="D13" s="132">
        <v>117740.16</v>
      </c>
      <c r="E13" s="49">
        <v>117740.16</v>
      </c>
      <c r="F13" s="49"/>
      <c r="G13" s="49"/>
    </row>
    <row r="14" customHeight="1" spans="1:7">
      <c r="A14" s="131" t="s">
        <v>67</v>
      </c>
      <c r="B14" s="131" t="str">
        <f>"        "&amp;"卫生健康支出"</f>
        <v>        卫生健康支出</v>
      </c>
      <c r="C14" s="49">
        <v>103984.6</v>
      </c>
      <c r="D14" s="132">
        <v>103984.6</v>
      </c>
      <c r="E14" s="49">
        <v>103984.6</v>
      </c>
      <c r="F14" s="49"/>
      <c r="G14" s="49"/>
    </row>
    <row r="15" customHeight="1" spans="1:7">
      <c r="A15" s="152" t="s">
        <v>68</v>
      </c>
      <c r="B15" s="152" t="str">
        <f>"        "&amp;"行政事业单位医疗"</f>
        <v>        行政事业单位医疗</v>
      </c>
      <c r="C15" s="49">
        <v>103984.6</v>
      </c>
      <c r="D15" s="132">
        <v>103984.6</v>
      </c>
      <c r="E15" s="49">
        <v>103984.6</v>
      </c>
      <c r="F15" s="49"/>
      <c r="G15" s="49"/>
    </row>
    <row r="16" customHeight="1" spans="1:7">
      <c r="A16" s="153" t="s">
        <v>70</v>
      </c>
      <c r="B16" s="153" t="str">
        <f>"        "&amp;"事业单位医疗"</f>
        <v>        事业单位医疗</v>
      </c>
      <c r="C16" s="49">
        <v>61077.71</v>
      </c>
      <c r="D16" s="132">
        <v>61077.71</v>
      </c>
      <c r="E16" s="49">
        <v>61077.71</v>
      </c>
      <c r="F16" s="49"/>
      <c r="G16" s="49"/>
    </row>
    <row r="17" customHeight="1" spans="1:7">
      <c r="A17" s="153" t="s">
        <v>71</v>
      </c>
      <c r="B17" s="153" t="str">
        <f>"        "&amp;"公务员医疗补助"</f>
        <v>        公务员医疗补助</v>
      </c>
      <c r="C17" s="49">
        <v>36793.8</v>
      </c>
      <c r="D17" s="132">
        <v>36793.8</v>
      </c>
      <c r="E17" s="49">
        <v>36793.8</v>
      </c>
      <c r="F17" s="49"/>
      <c r="G17" s="49"/>
    </row>
    <row r="18" customHeight="1" spans="1:7">
      <c r="A18" s="153" t="s">
        <v>72</v>
      </c>
      <c r="B18" s="153" t="str">
        <f>"        "&amp;"其他行政事业单位医疗支出"</f>
        <v>        其他行政事业单位医疗支出</v>
      </c>
      <c r="C18" s="49">
        <v>6113.09</v>
      </c>
      <c r="D18" s="132">
        <v>6113.09</v>
      </c>
      <c r="E18" s="49">
        <v>6113.09</v>
      </c>
      <c r="F18" s="49"/>
      <c r="G18" s="49"/>
    </row>
    <row r="19" customHeight="1" spans="1:7">
      <c r="A19" s="131" t="s">
        <v>73</v>
      </c>
      <c r="B19" s="131" t="str">
        <f>"        "&amp;"住房保障支出"</f>
        <v>        住房保障支出</v>
      </c>
      <c r="C19" s="49">
        <v>148092</v>
      </c>
      <c r="D19" s="132">
        <v>148092</v>
      </c>
      <c r="E19" s="49">
        <v>148092</v>
      </c>
      <c r="F19" s="49"/>
      <c r="G19" s="49"/>
    </row>
    <row r="20" customHeight="1" spans="1:7">
      <c r="A20" s="152" t="s">
        <v>74</v>
      </c>
      <c r="B20" s="152" t="str">
        <f>"        "&amp;"住房改革支出"</f>
        <v>        住房改革支出</v>
      </c>
      <c r="C20" s="49">
        <v>148092</v>
      </c>
      <c r="D20" s="132">
        <v>148092</v>
      </c>
      <c r="E20" s="49">
        <v>148092</v>
      </c>
      <c r="F20" s="49"/>
      <c r="G20" s="49"/>
    </row>
    <row r="21" customHeight="1" spans="1:7">
      <c r="A21" s="153" t="s">
        <v>75</v>
      </c>
      <c r="B21" s="153" t="str">
        <f>"        "&amp;"住房公积金"</f>
        <v>        住房公积金</v>
      </c>
      <c r="C21" s="49">
        <v>132600</v>
      </c>
      <c r="D21" s="132">
        <v>132600</v>
      </c>
      <c r="E21" s="49">
        <v>132600</v>
      </c>
      <c r="F21" s="49"/>
      <c r="G21" s="49"/>
    </row>
    <row r="22" customHeight="1" spans="1:7">
      <c r="A22" s="153" t="s">
        <v>76</v>
      </c>
      <c r="B22" s="153" t="str">
        <f>"        "&amp;"购房补贴"</f>
        <v>        购房补贴</v>
      </c>
      <c r="C22" s="49">
        <v>15492</v>
      </c>
      <c r="D22" s="132">
        <v>15492</v>
      </c>
      <c r="E22" s="49">
        <v>15492</v>
      </c>
      <c r="F22" s="49"/>
      <c r="G22" s="49"/>
    </row>
    <row r="23" customHeight="1" spans="1:7">
      <c r="A23" s="135" t="s">
        <v>32</v>
      </c>
      <c r="B23" s="131"/>
      <c r="C23" s="132">
        <v>8102519.56</v>
      </c>
      <c r="D23" s="132">
        <v>1952519.56</v>
      </c>
      <c r="E23" s="132">
        <v>1833992.2</v>
      </c>
      <c r="F23" s="132">
        <v>118527.36</v>
      </c>
      <c r="G23" s="132">
        <v>6150000</v>
      </c>
    </row>
  </sheetData>
  <mergeCells count="7">
    <mergeCell ref="A3:G3"/>
    <mergeCell ref="A4:E4"/>
    <mergeCell ref="A5:B5"/>
    <mergeCell ref="D5:F5"/>
    <mergeCell ref="A23:B23"/>
    <mergeCell ref="C5:C6"/>
    <mergeCell ref="G5:G6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166666666667" defaultRowHeight="14.25" customHeight="1" outlineLevelCol="5"/>
  <cols>
    <col min="1" max="1" width="27.425" customWidth="1"/>
    <col min="2" max="6" width="31.175" customWidth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137"/>
      <c r="B2" s="137"/>
      <c r="C2" s="65"/>
      <c r="F2" s="64" t="s">
        <v>103</v>
      </c>
    </row>
    <row r="3" ht="25.5" customHeight="1" spans="1:6">
      <c r="A3" s="138" t="s">
        <v>104</v>
      </c>
      <c r="B3" s="138"/>
      <c r="C3" s="138"/>
      <c r="D3" s="138"/>
      <c r="E3" s="138"/>
      <c r="F3" s="138"/>
    </row>
    <row r="4" ht="15.75" customHeight="1" spans="1:6">
      <c r="A4" s="6" t="s">
        <v>2</v>
      </c>
      <c r="B4" s="137"/>
      <c r="C4" s="65"/>
      <c r="F4" s="64" t="s">
        <v>105</v>
      </c>
    </row>
    <row r="5" ht="19.5" customHeight="1" spans="1:6">
      <c r="A5" s="11" t="s">
        <v>106</v>
      </c>
      <c r="B5" s="17" t="s">
        <v>107</v>
      </c>
      <c r="C5" s="12" t="s">
        <v>108</v>
      </c>
      <c r="D5" s="13"/>
      <c r="E5" s="14"/>
      <c r="F5" s="17" t="s">
        <v>109</v>
      </c>
    </row>
    <row r="6" ht="19.5" customHeight="1" spans="1:6">
      <c r="A6" s="19"/>
      <c r="B6" s="20"/>
      <c r="C6" s="67" t="s">
        <v>34</v>
      </c>
      <c r="D6" s="67" t="s">
        <v>110</v>
      </c>
      <c r="E6" s="67" t="s">
        <v>111</v>
      </c>
      <c r="F6" s="20"/>
    </row>
    <row r="7" ht="18.75" customHeight="1" spans="1:6">
      <c r="A7" s="139">
        <v>1</v>
      </c>
      <c r="B7" s="139">
        <v>2</v>
      </c>
      <c r="C7" s="140">
        <v>3</v>
      </c>
      <c r="D7" s="139">
        <v>4</v>
      </c>
      <c r="E7" s="139">
        <v>5</v>
      </c>
      <c r="F7" s="139">
        <v>6</v>
      </c>
    </row>
    <row r="8" ht="18.75" customHeight="1" spans="1:6">
      <c r="A8" s="141"/>
      <c r="B8" s="141"/>
      <c r="C8" s="142"/>
      <c r="D8" s="141"/>
      <c r="E8" s="141"/>
      <c r="F8" s="141"/>
    </row>
    <row r="10" customHeight="1" spans="1:1">
      <c r="A10" t="s">
        <v>112</v>
      </c>
    </row>
  </sheetData>
  <mergeCells count="6">
    <mergeCell ref="A3:F3"/>
    <mergeCell ref="A4:D4"/>
    <mergeCell ref="C5:E5"/>
    <mergeCell ref="A5:A6"/>
    <mergeCell ref="B5:B6"/>
    <mergeCell ref="F5:F6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29"/>
  <sheetViews>
    <sheetView showZeros="0" workbookViewId="0">
      <pane ySplit="1" topLeftCell="A17" activePane="bottomLeft" state="frozen"/>
      <selection/>
      <selection pane="bottomLeft" activeCell="A28" sqref="A10:A28"/>
    </sheetView>
  </sheetViews>
  <sheetFormatPr defaultColWidth="9.14166666666667" defaultRowHeight="14.25" customHeight="1"/>
  <cols>
    <col min="1" max="1" width="28.7" customWidth="1"/>
    <col min="2" max="3" width="23.85" customWidth="1"/>
    <col min="4" max="4" width="14.6" customWidth="1"/>
    <col min="5" max="5" width="18.45" customWidth="1"/>
    <col min="6" max="6" width="14.7416666666667" customWidth="1"/>
    <col min="7" max="7" width="18.8833333333333" customWidth="1"/>
    <col min="8" max="13" width="15.3166666666667" customWidth="1"/>
    <col min="14" max="16" width="14.7416666666667" customWidth="1"/>
    <col min="17" max="17" width="14.8833333333333" customWidth="1"/>
    <col min="18" max="23" width="15.025" customWidth="1"/>
  </cols>
  <sheetData>
    <row r="1" customHeight="1" spans="1:2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3.5" customHeight="1" spans="4:23">
      <c r="D2" s="3"/>
      <c r="E2" s="3"/>
      <c r="F2" s="3"/>
      <c r="G2" s="3"/>
      <c r="U2" s="127"/>
      <c r="W2" s="60" t="s">
        <v>113</v>
      </c>
    </row>
    <row r="3" ht="27.75" customHeight="1" spans="1:23">
      <c r="A3" s="31" t="s">
        <v>114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ht="13.5" customHeight="1" spans="1:23">
      <c r="A4" s="6" t="s">
        <v>2</v>
      </c>
      <c r="B4" s="7"/>
      <c r="C4" s="7"/>
      <c r="D4" s="7"/>
      <c r="E4" s="7"/>
      <c r="F4" s="7"/>
      <c r="G4" s="7"/>
      <c r="H4" s="8"/>
      <c r="I4" s="8"/>
      <c r="J4" s="8"/>
      <c r="K4" s="8"/>
      <c r="L4" s="8"/>
      <c r="M4" s="8"/>
      <c r="N4" s="8"/>
      <c r="O4" s="8"/>
      <c r="P4" s="8"/>
      <c r="Q4" s="8"/>
      <c r="U4" s="127"/>
      <c r="W4" s="113" t="s">
        <v>105</v>
      </c>
    </row>
    <row r="5" ht="21.75" customHeight="1" spans="1:23">
      <c r="A5" s="10" t="s">
        <v>115</v>
      </c>
      <c r="B5" s="10" t="s">
        <v>116</v>
      </c>
      <c r="C5" s="10" t="s">
        <v>117</v>
      </c>
      <c r="D5" s="11" t="s">
        <v>118</v>
      </c>
      <c r="E5" s="11" t="s">
        <v>119</v>
      </c>
      <c r="F5" s="11" t="s">
        <v>120</v>
      </c>
      <c r="G5" s="11" t="s">
        <v>121</v>
      </c>
      <c r="H5" s="67" t="s">
        <v>122</v>
      </c>
      <c r="I5" s="67"/>
      <c r="J5" s="67"/>
      <c r="K5" s="67"/>
      <c r="L5" s="125"/>
      <c r="M5" s="125"/>
      <c r="N5" s="125"/>
      <c r="O5" s="125"/>
      <c r="P5" s="125"/>
      <c r="Q5" s="52"/>
      <c r="R5" s="67"/>
      <c r="S5" s="67"/>
      <c r="T5" s="67"/>
      <c r="U5" s="67"/>
      <c r="V5" s="67"/>
      <c r="W5" s="67"/>
    </row>
    <row r="6" ht="21.75" customHeight="1" spans="1:23">
      <c r="A6" s="15"/>
      <c r="B6" s="15"/>
      <c r="C6" s="15"/>
      <c r="D6" s="16"/>
      <c r="E6" s="16"/>
      <c r="F6" s="16"/>
      <c r="G6" s="16"/>
      <c r="H6" s="67" t="s">
        <v>32</v>
      </c>
      <c r="I6" s="52" t="s">
        <v>35</v>
      </c>
      <c r="J6" s="52"/>
      <c r="K6" s="52"/>
      <c r="L6" s="125"/>
      <c r="M6" s="125"/>
      <c r="N6" s="125" t="s">
        <v>123</v>
      </c>
      <c r="O6" s="125"/>
      <c r="P6" s="125"/>
      <c r="Q6" s="52" t="s">
        <v>38</v>
      </c>
      <c r="R6" s="67" t="s">
        <v>53</v>
      </c>
      <c r="S6" s="52"/>
      <c r="T6" s="52"/>
      <c r="U6" s="52"/>
      <c r="V6" s="52"/>
      <c r="W6" s="52"/>
    </row>
    <row r="7" ht="15" customHeight="1" spans="1:23">
      <c r="A7" s="18"/>
      <c r="B7" s="18"/>
      <c r="C7" s="18"/>
      <c r="D7" s="19"/>
      <c r="E7" s="19"/>
      <c r="F7" s="19"/>
      <c r="G7" s="19"/>
      <c r="H7" s="67"/>
      <c r="I7" s="52" t="s">
        <v>124</v>
      </c>
      <c r="J7" s="52" t="s">
        <v>125</v>
      </c>
      <c r="K7" s="52" t="s">
        <v>126</v>
      </c>
      <c r="L7" s="136" t="s">
        <v>127</v>
      </c>
      <c r="M7" s="136" t="s">
        <v>128</v>
      </c>
      <c r="N7" s="136" t="s">
        <v>35</v>
      </c>
      <c r="O7" s="136" t="s">
        <v>36</v>
      </c>
      <c r="P7" s="136" t="s">
        <v>37</v>
      </c>
      <c r="Q7" s="52"/>
      <c r="R7" s="52" t="s">
        <v>34</v>
      </c>
      <c r="S7" s="52" t="s">
        <v>45</v>
      </c>
      <c r="T7" s="52" t="s">
        <v>129</v>
      </c>
      <c r="U7" s="52" t="s">
        <v>41</v>
      </c>
      <c r="V7" s="52" t="s">
        <v>42</v>
      </c>
      <c r="W7" s="52" t="s">
        <v>43</v>
      </c>
    </row>
    <row r="8" ht="27.75" customHeight="1" spans="1:23">
      <c r="A8" s="18"/>
      <c r="B8" s="18"/>
      <c r="C8" s="18"/>
      <c r="D8" s="19"/>
      <c r="E8" s="19"/>
      <c r="F8" s="19"/>
      <c r="G8" s="19"/>
      <c r="H8" s="67"/>
      <c r="I8" s="52"/>
      <c r="J8" s="52"/>
      <c r="K8" s="52"/>
      <c r="L8" s="136"/>
      <c r="M8" s="136"/>
      <c r="N8" s="136"/>
      <c r="O8" s="136"/>
      <c r="P8" s="136"/>
      <c r="Q8" s="52"/>
      <c r="R8" s="52"/>
      <c r="S8" s="52"/>
      <c r="T8" s="52"/>
      <c r="U8" s="52"/>
      <c r="V8" s="52"/>
      <c r="W8" s="52"/>
    </row>
    <row r="9" ht="15" customHeight="1" spans="1:23">
      <c r="A9" s="128">
        <v>1</v>
      </c>
      <c r="B9" s="128">
        <v>2</v>
      </c>
      <c r="C9" s="128">
        <v>3</v>
      </c>
      <c r="D9" s="128">
        <v>4</v>
      </c>
      <c r="E9" s="128">
        <v>5</v>
      </c>
      <c r="F9" s="128">
        <v>6</v>
      </c>
      <c r="G9" s="128">
        <v>7</v>
      </c>
      <c r="H9" s="128">
        <v>8</v>
      </c>
      <c r="I9" s="128">
        <v>9</v>
      </c>
      <c r="J9" s="128">
        <v>10</v>
      </c>
      <c r="K9" s="128">
        <v>11</v>
      </c>
      <c r="L9" s="128">
        <v>12</v>
      </c>
      <c r="M9" s="128">
        <v>13</v>
      </c>
      <c r="N9" s="128">
        <v>14</v>
      </c>
      <c r="O9" s="128">
        <v>15</v>
      </c>
      <c r="P9" s="128">
        <v>16</v>
      </c>
      <c r="Q9" s="128">
        <v>17</v>
      </c>
      <c r="R9" s="128">
        <v>18</v>
      </c>
      <c r="S9" s="128">
        <v>19</v>
      </c>
      <c r="T9" s="128">
        <v>20</v>
      </c>
      <c r="U9" s="128">
        <v>21</v>
      </c>
      <c r="V9" s="128">
        <v>22</v>
      </c>
      <c r="W9" s="128">
        <v>23</v>
      </c>
    </row>
    <row r="10" ht="28" customHeight="1" spans="1:23">
      <c r="A10" s="129" t="s">
        <v>47</v>
      </c>
      <c r="B10" s="130"/>
      <c r="C10" s="131"/>
      <c r="D10" s="131"/>
      <c r="E10" s="131"/>
      <c r="F10" s="130"/>
      <c r="G10" s="131"/>
      <c r="H10" s="132">
        <v>1952519.56</v>
      </c>
      <c r="I10" s="49">
        <v>1952519.56</v>
      </c>
      <c r="J10" s="49">
        <v>839233.3</v>
      </c>
      <c r="K10" s="49"/>
      <c r="L10" s="49">
        <v>1113286.26</v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</row>
    <row r="11" ht="28" customHeight="1" spans="1:23">
      <c r="A11" s="133" t="str">
        <f t="shared" ref="A11:A28" si="0">"       "&amp;"玉溪市机关服务中心"</f>
        <v>       玉溪市机关服务中心</v>
      </c>
      <c r="B11" s="131" t="s">
        <v>130</v>
      </c>
      <c r="C11" s="131" t="s">
        <v>131</v>
      </c>
      <c r="D11" s="131" t="s">
        <v>63</v>
      </c>
      <c r="E11" s="131" t="s">
        <v>132</v>
      </c>
      <c r="F11" s="131" t="s">
        <v>133</v>
      </c>
      <c r="G11" s="131" t="s">
        <v>134</v>
      </c>
      <c r="H11" s="132">
        <v>315960</v>
      </c>
      <c r="I11" s="49">
        <v>315960</v>
      </c>
      <c r="J11" s="49">
        <v>138232.5</v>
      </c>
      <c r="K11" s="49"/>
      <c r="L11" s="49">
        <v>177727.5</v>
      </c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</row>
    <row r="12" ht="28" customHeight="1" spans="1:23">
      <c r="A12" s="134" t="str">
        <f t="shared" si="0"/>
        <v>       玉溪市机关服务中心</v>
      </c>
      <c r="B12" s="131" t="s">
        <v>130</v>
      </c>
      <c r="C12" s="131" t="s">
        <v>131</v>
      </c>
      <c r="D12" s="131" t="s">
        <v>63</v>
      </c>
      <c r="E12" s="131" t="s">
        <v>132</v>
      </c>
      <c r="F12" s="131" t="s">
        <v>135</v>
      </c>
      <c r="G12" s="131" t="s">
        <v>136</v>
      </c>
      <c r="H12" s="132">
        <v>137280</v>
      </c>
      <c r="I12" s="49">
        <v>137280</v>
      </c>
      <c r="J12" s="49">
        <v>60060</v>
      </c>
      <c r="K12" s="131"/>
      <c r="L12" s="49">
        <v>77220</v>
      </c>
      <c r="M12" s="131"/>
      <c r="N12" s="49"/>
      <c r="O12" s="49"/>
      <c r="P12" s="131"/>
      <c r="Q12" s="49"/>
      <c r="R12" s="49"/>
      <c r="S12" s="49"/>
      <c r="T12" s="49"/>
      <c r="U12" s="49"/>
      <c r="V12" s="49"/>
      <c r="W12" s="49"/>
    </row>
    <row r="13" ht="28" customHeight="1" spans="1:23">
      <c r="A13" s="134" t="str">
        <f t="shared" si="0"/>
        <v>       玉溪市机关服务中心</v>
      </c>
      <c r="B13" s="131" t="s">
        <v>130</v>
      </c>
      <c r="C13" s="131" t="s">
        <v>131</v>
      </c>
      <c r="D13" s="131" t="s">
        <v>76</v>
      </c>
      <c r="E13" s="131" t="s">
        <v>137</v>
      </c>
      <c r="F13" s="131" t="s">
        <v>138</v>
      </c>
      <c r="G13" s="131" t="s">
        <v>139</v>
      </c>
      <c r="H13" s="132">
        <v>15492</v>
      </c>
      <c r="I13" s="49">
        <v>15492</v>
      </c>
      <c r="J13" s="49"/>
      <c r="K13" s="131"/>
      <c r="L13" s="49">
        <v>15492</v>
      </c>
      <c r="M13" s="131"/>
      <c r="N13" s="49"/>
      <c r="O13" s="49"/>
      <c r="P13" s="131"/>
      <c r="Q13" s="49"/>
      <c r="R13" s="49"/>
      <c r="S13" s="49"/>
      <c r="T13" s="49"/>
      <c r="U13" s="49"/>
      <c r="V13" s="49"/>
      <c r="W13" s="49"/>
    </row>
    <row r="14" ht="28" customHeight="1" spans="1:23">
      <c r="A14" s="134" t="str">
        <f t="shared" si="0"/>
        <v>       玉溪市机关服务中心</v>
      </c>
      <c r="B14" s="131" t="s">
        <v>140</v>
      </c>
      <c r="C14" s="131" t="s">
        <v>141</v>
      </c>
      <c r="D14" s="131" t="s">
        <v>63</v>
      </c>
      <c r="E14" s="131" t="s">
        <v>132</v>
      </c>
      <c r="F14" s="131" t="s">
        <v>142</v>
      </c>
      <c r="G14" s="131" t="s">
        <v>143</v>
      </c>
      <c r="H14" s="132">
        <v>5335.44</v>
      </c>
      <c r="I14" s="49">
        <v>5335.44</v>
      </c>
      <c r="J14" s="49">
        <v>1333.86</v>
      </c>
      <c r="K14" s="131"/>
      <c r="L14" s="49">
        <v>4001.58</v>
      </c>
      <c r="M14" s="131"/>
      <c r="N14" s="49"/>
      <c r="O14" s="49"/>
      <c r="P14" s="131"/>
      <c r="Q14" s="49"/>
      <c r="R14" s="49"/>
      <c r="S14" s="49"/>
      <c r="T14" s="49"/>
      <c r="U14" s="49"/>
      <c r="V14" s="49"/>
      <c r="W14" s="49"/>
    </row>
    <row r="15" ht="28" customHeight="1" spans="1:23">
      <c r="A15" s="134" t="str">
        <f t="shared" si="0"/>
        <v>       玉溪市机关服务中心</v>
      </c>
      <c r="B15" s="131" t="s">
        <v>140</v>
      </c>
      <c r="C15" s="131" t="s">
        <v>141</v>
      </c>
      <c r="D15" s="131" t="s">
        <v>66</v>
      </c>
      <c r="E15" s="131" t="s">
        <v>144</v>
      </c>
      <c r="F15" s="131" t="s">
        <v>145</v>
      </c>
      <c r="G15" s="131" t="s">
        <v>146</v>
      </c>
      <c r="H15" s="132">
        <v>117740.16</v>
      </c>
      <c r="I15" s="49">
        <v>117740.16</v>
      </c>
      <c r="J15" s="49">
        <v>29435.04</v>
      </c>
      <c r="K15" s="131"/>
      <c r="L15" s="49">
        <v>88305.12</v>
      </c>
      <c r="M15" s="131"/>
      <c r="N15" s="49"/>
      <c r="O15" s="49"/>
      <c r="P15" s="131"/>
      <c r="Q15" s="49"/>
      <c r="R15" s="49"/>
      <c r="S15" s="49"/>
      <c r="T15" s="49"/>
      <c r="U15" s="49"/>
      <c r="V15" s="49"/>
      <c r="W15" s="49"/>
    </row>
    <row r="16" ht="28" customHeight="1" spans="1:23">
      <c r="A16" s="134" t="str">
        <f t="shared" si="0"/>
        <v>       玉溪市机关服务中心</v>
      </c>
      <c r="B16" s="131" t="s">
        <v>140</v>
      </c>
      <c r="C16" s="131" t="s">
        <v>141</v>
      </c>
      <c r="D16" s="131" t="s">
        <v>70</v>
      </c>
      <c r="E16" s="131" t="s">
        <v>147</v>
      </c>
      <c r="F16" s="131" t="s">
        <v>148</v>
      </c>
      <c r="G16" s="131" t="s">
        <v>149</v>
      </c>
      <c r="H16" s="132">
        <v>61077.71</v>
      </c>
      <c r="I16" s="49">
        <v>61077.71</v>
      </c>
      <c r="J16" s="49">
        <v>15269.43</v>
      </c>
      <c r="K16" s="131"/>
      <c r="L16" s="49">
        <v>45808.28</v>
      </c>
      <c r="M16" s="131"/>
      <c r="N16" s="49"/>
      <c r="O16" s="49"/>
      <c r="P16" s="131"/>
      <c r="Q16" s="49"/>
      <c r="R16" s="49"/>
      <c r="S16" s="49"/>
      <c r="T16" s="49"/>
      <c r="U16" s="49"/>
      <c r="V16" s="49"/>
      <c r="W16" s="49"/>
    </row>
    <row r="17" ht="28" customHeight="1" spans="1:23">
      <c r="A17" s="134" t="str">
        <f t="shared" si="0"/>
        <v>       玉溪市机关服务中心</v>
      </c>
      <c r="B17" s="131" t="s">
        <v>140</v>
      </c>
      <c r="C17" s="131" t="s">
        <v>141</v>
      </c>
      <c r="D17" s="131" t="s">
        <v>71</v>
      </c>
      <c r="E17" s="131" t="s">
        <v>150</v>
      </c>
      <c r="F17" s="131" t="s">
        <v>151</v>
      </c>
      <c r="G17" s="131" t="s">
        <v>152</v>
      </c>
      <c r="H17" s="132">
        <v>36793.8</v>
      </c>
      <c r="I17" s="49">
        <v>36793.8</v>
      </c>
      <c r="J17" s="49">
        <v>9198.45</v>
      </c>
      <c r="K17" s="131"/>
      <c r="L17" s="49">
        <v>27595.35</v>
      </c>
      <c r="M17" s="131"/>
      <c r="N17" s="49"/>
      <c r="O17" s="49"/>
      <c r="P17" s="131"/>
      <c r="Q17" s="49"/>
      <c r="R17" s="49"/>
      <c r="S17" s="49"/>
      <c r="T17" s="49"/>
      <c r="U17" s="49"/>
      <c r="V17" s="49"/>
      <c r="W17" s="49"/>
    </row>
    <row r="18" ht="28" customHeight="1" spans="1:23">
      <c r="A18" s="134" t="str">
        <f t="shared" si="0"/>
        <v>       玉溪市机关服务中心</v>
      </c>
      <c r="B18" s="131" t="s">
        <v>140</v>
      </c>
      <c r="C18" s="131" t="s">
        <v>141</v>
      </c>
      <c r="D18" s="131" t="s">
        <v>72</v>
      </c>
      <c r="E18" s="131" t="s">
        <v>153</v>
      </c>
      <c r="F18" s="131" t="s">
        <v>142</v>
      </c>
      <c r="G18" s="131" t="s">
        <v>143</v>
      </c>
      <c r="H18" s="132">
        <v>6113.09</v>
      </c>
      <c r="I18" s="49">
        <v>6113.09</v>
      </c>
      <c r="J18" s="49">
        <v>3850.27</v>
      </c>
      <c r="K18" s="131"/>
      <c r="L18" s="49">
        <v>2262.82</v>
      </c>
      <c r="M18" s="131"/>
      <c r="N18" s="49"/>
      <c r="O18" s="49"/>
      <c r="P18" s="131"/>
      <c r="Q18" s="49"/>
      <c r="R18" s="49"/>
      <c r="S18" s="49"/>
      <c r="T18" s="49"/>
      <c r="U18" s="49"/>
      <c r="V18" s="49"/>
      <c r="W18" s="49"/>
    </row>
    <row r="19" ht="28" customHeight="1" spans="1:23">
      <c r="A19" s="134" t="str">
        <f t="shared" si="0"/>
        <v>       玉溪市机关服务中心</v>
      </c>
      <c r="B19" s="131" t="s">
        <v>154</v>
      </c>
      <c r="C19" s="131" t="s">
        <v>155</v>
      </c>
      <c r="D19" s="131" t="s">
        <v>75</v>
      </c>
      <c r="E19" s="131" t="s">
        <v>155</v>
      </c>
      <c r="F19" s="131" t="s">
        <v>156</v>
      </c>
      <c r="G19" s="131" t="s">
        <v>155</v>
      </c>
      <c r="H19" s="132">
        <v>132600</v>
      </c>
      <c r="I19" s="49">
        <v>132600</v>
      </c>
      <c r="J19" s="49">
        <v>33150</v>
      </c>
      <c r="K19" s="131"/>
      <c r="L19" s="49">
        <v>99450</v>
      </c>
      <c r="M19" s="131"/>
      <c r="N19" s="49"/>
      <c r="O19" s="49"/>
      <c r="P19" s="131"/>
      <c r="Q19" s="49"/>
      <c r="R19" s="49"/>
      <c r="S19" s="49"/>
      <c r="T19" s="49"/>
      <c r="U19" s="49"/>
      <c r="V19" s="49"/>
      <c r="W19" s="49"/>
    </row>
    <row r="20" ht="28" customHeight="1" spans="1:23">
      <c r="A20" s="134" t="str">
        <f t="shared" si="0"/>
        <v>       玉溪市机关服务中心</v>
      </c>
      <c r="B20" s="131" t="s">
        <v>157</v>
      </c>
      <c r="C20" s="131" t="s">
        <v>158</v>
      </c>
      <c r="D20" s="131" t="s">
        <v>63</v>
      </c>
      <c r="E20" s="131" t="s">
        <v>132</v>
      </c>
      <c r="F20" s="131" t="s">
        <v>159</v>
      </c>
      <c r="G20" s="131" t="s">
        <v>158</v>
      </c>
      <c r="H20" s="132">
        <v>15027.36</v>
      </c>
      <c r="I20" s="49">
        <v>15027.36</v>
      </c>
      <c r="J20" s="49"/>
      <c r="K20" s="131"/>
      <c r="L20" s="49">
        <v>15027.36</v>
      </c>
      <c r="M20" s="131"/>
      <c r="N20" s="49"/>
      <c r="O20" s="49"/>
      <c r="P20" s="131"/>
      <c r="Q20" s="49"/>
      <c r="R20" s="49"/>
      <c r="S20" s="49"/>
      <c r="T20" s="49"/>
      <c r="U20" s="49"/>
      <c r="V20" s="49"/>
      <c r="W20" s="49"/>
    </row>
    <row r="21" ht="28" customHeight="1" spans="1:23">
      <c r="A21" s="134" t="str">
        <f t="shared" si="0"/>
        <v>       玉溪市机关服务中心</v>
      </c>
      <c r="B21" s="131" t="s">
        <v>160</v>
      </c>
      <c r="C21" s="131" t="s">
        <v>161</v>
      </c>
      <c r="D21" s="131" t="s">
        <v>63</v>
      </c>
      <c r="E21" s="131" t="s">
        <v>132</v>
      </c>
      <c r="F21" s="131" t="s">
        <v>162</v>
      </c>
      <c r="G21" s="131" t="s">
        <v>163</v>
      </c>
      <c r="H21" s="132">
        <v>39000</v>
      </c>
      <c r="I21" s="49">
        <v>39000</v>
      </c>
      <c r="J21" s="49">
        <v>7353.75</v>
      </c>
      <c r="K21" s="131"/>
      <c r="L21" s="49">
        <v>31646.25</v>
      </c>
      <c r="M21" s="131"/>
      <c r="N21" s="49"/>
      <c r="O21" s="49"/>
      <c r="P21" s="131"/>
      <c r="Q21" s="49"/>
      <c r="R21" s="49"/>
      <c r="S21" s="49"/>
      <c r="T21" s="49"/>
      <c r="U21" s="49"/>
      <c r="V21" s="49"/>
      <c r="W21" s="49"/>
    </row>
    <row r="22" ht="28" customHeight="1" spans="1:23">
      <c r="A22" s="134" t="str">
        <f t="shared" si="0"/>
        <v>       玉溪市机关服务中心</v>
      </c>
      <c r="B22" s="131" t="s">
        <v>160</v>
      </c>
      <c r="C22" s="131" t="s">
        <v>161</v>
      </c>
      <c r="D22" s="131" t="s">
        <v>63</v>
      </c>
      <c r="E22" s="131" t="s">
        <v>132</v>
      </c>
      <c r="F22" s="131" t="s">
        <v>164</v>
      </c>
      <c r="G22" s="131" t="s">
        <v>165</v>
      </c>
      <c r="H22" s="132">
        <v>41000</v>
      </c>
      <c r="I22" s="49">
        <v>41000</v>
      </c>
      <c r="J22" s="49">
        <v>10250</v>
      </c>
      <c r="K22" s="131"/>
      <c r="L22" s="49">
        <v>30750</v>
      </c>
      <c r="M22" s="131"/>
      <c r="N22" s="49"/>
      <c r="O22" s="49"/>
      <c r="P22" s="131"/>
      <c r="Q22" s="49"/>
      <c r="R22" s="49"/>
      <c r="S22" s="49"/>
      <c r="T22" s="49"/>
      <c r="U22" s="49"/>
      <c r="V22" s="49"/>
      <c r="W22" s="49"/>
    </row>
    <row r="23" ht="28" customHeight="1" spans="1:23">
      <c r="A23" s="134" t="str">
        <f t="shared" si="0"/>
        <v>       玉溪市机关服务中心</v>
      </c>
      <c r="B23" s="131" t="s">
        <v>160</v>
      </c>
      <c r="C23" s="131" t="s">
        <v>161</v>
      </c>
      <c r="D23" s="131" t="s">
        <v>63</v>
      </c>
      <c r="E23" s="131" t="s">
        <v>132</v>
      </c>
      <c r="F23" s="131" t="s">
        <v>166</v>
      </c>
      <c r="G23" s="131" t="s">
        <v>167</v>
      </c>
      <c r="H23" s="132">
        <v>1000</v>
      </c>
      <c r="I23" s="49">
        <v>1000</v>
      </c>
      <c r="J23" s="49">
        <v>250</v>
      </c>
      <c r="K23" s="131"/>
      <c r="L23" s="49">
        <v>750</v>
      </c>
      <c r="M23" s="131"/>
      <c r="N23" s="49"/>
      <c r="O23" s="49"/>
      <c r="P23" s="131"/>
      <c r="Q23" s="49"/>
      <c r="R23" s="49"/>
      <c r="S23" s="49"/>
      <c r="T23" s="49"/>
      <c r="U23" s="49"/>
      <c r="V23" s="49"/>
      <c r="W23" s="49"/>
    </row>
    <row r="24" ht="28" customHeight="1" spans="1:23">
      <c r="A24" s="134" t="str">
        <f t="shared" si="0"/>
        <v>       玉溪市机关服务中心</v>
      </c>
      <c r="B24" s="131" t="s">
        <v>160</v>
      </c>
      <c r="C24" s="131" t="s">
        <v>161</v>
      </c>
      <c r="D24" s="131" t="s">
        <v>63</v>
      </c>
      <c r="E24" s="131" t="s">
        <v>132</v>
      </c>
      <c r="F24" s="131" t="s">
        <v>168</v>
      </c>
      <c r="G24" s="131" t="s">
        <v>169</v>
      </c>
      <c r="H24" s="132">
        <v>9000</v>
      </c>
      <c r="I24" s="49">
        <v>9000</v>
      </c>
      <c r="J24" s="49">
        <v>2250</v>
      </c>
      <c r="K24" s="131"/>
      <c r="L24" s="49">
        <v>6750</v>
      </c>
      <c r="M24" s="131"/>
      <c r="N24" s="49"/>
      <c r="O24" s="49"/>
      <c r="P24" s="131"/>
      <c r="Q24" s="49"/>
      <c r="R24" s="49"/>
      <c r="S24" s="49"/>
      <c r="T24" s="49"/>
      <c r="U24" s="49"/>
      <c r="V24" s="49"/>
      <c r="W24" s="49"/>
    </row>
    <row r="25" ht="28" customHeight="1" spans="1:23">
      <c r="A25" s="134" t="str">
        <f t="shared" si="0"/>
        <v>       玉溪市机关服务中心</v>
      </c>
      <c r="B25" s="131" t="s">
        <v>160</v>
      </c>
      <c r="C25" s="131" t="s">
        <v>161</v>
      </c>
      <c r="D25" s="131" t="s">
        <v>63</v>
      </c>
      <c r="E25" s="131" t="s">
        <v>132</v>
      </c>
      <c r="F25" s="131" t="s">
        <v>170</v>
      </c>
      <c r="G25" s="131" t="s">
        <v>171</v>
      </c>
      <c r="H25" s="132">
        <v>13500</v>
      </c>
      <c r="I25" s="49">
        <v>13500</v>
      </c>
      <c r="J25" s="49"/>
      <c r="K25" s="131"/>
      <c r="L25" s="49">
        <v>13500</v>
      </c>
      <c r="M25" s="131"/>
      <c r="N25" s="49"/>
      <c r="O25" s="49"/>
      <c r="P25" s="131"/>
      <c r="Q25" s="49"/>
      <c r="R25" s="49"/>
      <c r="S25" s="49"/>
      <c r="T25" s="49"/>
      <c r="U25" s="49"/>
      <c r="V25" s="49"/>
      <c r="W25" s="49"/>
    </row>
    <row r="26" ht="28" customHeight="1" spans="1:23">
      <c r="A26" s="134" t="str">
        <f t="shared" si="0"/>
        <v>       玉溪市机关服务中心</v>
      </c>
      <c r="B26" s="131" t="s">
        <v>172</v>
      </c>
      <c r="C26" s="131" t="s">
        <v>173</v>
      </c>
      <c r="D26" s="131" t="s">
        <v>63</v>
      </c>
      <c r="E26" s="131" t="s">
        <v>132</v>
      </c>
      <c r="F26" s="131" t="s">
        <v>135</v>
      </c>
      <c r="G26" s="131" t="s">
        <v>136</v>
      </c>
      <c r="H26" s="132">
        <v>444600</v>
      </c>
      <c r="I26" s="49">
        <v>444600</v>
      </c>
      <c r="J26" s="49">
        <v>444600</v>
      </c>
      <c r="K26" s="131"/>
      <c r="L26" s="49"/>
      <c r="M26" s="131"/>
      <c r="N26" s="49"/>
      <c r="O26" s="49"/>
      <c r="P26" s="131"/>
      <c r="Q26" s="49"/>
      <c r="R26" s="49"/>
      <c r="S26" s="49"/>
      <c r="T26" s="49"/>
      <c r="U26" s="49"/>
      <c r="V26" s="49"/>
      <c r="W26" s="49"/>
    </row>
    <row r="27" ht="28" customHeight="1" spans="1:23">
      <c r="A27" s="134" t="str">
        <f t="shared" si="0"/>
        <v>       玉溪市机关服务中心</v>
      </c>
      <c r="B27" s="131" t="s">
        <v>174</v>
      </c>
      <c r="C27" s="131" t="s">
        <v>175</v>
      </c>
      <c r="D27" s="131" t="s">
        <v>63</v>
      </c>
      <c r="E27" s="131" t="s">
        <v>132</v>
      </c>
      <c r="F27" s="131" t="s">
        <v>135</v>
      </c>
      <c r="G27" s="131" t="s">
        <v>136</v>
      </c>
      <c r="H27" s="132">
        <v>225000</v>
      </c>
      <c r="I27" s="49">
        <v>225000</v>
      </c>
      <c r="J27" s="49"/>
      <c r="K27" s="131"/>
      <c r="L27" s="49">
        <v>225000</v>
      </c>
      <c r="M27" s="131"/>
      <c r="N27" s="49"/>
      <c r="O27" s="49"/>
      <c r="P27" s="131"/>
      <c r="Q27" s="49"/>
      <c r="R27" s="49"/>
      <c r="S27" s="49"/>
      <c r="T27" s="49"/>
      <c r="U27" s="49"/>
      <c r="V27" s="49"/>
      <c r="W27" s="49"/>
    </row>
    <row r="28" ht="28" customHeight="1" spans="1:23">
      <c r="A28" s="134" t="str">
        <f t="shared" si="0"/>
        <v>       玉溪市机关服务中心</v>
      </c>
      <c r="B28" s="131" t="s">
        <v>176</v>
      </c>
      <c r="C28" s="131" t="s">
        <v>177</v>
      </c>
      <c r="D28" s="131" t="s">
        <v>63</v>
      </c>
      <c r="E28" s="131" t="s">
        <v>132</v>
      </c>
      <c r="F28" s="131" t="s">
        <v>178</v>
      </c>
      <c r="G28" s="131" t="s">
        <v>179</v>
      </c>
      <c r="H28" s="132">
        <v>336000</v>
      </c>
      <c r="I28" s="49">
        <v>336000</v>
      </c>
      <c r="J28" s="49">
        <v>84000</v>
      </c>
      <c r="K28" s="131"/>
      <c r="L28" s="49">
        <v>252000</v>
      </c>
      <c r="M28" s="131"/>
      <c r="N28" s="49"/>
      <c r="O28" s="49"/>
      <c r="P28" s="131"/>
      <c r="Q28" s="49"/>
      <c r="R28" s="49"/>
      <c r="S28" s="49"/>
      <c r="T28" s="49"/>
      <c r="U28" s="49"/>
      <c r="V28" s="49"/>
      <c r="W28" s="49"/>
    </row>
    <row r="29" customHeight="1" spans="1:23">
      <c r="A29" s="135" t="s">
        <v>32</v>
      </c>
      <c r="B29" s="135"/>
      <c r="C29" s="135"/>
      <c r="D29" s="135"/>
      <c r="E29" s="135"/>
      <c r="F29" s="135"/>
      <c r="G29" s="135"/>
      <c r="H29" s="49">
        <v>1952519.56</v>
      </c>
      <c r="I29" s="49">
        <v>1952519.56</v>
      </c>
      <c r="J29" s="49">
        <v>839233.3</v>
      </c>
      <c r="K29" s="49"/>
      <c r="L29" s="49">
        <v>1113286.26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</row>
  </sheetData>
  <mergeCells count="30">
    <mergeCell ref="A3:W3"/>
    <mergeCell ref="A4:G4"/>
    <mergeCell ref="H5:W5"/>
    <mergeCell ref="I6:M6"/>
    <mergeCell ref="N6:P6"/>
    <mergeCell ref="R6:W6"/>
    <mergeCell ref="A29:G29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5"/>
  <sheetViews>
    <sheetView showZeros="0" workbookViewId="0">
      <pane ySplit="1" topLeftCell="A2" activePane="bottomLeft" state="frozen"/>
      <selection/>
      <selection pane="bottomLeft" activeCell="A9" sqref="$A9:$XFD15"/>
    </sheetView>
  </sheetViews>
  <sheetFormatPr defaultColWidth="9.14166666666667" defaultRowHeight="14.25" customHeight="1"/>
  <cols>
    <col min="1" max="1" width="14.575" customWidth="1"/>
    <col min="2" max="2" width="21.025" customWidth="1"/>
    <col min="3" max="3" width="31.3166666666667" customWidth="1"/>
    <col min="4" max="4" width="23.85" customWidth="1"/>
    <col min="5" max="5" width="15.6" customWidth="1"/>
    <col min="6" max="6" width="19.7416666666667" customWidth="1"/>
    <col min="7" max="7" width="14.8833333333333" customWidth="1"/>
    <col min="8" max="8" width="19.7416666666667" customWidth="1"/>
    <col min="9" max="16" width="14.175" customWidth="1"/>
    <col min="17" max="17" width="13.6" customWidth="1"/>
    <col min="18" max="23" width="15.175" customWidth="1"/>
  </cols>
  <sheetData>
    <row r="1" customHeight="1" spans="1:2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3.5" customHeight="1" spans="5:23">
      <c r="E2" s="3"/>
      <c r="F2" s="3"/>
      <c r="G2" s="3"/>
      <c r="H2" s="3"/>
      <c r="U2" s="127"/>
      <c r="W2" s="60" t="s">
        <v>180</v>
      </c>
    </row>
    <row r="3" ht="27.75" customHeight="1" spans="1:23">
      <c r="A3" s="31" t="s">
        <v>181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ht="13.5" customHeight="1" spans="1:23">
      <c r="A4" s="6" t="s">
        <v>2</v>
      </c>
      <c r="B4" s="120" t="str">
        <f t="shared" ref="A4:B4" si="0">"单位名称："&amp;"绩效评价中心"</f>
        <v>单位名称：绩效评价中心</v>
      </c>
      <c r="C4" s="120"/>
      <c r="D4" s="120"/>
      <c r="E4" s="120"/>
      <c r="F4" s="120"/>
      <c r="G4" s="120"/>
      <c r="H4" s="120"/>
      <c r="I4" s="120"/>
      <c r="J4" s="8"/>
      <c r="K4" s="8"/>
      <c r="L4" s="8"/>
      <c r="M4" s="8"/>
      <c r="N4" s="8"/>
      <c r="O4" s="8"/>
      <c r="P4" s="8"/>
      <c r="Q4" s="8"/>
      <c r="U4" s="127"/>
      <c r="W4" s="113" t="s">
        <v>105</v>
      </c>
    </row>
    <row r="5" ht="21.75" customHeight="1" spans="1:23">
      <c r="A5" s="10" t="s">
        <v>182</v>
      </c>
      <c r="B5" s="10" t="s">
        <v>116</v>
      </c>
      <c r="C5" s="10" t="s">
        <v>117</v>
      </c>
      <c r="D5" s="10" t="s">
        <v>183</v>
      </c>
      <c r="E5" s="11" t="s">
        <v>118</v>
      </c>
      <c r="F5" s="11" t="s">
        <v>119</v>
      </c>
      <c r="G5" s="11" t="s">
        <v>120</v>
      </c>
      <c r="H5" s="11" t="s">
        <v>121</v>
      </c>
      <c r="I5" s="67" t="s">
        <v>32</v>
      </c>
      <c r="J5" s="67" t="s">
        <v>184</v>
      </c>
      <c r="K5" s="67"/>
      <c r="L5" s="67"/>
      <c r="M5" s="67"/>
      <c r="N5" s="125" t="s">
        <v>123</v>
      </c>
      <c r="O5" s="125"/>
      <c r="P5" s="125"/>
      <c r="Q5" s="11" t="s">
        <v>38</v>
      </c>
      <c r="R5" s="12" t="s">
        <v>53</v>
      </c>
      <c r="S5" s="13"/>
      <c r="T5" s="13"/>
      <c r="U5" s="13"/>
      <c r="V5" s="13"/>
      <c r="W5" s="14"/>
    </row>
    <row r="6" ht="21.75" customHeight="1" spans="1:23">
      <c r="A6" s="15"/>
      <c r="B6" s="15"/>
      <c r="C6" s="15"/>
      <c r="D6" s="15"/>
      <c r="E6" s="16"/>
      <c r="F6" s="16"/>
      <c r="G6" s="16"/>
      <c r="H6" s="16"/>
      <c r="I6" s="67"/>
      <c r="J6" s="52" t="s">
        <v>35</v>
      </c>
      <c r="K6" s="52"/>
      <c r="L6" s="52" t="s">
        <v>36</v>
      </c>
      <c r="M6" s="52" t="s">
        <v>37</v>
      </c>
      <c r="N6" s="126" t="s">
        <v>35</v>
      </c>
      <c r="O6" s="126" t="s">
        <v>36</v>
      </c>
      <c r="P6" s="126" t="s">
        <v>37</v>
      </c>
      <c r="Q6" s="16"/>
      <c r="R6" s="11" t="s">
        <v>34</v>
      </c>
      <c r="S6" s="11" t="s">
        <v>45</v>
      </c>
      <c r="T6" s="11" t="s">
        <v>129</v>
      </c>
      <c r="U6" s="11" t="s">
        <v>41</v>
      </c>
      <c r="V6" s="11" t="s">
        <v>42</v>
      </c>
      <c r="W6" s="11" t="s">
        <v>43</v>
      </c>
    </row>
    <row r="7" ht="40.5" customHeight="1" spans="1:23">
      <c r="A7" s="18"/>
      <c r="B7" s="18"/>
      <c r="C7" s="18"/>
      <c r="D7" s="18"/>
      <c r="E7" s="19"/>
      <c r="F7" s="19"/>
      <c r="G7" s="19"/>
      <c r="H7" s="19"/>
      <c r="I7" s="67"/>
      <c r="J7" s="52" t="s">
        <v>34</v>
      </c>
      <c r="K7" s="52" t="s">
        <v>185</v>
      </c>
      <c r="L7" s="52"/>
      <c r="M7" s="52"/>
      <c r="N7" s="19"/>
      <c r="O7" s="19"/>
      <c r="P7" s="19"/>
      <c r="Q7" s="19"/>
      <c r="R7" s="19"/>
      <c r="S7" s="19"/>
      <c r="T7" s="19"/>
      <c r="U7" s="20"/>
      <c r="V7" s="19"/>
      <c r="W7" s="19"/>
    </row>
    <row r="8" ht="15" customHeight="1" spans="1:23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1">
        <v>12</v>
      </c>
      <c r="M8" s="21">
        <v>13</v>
      </c>
      <c r="N8" s="21">
        <v>14</v>
      </c>
      <c r="O8" s="21">
        <v>15</v>
      </c>
      <c r="P8" s="21">
        <v>16</v>
      </c>
      <c r="Q8" s="21">
        <v>17</v>
      </c>
      <c r="R8" s="21">
        <v>18</v>
      </c>
      <c r="S8" s="21">
        <v>19</v>
      </c>
      <c r="T8" s="21">
        <v>20</v>
      </c>
      <c r="U8" s="21">
        <v>21</v>
      </c>
      <c r="V8" s="21">
        <v>22</v>
      </c>
      <c r="W8" s="21">
        <v>23</v>
      </c>
    </row>
    <row r="9" s="1" customFormat="1" ht="32.9" customHeight="1" spans="1:23">
      <c r="A9" s="27"/>
      <c r="B9" s="121"/>
      <c r="C9" s="27" t="s">
        <v>186</v>
      </c>
      <c r="D9" s="27"/>
      <c r="E9" s="27"/>
      <c r="F9" s="27"/>
      <c r="G9" s="27"/>
      <c r="H9" s="27"/>
      <c r="I9" s="104">
        <v>6000000</v>
      </c>
      <c r="J9" s="104">
        <v>6000000</v>
      </c>
      <c r="K9" s="104">
        <v>6000000</v>
      </c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</row>
    <row r="10" s="1" customFormat="1" ht="32.9" customHeight="1" spans="1:23">
      <c r="A10" s="27" t="s">
        <v>187</v>
      </c>
      <c r="B10" s="121" t="s">
        <v>188</v>
      </c>
      <c r="C10" s="27" t="s">
        <v>186</v>
      </c>
      <c r="D10" s="27" t="s">
        <v>47</v>
      </c>
      <c r="E10" s="27" t="s">
        <v>63</v>
      </c>
      <c r="F10" s="27" t="s">
        <v>132</v>
      </c>
      <c r="G10" s="27" t="s">
        <v>166</v>
      </c>
      <c r="H10" s="27" t="s">
        <v>167</v>
      </c>
      <c r="I10" s="104">
        <v>6000000</v>
      </c>
      <c r="J10" s="104">
        <v>6000000</v>
      </c>
      <c r="K10" s="104">
        <v>6000000</v>
      </c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</row>
    <row r="11" s="1" customFormat="1" ht="32.9" customHeight="1" spans="1:23">
      <c r="A11" s="27"/>
      <c r="B11" s="27"/>
      <c r="C11" s="27" t="s">
        <v>189</v>
      </c>
      <c r="D11" s="27"/>
      <c r="E11" s="27"/>
      <c r="F11" s="27"/>
      <c r="G11" s="27"/>
      <c r="H11" s="27"/>
      <c r="I11" s="104">
        <v>150000</v>
      </c>
      <c r="J11" s="104">
        <v>150000</v>
      </c>
      <c r="K11" s="104">
        <v>150000</v>
      </c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</row>
    <row r="12" s="1" customFormat="1" ht="32.9" customHeight="1" spans="1:23">
      <c r="A12" s="27" t="s">
        <v>187</v>
      </c>
      <c r="B12" s="121" t="s">
        <v>190</v>
      </c>
      <c r="C12" s="27" t="s">
        <v>189</v>
      </c>
      <c r="D12" s="27" t="s">
        <v>47</v>
      </c>
      <c r="E12" s="27" t="s">
        <v>63</v>
      </c>
      <c r="F12" s="27" t="s">
        <v>132</v>
      </c>
      <c r="G12" s="27" t="s">
        <v>162</v>
      </c>
      <c r="H12" s="27" t="s">
        <v>163</v>
      </c>
      <c r="I12" s="104">
        <v>36000</v>
      </c>
      <c r="J12" s="104">
        <v>36000</v>
      </c>
      <c r="K12" s="104">
        <v>36000</v>
      </c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</row>
    <row r="13" s="1" customFormat="1" ht="32.9" customHeight="1" spans="1:23">
      <c r="A13" s="27" t="s">
        <v>187</v>
      </c>
      <c r="B13" s="121" t="s">
        <v>190</v>
      </c>
      <c r="C13" s="27" t="s">
        <v>189</v>
      </c>
      <c r="D13" s="27" t="s">
        <v>47</v>
      </c>
      <c r="E13" s="27" t="s">
        <v>63</v>
      </c>
      <c r="F13" s="27" t="s">
        <v>132</v>
      </c>
      <c r="G13" s="27" t="s">
        <v>166</v>
      </c>
      <c r="H13" s="27" t="s">
        <v>167</v>
      </c>
      <c r="I13" s="104">
        <v>30000</v>
      </c>
      <c r="J13" s="104">
        <v>30000</v>
      </c>
      <c r="K13" s="104">
        <v>30000</v>
      </c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</row>
    <row r="14" s="1" customFormat="1" ht="32.9" customHeight="1" spans="1:23">
      <c r="A14" s="27" t="s">
        <v>187</v>
      </c>
      <c r="B14" s="121" t="s">
        <v>190</v>
      </c>
      <c r="C14" s="27" t="s">
        <v>189</v>
      </c>
      <c r="D14" s="27" t="s">
        <v>47</v>
      </c>
      <c r="E14" s="27" t="s">
        <v>63</v>
      </c>
      <c r="F14" s="27" t="s">
        <v>132</v>
      </c>
      <c r="G14" s="27" t="s">
        <v>191</v>
      </c>
      <c r="H14" s="27" t="s">
        <v>192</v>
      </c>
      <c r="I14" s="104">
        <v>84000</v>
      </c>
      <c r="J14" s="104">
        <v>84000</v>
      </c>
      <c r="K14" s="104">
        <v>84000</v>
      </c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</row>
    <row r="15" s="1" customFormat="1" ht="18.75" customHeight="1" spans="1:23">
      <c r="A15" s="122" t="s">
        <v>193</v>
      </c>
      <c r="B15" s="123"/>
      <c r="C15" s="123"/>
      <c r="D15" s="123"/>
      <c r="E15" s="123"/>
      <c r="F15" s="123"/>
      <c r="G15" s="123"/>
      <c r="H15" s="124"/>
      <c r="I15" s="104">
        <v>6150000</v>
      </c>
      <c r="J15" s="104">
        <v>6150000</v>
      </c>
      <c r="K15" s="104">
        <v>6150000</v>
      </c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</row>
  </sheetData>
  <mergeCells count="28">
    <mergeCell ref="A3:W3"/>
    <mergeCell ref="A4:I4"/>
    <mergeCell ref="J5:M5"/>
    <mergeCell ref="N5:P5"/>
    <mergeCell ref="R5:W5"/>
    <mergeCell ref="J6:K6"/>
    <mergeCell ref="A15:H15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21"/>
  <sheetViews>
    <sheetView showZeros="0" workbookViewId="0">
      <pane ySplit="1" topLeftCell="A12" activePane="bottomLeft" state="frozen"/>
      <selection/>
      <selection pane="bottomLeft" activeCell="D12" sqref="D12"/>
    </sheetView>
  </sheetViews>
  <sheetFormatPr defaultColWidth="9.14166666666667" defaultRowHeight="12" customHeight="1"/>
  <cols>
    <col min="1" max="1" width="34.275" customWidth="1"/>
    <col min="2" max="2" width="29" customWidth="1"/>
    <col min="3" max="3" width="17.175" customWidth="1"/>
    <col min="4" max="4" width="21.025" customWidth="1"/>
    <col min="5" max="5" width="23.575" customWidth="1"/>
    <col min="6" max="6" width="11.275" customWidth="1"/>
    <col min="7" max="7" width="10.3166666666667" customWidth="1"/>
    <col min="8" max="8" width="9.31666666666667" customWidth="1"/>
    <col min="9" max="9" width="13.425" customWidth="1"/>
    <col min="10" max="10" width="27.45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customHeight="1" spans="10:10">
      <c r="J2" s="59" t="s">
        <v>194</v>
      </c>
    </row>
    <row r="3" ht="28.5" customHeight="1" spans="1:10">
      <c r="A3" s="50" t="s">
        <v>195</v>
      </c>
      <c r="B3" s="31"/>
      <c r="C3" s="31"/>
      <c r="D3" s="31"/>
      <c r="E3" s="31"/>
      <c r="F3" s="51"/>
      <c r="G3" s="31"/>
      <c r="H3" s="51"/>
      <c r="I3" s="51"/>
      <c r="J3" s="31"/>
    </row>
    <row r="4" ht="15" customHeight="1" spans="1:1">
      <c r="A4" s="6" t="s">
        <v>2</v>
      </c>
    </row>
    <row r="5" ht="14.25" customHeight="1" spans="1:10">
      <c r="A5" s="52" t="s">
        <v>196</v>
      </c>
      <c r="B5" s="52" t="s">
        <v>197</v>
      </c>
      <c r="C5" s="52" t="s">
        <v>198</v>
      </c>
      <c r="D5" s="52" t="s">
        <v>199</v>
      </c>
      <c r="E5" s="52" t="s">
        <v>200</v>
      </c>
      <c r="F5" s="53" t="s">
        <v>201</v>
      </c>
      <c r="G5" s="52" t="s">
        <v>202</v>
      </c>
      <c r="H5" s="53" t="s">
        <v>203</v>
      </c>
      <c r="I5" s="53" t="s">
        <v>204</v>
      </c>
      <c r="J5" s="52" t="s">
        <v>205</v>
      </c>
    </row>
    <row r="6" ht="14.25" customHeight="1" spans="1:10">
      <c r="A6" s="52">
        <v>1</v>
      </c>
      <c r="B6" s="52">
        <v>2</v>
      </c>
      <c r="C6" s="52">
        <v>3</v>
      </c>
      <c r="D6" s="52">
        <v>4</v>
      </c>
      <c r="E6" s="52">
        <v>5</v>
      </c>
      <c r="F6" s="53">
        <v>6</v>
      </c>
      <c r="G6" s="52">
        <v>7</v>
      </c>
      <c r="H6" s="53">
        <v>8</v>
      </c>
      <c r="I6" s="53">
        <v>9</v>
      </c>
      <c r="J6" s="52">
        <v>10</v>
      </c>
    </row>
    <row r="7" s="1" customFormat="1" ht="15" customHeight="1" spans="1:10">
      <c r="A7" s="27" t="s">
        <v>47</v>
      </c>
      <c r="B7" s="116"/>
      <c r="C7" s="116"/>
      <c r="D7" s="116"/>
      <c r="E7" s="117"/>
      <c r="F7" s="118"/>
      <c r="G7" s="117"/>
      <c r="H7" s="118"/>
      <c r="I7" s="118"/>
      <c r="J7" s="117"/>
    </row>
    <row r="8" s="1" customFormat="1" ht="33.75" customHeight="1" spans="1:10">
      <c r="A8" s="27" t="s">
        <v>186</v>
      </c>
      <c r="B8" s="27" t="s">
        <v>206</v>
      </c>
      <c r="C8" s="27" t="s">
        <v>207</v>
      </c>
      <c r="D8" s="27" t="s">
        <v>208</v>
      </c>
      <c r="E8" s="27" t="s">
        <v>209</v>
      </c>
      <c r="F8" s="27" t="s">
        <v>210</v>
      </c>
      <c r="G8" s="119" t="s">
        <v>211</v>
      </c>
      <c r="H8" s="27" t="s">
        <v>212</v>
      </c>
      <c r="I8" s="27" t="s">
        <v>213</v>
      </c>
      <c r="J8" s="27" t="s">
        <v>214</v>
      </c>
    </row>
    <row r="9" s="1" customFormat="1" ht="33.75" customHeight="1" spans="1:10">
      <c r="A9" s="27"/>
      <c r="B9" s="27"/>
      <c r="C9" s="27" t="s">
        <v>207</v>
      </c>
      <c r="D9" s="27" t="s">
        <v>208</v>
      </c>
      <c r="E9" s="27" t="s">
        <v>215</v>
      </c>
      <c r="F9" s="27" t="s">
        <v>210</v>
      </c>
      <c r="G9" s="119" t="s">
        <v>216</v>
      </c>
      <c r="H9" s="27" t="s">
        <v>212</v>
      </c>
      <c r="I9" s="27" t="s">
        <v>213</v>
      </c>
      <c r="J9" s="27" t="s">
        <v>217</v>
      </c>
    </row>
    <row r="10" s="1" customFormat="1" ht="33.75" customHeight="1" spans="1:10">
      <c r="A10" s="27"/>
      <c r="B10" s="27"/>
      <c r="C10" s="27" t="s">
        <v>207</v>
      </c>
      <c r="D10" s="27" t="s">
        <v>208</v>
      </c>
      <c r="E10" s="27" t="s">
        <v>218</v>
      </c>
      <c r="F10" s="27" t="s">
        <v>210</v>
      </c>
      <c r="G10" s="119" t="s">
        <v>219</v>
      </c>
      <c r="H10" s="27" t="s">
        <v>220</v>
      </c>
      <c r="I10" s="27" t="s">
        <v>213</v>
      </c>
      <c r="J10" s="27" t="s">
        <v>221</v>
      </c>
    </row>
    <row r="11" s="1" customFormat="1" ht="33.75" customHeight="1" spans="1:10">
      <c r="A11" s="27"/>
      <c r="B11" s="27"/>
      <c r="C11" s="27" t="s">
        <v>207</v>
      </c>
      <c r="D11" s="27" t="s">
        <v>222</v>
      </c>
      <c r="E11" s="27" t="s">
        <v>223</v>
      </c>
      <c r="F11" s="27" t="s">
        <v>210</v>
      </c>
      <c r="G11" s="119" t="s">
        <v>224</v>
      </c>
      <c r="H11" s="27" t="s">
        <v>225</v>
      </c>
      <c r="I11" s="27" t="s">
        <v>213</v>
      </c>
      <c r="J11" s="27" t="s">
        <v>226</v>
      </c>
    </row>
    <row r="12" s="1" customFormat="1" ht="33.75" customHeight="1" spans="1:10">
      <c r="A12" s="27"/>
      <c r="B12" s="27"/>
      <c r="C12" s="27" t="s">
        <v>227</v>
      </c>
      <c r="D12" s="27" t="s">
        <v>228</v>
      </c>
      <c r="E12" s="27" t="s">
        <v>229</v>
      </c>
      <c r="F12" s="27" t="s">
        <v>210</v>
      </c>
      <c r="G12" s="119" t="s">
        <v>230</v>
      </c>
      <c r="H12" s="27" t="s">
        <v>231</v>
      </c>
      <c r="I12" s="27" t="s">
        <v>213</v>
      </c>
      <c r="J12" s="27" t="s">
        <v>232</v>
      </c>
    </row>
    <row r="13" s="1" customFormat="1" ht="33.75" customHeight="1" spans="1:10">
      <c r="A13" s="27"/>
      <c r="B13" s="27"/>
      <c r="C13" s="27" t="s">
        <v>233</v>
      </c>
      <c r="D13" s="27" t="s">
        <v>234</v>
      </c>
      <c r="E13" s="27" t="s">
        <v>235</v>
      </c>
      <c r="F13" s="27" t="s">
        <v>210</v>
      </c>
      <c r="G13" s="119" t="s">
        <v>236</v>
      </c>
      <c r="H13" s="27" t="s">
        <v>225</v>
      </c>
      <c r="I13" s="27" t="s">
        <v>213</v>
      </c>
      <c r="J13" s="27" t="s">
        <v>237</v>
      </c>
    </row>
    <row r="14" s="1" customFormat="1" ht="33.75" customHeight="1" spans="1:10">
      <c r="A14" s="27" t="s">
        <v>189</v>
      </c>
      <c r="B14" s="27" t="s">
        <v>238</v>
      </c>
      <c r="C14" s="27" t="s">
        <v>207</v>
      </c>
      <c r="D14" s="27" t="s">
        <v>208</v>
      </c>
      <c r="E14" s="27" t="s">
        <v>239</v>
      </c>
      <c r="F14" s="27" t="s">
        <v>210</v>
      </c>
      <c r="G14" s="119" t="s">
        <v>240</v>
      </c>
      <c r="H14" s="27" t="s">
        <v>212</v>
      </c>
      <c r="I14" s="27" t="s">
        <v>213</v>
      </c>
      <c r="J14" s="27" t="s">
        <v>241</v>
      </c>
    </row>
    <row r="15" s="1" customFormat="1" ht="33.75" customHeight="1" spans="1:10">
      <c r="A15" s="27"/>
      <c r="B15" s="27"/>
      <c r="C15" s="27" t="s">
        <v>207</v>
      </c>
      <c r="D15" s="27" t="s">
        <v>208</v>
      </c>
      <c r="E15" s="27" t="s">
        <v>242</v>
      </c>
      <c r="F15" s="27" t="s">
        <v>210</v>
      </c>
      <c r="G15" s="119" t="s">
        <v>243</v>
      </c>
      <c r="H15" s="27" t="s">
        <v>244</v>
      </c>
      <c r="I15" s="27" t="s">
        <v>213</v>
      </c>
      <c r="J15" s="27" t="s">
        <v>245</v>
      </c>
    </row>
    <row r="16" s="1" customFormat="1" ht="33.75" customHeight="1" spans="1:10">
      <c r="A16" s="27"/>
      <c r="B16" s="27"/>
      <c r="C16" s="27" t="s">
        <v>207</v>
      </c>
      <c r="D16" s="27" t="s">
        <v>208</v>
      </c>
      <c r="E16" s="27" t="s">
        <v>246</v>
      </c>
      <c r="F16" s="27" t="s">
        <v>210</v>
      </c>
      <c r="G16" s="119" t="s">
        <v>247</v>
      </c>
      <c r="H16" s="27" t="s">
        <v>248</v>
      </c>
      <c r="I16" s="27" t="s">
        <v>213</v>
      </c>
      <c r="J16" s="27" t="s">
        <v>249</v>
      </c>
    </row>
    <row r="17" s="1" customFormat="1" ht="33.75" customHeight="1" spans="1:10">
      <c r="A17" s="27"/>
      <c r="B17" s="27"/>
      <c r="C17" s="27" t="s">
        <v>207</v>
      </c>
      <c r="D17" s="27" t="s">
        <v>222</v>
      </c>
      <c r="E17" s="27" t="s">
        <v>250</v>
      </c>
      <c r="F17" s="27" t="s">
        <v>251</v>
      </c>
      <c r="G17" s="119" t="s">
        <v>252</v>
      </c>
      <c r="H17" s="27" t="s">
        <v>253</v>
      </c>
      <c r="I17" s="27" t="s">
        <v>213</v>
      </c>
      <c r="J17" s="27" t="s">
        <v>254</v>
      </c>
    </row>
    <row r="18" s="1" customFormat="1" ht="33.75" customHeight="1" spans="1:10">
      <c r="A18" s="27"/>
      <c r="B18" s="27"/>
      <c r="C18" s="27" t="s">
        <v>207</v>
      </c>
      <c r="D18" s="27" t="s">
        <v>255</v>
      </c>
      <c r="E18" s="27" t="s">
        <v>256</v>
      </c>
      <c r="F18" s="27" t="s">
        <v>257</v>
      </c>
      <c r="G18" s="119" t="s">
        <v>258</v>
      </c>
      <c r="H18" s="27" t="s">
        <v>259</v>
      </c>
      <c r="I18" s="27" t="s">
        <v>213</v>
      </c>
      <c r="J18" s="27" t="s">
        <v>260</v>
      </c>
    </row>
    <row r="19" s="1" customFormat="1" ht="33.75" customHeight="1" spans="1:10">
      <c r="A19" s="27"/>
      <c r="B19" s="27"/>
      <c r="C19" s="27" t="s">
        <v>227</v>
      </c>
      <c r="D19" s="27" t="s">
        <v>261</v>
      </c>
      <c r="E19" s="27" t="s">
        <v>262</v>
      </c>
      <c r="F19" s="27" t="s">
        <v>257</v>
      </c>
      <c r="G19" s="119" t="s">
        <v>99</v>
      </c>
      <c r="H19" s="27" t="s">
        <v>212</v>
      </c>
      <c r="I19" s="27" t="s">
        <v>213</v>
      </c>
      <c r="J19" s="27" t="s">
        <v>263</v>
      </c>
    </row>
    <row r="20" s="1" customFormat="1" ht="33.75" customHeight="1" spans="1:10">
      <c r="A20" s="27"/>
      <c r="B20" s="27"/>
      <c r="C20" s="27" t="s">
        <v>233</v>
      </c>
      <c r="D20" s="27" t="s">
        <v>234</v>
      </c>
      <c r="E20" s="27" t="s">
        <v>264</v>
      </c>
      <c r="F20" s="27" t="s">
        <v>210</v>
      </c>
      <c r="G20" s="119" t="s">
        <v>258</v>
      </c>
      <c r="H20" s="27" t="s">
        <v>225</v>
      </c>
      <c r="I20" s="27" t="s">
        <v>213</v>
      </c>
      <c r="J20" s="27" t="s">
        <v>265</v>
      </c>
    </row>
    <row r="21" s="1" customFormat="1" ht="33.75" customHeight="1" spans="1:10">
      <c r="A21" s="27"/>
      <c r="B21" s="27"/>
      <c r="C21" s="27" t="s">
        <v>233</v>
      </c>
      <c r="D21" s="27" t="s">
        <v>234</v>
      </c>
      <c r="E21" s="27" t="s">
        <v>266</v>
      </c>
      <c r="F21" s="27" t="s">
        <v>210</v>
      </c>
      <c r="G21" s="119" t="s">
        <v>258</v>
      </c>
      <c r="H21" s="27" t="s">
        <v>225</v>
      </c>
      <c r="I21" s="27" t="s">
        <v>213</v>
      </c>
      <c r="J21" s="27" t="s">
        <v>267</v>
      </c>
    </row>
  </sheetData>
  <mergeCells count="6">
    <mergeCell ref="A3:J3"/>
    <mergeCell ref="A4:H4"/>
    <mergeCell ref="A8:A13"/>
    <mergeCell ref="A14:A21"/>
    <mergeCell ref="B8:B13"/>
    <mergeCell ref="B14:B2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中央转移支付补助项目支出预算表11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杨鹏</cp:lastModifiedBy>
  <dcterms:created xsi:type="dcterms:W3CDTF">2025-01-21T02:50:00Z</dcterms:created>
  <dcterms:modified xsi:type="dcterms:W3CDTF">2025-02-21T07:39:10Z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036C0D05C4354605A706E9111136864F_13</vt:lpwstr>
  </property>
  <property fmtid="{D5CDD505-2E9C-101B-9397-08002B2CF9AE}" pid="3" name="KSOProductBuildVer">
    <vt:lpwstr>2052-12.1.0.17145</vt:lpwstr>
  </property>
</Properties>
</file>