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80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市对下转移支付预算表09-1" sheetId="13" r:id="rId13"/>
    <sheet name="市对下转移支付绩效目标表09-2" sheetId="14" r:id="rId14"/>
    <sheet name="新增资产配置表10" sheetId="15" r:id="rId15"/>
    <sheet name="上级补助项目支出预算表11" sheetId="16" r:id="rId16"/>
    <sheet name="部门项目中期规划预算表12" sheetId="17" r:id="rId17"/>
  </sheets>
  <calcPr calcId="144525"/>
</workbook>
</file>

<file path=xl/sharedStrings.xml><?xml version="1.0" encoding="utf-8"?>
<sst xmlns="http://schemas.openxmlformats.org/spreadsheetml/2006/main" count="651" uniqueCount="302">
  <si>
    <t>预算01-1表</t>
  </si>
  <si>
    <t>2025年部门财务收支预算总表</t>
  </si>
  <si>
    <t>单位：元</t>
  </si>
  <si>
    <t>收    入</t>
  </si>
  <si>
    <t>支    出</t>
  </si>
  <si>
    <t>项    目</t>
  </si>
  <si>
    <t>预算数</t>
  </si>
  <si>
    <t>项目（按功能分类）</t>
  </si>
  <si>
    <t>一、一般公共预算拨款收入</t>
  </si>
  <si>
    <t>二、政府性基金预算拨款收入</t>
  </si>
  <si>
    <t>三、国有资本经营预算拨款收入</t>
  </si>
  <si>
    <t>四、财政专户管理资金收入</t>
  </si>
  <si>
    <t>五、单位资金</t>
  </si>
  <si>
    <t>1、事业收入</t>
  </si>
  <si>
    <t>2、事业单位经营收入</t>
  </si>
  <si>
    <t>3、上级补助收入</t>
  </si>
  <si>
    <t>4、附属单位上缴收入</t>
  </si>
  <si>
    <t>5、其他收入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</si>
  <si>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</si>
  <si>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</si>
  <si>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</si>
  <si>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</si>
  <si>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</si>
  <si>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</si>
  <si>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收  入  总  计</t>
  </si>
  <si>
    <t>支 出 总 计</t>
  </si>
  <si>
    <t>预算01-2表</t>
  </si>
  <si>
    <t>2025年部门收入预算表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</si>
  <si>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</si>
  <si>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</si>
  <si>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</si>
  <si>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</si>
  <si>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</si>
  <si>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</si>
  <si>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</si>
  <si>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</si>
  <si>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</si>
  <si>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单位资金收入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</si>
  <si>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</si>
  <si>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</si>
  <si>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</si>
  <si>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</si>
  <si>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</si>
  <si>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</si>
  <si>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</si>
  <si>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</si>
  <si>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</si>
  <si>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</si>
  <si>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</si>
  <si>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</si>
  <si>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</si>
  <si>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</si>
  <si>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</si>
  <si>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</si>
  <si>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</si>
  <si>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</si>
  <si>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</si>
  <si>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</si>
  <si>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</si>
  <si>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</si>
  <si>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</si>
  <si>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</si>
  <si>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</si>
  <si>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117009</t>
  </si>
  <si>
    <t>玉溪市人力资源社会保障信息中心</t>
  </si>
  <si>
    <t>预算01-3表</t>
  </si>
  <si>
    <t>2025年部门支出预算表</t>
  </si>
  <si>
    <t>科目编码</t>
  </si>
  <si>
    <t>科目名称</t>
  </si>
  <si>
    <t>财政专户管理的支出</t>
  </si>
  <si>
    <t>单位自有资金</t>
  </si>
  <si>
    <t>基本支出</t>
  </si>
  <si>
    <t>项目支出</t>
  </si>
  <si>
    <t>事业支出</t>
  </si>
  <si>
    <t>事业单位
经营支出</t>
  </si>
  <si>
    <t>上级补助支出</t>
  </si>
  <si>
    <t>附属单位补助支出</t>
  </si>
  <si>
    <t>其他支出</t>
  </si>
  <si>
    <t>208</t>
  </si>
  <si>
    <t>20801</t>
  </si>
  <si>
    <t>2080150</t>
  </si>
  <si>
    <t>20805</t>
  </si>
  <si>
    <t>2080502</t>
  </si>
  <si>
    <t>2080505</t>
  </si>
  <si>
    <t>20808</t>
  </si>
  <si>
    <t>2080801</t>
  </si>
  <si>
    <t>210</t>
  </si>
  <si>
    <t>21011</t>
  </si>
  <si>
    <t>2101101</t>
  </si>
  <si>
    <t>2101102</t>
  </si>
  <si>
    <t>2101103</t>
  </si>
  <si>
    <t>2101199</t>
  </si>
  <si>
    <t>221</t>
  </si>
  <si>
    <t>22102</t>
  </si>
  <si>
    <t>2210201</t>
  </si>
  <si>
    <t>2210203</t>
  </si>
  <si>
    <t>预算02-1表</t>
  </si>
  <si>
    <t>2025年部门财政拨款收支预算总表</t>
  </si>
  <si>
    <t>支出功能分类科目</t>
  </si>
  <si>
    <t>一、本年收入</t>
  </si>
  <si>
    <t>一、本年支出</t>
  </si>
  <si>
    <t>（一）一般公共预算拨款</t>
  </si>
  <si>
    <t>（二）政府性基金预算拨款</t>
  </si>
  <si>
    <t>（三）国有资本经营预算拨款</t>
  </si>
  <si>
    <t>二、上年结转</t>
  </si>
  <si>
    <t>二、年终结转结余</t>
  </si>
  <si>
    <t>预算02-2表</t>
  </si>
  <si>
    <t>2025年一般公共预算支出预算表（按功能科目分类）</t>
  </si>
  <si>
    <t>部门预算支出功能分类科目</t>
  </si>
  <si>
    <t>人员经费</t>
  </si>
  <si>
    <t>公用经费</t>
  </si>
  <si>
    <t>预算03表</t>
  </si>
  <si>
    <t>2025年一般公共预算“三公”经费支出预算表</t>
  </si>
  <si>
    <t>“三公”经费合计</t>
  </si>
  <si>
    <t>因公出国（境）费</t>
  </si>
  <si>
    <t>公务用车购置及运行费</t>
  </si>
  <si>
    <t>公务用车购置</t>
  </si>
  <si>
    <t>公务用车运行费</t>
  </si>
  <si>
    <t>公务接待费</t>
  </si>
  <si>
    <t>预算04表</t>
  </si>
  <si>
    <t>2025年部门基本支出预算表</t>
  </si>
  <si>
    <t>2025年初预算项目初选表</t>
  </si>
  <si>
    <t>单位名称</t>
  </si>
  <si>
    <t>项目代码</t>
  </si>
  <si>
    <t>项目名称</t>
  </si>
  <si>
    <t>功能科目编码</t>
  </si>
  <si>
    <t>功能科目名称</t>
  </si>
  <si>
    <t>经济科目编码</t>
  </si>
  <si>
    <t>经济科目名称</t>
  </si>
  <si>
    <t>资金来源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</si>
  <si>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</si>
  <si>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</si>
  <si>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</si>
  <si>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</si>
  <si>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</si>
  <si>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</si>
  <si>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</si>
  <si>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20</t>
  </si>
  <si>
    <t>21</t>
  </si>
  <si>
    <t>22</t>
  </si>
  <si>
    <t>23</t>
  </si>
  <si>
    <t>530400210000000629109</t>
  </si>
  <si>
    <t>事业人员工资支出</t>
  </si>
  <si>
    <t>事业运行</t>
  </si>
  <si>
    <t>30101</t>
  </si>
  <si>
    <t>基本工资</t>
  </si>
  <si>
    <t>30102</t>
  </si>
  <si>
    <t>津贴补贴</t>
  </si>
  <si>
    <t>30107</t>
  </si>
  <si>
    <t>绩效工资</t>
  </si>
  <si>
    <t>购房补贴</t>
  </si>
  <si>
    <t>530400210000000629110</t>
  </si>
  <si>
    <t>社会保障缴费</t>
  </si>
  <si>
    <t>30112</t>
  </si>
  <si>
    <t>其他社会保障缴费</t>
  </si>
  <si>
    <t>机关事业单位基本养老保险缴费支出</t>
  </si>
  <si>
    <t>30108</t>
  </si>
  <si>
    <t>机关事业单位基本养老保险缴费</t>
  </si>
  <si>
    <t>事业单位医疗</t>
  </si>
  <si>
    <t>30110</t>
  </si>
  <si>
    <t>职工基本医疗保险缴费</t>
  </si>
  <si>
    <t>公务员医疗补助</t>
  </si>
  <si>
    <t>30111</t>
  </si>
  <si>
    <t>公务员医疗补助缴费</t>
  </si>
  <si>
    <t>其他行政事业单位医疗支出</t>
  </si>
  <si>
    <t>530400210000000629111</t>
  </si>
  <si>
    <t>住房公积金</t>
  </si>
  <si>
    <t>30113</t>
  </si>
  <si>
    <t>530400210000000629112</t>
  </si>
  <si>
    <t>对个人和家庭的补助</t>
  </si>
  <si>
    <t>事业单位离退休</t>
  </si>
  <si>
    <t>30305</t>
  </si>
  <si>
    <t>生活补助</t>
  </si>
  <si>
    <t>530400210000000629114</t>
  </si>
  <si>
    <t>工会经费</t>
  </si>
  <si>
    <t>30228</t>
  </si>
  <si>
    <t>530400210000000629115</t>
  </si>
  <si>
    <t>一般公用经费</t>
  </si>
  <si>
    <t>30201</t>
  </si>
  <si>
    <t>办公费</t>
  </si>
  <si>
    <t>30202</t>
  </si>
  <si>
    <t>印刷费</t>
  </si>
  <si>
    <t>30206</t>
  </si>
  <si>
    <t>电费</t>
  </si>
  <si>
    <t>30207</t>
  </si>
  <si>
    <t>邮电费</t>
  </si>
  <si>
    <t>30211</t>
  </si>
  <si>
    <t>差旅费</t>
  </si>
  <si>
    <t>30213</t>
  </si>
  <si>
    <t>维修（护）费</t>
  </si>
  <si>
    <t>30215</t>
  </si>
  <si>
    <t>会议费</t>
  </si>
  <si>
    <t>30216</t>
  </si>
  <si>
    <t>培训费</t>
  </si>
  <si>
    <t>30226</t>
  </si>
  <si>
    <t>劳务费</t>
  </si>
  <si>
    <t>30229</t>
  </si>
  <si>
    <t>福利费</t>
  </si>
  <si>
    <t>30239</t>
  </si>
  <si>
    <t>其他交通费用</t>
  </si>
  <si>
    <t>30299</t>
  </si>
  <si>
    <t>其他商品和服务支出</t>
  </si>
  <si>
    <t>31002</t>
  </si>
  <si>
    <t>办公设备购置</t>
  </si>
  <si>
    <t>31007</t>
  </si>
  <si>
    <t>信息网络及软件购置更新</t>
  </si>
  <si>
    <t>530400221100000570747</t>
  </si>
  <si>
    <t>30217</t>
  </si>
  <si>
    <t>530400241100002107075</t>
  </si>
  <si>
    <t>奖励性绩效工资（工资部分）经费</t>
  </si>
  <si>
    <t>530400241100002107138</t>
  </si>
  <si>
    <t>奖励性绩效工资（高于部分）经费</t>
  </si>
  <si>
    <t>530400251100003797178</t>
  </si>
  <si>
    <t>遗属生活困难补助经费</t>
  </si>
  <si>
    <t>死亡抚恤</t>
  </si>
  <si>
    <t>预算05-1表</t>
  </si>
  <si>
    <t>2025年部门项目支出预算表</t>
  </si>
  <si>
    <t>项目分类</t>
  </si>
  <si>
    <t>项目单位</t>
  </si>
  <si>
    <t>本年拨款</t>
  </si>
  <si>
    <t>单位资金</t>
  </si>
  <si>
    <t>其中：本次下达</t>
  </si>
  <si>
    <t>合  计</t>
  </si>
  <si>
    <t>备注:本单位无此事项。</t>
  </si>
  <si>
    <t>预算05-2表</t>
  </si>
  <si>
    <t>2025年部门项目支出绩效目标表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</si>
  <si>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</si>
  <si>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</si>
  <si>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</si>
  <si>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</si>
  <si>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</si>
  <si>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</si>
  <si>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</si>
  <si>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</si>
  <si>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</si>
  <si>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</si>
  <si>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预算06表</t>
  </si>
  <si>
    <t>2025年部门政府性基金预算支出预算表</t>
  </si>
  <si>
    <t>单位:元</t>
  </si>
  <si>
    <t>政府性基金预算支出</t>
  </si>
  <si>
    <t>预算07表</t>
  </si>
  <si>
    <t>2025年部门政府采购预算表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</si>
  <si>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</si>
  <si>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</si>
  <si>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</si>
  <si>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</si>
  <si>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</si>
  <si>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</si>
  <si>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</si>
  <si>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</si>
  <si>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</si>
  <si>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单位自筹</t>
  </si>
  <si>
    <t>复印纸（彩色）</t>
  </si>
  <si>
    <t>包</t>
  </si>
  <si>
    <t>采购碎纸机</t>
  </si>
  <si>
    <t>台</t>
  </si>
  <si>
    <t>预算08表</t>
  </si>
  <si>
    <t>2025年部门政府购买服务预算表</t>
  </si>
  <si>
    <t>政府购买服务项目</t>
  </si>
  <si>
    <t>政府购买服务目录</t>
  </si>
  <si>
    <t>备注：本单位无此事项。</t>
  </si>
  <si>
    <t>预算09-1表</t>
  </si>
  <si>
    <t>2025年市对下转移支付预算表</t>
  </si>
  <si>
    <t>单位名称（项目）</t>
  </si>
  <si>
    <t>地区</t>
  </si>
  <si>
    <t>政府性基金</t>
  </si>
  <si>
    <t>红塔区</t>
  </si>
  <si>
    <t>江川区</t>
  </si>
  <si>
    <t>澄江市</t>
  </si>
  <si>
    <t>通海县</t>
  </si>
  <si>
    <t>华宁县</t>
  </si>
  <si>
    <t>易门县</t>
  </si>
  <si>
    <t>峨山县</t>
  </si>
  <si>
    <t>新平县</t>
  </si>
  <si>
    <t>元江县</t>
  </si>
  <si>
    <t>高新区</t>
  </si>
  <si>
    <t>预算09-2表</t>
  </si>
  <si>
    <t>2025年市对下转移支付绩效目标表</t>
  </si>
  <si>
    <t>预算10表</t>
  </si>
  <si>
    <t>2025年新增资产配置表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</si>
  <si>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</si>
  <si>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</si>
  <si>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</si>
  <si>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</si>
  <si>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</si>
  <si>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</si>
  <si>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</si>
  <si>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设备</t>
  </si>
  <si>
    <t>A02021301 碎纸机</t>
  </si>
  <si>
    <t>碎纸机</t>
  </si>
  <si>
    <t>A02010202 交换设备</t>
  </si>
  <si>
    <t>交换机</t>
  </si>
  <si>
    <t>预算11表</t>
  </si>
  <si>
    <t>2025年上级补助项目支出预算表</t>
  </si>
  <si>
    <t>上级补助</t>
  </si>
  <si>
    <t>预算12表</t>
  </si>
  <si>
    <t>2025年部门项目支出中期规划预算表</t>
  </si>
  <si>
    <t>项目级次</t>
  </si>
  <si>
    <t>2025年</t>
  </si>
  <si>
    <t>2026年</t>
  </si>
  <si>
    <t>2027年</t>
  </si>
  <si>
    <t/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</si>
</sst>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  <numFmt numFmtId="177" formatCode="yyyy/mm/dd\ hh:mm:ss"/>
    <numFmt numFmtId="178" formatCode="#,##0;\-#,##0;;@"/>
    <numFmt numFmtId="179" formatCode="hh:mm:ss"/>
    <numFmt numFmtId="180" formatCode="#,##0.00;\-#,##0.00;;@"/>
  </numFmts>
  <fonts count="41">
    <font>
      <sz val="11"/>
      <color rgb="FF000000"/>
      <name val="宋体"/>
      <charset val="134"/>
      <scheme val="minor"/>
    </font>
    <font>
      <sz val="9.75"/>
      <color rgb="FF000000"/>
      <name val="SimSun"/>
      <charset val="134"/>
    </font>
    <font>
      <b/>
      <sz val="21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10"/>
      <color rgb="FF000000"/>
      <name val="SimSun"/>
      <charset val="134"/>
    </font>
    <font>
      <sz val="9"/>
      <color rgb="FF000000"/>
      <name val="SimSun"/>
      <charset val="134"/>
    </font>
    <font>
      <sz val="9"/>
      <color theme="1"/>
      <name val="宋体"/>
      <charset val="134"/>
    </font>
    <font>
      <b/>
      <sz val="23"/>
      <color rgb="FF000000"/>
      <name val="宋体"/>
      <charset val="134"/>
    </font>
    <font>
      <sz val="9.75"/>
      <color rgb="FF000000"/>
      <name val="宋体"/>
      <charset val="134"/>
    </font>
    <font>
      <sz val="10"/>
      <color rgb="FF000000"/>
      <name val="宋体"/>
      <charset val="134"/>
    </font>
    <font>
      <sz val="9"/>
      <name val="宋体"/>
      <charset val="134"/>
    </font>
    <font>
      <b/>
      <sz val="23.25"/>
      <name val="宋体"/>
      <charset val="134"/>
    </font>
    <font>
      <sz val="9.75"/>
      <name val="宋体"/>
      <charset val="134"/>
    </font>
    <font>
      <sz val="9.75"/>
      <name val="SimSun"/>
      <charset val="134"/>
    </font>
    <font>
      <b/>
      <sz val="23.25"/>
      <color rgb="FF000000"/>
      <name val="宋体"/>
      <charset val="134"/>
    </font>
    <font>
      <b/>
      <sz val="24"/>
      <color rgb="FF000000"/>
      <name val="宋体"/>
      <charset val="134"/>
    </font>
    <font>
      <b/>
      <sz val="22"/>
      <color rgb="FF000000"/>
      <name val="宋体"/>
      <charset val="134"/>
    </font>
    <font>
      <sz val="8.25"/>
      <color rgb="FF000000"/>
      <name val="宋体"/>
      <charset val="134"/>
    </font>
    <font>
      <sz val="11"/>
      <color theme="1"/>
      <name val="宋体"/>
      <charset val="134"/>
      <scheme val="minor"/>
    </font>
    <font>
      <sz val="9"/>
      <name val="SimSun"/>
      <charset val="134"/>
    </font>
    <font>
      <b/>
      <sz val="9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top"/>
    </xf>
    <xf numFmtId="42" fontId="19" fillId="0" borderId="0" applyFont="0" applyFill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3" fillId="3" borderId="17" applyNumberFormat="0" applyAlignment="0" applyProtection="0">
      <alignment vertical="center"/>
    </xf>
    <xf numFmtId="44" fontId="19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177" fontId="11" fillId="0" borderId="7">
      <alignment horizontal="right" vertical="center"/>
    </xf>
    <xf numFmtId="0" fontId="22" fillId="4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176" fontId="11" fillId="0" borderId="7">
      <alignment horizontal="right" vertical="center"/>
    </xf>
    <xf numFmtId="0" fontId="27" fillId="0" borderId="0" applyNumberFormat="0" applyFill="0" applyBorder="0" applyAlignment="0" applyProtection="0">
      <alignment vertical="center"/>
    </xf>
    <xf numFmtId="0" fontId="19" fillId="7" borderId="18" applyNumberFormat="0" applyFont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19" applyNumberFormat="0" applyFill="0" applyAlignment="0" applyProtection="0">
      <alignment vertical="center"/>
    </xf>
    <xf numFmtId="0" fontId="33" fillId="0" borderId="19" applyNumberFormat="0" applyFill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8" fillId="0" borderId="20" applyNumberFormat="0" applyFill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34" fillId="11" borderId="21" applyNumberFormat="0" applyAlignment="0" applyProtection="0">
      <alignment vertical="center"/>
    </xf>
    <xf numFmtId="0" fontId="35" fillId="11" borderId="17" applyNumberFormat="0" applyAlignment="0" applyProtection="0">
      <alignment vertical="center"/>
    </xf>
    <xf numFmtId="0" fontId="36" fillId="12" borderId="22" applyNumberFormat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37" fillId="0" borderId="23" applyNumberFormat="0" applyFill="0" applyAlignment="0" applyProtection="0">
      <alignment vertical="center"/>
    </xf>
    <xf numFmtId="0" fontId="38" fillId="0" borderId="24" applyNumberFormat="0" applyFill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10" fontId="11" fillId="0" borderId="7">
      <alignment horizontal="right" vertical="center"/>
    </xf>
    <xf numFmtId="0" fontId="22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180" fontId="11" fillId="0" borderId="7">
      <alignment horizontal="right" vertical="center"/>
    </xf>
    <xf numFmtId="49" fontId="11" fillId="0" borderId="7">
      <alignment horizontal="left" vertical="center" wrapText="1"/>
    </xf>
    <xf numFmtId="180" fontId="11" fillId="0" borderId="7">
      <alignment horizontal="right" vertical="center"/>
    </xf>
    <xf numFmtId="179" fontId="11" fillId="0" borderId="7">
      <alignment horizontal="right" vertical="center"/>
    </xf>
    <xf numFmtId="178" fontId="11" fillId="0" borderId="7">
      <alignment horizontal="right" vertical="center"/>
    </xf>
  </cellStyleXfs>
  <cellXfs count="183">
    <xf numFmtId="0" fontId="0" fillId="0" borderId="0" xfId="0" applyFont="1">
      <alignment vertical="top"/>
    </xf>
    <xf numFmtId="0" fontId="1" fillId="0" borderId="0" xfId="0" applyFont="1" applyBorder="1" applyAlignment="1">
      <alignment horizontal="right" vertical="center"/>
    </xf>
    <xf numFmtId="49" fontId="1" fillId="0" borderId="0" xfId="0" applyNumberFormat="1" applyFont="1" applyBorder="1" applyAlignment="1">
      <alignment horizontal="right" vertical="center"/>
    </xf>
    <xf numFmtId="0" fontId="1" fillId="0" borderId="0" xfId="0" applyFont="1" applyBorder="1" applyAlignment="1" applyProtection="1">
      <alignment horizontal="right" vertical="center"/>
      <protection locked="0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/>
    <xf numFmtId="0" fontId="5" fillId="0" borderId="0" xfId="0" applyFont="1" applyBorder="1" applyAlignment="1" applyProtection="1">
      <alignment horizontal="right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6" xfId="0" applyFont="1" applyBorder="1" applyAlignment="1" applyProtection="1">
      <alignment horizontal="center" vertical="center" wrapText="1"/>
      <protection locked="0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6" fillId="0" borderId="7" xfId="0" applyFont="1" applyBorder="1" applyAlignment="1" applyProtection="1">
      <alignment horizontal="left" vertical="center" wrapText="1"/>
      <protection locked="0"/>
    </xf>
    <xf numFmtId="0" fontId="6" fillId="0" borderId="7" xfId="0" applyFont="1" applyBorder="1" applyAlignment="1" applyProtection="1">
      <alignment horizontal="left" vertical="center"/>
      <protection locked="0"/>
    </xf>
    <xf numFmtId="49" fontId="6" fillId="0" borderId="7" xfId="53" applyNumberFormat="1" applyFont="1" applyBorder="1">
      <alignment horizontal="left" vertical="center" wrapText="1"/>
    </xf>
    <xf numFmtId="180" fontId="7" fillId="0" borderId="7" xfId="0" applyNumberFormat="1" applyFont="1" applyBorder="1" applyAlignment="1">
      <alignment horizontal="right" vertical="center"/>
    </xf>
    <xf numFmtId="49" fontId="6" fillId="0" borderId="7" xfId="0" applyNumberFormat="1" applyFont="1" applyBorder="1" applyAlignment="1">
      <alignment horizontal="center" vertical="center" wrapText="1"/>
    </xf>
    <xf numFmtId="0" fontId="6" fillId="0" borderId="2" xfId="0" applyFont="1" applyBorder="1" applyAlignment="1" applyProtection="1">
      <alignment horizontal="center" vertical="center" wrapText="1"/>
      <protection locked="0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6" fillId="0" borderId="4" xfId="0" applyFont="1" applyBorder="1" applyAlignment="1" applyProtection="1">
      <alignment horizontal="left" vertical="center" wrapText="1"/>
      <protection locked="0"/>
    </xf>
    <xf numFmtId="0" fontId="0" fillId="0" borderId="0" xfId="0" applyFont="1" applyAlignment="1">
      <alignment horizontal="left" vertical="center"/>
    </xf>
    <xf numFmtId="0" fontId="6" fillId="0" borderId="0" xfId="0" applyFont="1" applyBorder="1" applyAlignment="1">
      <alignment horizontal="right" vertical="center"/>
    </xf>
    <xf numFmtId="49" fontId="6" fillId="0" borderId="0" xfId="0" applyNumberFormat="1" applyFont="1" applyBorder="1" applyAlignment="1">
      <alignment horizontal="right" vertical="center"/>
    </xf>
    <xf numFmtId="0" fontId="8" fillId="0" borderId="0" xfId="0" applyFont="1" applyBorder="1" applyAlignment="1">
      <alignment horizontal="center" vertical="center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5" xfId="0" applyFont="1" applyBorder="1" applyAlignment="1" applyProtection="1">
      <alignment horizontal="center" vertical="center" wrapText="1"/>
      <protection locked="0"/>
    </xf>
    <xf numFmtId="0" fontId="9" fillId="0" borderId="5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 applyProtection="1">
      <alignment horizontal="center" vertical="center" wrapText="1"/>
      <protection locked="0"/>
    </xf>
    <xf numFmtId="0" fontId="9" fillId="0" borderId="6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left" vertical="center" wrapText="1"/>
    </xf>
    <xf numFmtId="0" fontId="3" fillId="0" borderId="7" xfId="0" applyFont="1" applyBorder="1" applyAlignment="1" applyProtection="1">
      <alignment horizontal="left" vertical="center" wrapText="1"/>
      <protection locked="0"/>
    </xf>
    <xf numFmtId="180" fontId="7" fillId="0" borderId="7" xfId="0" applyNumberFormat="1" applyFont="1" applyBorder="1" applyAlignment="1">
      <alignment horizontal="right" vertical="center" wrapText="1"/>
    </xf>
    <xf numFmtId="0" fontId="10" fillId="0" borderId="2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6" fillId="0" borderId="0" xfId="0" applyFont="1" applyBorder="1" applyAlignment="1" applyProtection="1">
      <alignment horizontal="right" vertical="center"/>
      <protection locked="0"/>
    </xf>
    <xf numFmtId="0" fontId="10" fillId="0" borderId="0" xfId="0" applyFont="1" applyBorder="1" applyAlignment="1" applyProtection="1">
      <alignment horizontal="right"/>
      <protection locked="0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7" xfId="0" applyFont="1" applyBorder="1" applyAlignment="1" applyProtection="1">
      <alignment horizontal="center" vertical="center"/>
      <protection locked="0"/>
    </xf>
    <xf numFmtId="49" fontId="11" fillId="0" borderId="0" xfId="53" applyNumberFormat="1" applyFont="1" applyBorder="1" applyAlignment="1">
      <alignment horizontal="right" vertical="center" wrapText="1"/>
    </xf>
    <xf numFmtId="49" fontId="12" fillId="0" borderId="0" xfId="53" applyNumberFormat="1" applyFont="1" applyBorder="1" applyAlignment="1">
      <alignment horizontal="center" vertical="center" wrapText="1"/>
    </xf>
    <xf numFmtId="49" fontId="11" fillId="0" borderId="0" xfId="53" applyNumberFormat="1" applyFont="1" applyBorder="1">
      <alignment horizontal="left" vertical="center" wrapText="1"/>
    </xf>
    <xf numFmtId="49" fontId="13" fillId="0" borderId="7" xfId="0" applyNumberFormat="1" applyFont="1" applyBorder="1" applyAlignment="1">
      <alignment horizontal="center" vertical="center" wrapText="1"/>
    </xf>
    <xf numFmtId="49" fontId="14" fillId="0" borderId="7" xfId="0" applyNumberFormat="1" applyFont="1" applyBorder="1" applyAlignment="1">
      <alignment horizontal="center" vertical="center" wrapText="1"/>
    </xf>
    <xf numFmtId="49" fontId="11" fillId="0" borderId="7" xfId="0" applyNumberFormat="1" applyFont="1" applyBorder="1" applyAlignment="1">
      <alignment horizontal="left" vertical="center" wrapText="1"/>
    </xf>
    <xf numFmtId="49" fontId="11" fillId="0" borderId="7" xfId="0" applyNumberFormat="1" applyFont="1" applyBorder="1" applyAlignment="1">
      <alignment horizontal="center" vertical="center" wrapText="1"/>
    </xf>
    <xf numFmtId="178" fontId="11" fillId="0" borderId="7" xfId="0" applyNumberFormat="1" applyFont="1" applyBorder="1" applyAlignment="1">
      <alignment horizontal="right" vertical="center" wrapText="1"/>
    </xf>
    <xf numFmtId="180" fontId="11" fillId="0" borderId="7" xfId="0" applyNumberFormat="1" applyFont="1" applyBorder="1" applyAlignment="1">
      <alignment horizontal="right" vertical="center" wrapText="1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6" fillId="0" borderId="0" xfId="0" applyFont="1" applyBorder="1" applyAlignment="1" applyProtection="1">
      <alignment horizontal="center" vertical="center"/>
      <protection locked="0"/>
    </xf>
    <xf numFmtId="0" fontId="9" fillId="0" borderId="7" xfId="0" applyFont="1" applyBorder="1" applyAlignment="1">
      <alignment horizontal="center" vertical="center" wrapText="1"/>
    </xf>
    <xf numFmtId="49" fontId="7" fillId="0" borderId="7" xfId="53" applyNumberFormat="1" applyFont="1" applyBorder="1">
      <alignment horizontal="left" vertical="center" wrapText="1"/>
    </xf>
    <xf numFmtId="0" fontId="3" fillId="0" borderId="7" xfId="0" applyFont="1" applyBorder="1" applyAlignment="1">
      <alignment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7" xfId="0" applyFont="1" applyBorder="1" applyAlignment="1" applyProtection="1">
      <alignment horizontal="center" vertical="center"/>
      <protection locked="0"/>
    </xf>
    <xf numFmtId="0" fontId="17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wrapText="1"/>
    </xf>
    <xf numFmtId="0" fontId="10" fillId="0" borderId="0" xfId="0" applyFont="1" applyBorder="1" applyAlignment="1">
      <alignment horizontal="right" wrapText="1"/>
    </xf>
    <xf numFmtId="0" fontId="10" fillId="0" borderId="0" xfId="0" applyFont="1" applyBorder="1" applyAlignment="1">
      <alignment wrapText="1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3" fillId="0" borderId="0" xfId="0" applyFont="1" applyBorder="1" applyAlignment="1" applyProtection="1">
      <alignment horizontal="right" vertical="center"/>
      <protection locked="0"/>
    </xf>
    <xf numFmtId="0" fontId="3" fillId="0" borderId="0" xfId="0" applyFont="1" applyBorder="1" applyAlignment="1">
      <alignment horizontal="right" vertical="center" wrapText="1"/>
    </xf>
    <xf numFmtId="0" fontId="18" fillId="0" borderId="0" xfId="0" applyFont="1" applyBorder="1" applyAlignment="1" applyProtection="1">
      <alignment horizontal="right" vertical="center" wrapText="1"/>
      <protection locked="0"/>
    </xf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 applyProtection="1">
      <alignment vertical="top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18" fillId="0" borderId="0" xfId="0" applyFont="1" applyBorder="1" applyAlignment="1" applyProtection="1">
      <alignment horizontal="right" vertical="center"/>
      <protection locked="0"/>
    </xf>
    <xf numFmtId="0" fontId="18" fillId="0" borderId="0" xfId="0" applyFont="1" applyBorder="1" applyAlignment="1">
      <alignment horizontal="right" vertical="center" wrapText="1"/>
    </xf>
    <xf numFmtId="0" fontId="8" fillId="0" borderId="0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right"/>
      <protection locked="0"/>
    </xf>
    <xf numFmtId="0" fontId="3" fillId="0" borderId="0" xfId="0" applyFont="1" applyBorder="1" applyAlignment="1" applyProtection="1">
      <alignment horizontal="right" wrapText="1"/>
      <protection locked="0"/>
    </xf>
    <xf numFmtId="0" fontId="3" fillId="0" borderId="0" xfId="0" applyFont="1" applyBorder="1" applyAlignment="1">
      <alignment horizontal="right" wrapText="1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5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>
      <alignment horizontal="left" vertical="center"/>
    </xf>
    <xf numFmtId="0" fontId="9" fillId="0" borderId="1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/>
    </xf>
    <xf numFmtId="0" fontId="9" fillId="0" borderId="13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>
      <alignment horizontal="right" vertical="center"/>
    </xf>
    <xf numFmtId="180" fontId="3" fillId="0" borderId="7" xfId="0" applyNumberFormat="1" applyFont="1" applyBorder="1" applyAlignment="1">
      <alignment horizontal="right" vertical="center"/>
    </xf>
    <xf numFmtId="0" fontId="3" fillId="0" borderId="13" xfId="0" applyFont="1" applyBorder="1" applyAlignment="1">
      <alignment horizontal="center" vertical="center" wrapText="1"/>
    </xf>
    <xf numFmtId="178" fontId="7" fillId="0" borderId="7" xfId="56" applyNumberFormat="1" applyFont="1" applyBorder="1" applyAlignment="1">
      <alignment horizontal="center" vertical="center" wrapText="1"/>
    </xf>
    <xf numFmtId="0" fontId="9" fillId="0" borderId="3" xfId="0" applyFont="1" applyBorder="1" applyAlignment="1" applyProtection="1">
      <alignment horizontal="center" vertical="center" wrapText="1"/>
      <protection locked="0"/>
    </xf>
    <xf numFmtId="0" fontId="9" fillId="0" borderId="3" xfId="0" applyFont="1" applyBorder="1" applyAlignment="1" applyProtection="1">
      <alignment horizontal="center" vertical="center"/>
      <protection locked="0"/>
    </xf>
    <xf numFmtId="0" fontId="9" fillId="0" borderId="12" xfId="0" applyFont="1" applyBorder="1" applyAlignment="1" applyProtection="1">
      <alignment horizontal="center" vertical="center" wrapText="1"/>
      <protection locked="0"/>
    </xf>
    <xf numFmtId="0" fontId="9" fillId="0" borderId="15" xfId="0" applyFont="1" applyBorder="1" applyAlignment="1">
      <alignment horizontal="center" vertical="center" wrapText="1"/>
    </xf>
    <xf numFmtId="0" fontId="9" fillId="0" borderId="15" xfId="0" applyFont="1" applyBorder="1" applyAlignment="1" applyProtection="1">
      <alignment horizontal="center" vertical="center"/>
      <protection locked="0"/>
    </xf>
    <xf numFmtId="0" fontId="9" fillId="0" borderId="15" xfId="0" applyFont="1" applyBorder="1" applyAlignment="1" applyProtection="1">
      <alignment horizontal="center" vertical="center" wrapText="1"/>
      <protection locked="0"/>
    </xf>
    <xf numFmtId="0" fontId="9" fillId="0" borderId="13" xfId="0" applyFont="1" applyBorder="1" applyAlignment="1" applyProtection="1">
      <alignment horizontal="center" vertical="center" wrapText="1"/>
      <protection locked="0"/>
    </xf>
    <xf numFmtId="0" fontId="9" fillId="0" borderId="7" xfId="0" applyFont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>
      <alignment horizontal="right"/>
    </xf>
    <xf numFmtId="0" fontId="9" fillId="0" borderId="4" xfId="0" applyFont="1" applyBorder="1" applyAlignment="1">
      <alignment horizontal="center" vertical="center" wrapText="1"/>
    </xf>
    <xf numFmtId="0" fontId="19" fillId="0" borderId="0" xfId="0" applyFont="1" applyBorder="1" applyAlignment="1"/>
    <xf numFmtId="0" fontId="10" fillId="0" borderId="0" xfId="0" applyFont="1" applyBorder="1" applyAlignment="1">
      <alignment horizontal="right" vertical="center"/>
    </xf>
    <xf numFmtId="0" fontId="3" fillId="0" borderId="0" xfId="0" applyFont="1" applyBorder="1" applyAlignment="1" applyProtection="1">
      <alignment horizontal="left" vertical="center" wrapText="1"/>
      <protection locked="0"/>
    </xf>
    <xf numFmtId="0" fontId="4" fillId="0" borderId="0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right"/>
    </xf>
    <xf numFmtId="180" fontId="7" fillId="0" borderId="7" xfId="54" applyNumberFormat="1" applyFont="1" applyBorder="1">
      <alignment horizontal="right" vertical="center"/>
    </xf>
    <xf numFmtId="0" fontId="10" fillId="0" borderId="7" xfId="0" applyFont="1" applyBorder="1" applyAlignment="1" applyProtection="1">
      <alignment horizontal="center" vertical="center" wrapText="1"/>
      <protection locked="0"/>
    </xf>
    <xf numFmtId="0" fontId="10" fillId="0" borderId="7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/>
    </xf>
    <xf numFmtId="49" fontId="10" fillId="0" borderId="0" xfId="0" applyNumberFormat="1" applyFont="1" applyBorder="1" applyAlignment="1"/>
    <xf numFmtId="0" fontId="7" fillId="0" borderId="0" xfId="0" applyFont="1" applyBorder="1" applyAlignment="1">
      <alignment horizontal="left" vertical="center"/>
    </xf>
    <xf numFmtId="0" fontId="10" fillId="0" borderId="7" xfId="0" applyFont="1" applyBorder="1" applyAlignment="1">
      <alignment horizontal="center" vertical="center"/>
    </xf>
    <xf numFmtId="49" fontId="7" fillId="0" borderId="7" xfId="0" applyNumberFormat="1" applyFont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 wrapText="1"/>
    </xf>
    <xf numFmtId="0" fontId="10" fillId="0" borderId="0" xfId="0" applyFont="1" applyBorder="1">
      <alignment vertical="top"/>
    </xf>
    <xf numFmtId="49" fontId="11" fillId="0" borderId="16" xfId="53" applyNumberFormat="1" applyFont="1" applyBorder="1">
      <alignment horizontal="left" vertical="center" wrapText="1"/>
    </xf>
    <xf numFmtId="49" fontId="13" fillId="0" borderId="6" xfId="53" applyNumberFormat="1" applyFont="1" applyBorder="1" applyAlignment="1">
      <alignment horizontal="center" vertical="center" wrapText="1"/>
    </xf>
    <xf numFmtId="49" fontId="13" fillId="0" borderId="7" xfId="53" applyNumberFormat="1" applyFont="1" applyBorder="1" applyAlignment="1">
      <alignment horizontal="center" vertical="center" wrapText="1"/>
    </xf>
    <xf numFmtId="49" fontId="13" fillId="0" borderId="1" xfId="53" applyNumberFormat="1" applyFont="1" applyBorder="1" applyAlignment="1">
      <alignment horizontal="center" vertical="center" wrapText="1"/>
    </xf>
    <xf numFmtId="49" fontId="11" fillId="0" borderId="8" xfId="53" applyNumberFormat="1" applyFont="1" applyBorder="1" applyAlignment="1">
      <alignment horizontal="center" vertical="center" wrapText="1"/>
    </xf>
    <xf numFmtId="49" fontId="11" fillId="0" borderId="4" xfId="53" applyNumberFormat="1" applyFont="1" applyBorder="1" applyAlignment="1">
      <alignment horizontal="center" vertical="center" wrapText="1"/>
    </xf>
    <xf numFmtId="49" fontId="11" fillId="0" borderId="7" xfId="53" applyNumberFormat="1" applyFont="1" applyBorder="1" applyAlignment="1">
      <alignment horizontal="center" vertical="center" wrapText="1"/>
    </xf>
    <xf numFmtId="49" fontId="11" fillId="0" borderId="6" xfId="53" applyNumberFormat="1" applyFont="1" applyBorder="1">
      <alignment horizontal="left" vertical="center" wrapText="1"/>
    </xf>
    <xf numFmtId="49" fontId="11" fillId="0" borderId="7" xfId="53" applyNumberFormat="1" applyFont="1" applyBorder="1">
      <alignment horizontal="left" vertical="center" wrapText="1"/>
    </xf>
    <xf numFmtId="180" fontId="11" fillId="0" borderId="7" xfId="53" applyNumberFormat="1" applyFont="1" applyBorder="1" applyAlignment="1">
      <alignment horizontal="right" vertical="center" wrapText="1"/>
    </xf>
    <xf numFmtId="49" fontId="11" fillId="0" borderId="4" xfId="53" applyNumberFormat="1" applyFont="1" applyBorder="1">
      <alignment horizontal="left" vertical="center" wrapText="1"/>
    </xf>
    <xf numFmtId="49" fontId="11" fillId="0" borderId="16" xfId="53" applyNumberFormat="1" applyFont="1" applyBorder="1" applyAlignment="1">
      <alignment horizontal="right" vertical="center" wrapText="1"/>
    </xf>
    <xf numFmtId="178" fontId="11" fillId="0" borderId="7" xfId="56" applyNumberFormat="1" applyFont="1" applyBorder="1" applyAlignment="1">
      <alignment horizontal="center" vertical="center" wrapText="1"/>
    </xf>
    <xf numFmtId="49" fontId="20" fillId="0" borderId="0" xfId="53" applyNumberFormat="1" applyFont="1" applyBorder="1" applyAlignment="1">
      <alignment horizontal="right" vertical="center" wrapText="1"/>
    </xf>
    <xf numFmtId="49" fontId="11" fillId="0" borderId="7" xfId="53" applyNumberFormat="1" applyFont="1" applyBorder="1" applyAlignment="1">
      <alignment horizontal="left" vertical="center" wrapText="1" indent="2"/>
    </xf>
    <xf numFmtId="49" fontId="11" fillId="0" borderId="7" xfId="53" applyNumberFormat="1" applyFont="1" applyBorder="1" applyAlignment="1">
      <alignment horizontal="left" vertical="center" wrapText="1" indent="4"/>
    </xf>
    <xf numFmtId="49" fontId="21" fillId="0" borderId="0" xfId="0" applyNumberFormat="1" applyFont="1" applyBorder="1" applyAlignment="1">
      <alignment horizontal="right" vertical="center" wrapText="1"/>
    </xf>
    <xf numFmtId="49" fontId="12" fillId="0" borderId="0" xfId="0" applyNumberFormat="1" applyFont="1" applyBorder="1" applyAlignment="1">
      <alignment horizontal="center" vertical="center" wrapText="1"/>
    </xf>
    <xf numFmtId="49" fontId="13" fillId="0" borderId="6" xfId="0" applyNumberFormat="1" applyFont="1" applyBorder="1" applyAlignment="1">
      <alignment horizontal="center" vertical="center" wrapText="1"/>
    </xf>
    <xf numFmtId="49" fontId="21" fillId="0" borderId="7" xfId="53" applyNumberFormat="1" applyFont="1" applyBorder="1">
      <alignment horizontal="left" vertical="center" wrapText="1"/>
    </xf>
    <xf numFmtId="180" fontId="11" fillId="0" borderId="7" xfId="0" applyNumberFormat="1" applyFont="1" applyBorder="1" applyAlignment="1">
      <alignment horizontal="right" vertical="center"/>
    </xf>
    <xf numFmtId="180" fontId="21" fillId="0" borderId="7" xfId="0" applyNumberFormat="1" applyFont="1" applyBorder="1" applyAlignment="1">
      <alignment horizontal="left" vertical="center"/>
    </xf>
    <xf numFmtId="180" fontId="11" fillId="0" borderId="7" xfId="54" applyNumberFormat="1" applyFont="1" applyBorder="1">
      <alignment horizontal="right" vertical="center"/>
    </xf>
    <xf numFmtId="180" fontId="11" fillId="0" borderId="7" xfId="0" applyNumberFormat="1" applyFont="1" applyBorder="1" applyAlignment="1">
      <alignment horizontal="left" vertical="center"/>
    </xf>
    <xf numFmtId="49" fontId="21" fillId="0" borderId="7" xfId="0" applyNumberFormat="1" applyFont="1" applyBorder="1" applyAlignment="1">
      <alignment horizontal="center" vertical="center" wrapText="1"/>
    </xf>
    <xf numFmtId="0" fontId="0" fillId="0" borderId="0" xfId="0" applyFont="1" applyBorder="1">
      <alignment vertical="top"/>
    </xf>
    <xf numFmtId="49" fontId="13" fillId="0" borderId="8" xfId="53" applyNumberFormat="1" applyFont="1" applyBorder="1" applyAlignment="1">
      <alignment horizontal="center" vertical="center" wrapText="1"/>
    </xf>
    <xf numFmtId="178" fontId="11" fillId="0" borderId="6" xfId="56" applyNumberFormat="1" applyFont="1" applyBorder="1" applyAlignment="1">
      <alignment horizontal="center" vertical="center" wrapText="1"/>
    </xf>
    <xf numFmtId="49" fontId="11" fillId="0" borderId="8" xfId="53" applyNumberFormat="1" applyFont="1" applyBorder="1">
      <alignment horizontal="left" vertical="center" wrapText="1"/>
    </xf>
    <xf numFmtId="180" fontId="11" fillId="0" borderId="8" xfId="54" applyNumberFormat="1" applyFont="1" applyBorder="1">
      <alignment horizontal="right" vertical="center"/>
    </xf>
    <xf numFmtId="180" fontId="11" fillId="0" borderId="8" xfId="0" applyNumberFormat="1" applyFont="1" applyBorder="1" applyAlignment="1">
      <alignment horizontal="left" vertical="center"/>
    </xf>
    <xf numFmtId="180" fontId="11" fillId="0" borderId="6" xfId="54" applyNumberFormat="1" applyFont="1" applyBorder="1">
      <alignment horizontal="right" vertical="center"/>
    </xf>
    <xf numFmtId="180" fontId="11" fillId="0" borderId="6" xfId="0" applyNumberFormat="1" applyFont="1" applyBorder="1" applyAlignment="1">
      <alignment horizontal="left" vertical="center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DateTimeStyle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DateStyle" xfId="13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PercentStyle" xfId="35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NumberStyle" xfId="52"/>
    <cellStyle name="TextStyle" xfId="53"/>
    <cellStyle name="MoneyStyle" xfId="54"/>
    <cellStyle name="Time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20"/>
  <sheetViews>
    <sheetView showZeros="0" tabSelected="1" workbookViewId="0">
      <selection activeCell="G12" sqref="G12"/>
    </sheetView>
  </sheetViews>
  <sheetFormatPr defaultColWidth="8.85" defaultRowHeight="15" customHeight="1" outlineLevelCol="3"/>
  <cols>
    <col min="1" max="2" width="28.575" customWidth="1"/>
    <col min="3" max="3" width="35.7" customWidth="1"/>
    <col min="4" max="4" width="28.575" customWidth="1"/>
  </cols>
  <sheetData>
    <row r="1" ht="18.75" customHeight="1" spans="1:4">
      <c r="A1" s="55" t="s">
        <v>0</v>
      </c>
      <c r="B1" s="166"/>
      <c r="C1" s="166"/>
      <c r="D1" s="166"/>
    </row>
    <row r="2" ht="28.5" customHeight="1" spans="1:4">
      <c r="A2" s="167" t="s">
        <v>1</v>
      </c>
      <c r="B2" s="167"/>
      <c r="C2" s="167"/>
      <c r="D2" s="167"/>
    </row>
    <row r="3" ht="18.75" customHeight="1" spans="1:4">
      <c r="A3" s="57" t="str">
        <f>"单位名称："&amp;"玉溪市人力资源社会保障信息中心"</f>
        <v>单位名称：玉溪市人力资源社会保障信息中心</v>
      </c>
      <c r="B3" s="57"/>
      <c r="C3" s="57"/>
      <c r="D3" s="55" t="s">
        <v>2</v>
      </c>
    </row>
    <row r="4" ht="18.75" customHeight="1" spans="1:4">
      <c r="A4" s="176" t="s">
        <v>3</v>
      </c>
      <c r="B4" s="176"/>
      <c r="C4" s="176" t="s">
        <v>4</v>
      </c>
      <c r="D4" s="176"/>
    </row>
    <row r="5" ht="18.75" customHeight="1" spans="1:4">
      <c r="A5" s="176" t="s">
        <v>5</v>
      </c>
      <c r="B5" s="176" t="s">
        <v>6</v>
      </c>
      <c r="C5" s="176" t="s">
        <v>7</v>
      </c>
      <c r="D5" s="176" t="s">
        <v>6</v>
      </c>
    </row>
    <row r="6" ht="18.75" customHeight="1" spans="1:4">
      <c r="A6" s="178" t="s">
        <v>8</v>
      </c>
      <c r="B6" s="179">
        <v>5022384.91</v>
      </c>
      <c r="C6" s="180" t="str">
        <f>"一"&amp;"、"&amp;"社会保障和就业支出"</f>
        <v>一、社会保障和就业支出</v>
      </c>
      <c r="D6" s="179">
        <v>4262523.08</v>
      </c>
    </row>
    <row r="7" ht="18.75" customHeight="1" spans="1:4">
      <c r="A7" s="157" t="s">
        <v>9</v>
      </c>
      <c r="B7" s="181"/>
      <c r="C7" s="182" t="str">
        <f>"二"&amp;"、"&amp;"卫生健康支出"</f>
        <v>二、卫生健康支出</v>
      </c>
      <c r="D7" s="181">
        <v>355869.83</v>
      </c>
    </row>
    <row r="8" ht="18.75" customHeight="1" spans="1:4">
      <c r="A8" s="158" t="s">
        <v>10</v>
      </c>
      <c r="B8" s="172"/>
      <c r="C8" s="173" t="str">
        <f>"三"&amp;"、"&amp;"住房保障支出"</f>
        <v>三、住房保障支出</v>
      </c>
      <c r="D8" s="172">
        <v>403992</v>
      </c>
    </row>
    <row r="9" ht="18.75" customHeight="1" spans="1:4">
      <c r="A9" s="158" t="s">
        <v>11</v>
      </c>
      <c r="B9" s="172"/>
      <c r="C9" s="158"/>
      <c r="D9" s="158"/>
    </row>
    <row r="10" ht="18.75" customHeight="1" spans="1:4">
      <c r="A10" s="158" t="s">
        <v>12</v>
      </c>
      <c r="B10" s="172"/>
      <c r="C10" s="158"/>
      <c r="D10" s="158"/>
    </row>
    <row r="11" ht="18.75" customHeight="1" spans="1:4">
      <c r="A11" s="158" t="s">
        <v>13</v>
      </c>
      <c r="B11" s="172"/>
      <c r="C11" s="158"/>
      <c r="D11" s="158"/>
    </row>
    <row r="12" ht="18.75" customHeight="1" spans="1:4">
      <c r="A12" s="158" t="s">
        <v>14</v>
      </c>
      <c r="B12" s="172"/>
      <c r="C12" s="158"/>
      <c r="D12" s="158"/>
    </row>
    <row r="13" ht="18.75" customHeight="1" spans="1:4">
      <c r="A13" s="158" t="s">
        <v>15</v>
      </c>
      <c r="B13" s="172"/>
      <c r="C13" s="158"/>
      <c r="D13" s="158"/>
    </row>
    <row r="14" ht="18.75" customHeight="1" spans="1:4">
      <c r="A14" s="158" t="s">
        <v>16</v>
      </c>
      <c r="B14" s="172"/>
      <c r="C14" s="158"/>
      <c r="D14" s="158"/>
    </row>
    <row r="15" ht="18.75" customHeight="1" spans="1:4">
      <c r="A15" s="158" t="s">
        <v>17</v>
      </c>
      <c r="B15" s="172"/>
      <c r="C15" s="158"/>
      <c r="D15" s="158"/>
    </row>
    <row r="16" ht="18.75" customHeight="1" spans="1:4">
      <c r="A16" s="174" t="s">
        <v>18</v>
      </c>
      <c r="B16" s="172">
        <v>5022384.91</v>
      </c>
      <c r="C16" s="174" t="s">
        <v>19</v>
      </c>
      <c r="D16" s="172">
        <v>5022384.91</v>
      </c>
    </row>
    <row r="17" ht="18.75" customHeight="1" spans="1:4">
      <c r="A17" s="169" t="s">
        <v>20</v>
      </c>
      <c r="B17" s="158"/>
      <c r="C17" s="169" t="s">
        <v>21</v>
      </c>
      <c r="D17" s="158"/>
    </row>
    <row r="18" ht="18.75" customHeight="1" spans="1:4">
      <c r="A18" s="60" t="s">
        <v>22</v>
      </c>
      <c r="B18" s="172"/>
      <c r="C18" s="60" t="s">
        <v>22</v>
      </c>
      <c r="D18" s="172"/>
    </row>
    <row r="19" ht="18.75" customHeight="1" spans="1:4">
      <c r="A19" s="60" t="s">
        <v>23</v>
      </c>
      <c r="B19" s="172"/>
      <c r="C19" s="60" t="s">
        <v>23</v>
      </c>
      <c r="D19" s="172"/>
    </row>
    <row r="20" ht="18.75" customHeight="1" spans="1:4">
      <c r="A20" s="174" t="s">
        <v>24</v>
      </c>
      <c r="B20" s="172">
        <v>5022384.91</v>
      </c>
      <c r="C20" s="174" t="s">
        <v>25</v>
      </c>
      <c r="D20" s="172">
        <v>5022384.91</v>
      </c>
    </row>
  </sheetData>
  <mergeCells count="5">
    <mergeCell ref="A1:D1"/>
    <mergeCell ref="A2:D2"/>
    <mergeCell ref="A3:C3"/>
    <mergeCell ref="A4:B4"/>
    <mergeCell ref="C4:D4"/>
  </mergeCells>
  <pageMargins left="0.75" right="0.75" top="1" bottom="1" header="0.5" footer="0.5"/>
  <pageSetup paperSize="1" pageOrder="overThenDown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9"/>
  <sheetViews>
    <sheetView showZeros="0" workbookViewId="0">
      <selection activeCell="A9" sqref="A9"/>
    </sheetView>
  </sheetViews>
  <sheetFormatPr defaultColWidth="9.14166666666667" defaultRowHeight="14.25" customHeight="1" outlineLevelCol="5"/>
  <cols>
    <col min="1" max="1" width="25.125" customWidth="1"/>
    <col min="2" max="2" width="24.25" customWidth="1"/>
    <col min="3" max="3" width="20.875" customWidth="1"/>
    <col min="4" max="4" width="22.375" customWidth="1"/>
    <col min="5" max="5" width="27.25" customWidth="1"/>
    <col min="6" max="6" width="29.125" customWidth="1"/>
  </cols>
  <sheetData>
    <row r="1" ht="23" customHeight="1" spans="2:6">
      <c r="B1" s="135"/>
      <c r="F1" s="136" t="s">
        <v>236</v>
      </c>
    </row>
    <row r="2" ht="28.5" customHeight="1" spans="1:6">
      <c r="A2" s="32" t="s">
        <v>237</v>
      </c>
      <c r="B2" s="32"/>
      <c r="C2" s="32"/>
      <c r="D2" s="32"/>
      <c r="E2" s="32"/>
      <c r="F2" s="32"/>
    </row>
    <row r="3" ht="20" customHeight="1" spans="1:6">
      <c r="A3" s="137" t="str">
        <f>"单位名称："&amp;"玉溪市人力资源社会保障信息中心"</f>
        <v>单位名称：玉溪市人力资源社会保障信息中心</v>
      </c>
      <c r="B3" s="138"/>
      <c r="C3" s="138"/>
      <c r="D3" s="74"/>
      <c r="E3" s="74"/>
      <c r="F3" s="139" t="s">
        <v>238</v>
      </c>
    </row>
    <row r="4" ht="18.75" customHeight="1" spans="1:6">
      <c r="A4" s="34" t="s">
        <v>122</v>
      </c>
      <c r="B4" s="34" t="s">
        <v>67</v>
      </c>
      <c r="C4" s="34" t="s">
        <v>68</v>
      </c>
      <c r="D4" s="35" t="s">
        <v>239</v>
      </c>
      <c r="E4" s="42"/>
      <c r="F4" s="42"/>
    </row>
    <row r="5" ht="30" customHeight="1" spans="1:6">
      <c r="A5" s="41"/>
      <c r="B5" s="41"/>
      <c r="C5" s="41"/>
      <c r="D5" s="35" t="s">
        <v>30</v>
      </c>
      <c r="E5" s="42" t="s">
        <v>71</v>
      </c>
      <c r="F5" s="42" t="s">
        <v>72</v>
      </c>
    </row>
    <row r="6" ht="16.5" customHeight="1" spans="1:6">
      <c r="A6" s="42">
        <v>1</v>
      </c>
      <c r="B6" s="42">
        <v>2</v>
      </c>
      <c r="C6" s="42">
        <v>3</v>
      </c>
      <c r="D6" s="42">
        <v>4</v>
      </c>
      <c r="E6" s="42">
        <v>5</v>
      </c>
      <c r="F6" s="42">
        <v>6</v>
      </c>
    </row>
    <row r="7" ht="20.25" customHeight="1" spans="1:6">
      <c r="A7" s="43"/>
      <c r="B7" s="43"/>
      <c r="C7" s="43"/>
      <c r="D7" s="24"/>
      <c r="E7" s="140"/>
      <c r="F7" s="140"/>
    </row>
    <row r="8" ht="17.25" customHeight="1" spans="1:6">
      <c r="A8" s="141" t="s">
        <v>222</v>
      </c>
      <c r="B8" s="142"/>
      <c r="C8" s="142" t="s">
        <v>222</v>
      </c>
      <c r="D8" s="140"/>
      <c r="E8" s="140"/>
      <c r="F8" s="140"/>
    </row>
    <row r="9" customHeight="1" spans="1:1">
      <c r="A9" t="s">
        <v>223</v>
      </c>
    </row>
  </sheetData>
  <mergeCells count="7">
    <mergeCell ref="A2:F2"/>
    <mergeCell ref="A3:E3"/>
    <mergeCell ref="D4:F4"/>
    <mergeCell ref="A8:C8"/>
    <mergeCell ref="A4:A5"/>
    <mergeCell ref="B4:B5"/>
    <mergeCell ref="C4:C5"/>
  </mergeCells>
  <pageMargins left="0.75" right="0.75" top="1" bottom="1" header="0.5" footer="0.5"/>
  <pageSetup paperSize="9" scale="8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Q11"/>
  <sheetViews>
    <sheetView showZeros="0" workbookViewId="0">
      <selection activeCell="C13" sqref="C13"/>
    </sheetView>
  </sheetViews>
  <sheetFormatPr defaultColWidth="9.14166666666667" defaultRowHeight="14.25" customHeight="1"/>
  <cols>
    <col min="1" max="1" width="29.575" customWidth="1"/>
    <col min="2" max="2" width="18.125" customWidth="1"/>
    <col min="3" max="3" width="18.5" customWidth="1"/>
    <col min="4" max="4" width="7.71666666666667" customWidth="1"/>
    <col min="5" max="5" width="10.275" customWidth="1"/>
    <col min="6" max="6" width="14.8416666666667" customWidth="1"/>
    <col min="7" max="7" width="14.1333333333333" customWidth="1"/>
    <col min="8" max="11" width="14.7416666666667" customWidth="1"/>
    <col min="12" max="16" width="12.575" customWidth="1"/>
    <col min="17" max="17" width="10.425" customWidth="1"/>
  </cols>
  <sheetData>
    <row r="1" ht="13.5" customHeight="1" spans="1:17">
      <c r="A1" s="30" t="s">
        <v>240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49"/>
      <c r="P1" s="49"/>
      <c r="Q1" s="30"/>
    </row>
    <row r="2" ht="27.75" customHeight="1" spans="1:17">
      <c r="A2" s="72" t="s">
        <v>241</v>
      </c>
      <c r="B2" s="32"/>
      <c r="C2" s="32"/>
      <c r="D2" s="32"/>
      <c r="E2" s="32"/>
      <c r="F2" s="32"/>
      <c r="G2" s="32"/>
      <c r="H2" s="32"/>
      <c r="I2" s="32"/>
      <c r="J2" s="32"/>
      <c r="K2" s="104"/>
      <c r="L2" s="32"/>
      <c r="M2" s="32"/>
      <c r="N2" s="32"/>
      <c r="O2" s="104"/>
      <c r="P2" s="104"/>
      <c r="Q2" s="32"/>
    </row>
    <row r="3" ht="18.75" customHeight="1" spans="1:17">
      <c r="A3" s="114" t="str">
        <f>"单位名称："&amp;"玉溪市人力资源社会保障信息中心"</f>
        <v>单位名称：玉溪市人力资源社会保障信息中心</v>
      </c>
      <c r="B3" s="7"/>
      <c r="C3" s="7"/>
      <c r="D3" s="7"/>
      <c r="E3" s="7"/>
      <c r="F3" s="7"/>
      <c r="G3" s="7"/>
      <c r="H3" s="7"/>
      <c r="I3" s="7"/>
      <c r="J3" s="7"/>
      <c r="O3" s="105"/>
      <c r="P3" s="105"/>
      <c r="Q3" s="133" t="s">
        <v>2</v>
      </c>
    </row>
    <row r="4" ht="15.75" customHeight="1" spans="1:17">
      <c r="A4" s="34" t="s">
        <v>242</v>
      </c>
      <c r="B4" s="115" t="s">
        <v>243</v>
      </c>
      <c r="C4" s="115" t="s">
        <v>244</v>
      </c>
      <c r="D4" s="115" t="s">
        <v>245</v>
      </c>
      <c r="E4" s="115" t="s">
        <v>246</v>
      </c>
      <c r="F4" s="115" t="s">
        <v>247</v>
      </c>
      <c r="G4" s="116" t="s">
        <v>129</v>
      </c>
      <c r="H4" s="116"/>
      <c r="I4" s="116"/>
      <c r="J4" s="116"/>
      <c r="K4" s="125"/>
      <c r="L4" s="116"/>
      <c r="M4" s="116"/>
      <c r="N4" s="116"/>
      <c r="O4" s="126"/>
      <c r="P4" s="125"/>
      <c r="Q4" s="134"/>
    </row>
    <row r="5" ht="17.25" customHeight="1" spans="1:17">
      <c r="A5" s="37"/>
      <c r="B5" s="117"/>
      <c r="C5" s="117"/>
      <c r="D5" s="117"/>
      <c r="E5" s="117"/>
      <c r="F5" s="117"/>
      <c r="G5" s="117" t="s">
        <v>30</v>
      </c>
      <c r="H5" s="117" t="s">
        <v>33</v>
      </c>
      <c r="I5" s="117" t="s">
        <v>248</v>
      </c>
      <c r="J5" s="117" t="s">
        <v>249</v>
      </c>
      <c r="K5" s="127" t="s">
        <v>250</v>
      </c>
      <c r="L5" s="128" t="s">
        <v>251</v>
      </c>
      <c r="M5" s="128"/>
      <c r="N5" s="128"/>
      <c r="O5" s="129"/>
      <c r="P5" s="130"/>
      <c r="Q5" s="118"/>
    </row>
    <row r="6" ht="54" customHeight="1" spans="1:17">
      <c r="A6" s="40"/>
      <c r="B6" s="118"/>
      <c r="C6" s="118"/>
      <c r="D6" s="118"/>
      <c r="E6" s="118"/>
      <c r="F6" s="118"/>
      <c r="G6" s="118"/>
      <c r="H6" s="118" t="s">
        <v>32</v>
      </c>
      <c r="I6" s="118"/>
      <c r="J6" s="118"/>
      <c r="K6" s="131"/>
      <c r="L6" s="118" t="s">
        <v>32</v>
      </c>
      <c r="M6" s="118" t="s">
        <v>39</v>
      </c>
      <c r="N6" s="118" t="s">
        <v>136</v>
      </c>
      <c r="O6" s="132" t="s">
        <v>41</v>
      </c>
      <c r="P6" s="131" t="s">
        <v>42</v>
      </c>
      <c r="Q6" s="118" t="s">
        <v>43</v>
      </c>
    </row>
    <row r="7" ht="15" customHeight="1" spans="1:17">
      <c r="A7" s="41">
        <v>1</v>
      </c>
      <c r="B7" s="119">
        <v>2</v>
      </c>
      <c r="C7" s="119">
        <v>3</v>
      </c>
      <c r="D7" s="119">
        <v>4</v>
      </c>
      <c r="E7" s="119">
        <v>5</v>
      </c>
      <c r="F7" s="119">
        <v>6</v>
      </c>
      <c r="G7" s="120">
        <v>7</v>
      </c>
      <c r="H7" s="120">
        <v>8</v>
      </c>
      <c r="I7" s="120">
        <v>9</v>
      </c>
      <c r="J7" s="120">
        <v>10</v>
      </c>
      <c r="K7" s="120">
        <v>11</v>
      </c>
      <c r="L7" s="120">
        <v>12</v>
      </c>
      <c r="M7" s="120">
        <v>13</v>
      </c>
      <c r="N7" s="120">
        <v>14</v>
      </c>
      <c r="O7" s="120">
        <v>15</v>
      </c>
      <c r="P7" s="120">
        <v>16</v>
      </c>
      <c r="Q7" s="120">
        <v>17</v>
      </c>
    </row>
    <row r="8" ht="21" customHeight="1" spans="1:17">
      <c r="A8" s="97" t="s">
        <v>64</v>
      </c>
      <c r="B8" s="98"/>
      <c r="C8" s="98"/>
      <c r="D8" s="98"/>
      <c r="E8" s="121"/>
      <c r="F8" s="122">
        <v>2400</v>
      </c>
      <c r="G8" s="45">
        <v>2400</v>
      </c>
      <c r="H8" s="45">
        <v>2400</v>
      </c>
      <c r="I8" s="45"/>
      <c r="J8" s="45"/>
      <c r="K8" s="45"/>
      <c r="L8" s="45"/>
      <c r="M8" s="45"/>
      <c r="N8" s="45"/>
      <c r="O8" s="45"/>
      <c r="P8" s="45"/>
      <c r="Q8" s="45"/>
    </row>
    <row r="9" ht="21" customHeight="1" spans="1:17">
      <c r="A9" s="97" t="str">
        <f>"      "&amp;"一般公用经费"</f>
        <v>      一般公用经费</v>
      </c>
      <c r="B9" s="98" t="s">
        <v>252</v>
      </c>
      <c r="C9" s="98" t="str">
        <f>"A05040101"&amp;"  "&amp;"复印纸"</f>
        <v>A05040101  复印纸</v>
      </c>
      <c r="D9" s="123" t="s">
        <v>253</v>
      </c>
      <c r="E9" s="124">
        <v>20</v>
      </c>
      <c r="F9" s="24">
        <v>400</v>
      </c>
      <c r="G9" s="45">
        <v>400</v>
      </c>
      <c r="H9" s="45">
        <v>400</v>
      </c>
      <c r="I9" s="45"/>
      <c r="J9" s="45"/>
      <c r="K9" s="45"/>
      <c r="L9" s="45"/>
      <c r="M9" s="45"/>
      <c r="N9" s="45"/>
      <c r="O9" s="45"/>
      <c r="P9" s="45"/>
      <c r="Q9" s="45"/>
    </row>
    <row r="10" ht="21" customHeight="1" spans="1:17">
      <c r="A10" s="97" t="str">
        <f>"      "&amp;"一般公用经费"</f>
        <v>      一般公用经费</v>
      </c>
      <c r="B10" s="98" t="s">
        <v>254</v>
      </c>
      <c r="C10" s="98" t="str">
        <f>"A02021301"&amp;"  "&amp;"碎纸机"</f>
        <v>A02021301  碎纸机</v>
      </c>
      <c r="D10" s="123" t="s">
        <v>255</v>
      </c>
      <c r="E10" s="124">
        <v>2</v>
      </c>
      <c r="F10" s="24">
        <v>2000</v>
      </c>
      <c r="G10" s="45">
        <v>2000</v>
      </c>
      <c r="H10" s="45">
        <v>2000</v>
      </c>
      <c r="I10" s="45"/>
      <c r="J10" s="45"/>
      <c r="K10" s="45"/>
      <c r="L10" s="45"/>
      <c r="M10" s="45"/>
      <c r="N10" s="45"/>
      <c r="O10" s="45"/>
      <c r="P10" s="45"/>
      <c r="Q10" s="45"/>
    </row>
    <row r="11" ht="21" customHeight="1" spans="1:17">
      <c r="A11" s="99" t="s">
        <v>222</v>
      </c>
      <c r="B11" s="100"/>
      <c r="C11" s="100"/>
      <c r="D11" s="100"/>
      <c r="E11" s="121"/>
      <c r="F11" s="122">
        <v>2400</v>
      </c>
      <c r="G11" s="45">
        <v>2400</v>
      </c>
      <c r="H11" s="45">
        <v>2400</v>
      </c>
      <c r="I11" s="45"/>
      <c r="J11" s="45"/>
      <c r="K11" s="45"/>
      <c r="L11" s="45"/>
      <c r="M11" s="45"/>
      <c r="N11" s="45"/>
      <c r="O11" s="45"/>
      <c r="P11" s="45"/>
      <c r="Q11" s="45"/>
    </row>
  </sheetData>
  <mergeCells count="17">
    <mergeCell ref="A1:Q1"/>
    <mergeCell ref="A2:Q2"/>
    <mergeCell ref="A3:E3"/>
    <mergeCell ref="G4:Q4"/>
    <mergeCell ref="L5:Q5"/>
    <mergeCell ref="A11:E11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ageMargins left="0.75" right="0.75" top="1" bottom="1" header="0.5" footer="0.5"/>
  <pageSetup paperSize="9" scale="53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N11"/>
  <sheetViews>
    <sheetView showZeros="0" workbookViewId="0">
      <selection activeCell="A1" sqref="A1:N1"/>
    </sheetView>
  </sheetViews>
  <sheetFormatPr defaultColWidth="9.14166666666667" defaultRowHeight="14.25" customHeight="1"/>
  <cols>
    <col min="1" max="1" width="26.375" customWidth="1"/>
    <col min="2" max="2" width="21.7166666666667" customWidth="1"/>
    <col min="3" max="3" width="23.375" customWidth="1"/>
    <col min="4" max="5" width="16.6" customWidth="1"/>
    <col min="6" max="6" width="14.75" customWidth="1"/>
    <col min="7" max="7" width="16.6" customWidth="1"/>
    <col min="8" max="8" width="15.125" customWidth="1"/>
    <col min="9" max="9" width="13.75" customWidth="1"/>
    <col min="10" max="10" width="13.875" customWidth="1"/>
    <col min="11" max="13" width="16.6" customWidth="1"/>
    <col min="14" max="14" width="15.25" customWidth="1"/>
  </cols>
  <sheetData>
    <row r="1" ht="21" customHeight="1" spans="1:14">
      <c r="A1" s="82" t="s">
        <v>256</v>
      </c>
      <c r="B1" s="82"/>
      <c r="C1" s="82"/>
      <c r="D1" s="82"/>
      <c r="E1" s="82"/>
      <c r="F1" s="82"/>
      <c r="G1" s="82"/>
      <c r="H1" s="83"/>
      <c r="I1" s="82"/>
      <c r="J1" s="82"/>
      <c r="K1" s="82"/>
      <c r="L1" s="102"/>
      <c r="M1" s="83"/>
      <c r="N1" s="103"/>
    </row>
    <row r="2" ht="27.75" customHeight="1" spans="1:14">
      <c r="A2" s="72" t="s">
        <v>257</v>
      </c>
      <c r="B2" s="84"/>
      <c r="C2" s="84"/>
      <c r="D2" s="84"/>
      <c r="E2" s="84"/>
      <c r="F2" s="84"/>
      <c r="G2" s="84"/>
      <c r="H2" s="85"/>
      <c r="I2" s="84"/>
      <c r="J2" s="84"/>
      <c r="K2" s="84"/>
      <c r="L2" s="104"/>
      <c r="M2" s="85"/>
      <c r="N2" s="84"/>
    </row>
    <row r="3" ht="25" customHeight="1" spans="1:14">
      <c r="A3" s="73" t="str">
        <f>"单位名称："&amp;"玉溪市人力资源社会保障信息中心"</f>
        <v>单位名称：玉溪市人力资源社会保障信息中心</v>
      </c>
      <c r="B3" s="74"/>
      <c r="C3" s="74"/>
      <c r="D3" s="74"/>
      <c r="E3" s="74"/>
      <c r="F3" s="74"/>
      <c r="G3" s="74"/>
      <c r="H3" s="86"/>
      <c r="I3" s="76"/>
      <c r="J3" s="76"/>
      <c r="K3" s="76"/>
      <c r="L3" s="105"/>
      <c r="M3" s="106"/>
      <c r="N3" s="107" t="s">
        <v>2</v>
      </c>
    </row>
    <row r="4" ht="15.75" customHeight="1" spans="1:14">
      <c r="A4" s="87" t="s">
        <v>242</v>
      </c>
      <c r="B4" s="88" t="s">
        <v>258</v>
      </c>
      <c r="C4" s="88" t="s">
        <v>259</v>
      </c>
      <c r="D4" s="89" t="s">
        <v>129</v>
      </c>
      <c r="E4" s="89"/>
      <c r="F4" s="89"/>
      <c r="G4" s="89"/>
      <c r="H4" s="90"/>
      <c r="I4" s="89"/>
      <c r="J4" s="89"/>
      <c r="K4" s="89"/>
      <c r="L4" s="108"/>
      <c r="M4" s="90"/>
      <c r="N4" s="109"/>
    </row>
    <row r="5" ht="17.25" customHeight="1" spans="1:14">
      <c r="A5" s="91"/>
      <c r="B5" s="92"/>
      <c r="C5" s="92"/>
      <c r="D5" s="92" t="s">
        <v>30</v>
      </c>
      <c r="E5" s="92" t="s">
        <v>33</v>
      </c>
      <c r="F5" s="92" t="s">
        <v>248</v>
      </c>
      <c r="G5" s="92" t="s">
        <v>249</v>
      </c>
      <c r="H5" s="93" t="s">
        <v>250</v>
      </c>
      <c r="I5" s="110" t="s">
        <v>251</v>
      </c>
      <c r="J5" s="110"/>
      <c r="K5" s="110"/>
      <c r="L5" s="111"/>
      <c r="M5" s="112"/>
      <c r="N5" s="95"/>
    </row>
    <row r="6" ht="54" customHeight="1" spans="1:14">
      <c r="A6" s="94"/>
      <c r="B6" s="95"/>
      <c r="C6" s="95"/>
      <c r="D6" s="95"/>
      <c r="E6" s="95"/>
      <c r="F6" s="95"/>
      <c r="G6" s="95"/>
      <c r="H6" s="96"/>
      <c r="I6" s="95" t="s">
        <v>32</v>
      </c>
      <c r="J6" s="95" t="s">
        <v>39</v>
      </c>
      <c r="K6" s="95" t="s">
        <v>136</v>
      </c>
      <c r="L6" s="113" t="s">
        <v>41</v>
      </c>
      <c r="M6" s="96" t="s">
        <v>42</v>
      </c>
      <c r="N6" s="95" t="s">
        <v>43</v>
      </c>
    </row>
    <row r="7" ht="15" customHeight="1" spans="1:14">
      <c r="A7" s="94">
        <v>1</v>
      </c>
      <c r="B7" s="95">
        <v>2</v>
      </c>
      <c r="C7" s="95">
        <v>3</v>
      </c>
      <c r="D7" s="96">
        <v>4</v>
      </c>
      <c r="E7" s="96">
        <v>5</v>
      </c>
      <c r="F7" s="96">
        <v>6</v>
      </c>
      <c r="G7" s="96">
        <v>7</v>
      </c>
      <c r="H7" s="96">
        <v>8</v>
      </c>
      <c r="I7" s="96">
        <v>9</v>
      </c>
      <c r="J7" s="96">
        <v>10</v>
      </c>
      <c r="K7" s="96">
        <v>11</v>
      </c>
      <c r="L7" s="96">
        <v>12</v>
      </c>
      <c r="M7" s="96">
        <v>13</v>
      </c>
      <c r="N7" s="96">
        <v>14</v>
      </c>
    </row>
    <row r="8" ht="21" customHeight="1" spans="1:14">
      <c r="A8" s="97"/>
      <c r="B8" s="98"/>
      <c r="C8" s="98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</row>
    <row r="9" ht="21" customHeight="1" spans="1:14">
      <c r="A9" s="97"/>
      <c r="B9" s="98"/>
      <c r="C9" s="98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</row>
    <row r="10" ht="21" customHeight="1" spans="1:14">
      <c r="A10" s="99" t="s">
        <v>222</v>
      </c>
      <c r="B10" s="100"/>
      <c r="C10" s="101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</row>
    <row r="11" ht="18" customHeight="1" spans="1:1">
      <c r="A11" t="s">
        <v>260</v>
      </c>
    </row>
  </sheetData>
  <mergeCells count="14">
    <mergeCell ref="A1:N1"/>
    <mergeCell ref="A2:N2"/>
    <mergeCell ref="A3:C3"/>
    <mergeCell ref="D4:N4"/>
    <mergeCell ref="I5:N5"/>
    <mergeCell ref="A10:C10"/>
    <mergeCell ref="A4:A6"/>
    <mergeCell ref="B4:B6"/>
    <mergeCell ref="C4:C6"/>
    <mergeCell ref="D5:D6"/>
    <mergeCell ref="E5:E6"/>
    <mergeCell ref="F5:F6"/>
    <mergeCell ref="G5:G6"/>
    <mergeCell ref="H5:H6"/>
  </mergeCells>
  <pageMargins left="0.75" right="0.75" top="1" bottom="1" header="0.5" footer="0.5"/>
  <pageSetup paperSize="9" scale="54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N10"/>
  <sheetViews>
    <sheetView showZeros="0" workbookViewId="0">
      <selection activeCell="H10" sqref="H10"/>
    </sheetView>
  </sheetViews>
  <sheetFormatPr defaultColWidth="9.14166666666667" defaultRowHeight="14.25" customHeight="1"/>
  <cols>
    <col min="1" max="1" width="31.5" customWidth="1"/>
    <col min="2" max="14" width="13.125" customWidth="1"/>
  </cols>
  <sheetData>
    <row r="1" ht="13.5" customHeight="1" spans="1:14">
      <c r="A1" s="30" t="s">
        <v>261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49"/>
    </row>
    <row r="2" ht="27.75" customHeight="1" spans="1:14">
      <c r="A2" s="72" t="s">
        <v>262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</row>
    <row r="3" ht="28" customHeight="1" spans="1:14">
      <c r="A3" s="73" t="str">
        <f>"单位名称："&amp;"玉溪市人力资源社会保障信息中心"</f>
        <v>单位名称：玉溪市人力资源社会保障信息中心</v>
      </c>
      <c r="B3" s="74"/>
      <c r="C3" s="74"/>
      <c r="D3" s="75"/>
      <c r="E3" s="76"/>
      <c r="F3" s="76"/>
      <c r="G3" s="76"/>
      <c r="H3" s="76"/>
      <c r="I3" s="76"/>
      <c r="N3" s="81" t="s">
        <v>2</v>
      </c>
    </row>
    <row r="4" ht="19.5" customHeight="1" spans="1:14">
      <c r="A4" s="35" t="s">
        <v>263</v>
      </c>
      <c r="B4" s="51" t="s">
        <v>129</v>
      </c>
      <c r="C4" s="52"/>
      <c r="D4" s="52"/>
      <c r="E4" s="77" t="s">
        <v>264</v>
      </c>
      <c r="F4" s="77"/>
      <c r="G4" s="77"/>
      <c r="H4" s="77"/>
      <c r="I4" s="77"/>
      <c r="J4" s="77"/>
      <c r="K4" s="77"/>
      <c r="L4" s="77"/>
      <c r="M4" s="77"/>
      <c r="N4" s="77"/>
    </row>
    <row r="5" ht="40.5" customHeight="1" spans="1:14">
      <c r="A5" s="41"/>
      <c r="B5" s="38" t="s">
        <v>30</v>
      </c>
      <c r="C5" s="34" t="s">
        <v>33</v>
      </c>
      <c r="D5" s="78" t="s">
        <v>265</v>
      </c>
      <c r="E5" s="79" t="s">
        <v>266</v>
      </c>
      <c r="F5" s="79" t="s">
        <v>267</v>
      </c>
      <c r="G5" s="79" t="s">
        <v>268</v>
      </c>
      <c r="H5" s="79" t="s">
        <v>269</v>
      </c>
      <c r="I5" s="79" t="s">
        <v>270</v>
      </c>
      <c r="J5" s="79" t="s">
        <v>271</v>
      </c>
      <c r="K5" s="79" t="s">
        <v>272</v>
      </c>
      <c r="L5" s="79" t="s">
        <v>273</v>
      </c>
      <c r="M5" s="79" t="s">
        <v>274</v>
      </c>
      <c r="N5" s="79" t="s">
        <v>275</v>
      </c>
    </row>
    <row r="6" ht="19.5" customHeight="1" spans="1:14">
      <c r="A6" s="42">
        <v>1</v>
      </c>
      <c r="B6" s="42">
        <v>2</v>
      </c>
      <c r="C6" s="42">
        <v>3</v>
      </c>
      <c r="D6" s="51">
        <v>4</v>
      </c>
      <c r="E6" s="42">
        <v>5</v>
      </c>
      <c r="F6" s="42">
        <v>6</v>
      </c>
      <c r="G6" s="42">
        <v>7</v>
      </c>
      <c r="H6" s="51">
        <v>8</v>
      </c>
      <c r="I6" s="42">
        <v>9</v>
      </c>
      <c r="J6" s="42">
        <v>10</v>
      </c>
      <c r="K6" s="42">
        <v>11</v>
      </c>
      <c r="L6" s="51">
        <v>12</v>
      </c>
      <c r="M6" s="42">
        <v>13</v>
      </c>
      <c r="N6" s="42">
        <v>14</v>
      </c>
    </row>
    <row r="7" ht="20.25" customHeight="1" spans="1:14">
      <c r="A7" s="43"/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</row>
    <row r="8" ht="20.25" customHeight="1" spans="1:14">
      <c r="A8" s="43"/>
      <c r="B8" s="45"/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</row>
    <row r="9" ht="20.25" customHeight="1" spans="1:14">
      <c r="A9" s="70" t="s">
        <v>30</v>
      </c>
      <c r="B9" s="45"/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</row>
    <row r="10" ht="21" customHeight="1" spans="1:1">
      <c r="A10" s="80" t="s">
        <v>260</v>
      </c>
    </row>
  </sheetData>
  <mergeCells count="6">
    <mergeCell ref="A1:N1"/>
    <mergeCell ref="A2:N2"/>
    <mergeCell ref="A3:I3"/>
    <mergeCell ref="B4:D4"/>
    <mergeCell ref="E4:N4"/>
    <mergeCell ref="A4:A5"/>
  </mergeCells>
  <pageMargins left="0.75" right="0.75" top="1" bottom="1" header="0.5" footer="0.5"/>
  <pageSetup paperSize="9" scale="65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8"/>
  <sheetViews>
    <sheetView showZeros="0" workbookViewId="0">
      <selection activeCell="A8" sqref="A8"/>
    </sheetView>
  </sheetViews>
  <sheetFormatPr defaultColWidth="9.14166666666667" defaultRowHeight="12" customHeight="1" outlineLevelRow="7"/>
  <cols>
    <col min="1" max="1" width="34.275" customWidth="1"/>
    <col min="2" max="2" width="29" customWidth="1"/>
    <col min="3" max="3" width="17.175" customWidth="1"/>
    <col min="4" max="4" width="21.025" customWidth="1"/>
    <col min="5" max="5" width="23.575" customWidth="1"/>
    <col min="6" max="6" width="11.275" customWidth="1"/>
    <col min="7" max="7" width="10.3166666666667" customWidth="1"/>
    <col min="8" max="8" width="9.31666666666667" customWidth="1"/>
    <col min="9" max="9" width="13.425" customWidth="1"/>
    <col min="10" max="10" width="27.45" customWidth="1"/>
  </cols>
  <sheetData>
    <row r="1" customHeight="1" spans="1:10">
      <c r="A1" s="30" t="s">
        <v>276</v>
      </c>
      <c r="B1" s="30"/>
      <c r="C1" s="30"/>
      <c r="D1" s="30"/>
      <c r="E1" s="30"/>
      <c r="F1" s="30"/>
      <c r="G1" s="30"/>
      <c r="H1" s="30"/>
      <c r="I1" s="30"/>
      <c r="J1" s="49"/>
    </row>
    <row r="2" ht="28.5" customHeight="1" spans="1:10">
      <c r="A2" s="64" t="s">
        <v>277</v>
      </c>
      <c r="B2" s="65"/>
      <c r="C2" s="65"/>
      <c r="D2" s="65"/>
      <c r="E2" s="65"/>
      <c r="F2" s="66"/>
      <c r="G2" s="65"/>
      <c r="H2" s="66"/>
      <c r="I2" s="66"/>
      <c r="J2" s="65"/>
    </row>
    <row r="3" ht="15" customHeight="1" spans="1:1">
      <c r="A3" s="5" t="str">
        <f>"单位名称："&amp;"玉溪市人力资源社会保障信息中心"</f>
        <v>单位名称：玉溪市人力资源社会保障信息中心</v>
      </c>
    </row>
    <row r="4" ht="14.25" customHeight="1" spans="1:10">
      <c r="A4" s="67" t="s">
        <v>226</v>
      </c>
      <c r="B4" s="67" t="s">
        <v>227</v>
      </c>
      <c r="C4" s="67" t="s">
        <v>228</v>
      </c>
      <c r="D4" s="67" t="s">
        <v>229</v>
      </c>
      <c r="E4" s="67" t="s">
        <v>230</v>
      </c>
      <c r="F4" s="54" t="s">
        <v>231</v>
      </c>
      <c r="G4" s="67" t="s">
        <v>232</v>
      </c>
      <c r="H4" s="54" t="s">
        <v>233</v>
      </c>
      <c r="I4" s="54" t="s">
        <v>234</v>
      </c>
      <c r="J4" s="67" t="s">
        <v>235</v>
      </c>
    </row>
    <row r="5" ht="14.25" customHeight="1" spans="1:10">
      <c r="A5" s="67">
        <v>1</v>
      </c>
      <c r="B5" s="67">
        <v>2</v>
      </c>
      <c r="C5" s="67">
        <v>3</v>
      </c>
      <c r="D5" s="67">
        <v>4</v>
      </c>
      <c r="E5" s="67">
        <v>5</v>
      </c>
      <c r="F5" s="54">
        <v>6</v>
      </c>
      <c r="G5" s="67">
        <v>7</v>
      </c>
      <c r="H5" s="54">
        <v>8</v>
      </c>
      <c r="I5" s="54">
        <v>9</v>
      </c>
      <c r="J5" s="67">
        <v>10</v>
      </c>
    </row>
    <row r="6" ht="15" customHeight="1" spans="1:10">
      <c r="A6" s="68"/>
      <c r="B6" s="69"/>
      <c r="C6" s="69"/>
      <c r="D6" s="69"/>
      <c r="E6" s="70"/>
      <c r="F6" s="71"/>
      <c r="G6" s="70"/>
      <c r="H6" s="71"/>
      <c r="I6" s="71"/>
      <c r="J6" s="70"/>
    </row>
    <row r="7" ht="33.75" customHeight="1" spans="1:10">
      <c r="A7" s="68"/>
      <c r="B7" s="68"/>
      <c r="C7" s="68"/>
      <c r="D7" s="68"/>
      <c r="E7" s="68"/>
      <c r="F7" s="68"/>
      <c r="G7" s="43"/>
      <c r="H7" s="68"/>
      <c r="I7" s="68"/>
      <c r="J7" s="68"/>
    </row>
    <row r="8" ht="21" customHeight="1" spans="1:1">
      <c r="A8" s="29" t="s">
        <v>260</v>
      </c>
    </row>
  </sheetData>
  <mergeCells count="3">
    <mergeCell ref="A1:J1"/>
    <mergeCell ref="A2:J2"/>
    <mergeCell ref="A3:H3"/>
  </mergeCells>
  <pageMargins left="0.75" right="0.75" top="1" bottom="1" header="0.5" footer="0.5"/>
  <pageSetup paperSize="9" scale="66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H10"/>
  <sheetViews>
    <sheetView showZeros="0" workbookViewId="0">
      <selection activeCell="E13" sqref="E13"/>
    </sheetView>
  </sheetViews>
  <sheetFormatPr defaultColWidth="8.85" defaultRowHeight="15" customHeight="1" outlineLevelCol="7"/>
  <cols>
    <col min="1" max="1" width="30.125" customWidth="1"/>
    <col min="2" max="2" width="19.7416666666667" customWidth="1"/>
    <col min="3" max="3" width="33.3166666666667" customWidth="1"/>
    <col min="4" max="4" width="34.7416666666667" customWidth="1"/>
    <col min="5" max="6" width="8.98333333333333" customWidth="1"/>
    <col min="7" max="8" width="15.1333333333333" customWidth="1"/>
  </cols>
  <sheetData>
    <row r="1" ht="18.75" customHeight="1" spans="1:8">
      <c r="A1" s="55" t="s">
        <v>278</v>
      </c>
      <c r="B1" s="55"/>
      <c r="C1" s="55"/>
      <c r="D1" s="55"/>
      <c r="E1" s="55"/>
      <c r="F1" s="55"/>
      <c r="G1" s="55"/>
      <c r="H1" s="55" t="s">
        <v>278</v>
      </c>
    </row>
    <row r="2" ht="28.5" customHeight="1" spans="1:8">
      <c r="A2" s="56" t="s">
        <v>279</v>
      </c>
      <c r="B2" s="56"/>
      <c r="C2" s="56"/>
      <c r="D2" s="56"/>
      <c r="E2" s="56"/>
      <c r="F2" s="56"/>
      <c r="G2" s="56"/>
      <c r="H2" s="56"/>
    </row>
    <row r="3" ht="18.75" customHeight="1" spans="1:8">
      <c r="A3" s="57" t="str">
        <f>"单位名称："&amp;"玉溪市人力资源社会保障信息中心"</f>
        <v>单位名称：玉溪市人力资源社会保障信息中心</v>
      </c>
      <c r="B3" s="57"/>
      <c r="C3" s="57"/>
      <c r="D3" s="57"/>
      <c r="E3" s="57"/>
      <c r="F3" s="57"/>
      <c r="G3" s="57"/>
      <c r="H3" s="57"/>
    </row>
    <row r="4" ht="18.75" customHeight="1" spans="1:8">
      <c r="A4" s="58" t="s">
        <v>122</v>
      </c>
      <c r="B4" s="58" t="s">
        <v>280</v>
      </c>
      <c r="C4" s="58" t="s">
        <v>281</v>
      </c>
      <c r="D4" s="58" t="s">
        <v>282</v>
      </c>
      <c r="E4" s="58" t="s">
        <v>283</v>
      </c>
      <c r="F4" s="58" t="s">
        <v>284</v>
      </c>
      <c r="G4" s="58"/>
      <c r="H4" s="58"/>
    </row>
    <row r="5" ht="18.75" customHeight="1" spans="1:8">
      <c r="A5" s="58"/>
      <c r="B5" s="58"/>
      <c r="C5" s="58"/>
      <c r="D5" s="58"/>
      <c r="E5" s="58"/>
      <c r="F5" s="58" t="s">
        <v>246</v>
      </c>
      <c r="G5" s="58" t="s">
        <v>285</v>
      </c>
      <c r="H5" s="58" t="s">
        <v>286</v>
      </c>
    </row>
    <row r="6" ht="18.75" customHeight="1" spans="1:8">
      <c r="A6" s="59" t="s">
        <v>44</v>
      </c>
      <c r="B6" s="59" t="s">
        <v>45</v>
      </c>
      <c r="C6" s="59" t="s">
        <v>46</v>
      </c>
      <c r="D6" s="59" t="s">
        <v>47</v>
      </c>
      <c r="E6" s="59" t="s">
        <v>48</v>
      </c>
      <c r="F6" s="59" t="s">
        <v>49</v>
      </c>
      <c r="G6" s="59" t="s">
        <v>50</v>
      </c>
      <c r="H6" s="59" t="s">
        <v>51</v>
      </c>
    </row>
    <row r="7" ht="18" customHeight="1" spans="1:8">
      <c r="A7" s="60" t="s">
        <v>64</v>
      </c>
      <c r="B7" s="60" t="s">
        <v>287</v>
      </c>
      <c r="C7" s="60" t="s">
        <v>288</v>
      </c>
      <c r="D7" s="60" t="s">
        <v>289</v>
      </c>
      <c r="E7" s="61" t="s">
        <v>255</v>
      </c>
      <c r="F7" s="62">
        <v>2</v>
      </c>
      <c r="G7" s="63">
        <v>1000</v>
      </c>
      <c r="H7" s="63">
        <v>2000</v>
      </c>
    </row>
    <row r="8" ht="18" customHeight="1" spans="1:8">
      <c r="A8" s="60" t="s">
        <v>64</v>
      </c>
      <c r="B8" s="60" t="s">
        <v>287</v>
      </c>
      <c r="C8" s="60" t="s">
        <v>290</v>
      </c>
      <c r="D8" s="60" t="s">
        <v>291</v>
      </c>
      <c r="E8" s="61" t="s">
        <v>255</v>
      </c>
      <c r="F8" s="62">
        <v>1</v>
      </c>
      <c r="G8" s="63">
        <v>4500</v>
      </c>
      <c r="H8" s="63">
        <v>4500</v>
      </c>
    </row>
    <row r="9" ht="18" customHeight="1" spans="1:8">
      <c r="A9" s="60" t="s">
        <v>64</v>
      </c>
      <c r="B9" s="60" t="s">
        <v>287</v>
      </c>
      <c r="C9" s="60" t="s">
        <v>290</v>
      </c>
      <c r="D9" s="60" t="s">
        <v>291</v>
      </c>
      <c r="E9" s="61" t="s">
        <v>255</v>
      </c>
      <c r="F9" s="62">
        <v>1</v>
      </c>
      <c r="G9" s="63">
        <v>3000</v>
      </c>
      <c r="H9" s="63">
        <v>3000</v>
      </c>
    </row>
    <row r="10" ht="18" customHeight="1" spans="1:8">
      <c r="A10" s="61" t="s">
        <v>30</v>
      </c>
      <c r="B10" s="61"/>
      <c r="C10" s="61"/>
      <c r="D10" s="61"/>
      <c r="E10" s="61"/>
      <c r="F10" s="62">
        <v>4</v>
      </c>
      <c r="G10" s="63"/>
      <c r="H10" s="63">
        <v>9500</v>
      </c>
    </row>
  </sheetData>
  <mergeCells count="10">
    <mergeCell ref="A1:H1"/>
    <mergeCell ref="A2:H2"/>
    <mergeCell ref="A3:H3"/>
    <mergeCell ref="F4:H4"/>
    <mergeCell ref="A10:E10"/>
    <mergeCell ref="A4:A5"/>
    <mergeCell ref="B4:B5"/>
    <mergeCell ref="C4:C5"/>
    <mergeCell ref="D4:D5"/>
    <mergeCell ref="E4:E5"/>
  </mergeCells>
  <pageMargins left="0.75" right="0.75" top="1" bottom="1" header="0.5" footer="0.5"/>
  <pageSetup paperSize="1" scale="71" pageOrder="overThenDown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11"/>
  <sheetViews>
    <sheetView showZeros="0" workbookViewId="0">
      <selection activeCell="A11" sqref="A11"/>
    </sheetView>
  </sheetViews>
  <sheetFormatPr defaultColWidth="9.14166666666667" defaultRowHeight="14.25" customHeight="1"/>
  <cols>
    <col min="1" max="1" width="16.3166666666667" customWidth="1"/>
    <col min="2" max="2" width="29.025" customWidth="1"/>
    <col min="3" max="3" width="23.85" customWidth="1"/>
    <col min="4" max="7" width="19.6" customWidth="1"/>
    <col min="8" max="8" width="15.425" customWidth="1"/>
    <col min="9" max="11" width="19.6" customWidth="1"/>
  </cols>
  <sheetData>
    <row r="1" ht="13.5" customHeight="1" spans="1:11">
      <c r="A1" s="30" t="s">
        <v>292</v>
      </c>
      <c r="B1" s="30"/>
      <c r="C1" s="30"/>
      <c r="D1" s="31"/>
      <c r="E1" s="31"/>
      <c r="F1" s="31"/>
      <c r="G1" s="31"/>
      <c r="H1" s="30"/>
      <c r="I1" s="30"/>
      <c r="J1" s="30"/>
      <c r="K1" s="49"/>
    </row>
    <row r="2" ht="28.5" customHeight="1" spans="1:11">
      <c r="A2" s="32" t="s">
        <v>293</v>
      </c>
      <c r="B2" s="32"/>
      <c r="C2" s="32"/>
      <c r="D2" s="32"/>
      <c r="E2" s="32"/>
      <c r="F2" s="32"/>
      <c r="G2" s="32"/>
      <c r="H2" s="32"/>
      <c r="I2" s="32"/>
      <c r="J2" s="32"/>
      <c r="K2" s="32"/>
    </row>
    <row r="3" ht="13.5" customHeight="1" spans="1:11">
      <c r="A3" s="5" t="str">
        <f>"单位名称："&amp;"玉溪市人力资源社会保障信息中心"</f>
        <v>单位名称：玉溪市人力资源社会保障信息中心</v>
      </c>
      <c r="B3" s="6"/>
      <c r="C3" s="6"/>
      <c r="D3" s="6"/>
      <c r="E3" s="6"/>
      <c r="F3" s="6"/>
      <c r="G3" s="6"/>
      <c r="H3" s="7"/>
      <c r="I3" s="7"/>
      <c r="J3" s="7"/>
      <c r="K3" s="50" t="s">
        <v>2</v>
      </c>
    </row>
    <row r="4" ht="21.75" customHeight="1" spans="1:11">
      <c r="A4" s="33" t="s">
        <v>217</v>
      </c>
      <c r="B4" s="33" t="s">
        <v>124</v>
      </c>
      <c r="C4" s="33" t="s">
        <v>218</v>
      </c>
      <c r="D4" s="34" t="s">
        <v>125</v>
      </c>
      <c r="E4" s="34" t="s">
        <v>126</v>
      </c>
      <c r="F4" s="34" t="s">
        <v>127</v>
      </c>
      <c r="G4" s="34" t="s">
        <v>128</v>
      </c>
      <c r="H4" s="35" t="s">
        <v>30</v>
      </c>
      <c r="I4" s="51" t="s">
        <v>294</v>
      </c>
      <c r="J4" s="52"/>
      <c r="K4" s="53"/>
    </row>
    <row r="5" ht="21.75" customHeight="1" spans="1:11">
      <c r="A5" s="36"/>
      <c r="B5" s="36"/>
      <c r="C5" s="36"/>
      <c r="D5" s="37"/>
      <c r="E5" s="37"/>
      <c r="F5" s="37"/>
      <c r="G5" s="37"/>
      <c r="H5" s="38"/>
      <c r="I5" s="34" t="s">
        <v>33</v>
      </c>
      <c r="J5" s="34" t="s">
        <v>34</v>
      </c>
      <c r="K5" s="34" t="s">
        <v>35</v>
      </c>
    </row>
    <row r="6" ht="40.5" customHeight="1" spans="1:11">
      <c r="A6" s="39"/>
      <c r="B6" s="39"/>
      <c r="C6" s="39"/>
      <c r="D6" s="40"/>
      <c r="E6" s="40"/>
      <c r="F6" s="40"/>
      <c r="G6" s="40"/>
      <c r="H6" s="41"/>
      <c r="I6" s="40" t="s">
        <v>32</v>
      </c>
      <c r="J6" s="40"/>
      <c r="K6" s="40"/>
    </row>
    <row r="7" ht="15" customHeight="1" spans="1:11">
      <c r="A7" s="42">
        <v>1</v>
      </c>
      <c r="B7" s="42">
        <v>2</v>
      </c>
      <c r="C7" s="42">
        <v>3</v>
      </c>
      <c r="D7" s="42">
        <v>4</v>
      </c>
      <c r="E7" s="42">
        <v>5</v>
      </c>
      <c r="F7" s="42">
        <v>6</v>
      </c>
      <c r="G7" s="42">
        <v>7</v>
      </c>
      <c r="H7" s="42">
        <v>8</v>
      </c>
      <c r="I7" s="42">
        <v>9</v>
      </c>
      <c r="J7" s="54">
        <v>10</v>
      </c>
      <c r="K7" s="54">
        <v>11</v>
      </c>
    </row>
    <row r="8" ht="30.65" customHeight="1" spans="1:11">
      <c r="A8" s="43"/>
      <c r="B8" s="44"/>
      <c r="C8" s="43"/>
      <c r="D8" s="43"/>
      <c r="E8" s="43"/>
      <c r="F8" s="43"/>
      <c r="G8" s="43"/>
      <c r="H8" s="45"/>
      <c r="I8" s="45"/>
      <c r="J8" s="45"/>
      <c r="K8" s="45"/>
    </row>
    <row r="9" ht="30.65" customHeight="1" spans="1:11">
      <c r="A9" s="44"/>
      <c r="B9" s="44"/>
      <c r="C9" s="44"/>
      <c r="D9" s="44"/>
      <c r="E9" s="44"/>
      <c r="F9" s="44"/>
      <c r="G9" s="44"/>
      <c r="H9" s="45"/>
      <c r="I9" s="45"/>
      <c r="J9" s="45"/>
      <c r="K9" s="45"/>
    </row>
    <row r="10" ht="18.75" customHeight="1" spans="1:11">
      <c r="A10" s="46" t="s">
        <v>222</v>
      </c>
      <c r="B10" s="47"/>
      <c r="C10" s="47"/>
      <c r="D10" s="47"/>
      <c r="E10" s="47"/>
      <c r="F10" s="47"/>
      <c r="G10" s="48"/>
      <c r="H10" s="45"/>
      <c r="I10" s="45"/>
      <c r="J10" s="45"/>
      <c r="K10" s="45"/>
    </row>
    <row r="11" customHeight="1" spans="1:1">
      <c r="A11" s="29" t="s">
        <v>260</v>
      </c>
    </row>
  </sheetData>
  <mergeCells count="16">
    <mergeCell ref="A1:K1"/>
    <mergeCell ref="A2:K2"/>
    <mergeCell ref="A3:G3"/>
    <mergeCell ref="I4:K4"/>
    <mergeCell ref="A10:G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ageMargins left="0.75" right="0.75" top="1" bottom="1" header="0.5" footer="0.5"/>
  <pageSetup paperSize="9" scale="5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11"/>
  <sheetViews>
    <sheetView showZeros="0" workbookViewId="0">
      <selection activeCell="F17" sqref="F17"/>
    </sheetView>
  </sheetViews>
  <sheetFormatPr defaultColWidth="9.14166666666667" defaultRowHeight="14.25" customHeight="1" outlineLevelCol="6"/>
  <cols>
    <col min="1" max="1" width="37.7416666666667" customWidth="1"/>
    <col min="2" max="2" width="15.5666666666667" customWidth="1"/>
    <col min="3" max="3" width="57.4166666666667" customWidth="1"/>
    <col min="4" max="4" width="9.7" customWidth="1"/>
    <col min="5" max="7" width="19.8416666666667" customWidth="1"/>
  </cols>
  <sheetData>
    <row r="1" ht="13.5" customHeight="1" spans="1:7">
      <c r="A1" s="1" t="s">
        <v>295</v>
      </c>
      <c r="B1" s="1"/>
      <c r="C1" s="1"/>
      <c r="D1" s="2"/>
      <c r="E1" s="1"/>
      <c r="F1" s="1"/>
      <c r="G1" s="3"/>
    </row>
    <row r="2" ht="27.75" customHeight="1" spans="1:7">
      <c r="A2" s="4" t="s">
        <v>296</v>
      </c>
      <c r="B2" s="4"/>
      <c r="C2" s="4"/>
      <c r="D2" s="4"/>
      <c r="E2" s="4"/>
      <c r="F2" s="4"/>
      <c r="G2" s="4"/>
    </row>
    <row r="3" ht="13.5" customHeight="1" spans="1:7">
      <c r="A3" s="5" t="str">
        <f>"单位名称："&amp;"玉溪市人力资源社会保障信息中心"</f>
        <v>单位名称：玉溪市人力资源社会保障信息中心</v>
      </c>
      <c r="B3" s="6"/>
      <c r="C3" s="6"/>
      <c r="D3" s="6"/>
      <c r="E3" s="7"/>
      <c r="F3" s="7"/>
      <c r="G3" s="8" t="s">
        <v>2</v>
      </c>
    </row>
    <row r="4" ht="21.75" customHeight="1" spans="1:7">
      <c r="A4" s="9" t="s">
        <v>218</v>
      </c>
      <c r="B4" s="9" t="s">
        <v>217</v>
      </c>
      <c r="C4" s="9" t="s">
        <v>124</v>
      </c>
      <c r="D4" s="10" t="s">
        <v>297</v>
      </c>
      <c r="E4" s="11" t="s">
        <v>33</v>
      </c>
      <c r="F4" s="12"/>
      <c r="G4" s="13"/>
    </row>
    <row r="5" ht="21.75" customHeight="1" spans="1:7">
      <c r="A5" s="14"/>
      <c r="B5" s="14"/>
      <c r="C5" s="14"/>
      <c r="D5" s="15"/>
      <c r="E5" s="16" t="s">
        <v>298</v>
      </c>
      <c r="F5" s="10" t="s">
        <v>299</v>
      </c>
      <c r="G5" s="10" t="s">
        <v>300</v>
      </c>
    </row>
    <row r="6" ht="40.5" customHeight="1" spans="1:7">
      <c r="A6" s="17"/>
      <c r="B6" s="17"/>
      <c r="C6" s="17"/>
      <c r="D6" s="18"/>
      <c r="E6" s="19"/>
      <c r="F6" s="18" t="s">
        <v>32</v>
      </c>
      <c r="G6" s="18"/>
    </row>
    <row r="7" ht="15" customHeight="1" spans="1:7">
      <c r="A7" s="20">
        <v>1</v>
      </c>
      <c r="B7" s="20">
        <v>2</v>
      </c>
      <c r="C7" s="20">
        <v>3</v>
      </c>
      <c r="D7" s="20">
        <v>4</v>
      </c>
      <c r="E7" s="20">
        <v>5</v>
      </c>
      <c r="F7" s="20">
        <v>6</v>
      </c>
      <c r="G7" s="20">
        <v>7</v>
      </c>
    </row>
    <row r="8" ht="21" customHeight="1" spans="1:7">
      <c r="A8" s="21"/>
      <c r="B8" s="22"/>
      <c r="C8" s="22"/>
      <c r="D8" s="23"/>
      <c r="E8" s="24"/>
      <c r="F8" s="24"/>
      <c r="G8" s="24"/>
    </row>
    <row r="9" ht="21" customHeight="1" spans="1:7">
      <c r="A9" s="21"/>
      <c r="B9" s="21"/>
      <c r="C9" s="21"/>
      <c r="D9" s="25"/>
      <c r="E9" s="24"/>
      <c r="F9" s="24"/>
      <c r="G9" s="24"/>
    </row>
    <row r="10" ht="21" customHeight="1" spans="1:7">
      <c r="A10" s="26" t="s">
        <v>30</v>
      </c>
      <c r="B10" s="27" t="s">
        <v>301</v>
      </c>
      <c r="C10" s="27"/>
      <c r="D10" s="28"/>
      <c r="E10" s="24"/>
      <c r="F10" s="24"/>
      <c r="G10" s="24"/>
    </row>
    <row r="11" customHeight="1" spans="1:1">
      <c r="A11" s="29" t="s">
        <v>260</v>
      </c>
    </row>
  </sheetData>
  <mergeCells count="12">
    <mergeCell ref="A1:G1"/>
    <mergeCell ref="A2:G2"/>
    <mergeCell ref="A3:D3"/>
    <mergeCell ref="E4:G4"/>
    <mergeCell ref="A10:D10"/>
    <mergeCell ref="A4:A6"/>
    <mergeCell ref="B4:B6"/>
    <mergeCell ref="C4:C6"/>
    <mergeCell ref="D4:D6"/>
    <mergeCell ref="E5:E6"/>
    <mergeCell ref="F5:F6"/>
    <mergeCell ref="G5:G6"/>
  </mergeCells>
  <pageMargins left="0.75" right="0.75" top="1" bottom="1" header="0.5" footer="0.5"/>
  <pageSetup paperSize="9" scale="72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9"/>
  <sheetViews>
    <sheetView showZeros="0" workbookViewId="0">
      <selection activeCell="F12" sqref="F12"/>
    </sheetView>
  </sheetViews>
  <sheetFormatPr defaultColWidth="8.85" defaultRowHeight="15" customHeight="1"/>
  <cols>
    <col min="1" max="1" width="13.6333333333333" customWidth="1"/>
    <col min="2" max="2" width="25.775" customWidth="1"/>
    <col min="3" max="5" width="12.4416666666667" customWidth="1"/>
    <col min="6" max="6" width="12" customWidth="1"/>
    <col min="7" max="8" width="13.6333333333333" customWidth="1"/>
    <col min="9" max="9" width="3.88333333333333" customWidth="1"/>
    <col min="10" max="10" width="7.13333333333333" customWidth="1"/>
    <col min="11" max="11" width="13.6333333333333" customWidth="1"/>
    <col min="12" max="12" width="9.7" customWidth="1"/>
    <col min="13" max="13" width="13.6333333333333" customWidth="1"/>
    <col min="14" max="14" width="7.13333333333333" customWidth="1"/>
    <col min="15" max="15" width="3.88333333333333" customWidth="1"/>
    <col min="16" max="16" width="10.3833333333333" customWidth="1"/>
    <col min="17" max="17" width="12" customWidth="1"/>
    <col min="18" max="18" width="13.6333333333333" customWidth="1"/>
    <col min="19" max="19" width="15.25" customWidth="1"/>
  </cols>
  <sheetData>
    <row r="1" s="175" customFormat="1" customHeight="1" spans="1:19">
      <c r="A1" s="163" t="s">
        <v>26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  <c r="R1" s="163"/>
      <c r="S1" s="163"/>
    </row>
    <row r="2" s="175" customFormat="1" ht="28.5" customHeight="1" spans="1:19">
      <c r="A2" s="56" t="s">
        <v>27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</row>
    <row r="3" s="175" customFormat="1" ht="20.25" customHeight="1" spans="1:19">
      <c r="A3" s="57" t="str">
        <f>"单位名称："&amp;"玉溪市人力资源社会保障信息中心"</f>
        <v>单位名称：玉溪市人力资源社会保障信息中心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5"/>
      <c r="M3" s="55"/>
      <c r="N3" s="55"/>
      <c r="O3" s="55"/>
      <c r="P3" s="55"/>
      <c r="Q3" s="55"/>
      <c r="R3" s="55"/>
      <c r="S3" s="55" t="s">
        <v>2</v>
      </c>
    </row>
    <row r="4" s="175" customFormat="1" ht="27" customHeight="1" spans="1:19">
      <c r="A4" s="176" t="s">
        <v>28</v>
      </c>
      <c r="B4" s="176" t="s">
        <v>29</v>
      </c>
      <c r="C4" s="176" t="s">
        <v>30</v>
      </c>
      <c r="D4" s="176" t="s">
        <v>31</v>
      </c>
      <c r="E4" s="176"/>
      <c r="F4" s="176"/>
      <c r="G4" s="176"/>
      <c r="H4" s="176"/>
      <c r="I4" s="176"/>
      <c r="J4" s="176"/>
      <c r="K4" s="176"/>
      <c r="L4" s="176"/>
      <c r="M4" s="176"/>
      <c r="N4" s="176"/>
      <c r="O4" s="176" t="s">
        <v>20</v>
      </c>
      <c r="P4" s="176"/>
      <c r="Q4" s="176"/>
      <c r="R4" s="176"/>
      <c r="S4" s="176"/>
    </row>
    <row r="5" s="175" customFormat="1" ht="27" customHeight="1" spans="1:19">
      <c r="A5" s="176"/>
      <c r="B5" s="176"/>
      <c r="C5" s="176"/>
      <c r="D5" s="176" t="s">
        <v>32</v>
      </c>
      <c r="E5" s="176" t="s">
        <v>33</v>
      </c>
      <c r="F5" s="176" t="s">
        <v>34</v>
      </c>
      <c r="G5" s="176" t="s">
        <v>35</v>
      </c>
      <c r="H5" s="176" t="s">
        <v>36</v>
      </c>
      <c r="I5" s="176" t="s">
        <v>37</v>
      </c>
      <c r="J5" s="176"/>
      <c r="K5" s="176"/>
      <c r="L5" s="176"/>
      <c r="M5" s="176"/>
      <c r="N5" s="176"/>
      <c r="O5" s="176" t="s">
        <v>32</v>
      </c>
      <c r="P5" s="176" t="s">
        <v>33</v>
      </c>
      <c r="Q5" s="176" t="s">
        <v>34</v>
      </c>
      <c r="R5" s="176" t="s">
        <v>35</v>
      </c>
      <c r="S5" s="176" t="s">
        <v>38</v>
      </c>
    </row>
    <row r="6" s="175" customFormat="1" ht="27" customHeight="1" spans="1:19">
      <c r="A6" s="176"/>
      <c r="B6" s="176"/>
      <c r="C6" s="176"/>
      <c r="D6" s="176"/>
      <c r="E6" s="176"/>
      <c r="F6" s="176"/>
      <c r="G6" s="176"/>
      <c r="H6" s="176"/>
      <c r="I6" s="176" t="s">
        <v>32</v>
      </c>
      <c r="J6" s="176" t="s">
        <v>39</v>
      </c>
      <c r="K6" s="176" t="s">
        <v>40</v>
      </c>
      <c r="L6" s="176" t="s">
        <v>41</v>
      </c>
      <c r="M6" s="176" t="s">
        <v>42</v>
      </c>
      <c r="N6" s="176" t="s">
        <v>43</v>
      </c>
      <c r="O6" s="176"/>
      <c r="P6" s="176"/>
      <c r="Q6" s="176"/>
      <c r="R6" s="176"/>
      <c r="S6" s="176"/>
    </row>
    <row r="7" ht="20.25" customHeight="1" spans="1:19">
      <c r="A7" s="177" t="s">
        <v>44</v>
      </c>
      <c r="B7" s="177" t="s">
        <v>45</v>
      </c>
      <c r="C7" s="177" t="s">
        <v>46</v>
      </c>
      <c r="D7" s="177" t="s">
        <v>47</v>
      </c>
      <c r="E7" s="177" t="s">
        <v>48</v>
      </c>
      <c r="F7" s="177" t="s">
        <v>49</v>
      </c>
      <c r="G7" s="177" t="s">
        <v>50</v>
      </c>
      <c r="H7" s="177" t="s">
        <v>51</v>
      </c>
      <c r="I7" s="177" t="s">
        <v>52</v>
      </c>
      <c r="J7" s="177" t="s">
        <v>53</v>
      </c>
      <c r="K7" s="177" t="s">
        <v>54</v>
      </c>
      <c r="L7" s="177" t="s">
        <v>55</v>
      </c>
      <c r="M7" s="177" t="s">
        <v>56</v>
      </c>
      <c r="N7" s="177" t="s">
        <v>57</v>
      </c>
      <c r="O7" s="177" t="s">
        <v>58</v>
      </c>
      <c r="P7" s="177" t="s">
        <v>59</v>
      </c>
      <c r="Q7" s="177" t="s">
        <v>60</v>
      </c>
      <c r="R7" s="177" t="s">
        <v>61</v>
      </c>
      <c r="S7" s="177" t="s">
        <v>62</v>
      </c>
    </row>
    <row r="8" ht="31" customHeight="1" spans="1:19">
      <c r="A8" s="158" t="s">
        <v>63</v>
      </c>
      <c r="B8" s="158" t="s">
        <v>64</v>
      </c>
      <c r="C8" s="159">
        <v>5022384.91</v>
      </c>
      <c r="D8" s="159">
        <v>5022384.91</v>
      </c>
      <c r="E8" s="63">
        <v>5022384.91</v>
      </c>
      <c r="F8" s="63"/>
      <c r="G8" s="63"/>
      <c r="H8" s="63"/>
      <c r="I8" s="63"/>
      <c r="J8" s="63"/>
      <c r="K8" s="63"/>
      <c r="L8" s="63"/>
      <c r="M8" s="63"/>
      <c r="N8" s="63"/>
      <c r="O8" s="159"/>
      <c r="P8" s="159"/>
      <c r="Q8" s="159"/>
      <c r="R8" s="159"/>
      <c r="S8" s="159"/>
    </row>
    <row r="9" ht="20.25" customHeight="1" spans="1:19">
      <c r="A9" s="156" t="s">
        <v>30</v>
      </c>
      <c r="B9" s="158"/>
      <c r="C9" s="159">
        <v>5022384.91</v>
      </c>
      <c r="D9" s="159">
        <v>5022384.91</v>
      </c>
      <c r="E9" s="159">
        <v>5022384.91</v>
      </c>
      <c r="F9" s="159"/>
      <c r="G9" s="159"/>
      <c r="H9" s="159"/>
      <c r="I9" s="159"/>
      <c r="J9" s="159"/>
      <c r="K9" s="159"/>
      <c r="L9" s="159"/>
      <c r="M9" s="159"/>
      <c r="N9" s="159"/>
      <c r="O9" s="159"/>
      <c r="P9" s="159"/>
      <c r="Q9" s="159"/>
      <c r="R9" s="159"/>
      <c r="S9" s="159"/>
    </row>
  </sheetData>
  <mergeCells count="20">
    <mergeCell ref="A1:S1"/>
    <mergeCell ref="A2:S2"/>
    <mergeCell ref="A3:R3"/>
    <mergeCell ref="D4:N4"/>
    <mergeCell ref="O4:S4"/>
    <mergeCell ref="I5:N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</mergeCells>
  <pageMargins left="0.314583333333333" right="0.314583333333333" top="1" bottom="1" header="0.5" footer="0.5"/>
  <pageSetup paperSize="1" scale="59" pageOrder="overThenDown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O25"/>
  <sheetViews>
    <sheetView showZeros="0" topLeftCell="B1" workbookViewId="0">
      <selection activeCell="C24" sqref="C24"/>
    </sheetView>
  </sheetViews>
  <sheetFormatPr defaultColWidth="8.85" defaultRowHeight="15" customHeight="1"/>
  <cols>
    <col min="1" max="1" width="16.6333333333333" customWidth="1"/>
    <col min="2" max="2" width="45.8916666666667" customWidth="1"/>
    <col min="3" max="5" width="11" customWidth="1"/>
    <col min="6" max="6" width="8.25" customWidth="1"/>
    <col min="7" max="7" width="12" customWidth="1"/>
    <col min="8" max="9" width="13.6333333333333" customWidth="1"/>
    <col min="10" max="10" width="4.625" customWidth="1"/>
    <col min="11" max="12" width="7.13333333333333" customWidth="1"/>
    <col min="13" max="13" width="10.3833333333333" customWidth="1"/>
    <col min="14" max="14" width="13.6333333333333" customWidth="1"/>
    <col min="15" max="15" width="8.5" customWidth="1"/>
  </cols>
  <sheetData>
    <row r="1" customHeight="1" spans="1:15">
      <c r="A1" s="163" t="s">
        <v>65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</row>
    <row r="2" ht="28.5" customHeight="1" spans="1:15">
      <c r="A2" s="56" t="s">
        <v>66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</row>
    <row r="3" ht="20.25" customHeight="1" spans="1:15">
      <c r="A3" s="150" t="str">
        <f>"单位名称："&amp;"玉溪市人力资源社会保障信息中心"</f>
        <v>单位名称：玉溪市人力资源社会保障信息中心</v>
      </c>
      <c r="B3" s="150"/>
      <c r="C3" s="150"/>
      <c r="D3" s="150"/>
      <c r="E3" s="150"/>
      <c r="F3" s="150"/>
      <c r="G3" s="150"/>
      <c r="H3" s="150"/>
      <c r="I3" s="150"/>
      <c r="J3" s="161"/>
      <c r="K3" s="161"/>
      <c r="L3" s="161"/>
      <c r="M3" s="161"/>
      <c r="N3" s="161"/>
      <c r="O3" s="161" t="s">
        <v>2</v>
      </c>
    </row>
    <row r="4" ht="27" customHeight="1" spans="1:15">
      <c r="A4" s="151" t="s">
        <v>67</v>
      </c>
      <c r="B4" s="151" t="s">
        <v>68</v>
      </c>
      <c r="C4" s="151" t="s">
        <v>30</v>
      </c>
      <c r="D4" s="151" t="s">
        <v>33</v>
      </c>
      <c r="E4" s="151"/>
      <c r="F4" s="151"/>
      <c r="G4" s="151" t="s">
        <v>34</v>
      </c>
      <c r="H4" s="151" t="s">
        <v>35</v>
      </c>
      <c r="I4" s="151" t="s">
        <v>69</v>
      </c>
      <c r="J4" s="151" t="s">
        <v>70</v>
      </c>
      <c r="K4" s="151"/>
      <c r="L4" s="151"/>
      <c r="M4" s="151"/>
      <c r="N4" s="151"/>
      <c r="O4" s="151"/>
    </row>
    <row r="5" ht="27" customHeight="1" spans="1:15">
      <c r="A5" s="152"/>
      <c r="B5" s="152"/>
      <c r="C5" s="152"/>
      <c r="D5" s="152" t="s">
        <v>32</v>
      </c>
      <c r="E5" s="152" t="s">
        <v>71</v>
      </c>
      <c r="F5" s="152" t="s">
        <v>72</v>
      </c>
      <c r="G5" s="152"/>
      <c r="H5" s="152"/>
      <c r="I5" s="152"/>
      <c r="J5" s="152" t="s">
        <v>32</v>
      </c>
      <c r="K5" s="152" t="s">
        <v>73</v>
      </c>
      <c r="L5" s="152" t="s">
        <v>74</v>
      </c>
      <c r="M5" s="152" t="s">
        <v>75</v>
      </c>
      <c r="N5" s="152" t="s">
        <v>76</v>
      </c>
      <c r="O5" s="152" t="s">
        <v>77</v>
      </c>
    </row>
    <row r="6" ht="20.25" customHeight="1" spans="1:15">
      <c r="A6" s="162" t="s">
        <v>44</v>
      </c>
      <c r="B6" s="162" t="s">
        <v>45</v>
      </c>
      <c r="C6" s="162" t="s">
        <v>46</v>
      </c>
      <c r="D6" s="162" t="s">
        <v>47</v>
      </c>
      <c r="E6" s="162" t="s">
        <v>48</v>
      </c>
      <c r="F6" s="162" t="s">
        <v>49</v>
      </c>
      <c r="G6" s="162" t="s">
        <v>50</v>
      </c>
      <c r="H6" s="162" t="s">
        <v>51</v>
      </c>
      <c r="I6" s="162" t="s">
        <v>52</v>
      </c>
      <c r="J6" s="162" t="s">
        <v>53</v>
      </c>
      <c r="K6" s="162" t="s">
        <v>54</v>
      </c>
      <c r="L6" s="162" t="s">
        <v>55</v>
      </c>
      <c r="M6" s="162" t="s">
        <v>56</v>
      </c>
      <c r="N6" s="162" t="s">
        <v>57</v>
      </c>
      <c r="O6" s="162" t="s">
        <v>58</v>
      </c>
    </row>
    <row r="7" ht="20.25" customHeight="1" spans="1:15">
      <c r="A7" s="158" t="s">
        <v>78</v>
      </c>
      <c r="B7" s="158" t="str">
        <f>"        "&amp;"社会保障和就业支出"</f>
        <v>        社会保障和就业支出</v>
      </c>
      <c r="C7" s="63">
        <v>4262523.08</v>
      </c>
      <c r="D7" s="63">
        <v>4262523.08</v>
      </c>
      <c r="E7" s="63">
        <v>4262523.08</v>
      </c>
      <c r="F7" s="63"/>
      <c r="G7" s="63"/>
      <c r="H7" s="63"/>
      <c r="I7" s="63"/>
      <c r="J7" s="63"/>
      <c r="K7" s="63"/>
      <c r="L7" s="63"/>
      <c r="M7" s="63"/>
      <c r="N7" s="63"/>
      <c r="O7" s="63"/>
    </row>
    <row r="8" ht="20.25" customHeight="1" spans="1:15">
      <c r="A8" s="164" t="s">
        <v>79</v>
      </c>
      <c r="B8" s="164" t="str">
        <f>"        "&amp;"人力资源和社会保障管理事务"</f>
        <v>        人力资源和社会保障管理事务</v>
      </c>
      <c r="C8" s="63">
        <v>3411093.96</v>
      </c>
      <c r="D8" s="63">
        <v>3411093.96</v>
      </c>
      <c r="E8" s="63">
        <v>3411093.96</v>
      </c>
      <c r="F8" s="63"/>
      <c r="G8" s="63"/>
      <c r="H8" s="63"/>
      <c r="I8" s="63"/>
      <c r="J8" s="63"/>
      <c r="K8" s="63"/>
      <c r="L8" s="63"/>
      <c r="M8" s="63"/>
      <c r="N8" s="63"/>
      <c r="O8" s="63"/>
    </row>
    <row r="9" ht="20.25" customHeight="1" spans="1:15">
      <c r="A9" s="165" t="s">
        <v>80</v>
      </c>
      <c r="B9" s="165" t="str">
        <f>"        "&amp;"事业运行"</f>
        <v>        事业运行</v>
      </c>
      <c r="C9" s="63">
        <v>3411093.96</v>
      </c>
      <c r="D9" s="63">
        <v>3411093.96</v>
      </c>
      <c r="E9" s="63">
        <v>3411093.96</v>
      </c>
      <c r="F9" s="63"/>
      <c r="G9" s="63"/>
      <c r="H9" s="63"/>
      <c r="I9" s="63"/>
      <c r="J9" s="63"/>
      <c r="K9" s="63"/>
      <c r="L9" s="63"/>
      <c r="M9" s="63"/>
      <c r="N9" s="63"/>
      <c r="O9" s="63"/>
    </row>
    <row r="10" ht="20.25" customHeight="1" spans="1:15">
      <c r="A10" s="164" t="s">
        <v>81</v>
      </c>
      <c r="B10" s="164" t="str">
        <f>"        "&amp;"行政事业单位养老支出"</f>
        <v>        行政事业单位养老支出</v>
      </c>
      <c r="C10" s="63">
        <v>786429.12</v>
      </c>
      <c r="D10" s="63">
        <v>786429.12</v>
      </c>
      <c r="E10" s="63">
        <v>786429.12</v>
      </c>
      <c r="F10" s="63"/>
      <c r="G10" s="63"/>
      <c r="H10" s="63"/>
      <c r="I10" s="63"/>
      <c r="J10" s="63"/>
      <c r="K10" s="63"/>
      <c r="L10" s="63"/>
      <c r="M10" s="63"/>
      <c r="N10" s="63"/>
      <c r="O10" s="63"/>
    </row>
    <row r="11" ht="20.25" customHeight="1" spans="1:15">
      <c r="A11" s="165" t="s">
        <v>82</v>
      </c>
      <c r="B11" s="165" t="str">
        <f>"        "&amp;"事业单位离退休"</f>
        <v>        事业单位离退休</v>
      </c>
      <c r="C11" s="63">
        <v>459000</v>
      </c>
      <c r="D11" s="63">
        <v>459000</v>
      </c>
      <c r="E11" s="63">
        <v>459000</v>
      </c>
      <c r="F11" s="63"/>
      <c r="G11" s="63"/>
      <c r="H11" s="63"/>
      <c r="I11" s="63"/>
      <c r="J11" s="63"/>
      <c r="K11" s="63"/>
      <c r="L11" s="63"/>
      <c r="M11" s="63"/>
      <c r="N11" s="63"/>
      <c r="O11" s="63"/>
    </row>
    <row r="12" ht="20.25" customHeight="1" spans="1:15">
      <c r="A12" s="165" t="s">
        <v>83</v>
      </c>
      <c r="B12" s="165" t="str">
        <f>"        "&amp;"机关事业单位基本养老保险缴费支出"</f>
        <v>        机关事业单位基本养老保险缴费支出</v>
      </c>
      <c r="C12" s="63">
        <v>327429.12</v>
      </c>
      <c r="D12" s="63">
        <v>327429.12</v>
      </c>
      <c r="E12" s="63">
        <v>327429.12</v>
      </c>
      <c r="F12" s="63"/>
      <c r="G12" s="63"/>
      <c r="H12" s="63"/>
      <c r="I12" s="63"/>
      <c r="J12" s="63"/>
      <c r="K12" s="63"/>
      <c r="L12" s="63"/>
      <c r="M12" s="63"/>
      <c r="N12" s="63"/>
      <c r="O12" s="63"/>
    </row>
    <row r="13" ht="20.25" customHeight="1" spans="1:15">
      <c r="A13" s="164" t="s">
        <v>84</v>
      </c>
      <c r="B13" s="164" t="str">
        <f>"        "&amp;"抚恤"</f>
        <v>        抚恤</v>
      </c>
      <c r="C13" s="63">
        <v>65000</v>
      </c>
      <c r="D13" s="63">
        <v>65000</v>
      </c>
      <c r="E13" s="63">
        <v>65000</v>
      </c>
      <c r="F13" s="63"/>
      <c r="G13" s="63"/>
      <c r="H13" s="63"/>
      <c r="I13" s="63"/>
      <c r="J13" s="63"/>
      <c r="K13" s="63"/>
      <c r="L13" s="63"/>
      <c r="M13" s="63"/>
      <c r="N13" s="63"/>
      <c r="O13" s="63"/>
    </row>
    <row r="14" ht="20.25" customHeight="1" spans="1:15">
      <c r="A14" s="165" t="s">
        <v>85</v>
      </c>
      <c r="B14" s="165" t="str">
        <f>"        "&amp;"死亡抚恤"</f>
        <v>        死亡抚恤</v>
      </c>
      <c r="C14" s="63">
        <v>65000</v>
      </c>
      <c r="D14" s="63">
        <v>65000</v>
      </c>
      <c r="E14" s="63">
        <v>65000</v>
      </c>
      <c r="F14" s="63"/>
      <c r="G14" s="63"/>
      <c r="H14" s="63"/>
      <c r="I14" s="63"/>
      <c r="J14" s="63"/>
      <c r="K14" s="63"/>
      <c r="L14" s="63"/>
      <c r="M14" s="63"/>
      <c r="N14" s="63"/>
      <c r="O14" s="63"/>
    </row>
    <row r="15" ht="20.25" customHeight="1" spans="1:15">
      <c r="A15" s="158" t="s">
        <v>86</v>
      </c>
      <c r="B15" s="158" t="str">
        <f>"        "&amp;"卫生健康支出"</f>
        <v>        卫生健康支出</v>
      </c>
      <c r="C15" s="63">
        <v>355869.83</v>
      </c>
      <c r="D15" s="63">
        <v>355869.83</v>
      </c>
      <c r="E15" s="63">
        <v>355869.83</v>
      </c>
      <c r="F15" s="63"/>
      <c r="G15" s="63"/>
      <c r="H15" s="63"/>
      <c r="I15" s="63"/>
      <c r="J15" s="63"/>
      <c r="K15" s="63"/>
      <c r="L15" s="63"/>
      <c r="M15" s="63"/>
      <c r="N15" s="63"/>
      <c r="O15" s="63"/>
    </row>
    <row r="16" ht="20.25" customHeight="1" spans="1:15">
      <c r="A16" s="164" t="s">
        <v>87</v>
      </c>
      <c r="B16" s="164" t="str">
        <f>"        "&amp;"行政事业单位医疗"</f>
        <v>        行政事业单位医疗</v>
      </c>
      <c r="C16" s="63">
        <v>355869.83</v>
      </c>
      <c r="D16" s="63">
        <v>355869.83</v>
      </c>
      <c r="E16" s="63">
        <v>355869.83</v>
      </c>
      <c r="F16" s="63"/>
      <c r="G16" s="63"/>
      <c r="H16" s="63"/>
      <c r="I16" s="63"/>
      <c r="J16" s="63"/>
      <c r="K16" s="63"/>
      <c r="L16" s="63"/>
      <c r="M16" s="63"/>
      <c r="N16" s="63"/>
      <c r="O16" s="63"/>
    </row>
    <row r="17" ht="20.25" customHeight="1" spans="1:15">
      <c r="A17" s="165" t="s">
        <v>88</v>
      </c>
      <c r="B17" s="165" t="str">
        <f>"        "&amp;"行政单位医疗"</f>
        <v>        行政单位医疗</v>
      </c>
      <c r="C17" s="63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</row>
    <row r="18" ht="20.25" customHeight="1" spans="1:15">
      <c r="A18" s="165" t="s">
        <v>89</v>
      </c>
      <c r="B18" s="165" t="str">
        <f>"        "&amp;"事业单位医疗"</f>
        <v>        事业单位医疗</v>
      </c>
      <c r="C18" s="63">
        <v>169853.86</v>
      </c>
      <c r="D18" s="63">
        <v>169853.86</v>
      </c>
      <c r="E18" s="63">
        <v>169853.86</v>
      </c>
      <c r="F18" s="63"/>
      <c r="G18" s="63"/>
      <c r="H18" s="63"/>
      <c r="I18" s="63"/>
      <c r="J18" s="63"/>
      <c r="K18" s="63"/>
      <c r="L18" s="63"/>
      <c r="M18" s="63"/>
      <c r="N18" s="63"/>
      <c r="O18" s="63"/>
    </row>
    <row r="19" ht="20.25" customHeight="1" spans="1:15">
      <c r="A19" s="165" t="s">
        <v>90</v>
      </c>
      <c r="B19" s="165" t="str">
        <f>"        "&amp;"公务员医疗补助"</f>
        <v>        公务员医疗补助</v>
      </c>
      <c r="C19" s="63">
        <v>163521.6</v>
      </c>
      <c r="D19" s="63">
        <v>163521.6</v>
      </c>
      <c r="E19" s="63">
        <v>163521.6</v>
      </c>
      <c r="F19" s="63"/>
      <c r="G19" s="63"/>
      <c r="H19" s="63"/>
      <c r="I19" s="63"/>
      <c r="J19" s="63"/>
      <c r="K19" s="63"/>
      <c r="L19" s="63"/>
      <c r="M19" s="63"/>
      <c r="N19" s="63"/>
      <c r="O19" s="63"/>
    </row>
    <row r="20" ht="20.25" customHeight="1" spans="1:15">
      <c r="A20" s="165" t="s">
        <v>91</v>
      </c>
      <c r="B20" s="165" t="str">
        <f>"        "&amp;"其他行政事业单位医疗支出"</f>
        <v>        其他行政事业单位医疗支出</v>
      </c>
      <c r="C20" s="63">
        <v>22494.37</v>
      </c>
      <c r="D20" s="63">
        <v>22494.37</v>
      </c>
      <c r="E20" s="63">
        <v>22494.37</v>
      </c>
      <c r="F20" s="63"/>
      <c r="G20" s="63"/>
      <c r="H20" s="63"/>
      <c r="I20" s="63"/>
      <c r="J20" s="63"/>
      <c r="K20" s="63"/>
      <c r="L20" s="63"/>
      <c r="M20" s="63"/>
      <c r="N20" s="63"/>
      <c r="O20" s="63"/>
    </row>
    <row r="21" ht="20.25" customHeight="1" spans="1:15">
      <c r="A21" s="158" t="s">
        <v>92</v>
      </c>
      <c r="B21" s="158" t="str">
        <f>"        "&amp;"住房保障支出"</f>
        <v>        住房保障支出</v>
      </c>
      <c r="C21" s="63">
        <v>403992</v>
      </c>
      <c r="D21" s="63">
        <v>403992</v>
      </c>
      <c r="E21" s="63">
        <v>403992</v>
      </c>
      <c r="F21" s="63"/>
      <c r="G21" s="63"/>
      <c r="H21" s="63"/>
      <c r="I21" s="63"/>
      <c r="J21" s="63"/>
      <c r="K21" s="63"/>
      <c r="L21" s="63"/>
      <c r="M21" s="63"/>
      <c r="N21" s="63"/>
      <c r="O21" s="63"/>
    </row>
    <row r="22" ht="20.25" customHeight="1" spans="1:15">
      <c r="A22" s="164" t="s">
        <v>93</v>
      </c>
      <c r="B22" s="164" t="str">
        <f>"        "&amp;"住房改革支出"</f>
        <v>        住房改革支出</v>
      </c>
      <c r="C22" s="63">
        <v>403992</v>
      </c>
      <c r="D22" s="63">
        <v>403992</v>
      </c>
      <c r="E22" s="63">
        <v>403992</v>
      </c>
      <c r="F22" s="63"/>
      <c r="G22" s="63"/>
      <c r="H22" s="63"/>
      <c r="I22" s="63"/>
      <c r="J22" s="63"/>
      <c r="K22" s="63"/>
      <c r="L22" s="63"/>
      <c r="M22" s="63"/>
      <c r="N22" s="63"/>
      <c r="O22" s="63"/>
    </row>
    <row r="23" ht="20.25" customHeight="1" spans="1:15">
      <c r="A23" s="165" t="s">
        <v>94</v>
      </c>
      <c r="B23" s="165" t="str">
        <f>"        "&amp;"住房公积金"</f>
        <v>        住房公积金</v>
      </c>
      <c r="C23" s="63">
        <v>360276</v>
      </c>
      <c r="D23" s="63">
        <v>360276</v>
      </c>
      <c r="E23" s="63">
        <v>360276</v>
      </c>
      <c r="F23" s="63"/>
      <c r="G23" s="63"/>
      <c r="H23" s="63"/>
      <c r="I23" s="63"/>
      <c r="J23" s="63"/>
      <c r="K23" s="63"/>
      <c r="L23" s="63"/>
      <c r="M23" s="63"/>
      <c r="N23" s="63"/>
      <c r="O23" s="63"/>
    </row>
    <row r="24" ht="20.25" customHeight="1" spans="1:15">
      <c r="A24" s="165" t="s">
        <v>95</v>
      </c>
      <c r="B24" s="165" t="str">
        <f>"        "&amp;"购房补贴"</f>
        <v>        购房补贴</v>
      </c>
      <c r="C24" s="63">
        <v>43716</v>
      </c>
      <c r="D24" s="63">
        <v>43716</v>
      </c>
      <c r="E24" s="63">
        <v>43716</v>
      </c>
      <c r="F24" s="63"/>
      <c r="G24" s="63"/>
      <c r="H24" s="63"/>
      <c r="I24" s="63"/>
      <c r="J24" s="63"/>
      <c r="K24" s="63"/>
      <c r="L24" s="63"/>
      <c r="M24" s="63"/>
      <c r="N24" s="63"/>
      <c r="O24" s="63"/>
    </row>
    <row r="25" ht="20.25" customHeight="1" spans="1:15">
      <c r="A25" s="156" t="s">
        <v>30</v>
      </c>
      <c r="B25" s="158"/>
      <c r="C25" s="159">
        <v>5022384.91</v>
      </c>
      <c r="D25" s="159">
        <v>5022384.91</v>
      </c>
      <c r="E25" s="159">
        <v>5022384.91</v>
      </c>
      <c r="F25" s="159"/>
      <c r="G25" s="159"/>
      <c r="H25" s="159"/>
      <c r="I25" s="159"/>
      <c r="J25" s="159"/>
      <c r="K25" s="159"/>
      <c r="L25" s="159"/>
      <c r="M25" s="159"/>
      <c r="N25" s="159"/>
      <c r="O25" s="159"/>
    </row>
  </sheetData>
  <mergeCells count="12">
    <mergeCell ref="A1:O1"/>
    <mergeCell ref="A2:O2"/>
    <mergeCell ref="A3:N3"/>
    <mergeCell ref="D4:F4"/>
    <mergeCell ref="J4:O4"/>
    <mergeCell ref="A25:B25"/>
    <mergeCell ref="A4:A5"/>
    <mergeCell ref="B4:B5"/>
    <mergeCell ref="C4:C5"/>
    <mergeCell ref="G4:G5"/>
    <mergeCell ref="H4:H5"/>
    <mergeCell ref="I4:I5"/>
  </mergeCells>
  <pageMargins left="0.432638888888889" right="0.354166666666667" top="1" bottom="1" header="0.5" footer="0.5"/>
  <pageSetup paperSize="1" scale="68" pageOrder="overThenDown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15"/>
  <sheetViews>
    <sheetView showZeros="0" workbookViewId="0">
      <selection activeCell="C11" sqref="C11"/>
    </sheetView>
  </sheetViews>
  <sheetFormatPr defaultColWidth="8.85" defaultRowHeight="15" customHeight="1" outlineLevelCol="3"/>
  <cols>
    <col min="1" max="2" width="28.575" customWidth="1"/>
    <col min="3" max="3" width="35.7" customWidth="1"/>
    <col min="4" max="4" width="28.575" customWidth="1"/>
  </cols>
  <sheetData>
    <row r="1" ht="18.75" customHeight="1" spans="1:4">
      <c r="A1" s="55" t="s">
        <v>96</v>
      </c>
      <c r="B1" s="166"/>
      <c r="C1" s="166"/>
      <c r="D1" s="166"/>
    </row>
    <row r="2" ht="28.5" customHeight="1" spans="1:4">
      <c r="A2" s="167" t="s">
        <v>97</v>
      </c>
      <c r="B2" s="167"/>
      <c r="C2" s="167"/>
      <c r="D2" s="167"/>
    </row>
    <row r="3" ht="18.75" customHeight="1" spans="1:4">
      <c r="A3" s="150" t="str">
        <f>"单位名称："&amp;"玉溪市人力资源社会保障信息中心"</f>
        <v>单位名称：玉溪市人力资源社会保障信息中心</v>
      </c>
      <c r="B3" s="150"/>
      <c r="C3" s="150"/>
      <c r="D3" s="161" t="s">
        <v>2</v>
      </c>
    </row>
    <row r="4" ht="18.75" customHeight="1" spans="1:4">
      <c r="A4" s="168" t="s">
        <v>3</v>
      </c>
      <c r="B4" s="168"/>
      <c r="C4" s="168" t="s">
        <v>4</v>
      </c>
      <c r="D4" s="168"/>
    </row>
    <row r="5" ht="18.75" customHeight="1" spans="1:4">
      <c r="A5" s="58" t="s">
        <v>5</v>
      </c>
      <c r="B5" s="58" t="s">
        <v>6</v>
      </c>
      <c r="C5" s="58" t="s">
        <v>98</v>
      </c>
      <c r="D5" s="58" t="s">
        <v>6</v>
      </c>
    </row>
    <row r="6" ht="18.75" customHeight="1" spans="1:4">
      <c r="A6" s="169" t="s">
        <v>99</v>
      </c>
      <c r="B6" s="170"/>
      <c r="C6" s="171" t="s">
        <v>100</v>
      </c>
      <c r="D6" s="170"/>
    </row>
    <row r="7" ht="18.75" customHeight="1" spans="1:4">
      <c r="A7" s="158" t="s">
        <v>101</v>
      </c>
      <c r="B7" s="172">
        <v>5022384.91</v>
      </c>
      <c r="C7" s="173" t="str">
        <f>"（一）"&amp;"社会保障和就业支出"</f>
        <v>（一）社会保障和就业支出</v>
      </c>
      <c r="D7" s="172">
        <v>4262523.08</v>
      </c>
    </row>
    <row r="8" ht="18.75" customHeight="1" spans="1:4">
      <c r="A8" s="158" t="s">
        <v>102</v>
      </c>
      <c r="B8" s="172"/>
      <c r="C8" s="173" t="str">
        <f>"（二）"&amp;"卫生健康支出"</f>
        <v>（二）卫生健康支出</v>
      </c>
      <c r="D8" s="172">
        <v>355869.83</v>
      </c>
    </row>
    <row r="9" ht="18.75" customHeight="1" spans="1:4">
      <c r="A9" s="158" t="s">
        <v>103</v>
      </c>
      <c r="B9" s="172"/>
      <c r="C9" s="173" t="str">
        <f>"（三）"&amp;"住房保障支出"</f>
        <v>（三）住房保障支出</v>
      </c>
      <c r="D9" s="172">
        <v>403992</v>
      </c>
    </row>
    <row r="10" ht="18.75" customHeight="1" spans="1:4">
      <c r="A10" s="158" t="s">
        <v>104</v>
      </c>
      <c r="B10" s="172"/>
      <c r="C10" s="158"/>
      <c r="D10" s="158"/>
    </row>
    <row r="11" ht="18.75" customHeight="1" spans="1:4">
      <c r="A11" s="60" t="s">
        <v>101</v>
      </c>
      <c r="B11" s="172"/>
      <c r="C11" s="158"/>
      <c r="D11" s="158"/>
    </row>
    <row r="12" ht="18.75" customHeight="1" spans="1:4">
      <c r="A12" s="60" t="s">
        <v>102</v>
      </c>
      <c r="B12" s="172"/>
      <c r="C12" s="158"/>
      <c r="D12" s="158"/>
    </row>
    <row r="13" ht="18.75" customHeight="1" spans="1:4">
      <c r="A13" s="60" t="s">
        <v>103</v>
      </c>
      <c r="B13" s="172"/>
      <c r="C13" s="158"/>
      <c r="D13" s="158"/>
    </row>
    <row r="14" ht="18.75" customHeight="1" spans="1:4">
      <c r="A14" s="158"/>
      <c r="B14" s="158"/>
      <c r="C14" s="158" t="s">
        <v>105</v>
      </c>
      <c r="D14" s="158"/>
    </row>
    <row r="15" ht="18.75" customHeight="1" spans="1:4">
      <c r="A15" s="174" t="s">
        <v>24</v>
      </c>
      <c r="B15" s="172">
        <v>5022384.91</v>
      </c>
      <c r="C15" s="174" t="s">
        <v>25</v>
      </c>
      <c r="D15" s="172">
        <v>5022384.91</v>
      </c>
    </row>
  </sheetData>
  <mergeCells count="5">
    <mergeCell ref="A1:D1"/>
    <mergeCell ref="A2:D2"/>
    <mergeCell ref="A3:C3"/>
    <mergeCell ref="A4:B4"/>
    <mergeCell ref="C4:D4"/>
  </mergeCells>
  <pageMargins left="0.75" right="0.75" top="1" bottom="1" header="0.5" footer="0.5"/>
  <pageSetup paperSize="1" pageOrder="overThenDown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24"/>
  <sheetViews>
    <sheetView showZeros="0" workbookViewId="0">
      <selection activeCell="B34" sqref="B34"/>
    </sheetView>
  </sheetViews>
  <sheetFormatPr defaultColWidth="8.85" defaultRowHeight="15" customHeight="1" outlineLevelCol="6"/>
  <cols>
    <col min="1" max="1" width="17.8416666666667" customWidth="1"/>
    <col min="2" max="2" width="53.1333333333333" customWidth="1"/>
    <col min="3" max="7" width="15.1333333333333" customWidth="1"/>
  </cols>
  <sheetData>
    <row r="1" customHeight="1" spans="1:7">
      <c r="A1" s="163" t="s">
        <v>106</v>
      </c>
      <c r="B1" s="163"/>
      <c r="C1" s="163"/>
      <c r="D1" s="163"/>
      <c r="E1" s="163"/>
      <c r="F1" s="163"/>
      <c r="G1" s="163"/>
    </row>
    <row r="2" ht="28.5" customHeight="1" spans="1:7">
      <c r="A2" s="56" t="s">
        <v>107</v>
      </c>
      <c r="B2" s="56"/>
      <c r="C2" s="56"/>
      <c r="D2" s="56"/>
      <c r="E2" s="56"/>
      <c r="F2" s="56"/>
      <c r="G2" s="56"/>
    </row>
    <row r="3" ht="20.25" customHeight="1" spans="1:7">
      <c r="A3" s="150" t="str">
        <f>"单位名称："&amp;"玉溪市人力资源社会保障信息中心"</f>
        <v>单位名称：玉溪市人力资源社会保障信息中心</v>
      </c>
      <c r="B3" s="150"/>
      <c r="C3" s="150"/>
      <c r="D3" s="150"/>
      <c r="E3" s="150"/>
      <c r="F3" s="150"/>
      <c r="G3" s="161" t="s">
        <v>2</v>
      </c>
    </row>
    <row r="4" ht="27" customHeight="1" spans="1:7">
      <c r="A4" s="151" t="s">
        <v>108</v>
      </c>
      <c r="B4" s="151"/>
      <c r="C4" s="151" t="s">
        <v>30</v>
      </c>
      <c r="D4" s="151" t="s">
        <v>33</v>
      </c>
      <c r="E4" s="151"/>
      <c r="F4" s="151"/>
      <c r="G4" s="151" t="s">
        <v>72</v>
      </c>
    </row>
    <row r="5" ht="27" customHeight="1" spans="1:7">
      <c r="A5" s="152" t="s">
        <v>67</v>
      </c>
      <c r="B5" s="152" t="s">
        <v>68</v>
      </c>
      <c r="C5" s="152"/>
      <c r="D5" s="152" t="s">
        <v>32</v>
      </c>
      <c r="E5" s="152" t="s">
        <v>109</v>
      </c>
      <c r="F5" s="152" t="s">
        <v>110</v>
      </c>
      <c r="G5" s="152"/>
    </row>
    <row r="6" ht="20.25" customHeight="1" spans="1:7">
      <c r="A6" s="162" t="s">
        <v>44</v>
      </c>
      <c r="B6" s="162" t="s">
        <v>45</v>
      </c>
      <c r="C6" s="162" t="s">
        <v>46</v>
      </c>
      <c r="D6" s="162" t="s">
        <v>47</v>
      </c>
      <c r="E6" s="162" t="s">
        <v>48</v>
      </c>
      <c r="F6" s="162" t="s">
        <v>49</v>
      </c>
      <c r="G6" s="162">
        <v>7</v>
      </c>
    </row>
    <row r="7" ht="20.25" customHeight="1" spans="1:7">
      <c r="A7" s="158" t="s">
        <v>78</v>
      </c>
      <c r="B7" s="158" t="str">
        <f>"        "&amp;"社会保障和就业支出"</f>
        <v>        社会保障和就业支出</v>
      </c>
      <c r="C7" s="63">
        <v>4262523.08</v>
      </c>
      <c r="D7" s="159">
        <v>4262523.08</v>
      </c>
      <c r="E7" s="63">
        <v>3934518.2</v>
      </c>
      <c r="F7" s="63">
        <v>328004.88</v>
      </c>
      <c r="G7" s="63"/>
    </row>
    <row r="8" ht="20.25" customHeight="1" spans="1:7">
      <c r="A8" s="164" t="s">
        <v>79</v>
      </c>
      <c r="B8" s="164" t="str">
        <f>"        "&amp;"人力资源和社会保障管理事务"</f>
        <v>        人力资源和社会保障管理事务</v>
      </c>
      <c r="C8" s="63">
        <v>3411093.96</v>
      </c>
      <c r="D8" s="159">
        <v>3411093.96</v>
      </c>
      <c r="E8" s="63">
        <v>3093289.08</v>
      </c>
      <c r="F8" s="63">
        <v>317804.88</v>
      </c>
      <c r="G8" s="63"/>
    </row>
    <row r="9" ht="20.25" customHeight="1" spans="1:7">
      <c r="A9" s="165" t="s">
        <v>80</v>
      </c>
      <c r="B9" s="165" t="str">
        <f>"        "&amp;"事业运行"</f>
        <v>        事业运行</v>
      </c>
      <c r="C9" s="63">
        <v>3411093.96</v>
      </c>
      <c r="D9" s="159">
        <v>3411093.96</v>
      </c>
      <c r="E9" s="63">
        <v>3093289.08</v>
      </c>
      <c r="F9" s="63">
        <v>317804.88</v>
      </c>
      <c r="G9" s="63"/>
    </row>
    <row r="10" ht="20.25" customHeight="1" spans="1:7">
      <c r="A10" s="164" t="s">
        <v>81</v>
      </c>
      <c r="B10" s="164" t="str">
        <f>"        "&amp;"行政事业单位养老支出"</f>
        <v>        行政事业单位养老支出</v>
      </c>
      <c r="C10" s="63">
        <v>786429.12</v>
      </c>
      <c r="D10" s="159">
        <v>786429.12</v>
      </c>
      <c r="E10" s="63">
        <v>776229.12</v>
      </c>
      <c r="F10" s="63">
        <v>10200</v>
      </c>
      <c r="G10" s="63"/>
    </row>
    <row r="11" ht="20.25" customHeight="1" spans="1:7">
      <c r="A11" s="165" t="s">
        <v>82</v>
      </c>
      <c r="B11" s="165" t="str">
        <f>"        "&amp;"事业单位离退休"</f>
        <v>        事业单位离退休</v>
      </c>
      <c r="C11" s="63">
        <v>459000</v>
      </c>
      <c r="D11" s="159">
        <v>459000</v>
      </c>
      <c r="E11" s="63">
        <v>448800</v>
      </c>
      <c r="F11" s="63">
        <v>10200</v>
      </c>
      <c r="G11" s="63"/>
    </row>
    <row r="12" ht="20.25" customHeight="1" spans="1:7">
      <c r="A12" s="165" t="s">
        <v>83</v>
      </c>
      <c r="B12" s="165" t="str">
        <f>"        "&amp;"机关事业单位基本养老保险缴费支出"</f>
        <v>        机关事业单位基本养老保险缴费支出</v>
      </c>
      <c r="C12" s="63">
        <v>327429.12</v>
      </c>
      <c r="D12" s="159">
        <v>327429.12</v>
      </c>
      <c r="E12" s="63">
        <v>327429.12</v>
      </c>
      <c r="F12" s="63"/>
      <c r="G12" s="63"/>
    </row>
    <row r="13" ht="20.25" customHeight="1" spans="1:7">
      <c r="A13" s="164" t="s">
        <v>84</v>
      </c>
      <c r="B13" s="164" t="str">
        <f>"        "&amp;"抚恤"</f>
        <v>        抚恤</v>
      </c>
      <c r="C13" s="63">
        <v>65000</v>
      </c>
      <c r="D13" s="159">
        <v>65000</v>
      </c>
      <c r="E13" s="63">
        <v>65000</v>
      </c>
      <c r="F13" s="63"/>
      <c r="G13" s="63"/>
    </row>
    <row r="14" ht="20.25" customHeight="1" spans="1:7">
      <c r="A14" s="165" t="s">
        <v>85</v>
      </c>
      <c r="B14" s="165" t="str">
        <f>"        "&amp;"死亡抚恤"</f>
        <v>        死亡抚恤</v>
      </c>
      <c r="C14" s="63">
        <v>65000</v>
      </c>
      <c r="D14" s="159">
        <v>65000</v>
      </c>
      <c r="E14" s="63">
        <v>65000</v>
      </c>
      <c r="F14" s="63"/>
      <c r="G14" s="63"/>
    </row>
    <row r="15" ht="20.25" customHeight="1" spans="1:7">
      <c r="A15" s="158" t="s">
        <v>86</v>
      </c>
      <c r="B15" s="158" t="str">
        <f>"        "&amp;"卫生健康支出"</f>
        <v>        卫生健康支出</v>
      </c>
      <c r="C15" s="63">
        <v>355869.83</v>
      </c>
      <c r="D15" s="159">
        <v>355869.83</v>
      </c>
      <c r="E15" s="63">
        <v>355869.83</v>
      </c>
      <c r="F15" s="63"/>
      <c r="G15" s="63"/>
    </row>
    <row r="16" ht="20.25" customHeight="1" spans="1:7">
      <c r="A16" s="164" t="s">
        <v>87</v>
      </c>
      <c r="B16" s="164" t="str">
        <f>"        "&amp;"行政事业单位医疗"</f>
        <v>        行政事业单位医疗</v>
      </c>
      <c r="C16" s="63">
        <v>355869.83</v>
      </c>
      <c r="D16" s="159">
        <v>355869.83</v>
      </c>
      <c r="E16" s="63">
        <v>355869.83</v>
      </c>
      <c r="F16" s="63"/>
      <c r="G16" s="63"/>
    </row>
    <row r="17" ht="20.25" customHeight="1" spans="1:7">
      <c r="A17" s="165" t="s">
        <v>89</v>
      </c>
      <c r="B17" s="165" t="str">
        <f>"        "&amp;"事业单位医疗"</f>
        <v>        事业单位医疗</v>
      </c>
      <c r="C17" s="63">
        <v>169853.86</v>
      </c>
      <c r="D17" s="159">
        <v>169853.86</v>
      </c>
      <c r="E17" s="63">
        <v>169853.86</v>
      </c>
      <c r="F17" s="63"/>
      <c r="G17" s="63"/>
    </row>
    <row r="18" ht="20.25" customHeight="1" spans="1:7">
      <c r="A18" s="165" t="s">
        <v>90</v>
      </c>
      <c r="B18" s="165" t="str">
        <f>"        "&amp;"公务员医疗补助"</f>
        <v>        公务员医疗补助</v>
      </c>
      <c r="C18" s="63">
        <v>163521.6</v>
      </c>
      <c r="D18" s="159">
        <v>163521.6</v>
      </c>
      <c r="E18" s="63">
        <v>163521.6</v>
      </c>
      <c r="F18" s="63"/>
      <c r="G18" s="63"/>
    </row>
    <row r="19" ht="20.25" customHeight="1" spans="1:7">
      <c r="A19" s="165" t="s">
        <v>91</v>
      </c>
      <c r="B19" s="165" t="str">
        <f>"        "&amp;"其他行政事业单位医疗支出"</f>
        <v>        其他行政事业单位医疗支出</v>
      </c>
      <c r="C19" s="63">
        <v>22494.37</v>
      </c>
      <c r="D19" s="159">
        <v>22494.37</v>
      </c>
      <c r="E19" s="63">
        <v>22494.37</v>
      </c>
      <c r="F19" s="63"/>
      <c r="G19" s="63"/>
    </row>
    <row r="20" ht="20.25" customHeight="1" spans="1:7">
      <c r="A20" s="158" t="s">
        <v>92</v>
      </c>
      <c r="B20" s="158" t="str">
        <f>"        "&amp;"住房保障支出"</f>
        <v>        住房保障支出</v>
      </c>
      <c r="C20" s="63">
        <v>403992</v>
      </c>
      <c r="D20" s="159">
        <v>403992</v>
      </c>
      <c r="E20" s="63">
        <v>403992</v>
      </c>
      <c r="F20" s="63"/>
      <c r="G20" s="63"/>
    </row>
    <row r="21" ht="20.25" customHeight="1" spans="1:7">
      <c r="A21" s="164" t="s">
        <v>93</v>
      </c>
      <c r="B21" s="164" t="str">
        <f>"        "&amp;"住房改革支出"</f>
        <v>        住房改革支出</v>
      </c>
      <c r="C21" s="63">
        <v>403992</v>
      </c>
      <c r="D21" s="159">
        <v>403992</v>
      </c>
      <c r="E21" s="63">
        <v>403992</v>
      </c>
      <c r="F21" s="63"/>
      <c r="G21" s="63"/>
    </row>
    <row r="22" ht="20.25" customHeight="1" spans="1:7">
      <c r="A22" s="165" t="s">
        <v>94</v>
      </c>
      <c r="B22" s="165" t="str">
        <f>"        "&amp;"住房公积金"</f>
        <v>        住房公积金</v>
      </c>
      <c r="C22" s="63">
        <v>360276</v>
      </c>
      <c r="D22" s="159">
        <v>360276</v>
      </c>
      <c r="E22" s="63">
        <v>360276</v>
      </c>
      <c r="F22" s="63"/>
      <c r="G22" s="63"/>
    </row>
    <row r="23" ht="20.25" customHeight="1" spans="1:7">
      <c r="A23" s="165" t="s">
        <v>95</v>
      </c>
      <c r="B23" s="165" t="str">
        <f>"        "&amp;"购房补贴"</f>
        <v>        购房补贴</v>
      </c>
      <c r="C23" s="63">
        <v>43716</v>
      </c>
      <c r="D23" s="159">
        <v>43716</v>
      </c>
      <c r="E23" s="63">
        <v>43716</v>
      </c>
      <c r="F23" s="63"/>
      <c r="G23" s="63"/>
    </row>
    <row r="24" ht="20.25" customHeight="1" spans="1:7">
      <c r="A24" s="156" t="s">
        <v>30</v>
      </c>
      <c r="B24" s="158"/>
      <c r="C24" s="159">
        <v>5022384.91</v>
      </c>
      <c r="D24" s="159">
        <v>5022384.91</v>
      </c>
      <c r="E24" s="159">
        <v>4694380.03</v>
      </c>
      <c r="F24" s="159">
        <v>328004.88</v>
      </c>
      <c r="G24" s="159"/>
    </row>
  </sheetData>
  <mergeCells count="8">
    <mergeCell ref="A1:G1"/>
    <mergeCell ref="A2:G2"/>
    <mergeCell ref="A3:F3"/>
    <mergeCell ref="A4:B4"/>
    <mergeCell ref="D4:F4"/>
    <mergeCell ref="A24:B24"/>
    <mergeCell ref="C4:C5"/>
    <mergeCell ref="G4:G5"/>
  </mergeCells>
  <pageMargins left="0.75" right="0.75" top="1" bottom="1" header="0.5" footer="0.5"/>
  <pageSetup paperSize="1" scale="84" pageOrder="overThenDown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7"/>
  <sheetViews>
    <sheetView showZeros="0" workbookViewId="0">
      <selection activeCell="E12" sqref="E12"/>
    </sheetView>
  </sheetViews>
  <sheetFormatPr defaultColWidth="8.85" defaultRowHeight="15" customHeight="1" outlineLevelRow="6" outlineLevelCol="5"/>
  <cols>
    <col min="1" max="6" width="25.1333333333333" customWidth="1"/>
  </cols>
  <sheetData>
    <row r="1" customHeight="1" spans="1:6">
      <c r="A1" s="55" t="s">
        <v>111</v>
      </c>
      <c r="B1" s="55"/>
      <c r="C1" s="55"/>
      <c r="D1" s="55"/>
      <c r="E1" s="55"/>
      <c r="F1" s="55"/>
    </row>
    <row r="2" ht="28.5" customHeight="1" spans="1:6">
      <c r="A2" s="56" t="s">
        <v>112</v>
      </c>
      <c r="B2" s="56"/>
      <c r="C2" s="56"/>
      <c r="D2" s="56"/>
      <c r="E2" s="56"/>
      <c r="F2" s="56"/>
    </row>
    <row r="3" ht="20.25" customHeight="1" spans="1:6">
      <c r="A3" s="150" t="str">
        <f>"单位名称："&amp;"玉溪市人力资源社会保障信息中心"</f>
        <v>单位名称：玉溪市人力资源社会保障信息中心</v>
      </c>
      <c r="B3" s="150"/>
      <c r="C3" s="150"/>
      <c r="D3" s="150"/>
      <c r="E3" s="150"/>
      <c r="F3" s="161" t="s">
        <v>2</v>
      </c>
    </row>
    <row r="4" ht="20.25" customHeight="1" spans="1:6">
      <c r="A4" s="151" t="s">
        <v>113</v>
      </c>
      <c r="B4" s="151" t="s">
        <v>114</v>
      </c>
      <c r="C4" s="151" t="s">
        <v>115</v>
      </c>
      <c r="D4" s="151"/>
      <c r="E4" s="151"/>
      <c r="F4" s="151"/>
    </row>
    <row r="5" ht="35.25" customHeight="1" spans="1:6">
      <c r="A5" s="152"/>
      <c r="B5" s="152"/>
      <c r="C5" s="152" t="s">
        <v>32</v>
      </c>
      <c r="D5" s="152" t="s">
        <v>116</v>
      </c>
      <c r="E5" s="152" t="s">
        <v>117</v>
      </c>
      <c r="F5" s="152" t="s">
        <v>118</v>
      </c>
    </row>
    <row r="6" ht="20.25" customHeight="1" spans="1:6">
      <c r="A6" s="162" t="s">
        <v>44</v>
      </c>
      <c r="B6" s="162">
        <v>2</v>
      </c>
      <c r="C6" s="162">
        <v>3</v>
      </c>
      <c r="D6" s="162">
        <v>4</v>
      </c>
      <c r="E6" s="162">
        <v>5</v>
      </c>
      <c r="F6" s="162">
        <v>6</v>
      </c>
    </row>
    <row r="7" ht="20.25" customHeight="1" spans="1:6">
      <c r="A7" s="63">
        <v>2000</v>
      </c>
      <c r="B7" s="63"/>
      <c r="C7" s="63"/>
      <c r="D7" s="63"/>
      <c r="E7" s="159"/>
      <c r="F7" s="63">
        <v>2000</v>
      </c>
    </row>
  </sheetData>
  <mergeCells count="6">
    <mergeCell ref="A1:F1"/>
    <mergeCell ref="A2:F2"/>
    <mergeCell ref="A3:E3"/>
    <mergeCell ref="C4:E4"/>
    <mergeCell ref="A4:A5"/>
    <mergeCell ref="B4:B5"/>
  </mergeCells>
  <pageMargins left="0.75" right="0.75" top="1" bottom="1" header="0.5" footer="0.5"/>
  <pageSetup paperSize="1" scale="82" pageOrder="overThenDown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W40"/>
  <sheetViews>
    <sheetView showZeros="0" workbookViewId="0">
      <selection activeCell="A8" sqref="A8:A9"/>
    </sheetView>
  </sheetViews>
  <sheetFormatPr defaultColWidth="8.85" defaultRowHeight="15" customHeight="1"/>
  <cols>
    <col min="1" max="1" width="39.5" customWidth="1"/>
    <col min="2" max="2" width="20.1083333333333" customWidth="1"/>
    <col min="3" max="3" width="28" customWidth="1"/>
    <col min="4" max="4" width="8.89166666666667" customWidth="1"/>
    <col min="5" max="5" width="27.6333333333333" customWidth="1"/>
    <col min="6" max="6" width="10.3833333333333" customWidth="1"/>
    <col min="7" max="7" width="28.25" customWidth="1"/>
    <col min="8" max="10" width="11.6333333333333" customWidth="1"/>
    <col min="11" max="11" width="13.6333333333333" customWidth="1"/>
    <col min="12" max="12" width="11.75" customWidth="1"/>
    <col min="13" max="13" width="7.13333333333333" customWidth="1"/>
    <col min="14" max="14" width="10.3833333333333" customWidth="1"/>
    <col min="15" max="15" width="12" customWidth="1"/>
    <col min="16" max="17" width="13.6333333333333" customWidth="1"/>
    <col min="18" max="18" width="3.88333333333333" customWidth="1"/>
    <col min="19" max="20" width="7.13333333333333" customWidth="1"/>
    <col min="21" max="21" width="10.3833333333333" customWidth="1"/>
    <col min="22" max="22" width="13.6333333333333" customWidth="1"/>
    <col min="23" max="23" width="7.13333333333333" customWidth="1"/>
  </cols>
  <sheetData>
    <row r="1" customHeight="1" spans="1:23">
      <c r="A1" s="55" t="s">
        <v>119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</row>
    <row r="2" ht="28.5" customHeight="1" spans="1:23">
      <c r="A2" s="56" t="s">
        <v>120</v>
      </c>
      <c r="B2" s="56"/>
      <c r="C2" s="56" t="s">
        <v>121</v>
      </c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</row>
    <row r="3" ht="19.5" customHeight="1" spans="1:23">
      <c r="A3" s="150" t="str">
        <f>"单位名称："&amp;"玉溪市人力资源社会保障信息中心"</f>
        <v>单位名称：玉溪市人力资源社会保障信息中心</v>
      </c>
      <c r="B3" s="150"/>
      <c r="C3" s="150"/>
      <c r="D3" s="150"/>
      <c r="E3" s="150"/>
      <c r="F3" s="150"/>
      <c r="G3" s="150"/>
      <c r="H3" s="150"/>
      <c r="I3" s="150"/>
      <c r="J3" s="150"/>
      <c r="K3" s="150"/>
      <c r="L3" s="150"/>
      <c r="M3" s="150"/>
      <c r="N3" s="150"/>
      <c r="O3" s="150"/>
      <c r="P3" s="150"/>
      <c r="Q3" s="150"/>
      <c r="R3" s="161"/>
      <c r="S3" s="161"/>
      <c r="T3" s="161"/>
      <c r="U3" s="161"/>
      <c r="V3" s="161"/>
      <c r="W3" s="161" t="s">
        <v>2</v>
      </c>
    </row>
    <row r="4" ht="19.5" customHeight="1" spans="1:23">
      <c r="A4" s="151" t="s">
        <v>122</v>
      </c>
      <c r="B4" s="151" t="s">
        <v>123</v>
      </c>
      <c r="C4" s="151" t="s">
        <v>124</v>
      </c>
      <c r="D4" s="151" t="s">
        <v>125</v>
      </c>
      <c r="E4" s="151" t="s">
        <v>126</v>
      </c>
      <c r="F4" s="151" t="s">
        <v>127</v>
      </c>
      <c r="G4" s="151" t="s">
        <v>128</v>
      </c>
      <c r="H4" s="151" t="s">
        <v>129</v>
      </c>
      <c r="I4" s="151"/>
      <c r="J4" s="151"/>
      <c r="K4" s="151"/>
      <c r="L4" s="151"/>
      <c r="M4" s="151"/>
      <c r="N4" s="151"/>
      <c r="O4" s="151"/>
      <c r="P4" s="151"/>
      <c r="Q4" s="151"/>
      <c r="R4" s="151"/>
      <c r="S4" s="151"/>
      <c r="T4" s="151"/>
      <c r="U4" s="151"/>
      <c r="V4" s="151"/>
      <c r="W4" s="151"/>
    </row>
    <row r="5" ht="19.5" customHeight="1" spans="1:23">
      <c r="A5" s="152"/>
      <c r="B5" s="152"/>
      <c r="C5" s="152"/>
      <c r="D5" s="152"/>
      <c r="E5" s="152"/>
      <c r="F5" s="152"/>
      <c r="G5" s="152"/>
      <c r="H5" s="152" t="s">
        <v>30</v>
      </c>
      <c r="I5" s="152" t="s">
        <v>33</v>
      </c>
      <c r="J5" s="152"/>
      <c r="K5" s="152"/>
      <c r="L5" s="152"/>
      <c r="M5" s="152"/>
      <c r="N5" s="152" t="s">
        <v>130</v>
      </c>
      <c r="O5" s="152"/>
      <c r="P5" s="152"/>
      <c r="Q5" s="152" t="s">
        <v>36</v>
      </c>
      <c r="R5" s="152" t="s">
        <v>70</v>
      </c>
      <c r="S5" s="152"/>
      <c r="T5" s="152"/>
      <c r="U5" s="152"/>
      <c r="V5" s="152"/>
      <c r="W5" s="152"/>
    </row>
    <row r="6" ht="41.25" customHeight="1" spans="1:23">
      <c r="A6" s="153"/>
      <c r="B6" s="152"/>
      <c r="C6" s="152"/>
      <c r="D6" s="152"/>
      <c r="E6" s="152"/>
      <c r="F6" s="152"/>
      <c r="G6" s="152"/>
      <c r="H6" s="152"/>
      <c r="I6" s="152" t="s">
        <v>131</v>
      </c>
      <c r="J6" s="152" t="s">
        <v>132</v>
      </c>
      <c r="K6" s="152" t="s">
        <v>133</v>
      </c>
      <c r="L6" s="152" t="s">
        <v>134</v>
      </c>
      <c r="M6" s="152" t="s">
        <v>135</v>
      </c>
      <c r="N6" s="152" t="s">
        <v>33</v>
      </c>
      <c r="O6" s="152" t="s">
        <v>34</v>
      </c>
      <c r="P6" s="152" t="s">
        <v>35</v>
      </c>
      <c r="Q6" s="152"/>
      <c r="R6" s="152" t="s">
        <v>32</v>
      </c>
      <c r="S6" s="152" t="s">
        <v>39</v>
      </c>
      <c r="T6" s="152" t="s">
        <v>136</v>
      </c>
      <c r="U6" s="152" t="s">
        <v>41</v>
      </c>
      <c r="V6" s="152" t="s">
        <v>42</v>
      </c>
      <c r="W6" s="152" t="s">
        <v>43</v>
      </c>
    </row>
    <row r="7" ht="20.25" customHeight="1" spans="1:23">
      <c r="A7" s="154" t="s">
        <v>44</v>
      </c>
      <c r="B7" s="155" t="s">
        <v>45</v>
      </c>
      <c r="C7" s="156" t="s">
        <v>46</v>
      </c>
      <c r="D7" s="156" t="s">
        <v>47</v>
      </c>
      <c r="E7" s="156" t="s">
        <v>48</v>
      </c>
      <c r="F7" s="156" t="s">
        <v>49</v>
      </c>
      <c r="G7" s="156" t="s">
        <v>50</v>
      </c>
      <c r="H7" s="156" t="s">
        <v>51</v>
      </c>
      <c r="I7" s="156" t="s">
        <v>52</v>
      </c>
      <c r="J7" s="156" t="s">
        <v>53</v>
      </c>
      <c r="K7" s="156" t="s">
        <v>54</v>
      </c>
      <c r="L7" s="156" t="s">
        <v>55</v>
      </c>
      <c r="M7" s="156" t="s">
        <v>56</v>
      </c>
      <c r="N7" s="156" t="s">
        <v>57</v>
      </c>
      <c r="O7" s="156" t="s">
        <v>58</v>
      </c>
      <c r="P7" s="156" t="s">
        <v>59</v>
      </c>
      <c r="Q7" s="156" t="s">
        <v>60</v>
      </c>
      <c r="R7" s="156" t="s">
        <v>61</v>
      </c>
      <c r="S7" s="156" t="s">
        <v>62</v>
      </c>
      <c r="T7" s="156" t="s">
        <v>137</v>
      </c>
      <c r="U7" s="156" t="s">
        <v>138</v>
      </c>
      <c r="V7" s="156" t="s">
        <v>139</v>
      </c>
      <c r="W7" s="156" t="s">
        <v>140</v>
      </c>
    </row>
    <row r="8" ht="20.25" customHeight="1" spans="1:23">
      <c r="A8" s="157" t="s">
        <v>64</v>
      </c>
      <c r="C8" s="158"/>
      <c r="D8" s="158"/>
      <c r="E8" s="158"/>
      <c r="G8" s="158"/>
      <c r="H8" s="159">
        <v>5022384.91</v>
      </c>
      <c r="I8" s="63">
        <v>5022384.91</v>
      </c>
      <c r="J8" s="63">
        <v>2541543.76</v>
      </c>
      <c r="K8" s="63"/>
      <c r="L8" s="63">
        <v>2480841.15</v>
      </c>
      <c r="M8" s="63"/>
      <c r="N8" s="63"/>
      <c r="O8" s="63"/>
      <c r="P8" s="63"/>
      <c r="Q8" s="63"/>
      <c r="R8" s="63"/>
      <c r="S8" s="63"/>
      <c r="T8" s="63"/>
      <c r="U8" s="63"/>
      <c r="V8" s="63"/>
      <c r="W8" s="63"/>
    </row>
    <row r="9" ht="20.25" customHeight="1" spans="1:23">
      <c r="A9" s="157" t="str">
        <f t="shared" ref="A9:A39" si="0">"       "&amp;"玉溪市人力资源社会保障信息中心"</f>
        <v>       玉溪市人力资源社会保障信息中心</v>
      </c>
      <c r="B9" s="160" t="s">
        <v>141</v>
      </c>
      <c r="C9" s="158" t="s">
        <v>142</v>
      </c>
      <c r="D9" s="158" t="s">
        <v>80</v>
      </c>
      <c r="E9" s="158" t="s">
        <v>143</v>
      </c>
      <c r="F9" s="158" t="s">
        <v>144</v>
      </c>
      <c r="G9" s="158" t="s">
        <v>145</v>
      </c>
      <c r="H9" s="159">
        <v>912096</v>
      </c>
      <c r="I9" s="63">
        <v>912096</v>
      </c>
      <c r="J9" s="63">
        <v>399042</v>
      </c>
      <c r="K9" s="63"/>
      <c r="L9" s="63">
        <v>513054</v>
      </c>
      <c r="M9" s="63"/>
      <c r="N9" s="63"/>
      <c r="O9" s="63"/>
      <c r="P9" s="63"/>
      <c r="Q9" s="63"/>
      <c r="R9" s="63"/>
      <c r="S9" s="63"/>
      <c r="T9" s="63"/>
      <c r="U9" s="63"/>
      <c r="V9" s="63"/>
      <c r="W9" s="63"/>
    </row>
    <row r="10" ht="20.25" customHeight="1" spans="1:23">
      <c r="A10" s="157" t="str">
        <f t="shared" si="0"/>
        <v>       玉溪市人力资源社会保障信息中心</v>
      </c>
      <c r="B10" s="158" t="s">
        <v>141</v>
      </c>
      <c r="C10" s="158" t="s">
        <v>142</v>
      </c>
      <c r="D10" s="158" t="s">
        <v>80</v>
      </c>
      <c r="E10" s="158" t="s">
        <v>143</v>
      </c>
      <c r="F10" s="158" t="s">
        <v>146</v>
      </c>
      <c r="G10" s="158" t="s">
        <v>147</v>
      </c>
      <c r="H10" s="159">
        <v>96</v>
      </c>
      <c r="I10" s="63">
        <v>96</v>
      </c>
      <c r="J10" s="63">
        <v>42</v>
      </c>
      <c r="K10" s="158"/>
      <c r="L10" s="63">
        <v>54</v>
      </c>
      <c r="M10" s="158"/>
      <c r="N10" s="63"/>
      <c r="O10" s="63"/>
      <c r="P10" s="158"/>
      <c r="Q10" s="63"/>
      <c r="R10" s="63"/>
      <c r="S10" s="63"/>
      <c r="T10" s="63"/>
      <c r="U10" s="63"/>
      <c r="V10" s="63"/>
      <c r="W10" s="63"/>
    </row>
    <row r="11" ht="20.25" customHeight="1" spans="1:23">
      <c r="A11" s="158" t="str">
        <f t="shared" si="0"/>
        <v>       玉溪市人力资源社会保障信息中心</v>
      </c>
      <c r="B11" s="158" t="s">
        <v>141</v>
      </c>
      <c r="C11" s="158" t="s">
        <v>142</v>
      </c>
      <c r="D11" s="158" t="s">
        <v>80</v>
      </c>
      <c r="E11" s="158" t="s">
        <v>143</v>
      </c>
      <c r="F11" s="158" t="s">
        <v>148</v>
      </c>
      <c r="G11" s="158" t="s">
        <v>149</v>
      </c>
      <c r="H11" s="159">
        <v>380640</v>
      </c>
      <c r="I11" s="63">
        <v>380640</v>
      </c>
      <c r="J11" s="63">
        <v>166530</v>
      </c>
      <c r="K11" s="158"/>
      <c r="L11" s="63">
        <v>214110</v>
      </c>
      <c r="M11" s="158"/>
      <c r="N11" s="63"/>
      <c r="O11" s="63"/>
      <c r="P11" s="158"/>
      <c r="Q11" s="63"/>
      <c r="R11" s="63"/>
      <c r="S11" s="63"/>
      <c r="T11" s="63"/>
      <c r="U11" s="63"/>
      <c r="V11" s="63"/>
      <c r="W11" s="63"/>
    </row>
    <row r="12" ht="20.25" customHeight="1" spans="1:23">
      <c r="A12" s="158" t="str">
        <f t="shared" si="0"/>
        <v>       玉溪市人力资源社会保障信息中心</v>
      </c>
      <c r="B12" s="158" t="s">
        <v>141</v>
      </c>
      <c r="C12" s="158" t="s">
        <v>142</v>
      </c>
      <c r="D12" s="158" t="s">
        <v>95</v>
      </c>
      <c r="E12" s="158" t="s">
        <v>150</v>
      </c>
      <c r="F12" s="158" t="s">
        <v>146</v>
      </c>
      <c r="G12" s="158" t="s">
        <v>147</v>
      </c>
      <c r="H12" s="159">
        <v>43716</v>
      </c>
      <c r="I12" s="63">
        <v>43716</v>
      </c>
      <c r="J12" s="63"/>
      <c r="K12" s="158"/>
      <c r="L12" s="63">
        <v>43716</v>
      </c>
      <c r="M12" s="158"/>
      <c r="N12" s="63"/>
      <c r="O12" s="63"/>
      <c r="P12" s="158"/>
      <c r="Q12" s="63"/>
      <c r="R12" s="63"/>
      <c r="S12" s="63"/>
      <c r="T12" s="63"/>
      <c r="U12" s="63"/>
      <c r="V12" s="63"/>
      <c r="W12" s="63"/>
    </row>
    <row r="13" ht="20.25" customHeight="1" spans="1:23">
      <c r="A13" s="158" t="str">
        <f t="shared" si="0"/>
        <v>       玉溪市人力资源社会保障信息中心</v>
      </c>
      <c r="B13" s="158" t="s">
        <v>151</v>
      </c>
      <c r="C13" s="158" t="s">
        <v>152</v>
      </c>
      <c r="D13" s="158" t="s">
        <v>80</v>
      </c>
      <c r="E13" s="158" t="s">
        <v>143</v>
      </c>
      <c r="F13" s="158" t="s">
        <v>153</v>
      </c>
      <c r="G13" s="158" t="s">
        <v>154</v>
      </c>
      <c r="H13" s="159">
        <v>14857.08</v>
      </c>
      <c r="I13" s="63">
        <v>14857.08</v>
      </c>
      <c r="J13" s="63">
        <v>3714.27</v>
      </c>
      <c r="K13" s="158"/>
      <c r="L13" s="63">
        <v>11142.81</v>
      </c>
      <c r="M13" s="158"/>
      <c r="N13" s="63"/>
      <c r="O13" s="63"/>
      <c r="P13" s="158"/>
      <c r="Q13" s="63"/>
      <c r="R13" s="63"/>
      <c r="S13" s="63"/>
      <c r="T13" s="63"/>
      <c r="U13" s="63"/>
      <c r="V13" s="63"/>
      <c r="W13" s="63"/>
    </row>
    <row r="14" ht="20.25" customHeight="1" spans="1:23">
      <c r="A14" s="158" t="str">
        <f t="shared" si="0"/>
        <v>       玉溪市人力资源社会保障信息中心</v>
      </c>
      <c r="B14" s="158" t="s">
        <v>151</v>
      </c>
      <c r="C14" s="158" t="s">
        <v>152</v>
      </c>
      <c r="D14" s="158" t="s">
        <v>83</v>
      </c>
      <c r="E14" s="158" t="s">
        <v>155</v>
      </c>
      <c r="F14" s="158" t="s">
        <v>156</v>
      </c>
      <c r="G14" s="158" t="s">
        <v>157</v>
      </c>
      <c r="H14" s="159">
        <v>327429.12</v>
      </c>
      <c r="I14" s="63">
        <v>327429.12</v>
      </c>
      <c r="J14" s="63">
        <v>81857.28</v>
      </c>
      <c r="K14" s="158"/>
      <c r="L14" s="63">
        <v>245571.84</v>
      </c>
      <c r="M14" s="158"/>
      <c r="N14" s="63"/>
      <c r="O14" s="63"/>
      <c r="P14" s="158"/>
      <c r="Q14" s="63"/>
      <c r="R14" s="63"/>
      <c r="S14" s="63"/>
      <c r="T14" s="63"/>
      <c r="U14" s="63"/>
      <c r="V14" s="63"/>
      <c r="W14" s="63"/>
    </row>
    <row r="15" ht="20.25" customHeight="1" spans="1:23">
      <c r="A15" s="158" t="str">
        <f t="shared" si="0"/>
        <v>       玉溪市人力资源社会保障信息中心</v>
      </c>
      <c r="B15" s="158" t="s">
        <v>151</v>
      </c>
      <c r="C15" s="158" t="s">
        <v>152</v>
      </c>
      <c r="D15" s="158" t="s">
        <v>89</v>
      </c>
      <c r="E15" s="158" t="s">
        <v>158</v>
      </c>
      <c r="F15" s="158" t="s">
        <v>159</v>
      </c>
      <c r="G15" s="158" t="s">
        <v>160</v>
      </c>
      <c r="H15" s="159">
        <v>169853.86</v>
      </c>
      <c r="I15" s="63">
        <v>169853.86</v>
      </c>
      <c r="J15" s="63">
        <v>42463.47</v>
      </c>
      <c r="K15" s="158"/>
      <c r="L15" s="63">
        <v>127390.39</v>
      </c>
      <c r="M15" s="158"/>
      <c r="N15" s="63"/>
      <c r="O15" s="63"/>
      <c r="P15" s="158"/>
      <c r="Q15" s="63"/>
      <c r="R15" s="63"/>
      <c r="S15" s="63"/>
      <c r="T15" s="63"/>
      <c r="U15" s="63"/>
      <c r="V15" s="63"/>
      <c r="W15" s="63"/>
    </row>
    <row r="16" ht="20.25" customHeight="1" spans="1:23">
      <c r="A16" s="158" t="str">
        <f t="shared" si="0"/>
        <v>       玉溪市人力资源社会保障信息中心</v>
      </c>
      <c r="B16" s="158" t="s">
        <v>151</v>
      </c>
      <c r="C16" s="158" t="s">
        <v>152</v>
      </c>
      <c r="D16" s="158" t="s">
        <v>90</v>
      </c>
      <c r="E16" s="158" t="s">
        <v>161</v>
      </c>
      <c r="F16" s="158" t="s">
        <v>162</v>
      </c>
      <c r="G16" s="158" t="s">
        <v>163</v>
      </c>
      <c r="H16" s="159">
        <v>163521.6</v>
      </c>
      <c r="I16" s="63">
        <v>163521.6</v>
      </c>
      <c r="J16" s="63">
        <v>40880.4</v>
      </c>
      <c r="K16" s="158"/>
      <c r="L16" s="63">
        <v>122641.2</v>
      </c>
      <c r="M16" s="158"/>
      <c r="N16" s="63"/>
      <c r="O16" s="63"/>
      <c r="P16" s="158"/>
      <c r="Q16" s="63"/>
      <c r="R16" s="63"/>
      <c r="S16" s="63"/>
      <c r="T16" s="63"/>
      <c r="U16" s="63"/>
      <c r="V16" s="63"/>
      <c r="W16" s="63"/>
    </row>
    <row r="17" ht="20.25" customHeight="1" spans="1:23">
      <c r="A17" s="158" t="str">
        <f t="shared" si="0"/>
        <v>       玉溪市人力资源社会保障信息中心</v>
      </c>
      <c r="B17" s="158" t="s">
        <v>151</v>
      </c>
      <c r="C17" s="158" t="s">
        <v>152</v>
      </c>
      <c r="D17" s="158" t="s">
        <v>91</v>
      </c>
      <c r="E17" s="158" t="s">
        <v>164</v>
      </c>
      <c r="F17" s="158" t="s">
        <v>153</v>
      </c>
      <c r="G17" s="158" t="s">
        <v>154</v>
      </c>
      <c r="H17" s="159">
        <v>22494.37</v>
      </c>
      <c r="I17" s="63">
        <v>22494.37</v>
      </c>
      <c r="J17" s="63">
        <v>16201.59</v>
      </c>
      <c r="K17" s="158"/>
      <c r="L17" s="63">
        <v>6292.78</v>
      </c>
      <c r="M17" s="158"/>
      <c r="N17" s="63"/>
      <c r="O17" s="63"/>
      <c r="P17" s="158"/>
      <c r="Q17" s="63"/>
      <c r="R17" s="63"/>
      <c r="S17" s="63"/>
      <c r="T17" s="63"/>
      <c r="U17" s="63"/>
      <c r="V17" s="63"/>
      <c r="W17" s="63"/>
    </row>
    <row r="18" ht="20.25" customHeight="1" spans="1:23">
      <c r="A18" s="158" t="str">
        <f t="shared" si="0"/>
        <v>       玉溪市人力资源社会保障信息中心</v>
      </c>
      <c r="B18" s="158" t="s">
        <v>165</v>
      </c>
      <c r="C18" s="158" t="s">
        <v>166</v>
      </c>
      <c r="D18" s="158" t="s">
        <v>94</v>
      </c>
      <c r="E18" s="158" t="s">
        <v>166</v>
      </c>
      <c r="F18" s="158" t="s">
        <v>167</v>
      </c>
      <c r="G18" s="158" t="s">
        <v>166</v>
      </c>
      <c r="H18" s="159">
        <v>360276</v>
      </c>
      <c r="I18" s="63">
        <v>360276</v>
      </c>
      <c r="J18" s="63">
        <v>90069</v>
      </c>
      <c r="K18" s="158"/>
      <c r="L18" s="63">
        <v>270207</v>
      </c>
      <c r="M18" s="158"/>
      <c r="N18" s="63"/>
      <c r="O18" s="63"/>
      <c r="P18" s="158"/>
      <c r="Q18" s="63"/>
      <c r="R18" s="63"/>
      <c r="S18" s="63"/>
      <c r="T18" s="63"/>
      <c r="U18" s="63"/>
      <c r="V18" s="63"/>
      <c r="W18" s="63"/>
    </row>
    <row r="19" ht="20.25" customHeight="1" spans="1:23">
      <c r="A19" s="158" t="str">
        <f t="shared" si="0"/>
        <v>       玉溪市人力资源社会保障信息中心</v>
      </c>
      <c r="B19" s="158" t="s">
        <v>168</v>
      </c>
      <c r="C19" s="158" t="s">
        <v>169</v>
      </c>
      <c r="D19" s="158" t="s">
        <v>82</v>
      </c>
      <c r="E19" s="158" t="s">
        <v>170</v>
      </c>
      <c r="F19" s="158" t="s">
        <v>171</v>
      </c>
      <c r="G19" s="158" t="s">
        <v>172</v>
      </c>
      <c r="H19" s="159">
        <v>448800</v>
      </c>
      <c r="I19" s="63">
        <v>448800</v>
      </c>
      <c r="J19" s="63">
        <v>448800</v>
      </c>
      <c r="K19" s="158"/>
      <c r="L19" s="63"/>
      <c r="M19" s="158"/>
      <c r="N19" s="63"/>
      <c r="O19" s="63"/>
      <c r="P19" s="158"/>
      <c r="Q19" s="63"/>
      <c r="R19" s="63"/>
      <c r="S19" s="63"/>
      <c r="T19" s="63"/>
      <c r="U19" s="63"/>
      <c r="V19" s="63"/>
      <c r="W19" s="63"/>
    </row>
    <row r="20" ht="20.25" customHeight="1" spans="1:23">
      <c r="A20" s="158" t="str">
        <f t="shared" si="0"/>
        <v>       玉溪市人力资源社会保障信息中心</v>
      </c>
      <c r="B20" s="158" t="s">
        <v>173</v>
      </c>
      <c r="C20" s="158" t="s">
        <v>174</v>
      </c>
      <c r="D20" s="158" t="s">
        <v>80</v>
      </c>
      <c r="E20" s="158" t="s">
        <v>143</v>
      </c>
      <c r="F20" s="158" t="s">
        <v>175</v>
      </c>
      <c r="G20" s="158" t="s">
        <v>174</v>
      </c>
      <c r="H20" s="159">
        <v>41804.88</v>
      </c>
      <c r="I20" s="63">
        <v>41804.88</v>
      </c>
      <c r="J20" s="63"/>
      <c r="K20" s="158"/>
      <c r="L20" s="63">
        <v>41804.88</v>
      </c>
      <c r="M20" s="158"/>
      <c r="N20" s="63"/>
      <c r="O20" s="63"/>
      <c r="P20" s="158"/>
      <c r="Q20" s="63"/>
      <c r="R20" s="63"/>
      <c r="S20" s="63"/>
      <c r="T20" s="63"/>
      <c r="U20" s="63"/>
      <c r="V20" s="63"/>
      <c r="W20" s="63"/>
    </row>
    <row r="21" ht="20.25" customHeight="1" spans="1:23">
      <c r="A21" s="158" t="str">
        <f t="shared" si="0"/>
        <v>       玉溪市人力资源社会保障信息中心</v>
      </c>
      <c r="B21" s="158" t="s">
        <v>176</v>
      </c>
      <c r="C21" s="158" t="s">
        <v>177</v>
      </c>
      <c r="D21" s="158" t="s">
        <v>80</v>
      </c>
      <c r="E21" s="158" t="s">
        <v>143</v>
      </c>
      <c r="F21" s="158" t="s">
        <v>178</v>
      </c>
      <c r="G21" s="158" t="s">
        <v>179</v>
      </c>
      <c r="H21" s="159">
        <v>55025</v>
      </c>
      <c r="I21" s="63">
        <v>55025</v>
      </c>
      <c r="J21" s="63">
        <v>12400</v>
      </c>
      <c r="K21" s="158"/>
      <c r="L21" s="63">
        <v>42625</v>
      </c>
      <c r="M21" s="158"/>
      <c r="N21" s="63"/>
      <c r="O21" s="63"/>
      <c r="P21" s="158"/>
      <c r="Q21" s="63"/>
      <c r="R21" s="63"/>
      <c r="S21" s="63"/>
      <c r="T21" s="63"/>
      <c r="U21" s="63"/>
      <c r="V21" s="63"/>
      <c r="W21" s="63"/>
    </row>
    <row r="22" ht="20.25" customHeight="1" spans="1:23">
      <c r="A22" s="158" t="str">
        <f t="shared" si="0"/>
        <v>       玉溪市人力资源社会保障信息中心</v>
      </c>
      <c r="B22" s="158" t="s">
        <v>176</v>
      </c>
      <c r="C22" s="158" t="s">
        <v>177</v>
      </c>
      <c r="D22" s="158" t="s">
        <v>80</v>
      </c>
      <c r="E22" s="158" t="s">
        <v>143</v>
      </c>
      <c r="F22" s="158" t="s">
        <v>180</v>
      </c>
      <c r="G22" s="158" t="s">
        <v>181</v>
      </c>
      <c r="H22" s="159">
        <v>10000</v>
      </c>
      <c r="I22" s="63">
        <v>10000</v>
      </c>
      <c r="J22" s="63">
        <v>2500</v>
      </c>
      <c r="K22" s="158"/>
      <c r="L22" s="63">
        <v>7500</v>
      </c>
      <c r="M22" s="158"/>
      <c r="N22" s="63"/>
      <c r="O22" s="63"/>
      <c r="P22" s="158"/>
      <c r="Q22" s="63"/>
      <c r="R22" s="63"/>
      <c r="S22" s="63"/>
      <c r="T22" s="63"/>
      <c r="U22" s="63"/>
      <c r="V22" s="63"/>
      <c r="W22" s="63"/>
    </row>
    <row r="23" ht="20.25" customHeight="1" spans="1:23">
      <c r="A23" s="158" t="str">
        <f t="shared" si="0"/>
        <v>       玉溪市人力资源社会保障信息中心</v>
      </c>
      <c r="B23" s="158" t="s">
        <v>176</v>
      </c>
      <c r="C23" s="158" t="s">
        <v>177</v>
      </c>
      <c r="D23" s="158" t="s">
        <v>80</v>
      </c>
      <c r="E23" s="158" t="s">
        <v>143</v>
      </c>
      <c r="F23" s="158" t="s">
        <v>182</v>
      </c>
      <c r="G23" s="158" t="s">
        <v>183</v>
      </c>
      <c r="H23" s="159">
        <v>20000</v>
      </c>
      <c r="I23" s="63">
        <v>20000</v>
      </c>
      <c r="J23" s="63">
        <v>5000</v>
      </c>
      <c r="K23" s="158"/>
      <c r="L23" s="63">
        <v>15000</v>
      </c>
      <c r="M23" s="158"/>
      <c r="N23" s="63"/>
      <c r="O23" s="63"/>
      <c r="P23" s="158"/>
      <c r="Q23" s="63"/>
      <c r="R23" s="63"/>
      <c r="S23" s="63"/>
      <c r="T23" s="63"/>
      <c r="U23" s="63"/>
      <c r="V23" s="63"/>
      <c r="W23" s="63"/>
    </row>
    <row r="24" ht="20.25" customHeight="1" spans="1:23">
      <c r="A24" s="158" t="str">
        <f t="shared" si="0"/>
        <v>       玉溪市人力资源社会保障信息中心</v>
      </c>
      <c r="B24" s="158" t="s">
        <v>176</v>
      </c>
      <c r="C24" s="158" t="s">
        <v>177</v>
      </c>
      <c r="D24" s="158" t="s">
        <v>80</v>
      </c>
      <c r="E24" s="158" t="s">
        <v>143</v>
      </c>
      <c r="F24" s="158" t="s">
        <v>184</v>
      </c>
      <c r="G24" s="158" t="s">
        <v>185</v>
      </c>
      <c r="H24" s="159">
        <v>14000</v>
      </c>
      <c r="I24" s="63">
        <v>14000</v>
      </c>
      <c r="J24" s="63">
        <v>3500</v>
      </c>
      <c r="K24" s="158"/>
      <c r="L24" s="63">
        <v>10500</v>
      </c>
      <c r="M24" s="158"/>
      <c r="N24" s="63"/>
      <c r="O24" s="63"/>
      <c r="P24" s="158"/>
      <c r="Q24" s="63"/>
      <c r="R24" s="63"/>
      <c r="S24" s="63"/>
      <c r="T24" s="63"/>
      <c r="U24" s="63"/>
      <c r="V24" s="63"/>
      <c r="W24" s="63"/>
    </row>
    <row r="25" ht="20.25" customHeight="1" spans="1:23">
      <c r="A25" s="158" t="str">
        <f t="shared" si="0"/>
        <v>       玉溪市人力资源社会保障信息中心</v>
      </c>
      <c r="B25" s="158" t="s">
        <v>176</v>
      </c>
      <c r="C25" s="158" t="s">
        <v>177</v>
      </c>
      <c r="D25" s="158" t="s">
        <v>80</v>
      </c>
      <c r="E25" s="158" t="s">
        <v>143</v>
      </c>
      <c r="F25" s="158" t="s">
        <v>186</v>
      </c>
      <c r="G25" s="158" t="s">
        <v>187</v>
      </c>
      <c r="H25" s="159">
        <v>50000</v>
      </c>
      <c r="I25" s="63">
        <v>50000</v>
      </c>
      <c r="J25" s="63">
        <v>12500</v>
      </c>
      <c r="K25" s="158"/>
      <c r="L25" s="63">
        <v>37500</v>
      </c>
      <c r="M25" s="158"/>
      <c r="N25" s="63"/>
      <c r="O25" s="63"/>
      <c r="P25" s="158"/>
      <c r="Q25" s="63"/>
      <c r="R25" s="63"/>
      <c r="S25" s="63"/>
      <c r="T25" s="63"/>
      <c r="U25" s="63"/>
      <c r="V25" s="63"/>
      <c r="W25" s="63"/>
    </row>
    <row r="26" ht="20.25" customHeight="1" spans="1:23">
      <c r="A26" s="158" t="str">
        <f t="shared" si="0"/>
        <v>       玉溪市人力资源社会保障信息中心</v>
      </c>
      <c r="B26" s="158" t="s">
        <v>176</v>
      </c>
      <c r="C26" s="158" t="s">
        <v>177</v>
      </c>
      <c r="D26" s="158" t="s">
        <v>80</v>
      </c>
      <c r="E26" s="158" t="s">
        <v>143</v>
      </c>
      <c r="F26" s="158" t="s">
        <v>188</v>
      </c>
      <c r="G26" s="158" t="s">
        <v>189</v>
      </c>
      <c r="H26" s="159">
        <v>10000</v>
      </c>
      <c r="I26" s="63">
        <v>10000</v>
      </c>
      <c r="J26" s="63">
        <v>2500</v>
      </c>
      <c r="K26" s="158"/>
      <c r="L26" s="63">
        <v>7500</v>
      </c>
      <c r="M26" s="158"/>
      <c r="N26" s="63"/>
      <c r="O26" s="63"/>
      <c r="P26" s="158"/>
      <c r="Q26" s="63"/>
      <c r="R26" s="63"/>
      <c r="S26" s="63"/>
      <c r="T26" s="63"/>
      <c r="U26" s="63"/>
      <c r="V26" s="63"/>
      <c r="W26" s="63"/>
    </row>
    <row r="27" ht="20.25" customHeight="1" spans="1:23">
      <c r="A27" s="158" t="str">
        <f t="shared" si="0"/>
        <v>       玉溪市人力资源社会保障信息中心</v>
      </c>
      <c r="B27" s="158" t="s">
        <v>176</v>
      </c>
      <c r="C27" s="158" t="s">
        <v>177</v>
      </c>
      <c r="D27" s="158" t="s">
        <v>80</v>
      </c>
      <c r="E27" s="158" t="s">
        <v>143</v>
      </c>
      <c r="F27" s="158" t="s">
        <v>190</v>
      </c>
      <c r="G27" s="158" t="s">
        <v>191</v>
      </c>
      <c r="H27" s="159">
        <v>2000</v>
      </c>
      <c r="I27" s="63">
        <v>2000</v>
      </c>
      <c r="J27" s="63">
        <v>500</v>
      </c>
      <c r="K27" s="158"/>
      <c r="L27" s="63">
        <v>1500</v>
      </c>
      <c r="M27" s="158"/>
      <c r="N27" s="63"/>
      <c r="O27" s="63"/>
      <c r="P27" s="158"/>
      <c r="Q27" s="63"/>
      <c r="R27" s="63"/>
      <c r="S27" s="63"/>
      <c r="T27" s="63"/>
      <c r="U27" s="63"/>
      <c r="V27" s="63"/>
      <c r="W27" s="63"/>
    </row>
    <row r="28" ht="20.25" customHeight="1" spans="1:23">
      <c r="A28" s="158" t="str">
        <f t="shared" si="0"/>
        <v>       玉溪市人力资源社会保障信息中心</v>
      </c>
      <c r="B28" s="158" t="s">
        <v>176</v>
      </c>
      <c r="C28" s="158" t="s">
        <v>177</v>
      </c>
      <c r="D28" s="158" t="s">
        <v>80</v>
      </c>
      <c r="E28" s="158" t="s">
        <v>143</v>
      </c>
      <c r="F28" s="158" t="s">
        <v>192</v>
      </c>
      <c r="G28" s="158" t="s">
        <v>193</v>
      </c>
      <c r="H28" s="159">
        <v>3000</v>
      </c>
      <c r="I28" s="63">
        <v>3000</v>
      </c>
      <c r="J28" s="63">
        <v>750</v>
      </c>
      <c r="K28" s="158"/>
      <c r="L28" s="63">
        <v>2250</v>
      </c>
      <c r="M28" s="158"/>
      <c r="N28" s="63"/>
      <c r="O28" s="63"/>
      <c r="P28" s="158"/>
      <c r="Q28" s="63"/>
      <c r="R28" s="63"/>
      <c r="S28" s="63"/>
      <c r="T28" s="63"/>
      <c r="U28" s="63"/>
      <c r="V28" s="63"/>
      <c r="W28" s="63"/>
    </row>
    <row r="29" ht="20.25" customHeight="1" spans="1:23">
      <c r="A29" s="158" t="str">
        <f t="shared" si="0"/>
        <v>       玉溪市人力资源社会保障信息中心</v>
      </c>
      <c r="B29" s="158" t="s">
        <v>176</v>
      </c>
      <c r="C29" s="158" t="s">
        <v>177</v>
      </c>
      <c r="D29" s="158" t="s">
        <v>80</v>
      </c>
      <c r="E29" s="158" t="s">
        <v>143</v>
      </c>
      <c r="F29" s="158" t="s">
        <v>194</v>
      </c>
      <c r="G29" s="158" t="s">
        <v>195</v>
      </c>
      <c r="H29" s="159">
        <v>3000</v>
      </c>
      <c r="I29" s="63">
        <v>3000</v>
      </c>
      <c r="J29" s="63">
        <v>750</v>
      </c>
      <c r="K29" s="158"/>
      <c r="L29" s="63">
        <v>2250</v>
      </c>
      <c r="M29" s="158"/>
      <c r="N29" s="63"/>
      <c r="O29" s="63"/>
      <c r="P29" s="158"/>
      <c r="Q29" s="63"/>
      <c r="R29" s="63"/>
      <c r="S29" s="63"/>
      <c r="T29" s="63"/>
      <c r="U29" s="63"/>
      <c r="V29" s="63"/>
      <c r="W29" s="63"/>
    </row>
    <row r="30" ht="20.25" customHeight="1" spans="1:23">
      <c r="A30" s="158" t="str">
        <f t="shared" si="0"/>
        <v>       玉溪市人力资源社会保障信息中心</v>
      </c>
      <c r="B30" s="158" t="s">
        <v>176</v>
      </c>
      <c r="C30" s="158" t="s">
        <v>177</v>
      </c>
      <c r="D30" s="158" t="s">
        <v>80</v>
      </c>
      <c r="E30" s="158" t="s">
        <v>143</v>
      </c>
      <c r="F30" s="158" t="s">
        <v>196</v>
      </c>
      <c r="G30" s="158" t="s">
        <v>197</v>
      </c>
      <c r="H30" s="159">
        <v>24000</v>
      </c>
      <c r="I30" s="63">
        <v>24000</v>
      </c>
      <c r="J30" s="63">
        <v>6000</v>
      </c>
      <c r="K30" s="158"/>
      <c r="L30" s="63">
        <v>18000</v>
      </c>
      <c r="M30" s="158"/>
      <c r="N30" s="63"/>
      <c r="O30" s="63"/>
      <c r="P30" s="158"/>
      <c r="Q30" s="63"/>
      <c r="R30" s="63"/>
      <c r="S30" s="63"/>
      <c r="T30" s="63"/>
      <c r="U30" s="63"/>
      <c r="V30" s="63"/>
      <c r="W30" s="63"/>
    </row>
    <row r="31" ht="20.25" customHeight="1" spans="1:23">
      <c r="A31" s="158" t="str">
        <f t="shared" si="0"/>
        <v>       玉溪市人力资源社会保障信息中心</v>
      </c>
      <c r="B31" s="158" t="s">
        <v>176</v>
      </c>
      <c r="C31" s="158" t="s">
        <v>177</v>
      </c>
      <c r="D31" s="158" t="s">
        <v>80</v>
      </c>
      <c r="E31" s="158" t="s">
        <v>143</v>
      </c>
      <c r="F31" s="158" t="s">
        <v>198</v>
      </c>
      <c r="G31" s="158" t="s">
        <v>199</v>
      </c>
      <c r="H31" s="159">
        <v>3000</v>
      </c>
      <c r="I31" s="63">
        <v>3000</v>
      </c>
      <c r="J31" s="63">
        <v>750</v>
      </c>
      <c r="K31" s="158"/>
      <c r="L31" s="63">
        <v>2250</v>
      </c>
      <c r="M31" s="158"/>
      <c r="N31" s="63"/>
      <c r="O31" s="63"/>
      <c r="P31" s="158"/>
      <c r="Q31" s="63"/>
      <c r="R31" s="63"/>
      <c r="S31" s="63"/>
      <c r="T31" s="63"/>
      <c r="U31" s="63"/>
      <c r="V31" s="63"/>
      <c r="W31" s="63"/>
    </row>
    <row r="32" ht="20.25" customHeight="1" spans="1:23">
      <c r="A32" s="158" t="str">
        <f t="shared" si="0"/>
        <v>       玉溪市人力资源社会保障信息中心</v>
      </c>
      <c r="B32" s="158" t="s">
        <v>176</v>
      </c>
      <c r="C32" s="158" t="s">
        <v>177</v>
      </c>
      <c r="D32" s="158" t="s">
        <v>80</v>
      </c>
      <c r="E32" s="158" t="s">
        <v>143</v>
      </c>
      <c r="F32" s="158" t="s">
        <v>200</v>
      </c>
      <c r="G32" s="158" t="s">
        <v>201</v>
      </c>
      <c r="H32" s="159">
        <v>70475</v>
      </c>
      <c r="I32" s="63">
        <v>70475</v>
      </c>
      <c r="J32" s="63">
        <v>7118.75</v>
      </c>
      <c r="K32" s="158"/>
      <c r="L32" s="63">
        <v>63356.25</v>
      </c>
      <c r="M32" s="158"/>
      <c r="N32" s="63"/>
      <c r="O32" s="63"/>
      <c r="P32" s="158"/>
      <c r="Q32" s="63"/>
      <c r="R32" s="63"/>
      <c r="S32" s="63"/>
      <c r="T32" s="63"/>
      <c r="U32" s="63"/>
      <c r="V32" s="63"/>
      <c r="W32" s="63"/>
    </row>
    <row r="33" ht="20.25" customHeight="1" spans="1:23">
      <c r="A33" s="158" t="str">
        <f t="shared" si="0"/>
        <v>       玉溪市人力资源社会保障信息中心</v>
      </c>
      <c r="B33" s="158" t="s">
        <v>176</v>
      </c>
      <c r="C33" s="158" t="s">
        <v>177</v>
      </c>
      <c r="D33" s="158" t="s">
        <v>80</v>
      </c>
      <c r="E33" s="158" t="s">
        <v>143</v>
      </c>
      <c r="F33" s="158" t="s">
        <v>202</v>
      </c>
      <c r="G33" s="158" t="s">
        <v>203</v>
      </c>
      <c r="H33" s="159">
        <v>2000</v>
      </c>
      <c r="I33" s="63">
        <v>2000</v>
      </c>
      <c r="J33" s="63"/>
      <c r="K33" s="158"/>
      <c r="L33" s="63">
        <v>2000</v>
      </c>
      <c r="M33" s="158"/>
      <c r="N33" s="63"/>
      <c r="O33" s="63"/>
      <c r="P33" s="158"/>
      <c r="Q33" s="63"/>
      <c r="R33" s="63"/>
      <c r="S33" s="63"/>
      <c r="T33" s="63"/>
      <c r="U33" s="63"/>
      <c r="V33" s="63"/>
      <c r="W33" s="63"/>
    </row>
    <row r="34" ht="20.25" customHeight="1" spans="1:23">
      <c r="A34" s="158" t="str">
        <f t="shared" si="0"/>
        <v>       玉溪市人力资源社会保障信息中心</v>
      </c>
      <c r="B34" s="158" t="s">
        <v>176</v>
      </c>
      <c r="C34" s="158" t="s">
        <v>177</v>
      </c>
      <c r="D34" s="158" t="s">
        <v>80</v>
      </c>
      <c r="E34" s="158" t="s">
        <v>143</v>
      </c>
      <c r="F34" s="158" t="s">
        <v>204</v>
      </c>
      <c r="G34" s="158" t="s">
        <v>205</v>
      </c>
      <c r="H34" s="159">
        <v>7500</v>
      </c>
      <c r="I34" s="63">
        <v>7500</v>
      </c>
      <c r="J34" s="63">
        <v>1875</v>
      </c>
      <c r="K34" s="158"/>
      <c r="L34" s="63">
        <v>5625</v>
      </c>
      <c r="M34" s="158"/>
      <c r="N34" s="63"/>
      <c r="O34" s="63"/>
      <c r="P34" s="158"/>
      <c r="Q34" s="63"/>
      <c r="R34" s="63"/>
      <c r="S34" s="63"/>
      <c r="T34" s="63"/>
      <c r="U34" s="63"/>
      <c r="V34" s="63"/>
      <c r="W34" s="63"/>
    </row>
    <row r="35" ht="20.25" customHeight="1" spans="1:23">
      <c r="A35" s="158" t="str">
        <f t="shared" si="0"/>
        <v>       玉溪市人力资源社会保障信息中心</v>
      </c>
      <c r="B35" s="158" t="s">
        <v>176</v>
      </c>
      <c r="C35" s="158" t="s">
        <v>177</v>
      </c>
      <c r="D35" s="158" t="s">
        <v>82</v>
      </c>
      <c r="E35" s="158" t="s">
        <v>170</v>
      </c>
      <c r="F35" s="158" t="s">
        <v>200</v>
      </c>
      <c r="G35" s="158" t="s">
        <v>201</v>
      </c>
      <c r="H35" s="159">
        <v>10200</v>
      </c>
      <c r="I35" s="63">
        <v>10200</v>
      </c>
      <c r="J35" s="63">
        <v>10200</v>
      </c>
      <c r="K35" s="158"/>
      <c r="L35" s="63"/>
      <c r="M35" s="158"/>
      <c r="N35" s="63"/>
      <c r="O35" s="63"/>
      <c r="P35" s="158"/>
      <c r="Q35" s="63"/>
      <c r="R35" s="63"/>
      <c r="S35" s="63"/>
      <c r="T35" s="63"/>
      <c r="U35" s="63"/>
      <c r="V35" s="63"/>
      <c r="W35" s="63"/>
    </row>
    <row r="36" ht="20.25" customHeight="1" spans="1:23">
      <c r="A36" s="158" t="str">
        <f t="shared" si="0"/>
        <v>       玉溪市人力资源社会保障信息中心</v>
      </c>
      <c r="B36" s="158" t="s">
        <v>206</v>
      </c>
      <c r="C36" s="158" t="s">
        <v>118</v>
      </c>
      <c r="D36" s="158" t="s">
        <v>80</v>
      </c>
      <c r="E36" s="158" t="s">
        <v>143</v>
      </c>
      <c r="F36" s="158" t="s">
        <v>207</v>
      </c>
      <c r="G36" s="158" t="s">
        <v>118</v>
      </c>
      <c r="H36" s="159">
        <v>2000</v>
      </c>
      <c r="I36" s="63">
        <v>2000</v>
      </c>
      <c r="J36" s="63"/>
      <c r="K36" s="158"/>
      <c r="L36" s="63">
        <v>2000</v>
      </c>
      <c r="M36" s="158"/>
      <c r="N36" s="63"/>
      <c r="O36" s="63"/>
      <c r="P36" s="158"/>
      <c r="Q36" s="63"/>
      <c r="R36" s="63"/>
      <c r="S36" s="63"/>
      <c r="T36" s="63"/>
      <c r="U36" s="63"/>
      <c r="V36" s="63"/>
      <c r="W36" s="63"/>
    </row>
    <row r="37" ht="20.25" customHeight="1" spans="1:23">
      <c r="A37" s="158" t="str">
        <f t="shared" si="0"/>
        <v>       玉溪市人力资源社会保障信息中心</v>
      </c>
      <c r="B37" s="158" t="s">
        <v>208</v>
      </c>
      <c r="C37" s="158" t="s">
        <v>209</v>
      </c>
      <c r="D37" s="158" t="s">
        <v>80</v>
      </c>
      <c r="E37" s="158" t="s">
        <v>143</v>
      </c>
      <c r="F37" s="158" t="s">
        <v>148</v>
      </c>
      <c r="G37" s="158" t="s">
        <v>149</v>
      </c>
      <c r="H37" s="159">
        <v>1185600</v>
      </c>
      <c r="I37" s="63">
        <v>1185600</v>
      </c>
      <c r="J37" s="63">
        <v>1185600</v>
      </c>
      <c r="K37" s="158"/>
      <c r="L37" s="63"/>
      <c r="M37" s="158"/>
      <c r="N37" s="63"/>
      <c r="O37" s="63"/>
      <c r="P37" s="158"/>
      <c r="Q37" s="63"/>
      <c r="R37" s="63"/>
      <c r="S37" s="63"/>
      <c r="T37" s="63"/>
      <c r="U37" s="63"/>
      <c r="V37" s="63"/>
      <c r="W37" s="63"/>
    </row>
    <row r="38" ht="20.25" customHeight="1" spans="1:23">
      <c r="A38" s="158" t="str">
        <f t="shared" si="0"/>
        <v>       玉溪市人力资源社会保障信息中心</v>
      </c>
      <c r="B38" s="158" t="s">
        <v>210</v>
      </c>
      <c r="C38" s="158" t="s">
        <v>211</v>
      </c>
      <c r="D38" s="158" t="s">
        <v>80</v>
      </c>
      <c r="E38" s="158" t="s">
        <v>143</v>
      </c>
      <c r="F38" s="158" t="s">
        <v>148</v>
      </c>
      <c r="G38" s="158" t="s">
        <v>149</v>
      </c>
      <c r="H38" s="159">
        <v>600000</v>
      </c>
      <c r="I38" s="63">
        <v>600000</v>
      </c>
      <c r="J38" s="63"/>
      <c r="K38" s="158"/>
      <c r="L38" s="63">
        <v>600000</v>
      </c>
      <c r="M38" s="158"/>
      <c r="N38" s="63"/>
      <c r="O38" s="63"/>
      <c r="P38" s="158"/>
      <c r="Q38" s="63"/>
      <c r="R38" s="63"/>
      <c r="S38" s="63"/>
      <c r="T38" s="63"/>
      <c r="U38" s="63"/>
      <c r="V38" s="63"/>
      <c r="W38" s="63"/>
    </row>
    <row r="39" ht="20.25" customHeight="1" spans="1:23">
      <c r="A39" s="158" t="str">
        <f t="shared" si="0"/>
        <v>       玉溪市人力资源社会保障信息中心</v>
      </c>
      <c r="B39" s="158" t="s">
        <v>212</v>
      </c>
      <c r="C39" s="158" t="s">
        <v>213</v>
      </c>
      <c r="D39" s="158" t="s">
        <v>85</v>
      </c>
      <c r="E39" s="158" t="s">
        <v>214</v>
      </c>
      <c r="F39" s="158" t="s">
        <v>171</v>
      </c>
      <c r="G39" s="158" t="s">
        <v>172</v>
      </c>
      <c r="H39" s="159">
        <v>65000</v>
      </c>
      <c r="I39" s="63">
        <v>65000</v>
      </c>
      <c r="J39" s="63"/>
      <c r="K39" s="158"/>
      <c r="L39" s="63">
        <v>65000</v>
      </c>
      <c r="M39" s="158"/>
      <c r="N39" s="63"/>
      <c r="O39" s="63"/>
      <c r="P39" s="158"/>
      <c r="Q39" s="63"/>
      <c r="R39" s="63"/>
      <c r="S39" s="63"/>
      <c r="T39" s="63"/>
      <c r="U39" s="63"/>
      <c r="V39" s="63"/>
      <c r="W39" s="63"/>
    </row>
    <row r="40" ht="20.25" customHeight="1" spans="1:23">
      <c r="A40" s="156" t="s">
        <v>30</v>
      </c>
      <c r="B40" s="156"/>
      <c r="C40" s="156"/>
      <c r="D40" s="156"/>
      <c r="E40" s="156"/>
      <c r="F40" s="156"/>
      <c r="G40" s="156"/>
      <c r="H40" s="63">
        <v>5022384.91</v>
      </c>
      <c r="I40" s="63">
        <v>5022384.91</v>
      </c>
      <c r="J40" s="63">
        <v>2541543.76</v>
      </c>
      <c r="K40" s="63"/>
      <c r="L40" s="63">
        <v>2480841.15</v>
      </c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</row>
  </sheetData>
  <mergeCells count="17">
    <mergeCell ref="A1:W1"/>
    <mergeCell ref="A2:W2"/>
    <mergeCell ref="A3:V3"/>
    <mergeCell ref="H4:W4"/>
    <mergeCell ref="I5:M5"/>
    <mergeCell ref="N5:P5"/>
    <mergeCell ref="R5:W5"/>
    <mergeCell ref="A40:G40"/>
    <mergeCell ref="A4:A6"/>
    <mergeCell ref="B4:B6"/>
    <mergeCell ref="C4:C6"/>
    <mergeCell ref="D4:D6"/>
    <mergeCell ref="E4:E6"/>
    <mergeCell ref="F4:F6"/>
    <mergeCell ref="G4:G6"/>
    <mergeCell ref="H5:H6"/>
    <mergeCell ref="Q5:Q6"/>
  </mergeCells>
  <pageMargins left="0.354166666666667" right="0.314583333333333" top="1" bottom="1" header="0.5" footer="0.5"/>
  <pageSetup paperSize="1" scale="40" pageOrder="overThenDown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W11"/>
  <sheetViews>
    <sheetView showZeros="0" workbookViewId="0">
      <selection activeCell="D11" sqref="D11"/>
    </sheetView>
  </sheetViews>
  <sheetFormatPr defaultColWidth="9.14166666666667" defaultRowHeight="14.25" customHeight="1"/>
  <cols>
    <col min="1" max="1" width="14.575" customWidth="1"/>
    <col min="2" max="2" width="17" customWidth="1"/>
    <col min="3" max="3" width="16.25" customWidth="1"/>
    <col min="4" max="4" width="15.875" customWidth="1"/>
    <col min="5" max="5" width="15.6" customWidth="1"/>
    <col min="6" max="6" width="16" customWidth="1"/>
    <col min="7" max="7" width="14.8833333333333" customWidth="1"/>
    <col min="8" max="8" width="14.25" customWidth="1"/>
    <col min="9" max="9" width="11.25" customWidth="1"/>
    <col min="10" max="16" width="14.175" customWidth="1"/>
    <col min="17" max="17" width="13.6" customWidth="1"/>
    <col min="18" max="18" width="12.625" customWidth="1"/>
    <col min="19" max="19" width="12.875" customWidth="1"/>
    <col min="20" max="20" width="13.5" customWidth="1"/>
    <col min="21" max="21" width="13.875" customWidth="1"/>
    <col min="22" max="22" width="15.175" customWidth="1"/>
    <col min="23" max="23" width="13" customWidth="1"/>
  </cols>
  <sheetData>
    <row r="1" ht="13.5" customHeight="1" spans="2:23">
      <c r="B1" s="135"/>
      <c r="E1" s="144"/>
      <c r="F1" s="144"/>
      <c r="G1" s="144"/>
      <c r="H1" s="144"/>
      <c r="K1" s="135"/>
      <c r="N1" s="135"/>
      <c r="O1" s="135"/>
      <c r="P1" s="135"/>
      <c r="U1" s="149"/>
      <c r="W1" s="136" t="s">
        <v>215</v>
      </c>
    </row>
    <row r="2" ht="27.75" customHeight="1" spans="1:23">
      <c r="A2" s="32" t="s">
        <v>216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</row>
    <row r="3" ht="22" customHeight="1" spans="1:23">
      <c r="A3" s="5" t="str">
        <f>"单位名称："&amp;"玉溪市人力资源社会保障信息中心"</f>
        <v>单位名称：玉溪市人力资源社会保障信息中心</v>
      </c>
      <c r="B3" s="145" t="str">
        <f>"单位名称："&amp;"玉溪市人力资源社会保障信息中心"</f>
        <v>单位名称：玉溪市人力资源社会保障信息中心</v>
      </c>
      <c r="C3" s="145"/>
      <c r="D3" s="145"/>
      <c r="E3" s="145"/>
      <c r="F3" s="145"/>
      <c r="G3" s="145"/>
      <c r="H3" s="145"/>
      <c r="I3" s="145"/>
      <c r="J3" s="7"/>
      <c r="K3" s="7"/>
      <c r="L3" s="7"/>
      <c r="M3" s="7"/>
      <c r="N3" s="7"/>
      <c r="O3" s="7"/>
      <c r="P3" s="7"/>
      <c r="Q3" s="7"/>
      <c r="U3" s="149"/>
      <c r="W3" s="136" t="s">
        <v>2</v>
      </c>
    </row>
    <row r="4" ht="21.75" customHeight="1" spans="1:23">
      <c r="A4" s="9" t="s">
        <v>217</v>
      </c>
      <c r="B4" s="9" t="s">
        <v>123</v>
      </c>
      <c r="C4" s="9" t="s">
        <v>124</v>
      </c>
      <c r="D4" s="9" t="s">
        <v>218</v>
      </c>
      <c r="E4" s="10" t="s">
        <v>125</v>
      </c>
      <c r="F4" s="10" t="s">
        <v>126</v>
      </c>
      <c r="G4" s="10" t="s">
        <v>127</v>
      </c>
      <c r="H4" s="10" t="s">
        <v>128</v>
      </c>
      <c r="I4" s="20" t="s">
        <v>30</v>
      </c>
      <c r="J4" s="20" t="s">
        <v>219</v>
      </c>
      <c r="K4" s="20"/>
      <c r="L4" s="20"/>
      <c r="M4" s="20"/>
      <c r="N4" s="20" t="s">
        <v>130</v>
      </c>
      <c r="O4" s="20"/>
      <c r="P4" s="20"/>
      <c r="Q4" s="10" t="s">
        <v>36</v>
      </c>
      <c r="R4" s="11" t="s">
        <v>220</v>
      </c>
      <c r="S4" s="12"/>
      <c r="T4" s="12"/>
      <c r="U4" s="12"/>
      <c r="V4" s="12"/>
      <c r="W4" s="13"/>
    </row>
    <row r="5" ht="21.75" customHeight="1" spans="1:23">
      <c r="A5" s="14"/>
      <c r="B5" s="14"/>
      <c r="C5" s="14"/>
      <c r="D5" s="14"/>
      <c r="E5" s="15"/>
      <c r="F5" s="15"/>
      <c r="G5" s="15"/>
      <c r="H5" s="15"/>
      <c r="I5" s="20"/>
      <c r="J5" s="148" t="s">
        <v>33</v>
      </c>
      <c r="K5" s="148"/>
      <c r="L5" s="148" t="s">
        <v>34</v>
      </c>
      <c r="M5" s="148" t="s">
        <v>35</v>
      </c>
      <c r="N5" s="10" t="s">
        <v>33</v>
      </c>
      <c r="O5" s="10" t="s">
        <v>34</v>
      </c>
      <c r="P5" s="10" t="s">
        <v>35</v>
      </c>
      <c r="Q5" s="15"/>
      <c r="R5" s="10" t="s">
        <v>32</v>
      </c>
      <c r="S5" s="10" t="s">
        <v>39</v>
      </c>
      <c r="T5" s="10" t="s">
        <v>136</v>
      </c>
      <c r="U5" s="10" t="s">
        <v>41</v>
      </c>
      <c r="V5" s="10" t="s">
        <v>42</v>
      </c>
      <c r="W5" s="10" t="s">
        <v>43</v>
      </c>
    </row>
    <row r="6" ht="40.5" customHeight="1" spans="1:23">
      <c r="A6" s="17"/>
      <c r="B6" s="17"/>
      <c r="C6" s="17"/>
      <c r="D6" s="17"/>
      <c r="E6" s="18"/>
      <c r="F6" s="18"/>
      <c r="G6" s="18"/>
      <c r="H6" s="18"/>
      <c r="I6" s="20"/>
      <c r="J6" s="148" t="s">
        <v>32</v>
      </c>
      <c r="K6" s="148" t="s">
        <v>221</v>
      </c>
      <c r="L6" s="148"/>
      <c r="M6" s="148"/>
      <c r="N6" s="18"/>
      <c r="O6" s="18"/>
      <c r="P6" s="18"/>
      <c r="Q6" s="18"/>
      <c r="R6" s="18"/>
      <c r="S6" s="18"/>
      <c r="T6" s="18"/>
      <c r="U6" s="19"/>
      <c r="V6" s="18"/>
      <c r="W6" s="18"/>
    </row>
    <row r="7" ht="23" customHeight="1" spans="1:23">
      <c r="A7" s="146">
        <v>1</v>
      </c>
      <c r="B7" s="146">
        <v>2</v>
      </c>
      <c r="C7" s="146">
        <v>3</v>
      </c>
      <c r="D7" s="146">
        <v>4</v>
      </c>
      <c r="E7" s="146">
        <v>5</v>
      </c>
      <c r="F7" s="146">
        <v>6</v>
      </c>
      <c r="G7" s="146">
        <v>7</v>
      </c>
      <c r="H7" s="146">
        <v>8</v>
      </c>
      <c r="I7" s="146">
        <v>9</v>
      </c>
      <c r="J7" s="146">
        <v>10</v>
      </c>
      <c r="K7" s="146">
        <v>11</v>
      </c>
      <c r="L7" s="146">
        <v>12</v>
      </c>
      <c r="M7" s="146">
        <v>13</v>
      </c>
      <c r="N7" s="146">
        <v>14</v>
      </c>
      <c r="O7" s="146">
        <v>15</v>
      </c>
      <c r="P7" s="146">
        <v>16</v>
      </c>
      <c r="Q7" s="146">
        <v>17</v>
      </c>
      <c r="R7" s="146">
        <v>18</v>
      </c>
      <c r="S7" s="146">
        <v>19</v>
      </c>
      <c r="T7" s="146">
        <v>20</v>
      </c>
      <c r="U7" s="146">
        <v>21</v>
      </c>
      <c r="V7" s="146">
        <v>22</v>
      </c>
      <c r="W7" s="146">
        <v>23</v>
      </c>
    </row>
    <row r="8" ht="32.9" customHeight="1" spans="1:23">
      <c r="A8" s="68"/>
      <c r="B8" s="147"/>
      <c r="C8" s="68"/>
      <c r="D8" s="68"/>
      <c r="E8" s="68"/>
      <c r="F8" s="68"/>
      <c r="G8" s="68"/>
      <c r="H8" s="68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</row>
    <row r="9" ht="32.9" customHeight="1" spans="1:23">
      <c r="A9" s="68"/>
      <c r="B9" s="147"/>
      <c r="C9" s="68"/>
      <c r="D9" s="68"/>
      <c r="E9" s="68"/>
      <c r="F9" s="68"/>
      <c r="G9" s="68"/>
      <c r="H9" s="68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</row>
    <row r="10" ht="23" customHeight="1" spans="1:23">
      <c r="A10" s="46" t="s">
        <v>222</v>
      </c>
      <c r="B10" s="47"/>
      <c r="C10" s="47"/>
      <c r="D10" s="47"/>
      <c r="E10" s="47"/>
      <c r="F10" s="47"/>
      <c r="G10" s="47"/>
      <c r="H10" s="48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</row>
    <row r="11" ht="22" customHeight="1" spans="1:1">
      <c r="A11" s="80" t="s">
        <v>223</v>
      </c>
    </row>
  </sheetData>
  <mergeCells count="28">
    <mergeCell ref="A2:W2"/>
    <mergeCell ref="A3:I3"/>
    <mergeCell ref="J4:M4"/>
    <mergeCell ref="N4:P4"/>
    <mergeCell ref="R4:W4"/>
    <mergeCell ref="J5:K5"/>
    <mergeCell ref="A10:H10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L5:L6"/>
    <mergeCell ref="M5:M6"/>
    <mergeCell ref="N5:N6"/>
    <mergeCell ref="O5:O6"/>
    <mergeCell ref="P5:P6"/>
    <mergeCell ref="Q4:Q6"/>
    <mergeCell ref="R5:R6"/>
    <mergeCell ref="S5:S6"/>
    <mergeCell ref="T5:T6"/>
    <mergeCell ref="U5:U6"/>
    <mergeCell ref="V5:V6"/>
    <mergeCell ref="W5:W6"/>
  </mergeCells>
  <pageMargins left="0.75" right="0.75" top="1" bottom="1" header="0.5" footer="0.5"/>
  <pageSetup paperSize="9" scale="40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8"/>
  <sheetViews>
    <sheetView showZeros="0" workbookViewId="0">
      <selection activeCell="C14" sqref="C14"/>
    </sheetView>
  </sheetViews>
  <sheetFormatPr defaultColWidth="9.14166666666667" defaultRowHeight="12" customHeight="1" outlineLevelRow="7"/>
  <cols>
    <col min="1" max="1" width="34.275" customWidth="1"/>
    <col min="2" max="2" width="29" customWidth="1"/>
    <col min="3" max="3" width="17.175" customWidth="1"/>
    <col min="4" max="4" width="21.025" customWidth="1"/>
    <col min="5" max="5" width="23.575" customWidth="1"/>
    <col min="6" max="6" width="11.275" customWidth="1"/>
    <col min="7" max="7" width="10.3166666666667" customWidth="1"/>
    <col min="8" max="8" width="9.31666666666667" customWidth="1"/>
    <col min="9" max="9" width="13.425" customWidth="1"/>
    <col min="10" max="10" width="20.75" customWidth="1"/>
  </cols>
  <sheetData>
    <row r="1" ht="20" customHeight="1" spans="10:10">
      <c r="J1" s="81" t="s">
        <v>224</v>
      </c>
    </row>
    <row r="2" ht="28.5" customHeight="1" spans="1:10">
      <c r="A2" s="143" t="s">
        <v>225</v>
      </c>
      <c r="B2" s="32"/>
      <c r="C2" s="32"/>
      <c r="D2" s="32"/>
      <c r="E2" s="32"/>
      <c r="F2" s="104"/>
      <c r="G2" s="32"/>
      <c r="H2" s="104"/>
      <c r="I2" s="104"/>
      <c r="J2" s="32"/>
    </row>
    <row r="3" ht="22" customHeight="1" spans="1:1">
      <c r="A3" s="5" t="str">
        <f>"单位名称："&amp;"玉溪市人力资源社会保障信息中心"</f>
        <v>单位名称：玉溪市人力资源社会保障信息中心</v>
      </c>
    </row>
    <row r="4" ht="23" customHeight="1" spans="1:10">
      <c r="A4" s="67" t="s">
        <v>226</v>
      </c>
      <c r="B4" s="67" t="s">
        <v>227</v>
      </c>
      <c r="C4" s="67" t="s">
        <v>228</v>
      </c>
      <c r="D4" s="67" t="s">
        <v>229</v>
      </c>
      <c r="E4" s="67" t="s">
        <v>230</v>
      </c>
      <c r="F4" s="54" t="s">
        <v>231</v>
      </c>
      <c r="G4" s="67" t="s">
        <v>232</v>
      </c>
      <c r="H4" s="54" t="s">
        <v>233</v>
      </c>
      <c r="I4" s="54" t="s">
        <v>234</v>
      </c>
      <c r="J4" s="67" t="s">
        <v>235</v>
      </c>
    </row>
    <row r="5" ht="23" customHeight="1" spans="1:10">
      <c r="A5" s="67">
        <v>1</v>
      </c>
      <c r="B5" s="67">
        <v>2</v>
      </c>
      <c r="C5" s="67">
        <v>3</v>
      </c>
      <c r="D5" s="67">
        <v>4</v>
      </c>
      <c r="E5" s="67">
        <v>5</v>
      </c>
      <c r="F5" s="54">
        <v>6</v>
      </c>
      <c r="G5" s="67">
        <v>7</v>
      </c>
      <c r="H5" s="54">
        <v>8</v>
      </c>
      <c r="I5" s="54">
        <v>9</v>
      </c>
      <c r="J5" s="67">
        <v>10</v>
      </c>
    </row>
    <row r="6" ht="23" customHeight="1" spans="1:10">
      <c r="A6" s="68"/>
      <c r="B6" s="69"/>
      <c r="C6" s="69"/>
      <c r="D6" s="69"/>
      <c r="E6" s="70"/>
      <c r="F6" s="71"/>
      <c r="G6" s="70"/>
      <c r="H6" s="71"/>
      <c r="I6" s="71"/>
      <c r="J6" s="70"/>
    </row>
    <row r="7" ht="24" customHeight="1" spans="1:10">
      <c r="A7" s="68"/>
      <c r="B7" s="68"/>
      <c r="C7" s="68"/>
      <c r="D7" s="68"/>
      <c r="E7" s="68"/>
      <c r="F7" s="68"/>
      <c r="G7" s="43"/>
      <c r="H7" s="68"/>
      <c r="I7" s="68"/>
      <c r="J7" s="68"/>
    </row>
    <row r="8" ht="18" customHeight="1" spans="1:1">
      <c r="A8" s="29" t="s">
        <v>223</v>
      </c>
    </row>
  </sheetData>
  <mergeCells count="2">
    <mergeCell ref="A2:J2"/>
    <mergeCell ref="A3:H3"/>
  </mergeCells>
  <pageMargins left="0.75" right="0.75" top="1" bottom="1" header="0.5" footer="0.5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市对下转移支付预算表09-1</vt:lpstr>
      <vt:lpstr>市对下转移支付绩效目标表09-2</vt:lpstr>
      <vt:lpstr>新增资产配置表10</vt:lpstr>
      <vt:lpstr>上级补助项目支出预算表11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玉溪市人力资源和社会保障局</cp:lastModifiedBy>
  <dcterms:created xsi:type="dcterms:W3CDTF">2025-02-18T03:06:00Z</dcterms:created>
  <dcterms:modified xsi:type="dcterms:W3CDTF">2025-02-20T10:51:35Z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69E25114CAFD44B7A49F7F1B901ACED5</vt:lpwstr>
  </property>
  <property fmtid="{D5CDD505-2E9C-101B-9397-08002B2CF9AE}" pid="3" name="KSOProductBuildVer">
    <vt:lpwstr>2052-11.8.2.12309</vt:lpwstr>
  </property>
</Properties>
</file>