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<sst xmlns="http://schemas.openxmlformats.org/spreadsheetml/2006/main" count="1562" uniqueCount="538">
  <si>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</si>
  <si>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</si>
  <si>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</si>
  <si>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</si>
  <si>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</si>
  <si>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</si>
  <si>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</si>
  <si>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</si>
  <si>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</si>
  <si>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</si>
  <si>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</si>
  <si>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</si>
  <si>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</si>
  <si>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</si>
  <si>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</si>
  <si>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</si>
  <si>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</si>
  <si>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</si>
  <si>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</si>
  <si>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</si>
  <si>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</si>
  <si>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</si>
  <si>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</si>
  <si>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</si>
  <si>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</si>
  <si>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</si>
  <si>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</si>
  <si>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</si>
  <si>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</si>
  <si>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</si>
  <si>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</si>
  <si>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</si>
  <si>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</si>
  <si>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</si>
  <si>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</si>
  <si>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</si>
  <si>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</si>
  <si>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</si>
  <si>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</si>
  <si>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</si>
  <si>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</si>
  <si>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</si>
  <si>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</si>
  <si>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</si>
  <si>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</si>
  <si>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</si>
  <si>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</si>
  <si>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</si>
  <si>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</si>
  <si>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</si>
  <si>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</si>
  <si>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</si>
  <si>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</si>
  <si>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</si>
  <si>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</si>
  <si>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</si>
  <si>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</si>
  <si>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</si>
  <si>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</si>
  <si>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</si>
  <si>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</si>
  <si>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</si>
  <si>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</si>
  <si>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169008</t>
  </si>
  <si>
    <t>云南元江国家级自然保护区管护局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</si>
  <si>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</si>
  <si>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</si>
  <si>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</si>
  <si>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</si>
  <si>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</si>
  <si>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</si>
  <si>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</si>
  <si>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</si>
  <si>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</si>
  <si>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</si>
  <si>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</si>
  <si>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</si>
  <si>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</si>
  <si>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</si>
  <si>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</si>
  <si>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</si>
  <si>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</si>
  <si>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</si>
  <si>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20808</t>
  </si>
  <si>
    <t>2080801</t>
  </si>
  <si>
    <t>210</t>
  </si>
  <si>
    <t>21011</t>
  </si>
  <si>
    <t>2101101</t>
  </si>
  <si>
    <t>2101102</t>
  </si>
  <si>
    <t>2101103</t>
  </si>
  <si>
    <t>2101199</t>
  </si>
  <si>
    <t>211</t>
  </si>
  <si>
    <t>21104</t>
  </si>
  <si>
    <t>2110401</t>
  </si>
  <si>
    <t>2110404</t>
  </si>
  <si>
    <t>2110406</t>
  </si>
  <si>
    <t>2110499</t>
  </si>
  <si>
    <t>213</t>
  </si>
  <si>
    <t>21302</t>
  </si>
  <si>
    <t>2130204</t>
  </si>
  <si>
    <t>2130234</t>
  </si>
  <si>
    <t>2130299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</si>
  <si>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</si>
  <si>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</si>
  <si>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</si>
  <si>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</si>
  <si>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</si>
  <si>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</si>
  <si>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</si>
  <si>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</si>
  <si>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</si>
  <si>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</si>
  <si>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</si>
  <si>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</si>
  <si>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</si>
  <si>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</si>
  <si>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</si>
  <si>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</si>
  <si>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</si>
  <si>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</si>
  <si>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</si>
  <si>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</si>
  <si>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</si>
  <si>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</si>
  <si>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</si>
  <si>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</si>
  <si>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</si>
  <si>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</si>
  <si>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</si>
  <si>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</si>
  <si>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</si>
  <si>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</si>
  <si>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</si>
  <si>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</si>
  <si>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</si>
  <si>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</si>
  <si>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</si>
  <si>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</si>
  <si>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</si>
  <si>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</si>
  <si>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</si>
  <si>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</si>
  <si>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</si>
  <si>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</si>
  <si>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</si>
  <si>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</si>
  <si>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</si>
  <si>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</si>
  <si>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</si>
  <si>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</si>
  <si>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</si>
  <si>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530400221100000559236</t>
  </si>
  <si>
    <t>事业人员工资支出</t>
  </si>
  <si>
    <t>事业机构</t>
  </si>
  <si>
    <t>30101</t>
  </si>
  <si>
    <t>基本工资</t>
  </si>
  <si>
    <t>30102</t>
  </si>
  <si>
    <t>津贴补贴</t>
  </si>
  <si>
    <t>30107</t>
  </si>
  <si>
    <t>绩效工资</t>
  </si>
  <si>
    <t>购房补贴</t>
  </si>
  <si>
    <t>530400221100000559237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</si>
  <si>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</si>
  <si>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</si>
  <si>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</si>
  <si>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</si>
  <si>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</si>
  <si>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</si>
  <si>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</si>
  <si>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</si>
  <si>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</si>
  <si>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</si>
  <si>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</si>
  <si>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</si>
  <si>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</si>
  <si>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530400221100000559238</t>
  </si>
  <si>
    <t>住房公积金</t>
  </si>
  <si>
    <t>30113</t>
  </si>
  <si>
    <t>530400221100000559239</t>
  </si>
  <si>
    <t>对个人和家庭的补助</t>
  </si>
  <si>
    <t>行政单位离退休</t>
  </si>
  <si>
    <t>30305</t>
  </si>
  <si>
    <t>生活补助</t>
  </si>
  <si>
    <t>事业单位离退休</t>
  </si>
  <si>
    <t>530400221100000559241</t>
  </si>
  <si>
    <t>公车购置及运维费</t>
  </si>
  <si>
    <t>30231</t>
  </si>
  <si>
    <t>公务用车运行维护费</t>
  </si>
  <si>
    <t>530400221100000559242</t>
  </si>
  <si>
    <t>30217</t>
  </si>
  <si>
    <t>530400221100000559243</t>
  </si>
  <si>
    <t>工会经费</t>
  </si>
  <si>
    <t>30228</t>
  </si>
  <si>
    <t>530400221100000559244</t>
  </si>
  <si>
    <t>一般公用经费</t>
  </si>
  <si>
    <t>30299</t>
  </si>
  <si>
    <t>其他商品和服务支出</t>
  </si>
  <si>
    <t>30201</t>
  </si>
  <si>
    <t>办公费</t>
  </si>
  <si>
    <t>30204</t>
  </si>
  <si>
    <t>手续费</t>
  </si>
  <si>
    <t>30205</t>
  </si>
  <si>
    <t>水费</t>
  </si>
  <si>
    <t>30206</t>
  </si>
  <si>
    <t>电费</t>
  </si>
  <si>
    <t>30207</t>
  </si>
  <si>
    <t>邮电费</t>
  </si>
  <si>
    <t>30211</t>
  </si>
  <si>
    <t>差旅费</t>
  </si>
  <si>
    <t>30213</t>
  </si>
  <si>
    <t>维修（护）费</t>
  </si>
  <si>
    <t>30226</t>
  </si>
  <si>
    <t>劳务费</t>
  </si>
  <si>
    <t>30229</t>
  </si>
  <si>
    <t>福利费</t>
  </si>
  <si>
    <t>530400241100002240036</t>
  </si>
  <si>
    <t>奖励性绩效工资（工资部分）补助资金</t>
  </si>
  <si>
    <t>530400241100002360206</t>
  </si>
  <si>
    <t>编外临聘人员补助经费</t>
  </si>
  <si>
    <t>30199</t>
  </si>
  <si>
    <t>其他工资福利支出</t>
  </si>
  <si>
    <t>530400251100003552316</t>
  </si>
  <si>
    <t>奖励性绩效工资（高于部分）补助经费</t>
  </si>
  <si>
    <t>预算05-1表</t>
  </si>
  <si>
    <t>2025年部门项目支出预算表</t>
  </si>
  <si>
    <t>项目分类</t>
  </si>
  <si>
    <t>项目单位</t>
  </si>
  <si>
    <t>本年拨款</t>
  </si>
  <si>
    <t>单位资金</t>
  </si>
  <si>
    <t>其中：本次下达</t>
  </si>
  <si>
    <t>森林防火专项经费</t>
  </si>
  <si>
    <t>事业发展类</t>
  </si>
  <si>
    <t>530400221100000212333</t>
  </si>
  <si>
    <t>林业草原防灾减灾</t>
  </si>
  <si>
    <t>30218</t>
  </si>
  <si>
    <t>专用材料费</t>
  </si>
  <si>
    <t>30227</t>
  </si>
  <si>
    <t>委托业务费</t>
  </si>
  <si>
    <t>森林防火“三三制”专项经费</t>
  </si>
  <si>
    <t>530400231100001126291</t>
  </si>
  <si>
    <t>30225</t>
  </si>
  <si>
    <t>专用燃料费</t>
  </si>
  <si>
    <t>30239</t>
  </si>
  <si>
    <t>其他交通费用</t>
  </si>
  <si>
    <t>2023年元江管护局中央财政林业草原生态恢复补助资金</t>
  </si>
  <si>
    <t>530400231100001941152</t>
  </si>
  <si>
    <t>自然保护地</t>
  </si>
  <si>
    <t>31002</t>
  </si>
  <si>
    <t>办公设备购置</t>
  </si>
  <si>
    <t>中央财政章巴管护站建设补助经费</t>
  </si>
  <si>
    <t>530400231100002479422</t>
  </si>
  <si>
    <t>31001</t>
  </si>
  <si>
    <t>房屋建筑物购建</t>
  </si>
  <si>
    <t>云南元江国家级自然保护区保护及监测设施建设专项资金</t>
  </si>
  <si>
    <t>530400241100003142476</t>
  </si>
  <si>
    <t>生态保护</t>
  </si>
  <si>
    <t>30903</t>
  </si>
  <si>
    <t>专用设备购置</t>
  </si>
  <si>
    <t>30905</t>
  </si>
  <si>
    <t>基础设施建设</t>
  </si>
  <si>
    <t>遗属补助资金</t>
  </si>
  <si>
    <t>民生类</t>
  </si>
  <si>
    <t>530400251100003409620</t>
  </si>
  <si>
    <t>死亡抚恤</t>
  </si>
  <si>
    <t>元江保护区总体规划编制补助资金</t>
  </si>
  <si>
    <t>530400251100003472053</t>
  </si>
  <si>
    <t>其他林业和草原支出</t>
  </si>
  <si>
    <t>2025年中央财政林业草原生态保护恢复专项资金</t>
  </si>
  <si>
    <t>530400251100003863399</t>
  </si>
  <si>
    <t>30215</t>
  </si>
  <si>
    <t>会议费</t>
  </si>
  <si>
    <t>30216</t>
  </si>
  <si>
    <t>培训费</t>
  </si>
  <si>
    <t>中央财政疫源疫病监测补助经费</t>
  </si>
  <si>
    <t>530400251100003866354</t>
  </si>
  <si>
    <t>生物及物种资源保护</t>
  </si>
  <si>
    <t>31003</t>
  </si>
  <si>
    <t>2025年中央财政森林生态效益补偿（0.7补偿金）补助资金</t>
  </si>
  <si>
    <t>530400251100003867351</t>
  </si>
  <si>
    <t>其他自然生态保护支出</t>
  </si>
  <si>
    <t>2025年中央财政森林生态效益补偿（0.55管护费）补助资金</t>
  </si>
  <si>
    <t>530400251100003868361</t>
  </si>
  <si>
    <t>提前下达省级森林防火专项经费</t>
  </si>
  <si>
    <t>专项业务类</t>
  </si>
  <si>
    <t>530400251100003875548</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</si>
  <si>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</si>
  <si>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</si>
  <si>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</si>
  <si>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</si>
  <si>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</si>
  <si>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</si>
  <si>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</si>
  <si>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</si>
  <si>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</si>
  <si>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</si>
  <si>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</si>
  <si>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</si>
  <si>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</si>
  <si>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项目总预算9万元。主要用于1、森林防火设备配置预算0.6万元、2、森林防火物资预算0.9833万元；3、专业队营房设备配置预算7.4167万元该项目的顺利实施，不仅能大大减轻森林火灾的危害程度，更好地保护森林资源和人民生命财产的安全。同时，随着森林火灾的有效控制，生态环境的改善和森林资源的增加，必将带动林业旅游业的迅猛发展，从而进一步促进经济繁荣和社会进步，人类与自然和谐发展，具有十分重要的现实意义和广泛、持久的社会影响力。</t>
  </si>
  <si>
    <t>产出指标</t>
  </si>
  <si>
    <t>数量指标</t>
  </si>
  <si>
    <t>空调购置数量</t>
  </si>
  <si>
    <t>=</t>
  </si>
  <si>
    <t xml:space="preserve">台 </t>
  </si>
  <si>
    <t>定量指标</t>
  </si>
  <si>
    <t>反映本年度空调购置数量情况</t>
  </si>
  <si>
    <t>高低床采购数量</t>
  </si>
  <si>
    <t>&gt;=</t>
  </si>
  <si>
    <t>30</t>
  </si>
  <si>
    <t>架</t>
  </si>
  <si>
    <t>反映本年度高低床采购数量情况</t>
  </si>
  <si>
    <t>质量指标</t>
  </si>
  <si>
    <t>空调验收合格率</t>
  </si>
  <si>
    <t>95</t>
  </si>
  <si>
    <t>%</t>
  </si>
  <si>
    <t>反映空调验收合格率情况</t>
  </si>
  <si>
    <t>高低床验收合格率</t>
  </si>
  <si>
    <t>反映高低床验收合格率</t>
  </si>
  <si>
    <t>效益指标</t>
  </si>
  <si>
    <t>社会效益</t>
  </si>
  <si>
    <t>年森林火灾受害率</t>
  </si>
  <si>
    <t>&lt;=</t>
  </si>
  <si>
    <t>0.9</t>
  </si>
  <si>
    <t>‰</t>
  </si>
  <si>
    <t>反映元江保护区2025年森林火灾受害率</t>
  </si>
  <si>
    <t>生态效益</t>
  </si>
  <si>
    <t>森林生态保护能力</t>
  </si>
  <si>
    <t>显著提升</t>
  </si>
  <si>
    <t>年</t>
  </si>
  <si>
    <t>定性指标</t>
  </si>
  <si>
    <t>反映保护区内森林生态保护能力提升情况</t>
  </si>
  <si>
    <t>满意度指标</t>
  </si>
  <si>
    <t>服务对象满意度</t>
  </si>
  <si>
    <t>林农满意度</t>
  </si>
  <si>
    <t>80</t>
  </si>
  <si>
    <t>反映保护区内林农满意度情况</t>
  </si>
  <si>
    <t>做好本部门民生类经费保障，按规定落实遗属补助发放</t>
  </si>
  <si>
    <t>遗属人员补助人数</t>
  </si>
  <si>
    <t>人/年</t>
  </si>
  <si>
    <t>反映2025年遗属补助发放人数</t>
  </si>
  <si>
    <t>遗属人员发放金额</t>
  </si>
  <si>
    <t>26232</t>
  </si>
  <si>
    <t>元</t>
  </si>
  <si>
    <t>反映2025年遗属补助发放金额</t>
  </si>
  <si>
    <t>时效指标</t>
  </si>
  <si>
    <t>资金发放率</t>
  </si>
  <si>
    <t>90</t>
  </si>
  <si>
    <t>反映本年度遗属补助资金发放率</t>
  </si>
  <si>
    <t>部门运转</t>
  </si>
  <si>
    <t>正常运转</t>
  </si>
  <si>
    <t>反映部门（单位）运转情况</t>
  </si>
  <si>
    <t>遗属人员满意度</t>
  </si>
  <si>
    <t>反映部门（单位）遗属人员对遗嘱补助发放的满意程度。</t>
  </si>
  <si>
    <t>资金总额为102.38万元，计划完成（1）支付2024年国家级公益林护林员2-12月劳务费85.53万元；（2）支付2025年国家级公益林护林员1-5月劳务费16.85万元。该项目实施，切实有效加强云南元江国家级自然保护区森林生态公益林的保护和管理，有效改善我县生态环境，实现全县林业事业的快速、健康发展，结合云南元江国家级自然保护区森林生态建设现状和现有的森林资源特点，突出生态公益林的管护，落实森林生态效益补偿资金，建立管护制度，强化监督管理，促进森林生态系统功能恢复和提高，充分发挥生态公益林的森林生态效益。</t>
  </si>
  <si>
    <t>公益林管护面积</t>
  </si>
  <si>
    <t>29.83</t>
  </si>
  <si>
    <t>万亩</t>
  </si>
  <si>
    <t>反映2025年国家级公益林管护面积情况</t>
  </si>
  <si>
    <t>劳务费发放人数</t>
  </si>
  <si>
    <t>55</t>
  </si>
  <si>
    <t>人</t>
  </si>
  <si>
    <t>反映2025年劳务费发入人数情况</t>
  </si>
  <si>
    <t>资金支付率</t>
  </si>
  <si>
    <t>反映2025年资金支付情况</t>
  </si>
  <si>
    <t>促进就业岗位数</t>
  </si>
  <si>
    <t>反映2025年元江保护区管护局促进就业岗位数情况</t>
  </si>
  <si>
    <t>森林火灾受灾率</t>
  </si>
  <si>
    <t>反映2025年元江保护区内森林火灾受灾率情况</t>
  </si>
  <si>
    <t>元江保护区护林员满意度</t>
  </si>
  <si>
    <t>反映2025年保护区护林员满意度情况</t>
  </si>
  <si>
    <t>项目总预算35万元。主要用于森森林防火物资装备配21.00万元、森林草原防火宣传资料制作8.00万元、森林防火通道修缮6.00万元。稳步推进元江国家级自然保护区森林草原防灭火工作，全面提升森林草原火灾科学防控水平，严防森林草原火灾事故发生。切实巩固元江国家级自然保护区森林资源和生态环境安全成果，促进保护区安全高效有序发展，做到2024年森林火灾发生次数控制在6.5次/10万公顷以下，森林草原火灾受害率控制在0.01%以下。</t>
  </si>
  <si>
    <t>保障森林防火车辆运行数量</t>
  </si>
  <si>
    <t>150</t>
  </si>
  <si>
    <t>个/套</t>
  </si>
  <si>
    <t>反映2025年阻燃服购置数量</t>
  </si>
  <si>
    <t>巡护装备及设备配置人数</t>
  </si>
  <si>
    <t>110</t>
  </si>
  <si>
    <t>反映元江保护区2025年巡护装备及设备配置人数</t>
  </si>
  <si>
    <t>保障巡护摩托车运行数量</t>
  </si>
  <si>
    <t>块</t>
  </si>
  <si>
    <t>反映2025年防火宣传牌更新数量</t>
  </si>
  <si>
    <t>防火物资采购验收合格率</t>
  </si>
  <si>
    <t>反映防火物资采购合格率</t>
  </si>
  <si>
    <t>本年森林火灾受害率</t>
  </si>
  <si>
    <t>1.00</t>
  </si>
  <si>
    <t>反映元江保护区2025年火灾受害率</t>
  </si>
  <si>
    <t>重大森林火灾次数</t>
  </si>
  <si>
    <t>0</t>
  </si>
  <si>
    <t>次</t>
  </si>
  <si>
    <t>反映保护区内2025年重大森林火灾次数</t>
  </si>
  <si>
    <t>保护区周边学校师生及社会公众对森林防火工作满意度</t>
  </si>
  <si>
    <t>反映保护区周边学校师生及社会公众对森林防火工作满意度情况</t>
  </si>
  <si>
    <t>项目总预算6.70万元。用于39辆森林防火巡护摩托车燃油费5.70万元，风力灭火机燃油费1.00万元。</t>
  </si>
  <si>
    <t>年森林火灾次数</t>
  </si>
  <si>
    <t>6.5</t>
  </si>
  <si>
    <t>次/10万公顷</t>
  </si>
  <si>
    <t>反映元江保护区2025年火灾发生次数</t>
  </si>
  <si>
    <t>森林防火车辆保障数量</t>
  </si>
  <si>
    <t>39</t>
  </si>
  <si>
    <t>辆</t>
  </si>
  <si>
    <t>反映元江保护区2025年森林防火巡护摩托车保障数量</t>
  </si>
  <si>
    <t>年资金支付率</t>
  </si>
  <si>
    <t>反映2025年度资金支付率</t>
  </si>
  <si>
    <t>《云南元江国家级自然保护区总体规划（2015-2024年）》即将到期，需启动保护区新一期总体规划的编制工作，为了更加突出云南元江国家级自然保护区的自然特点，更加有效地保护好生态资源，确保保护区科学化、规划化，高质量建设和管理，计划实施《云南元江国家级自然保护区总体规划（2025-2034年）》编制。预计需要编制费60万元。</t>
  </si>
  <si>
    <t>总体规划编制数量</t>
  </si>
  <si>
    <t>项</t>
  </si>
  <si>
    <t>反映2025年元江保护区2024年-2035年总体规划完成情况</t>
  </si>
  <si>
    <t>总体规划编制验收合格率</t>
  </si>
  <si>
    <t>反映元江保护区总体规划编制验收情况</t>
  </si>
  <si>
    <t>反映2025年项目资金支付情况</t>
  </si>
  <si>
    <t>元江保护区管护能力提升</t>
  </si>
  <si>
    <t>显著</t>
  </si>
  <si>
    <t>元江保护区管护能力提升情况</t>
  </si>
  <si>
    <t>元江保护区职工满意度</t>
  </si>
  <si>
    <t>元江保护区职工满意度情况</t>
  </si>
  <si>
    <t>2025年云南元江国家级自然保护区森林生态公益林效益补偿主要开展对集体和个人（林权所有者）进行补偿费兑付，面积28.04万亩，兑付金额196.28万元。</t>
  </si>
  <si>
    <t>国家级公益林补偿面积</t>
  </si>
  <si>
    <t>28.40</t>
  </si>
  <si>
    <t>反映2025年元江保护区公益林补偿面积</t>
  </si>
  <si>
    <t>国家级公益林补偿金额</t>
  </si>
  <si>
    <t>196.28</t>
  </si>
  <si>
    <t>万元</t>
  </si>
  <si>
    <t>反映2025年元江保护区公益林补偿金额</t>
  </si>
  <si>
    <t>国家级公益林补偿金兑付率</t>
  </si>
  <si>
    <t>100</t>
  </si>
  <si>
    <t>反映元江保护区公益林补偿金兑付率情况</t>
  </si>
  <si>
    <t>国家级公益林补偿标准</t>
  </si>
  <si>
    <t>元/亩</t>
  </si>
  <si>
    <t>反映国家级益林补偿金补偿标准</t>
  </si>
  <si>
    <t>经济效益</t>
  </si>
  <si>
    <t>增加林农经济收入</t>
  </si>
  <si>
    <t>反映2025年元江保护区林农经济收入增加数</t>
  </si>
  <si>
    <t>元江保护区林农满意度</t>
  </si>
  <si>
    <t>元江保护区林农满意度情况</t>
  </si>
  <si>
    <t>建设云南元江国家级陆生野生动物疫源疫病监测站，加强对野生动物疫源疫病的监测，及时掌握疫源疫病向家禽家畜和人类的传播途径和流行趋势，确保对疫源疫病的潜在危害、蔓延范围及时作出准确评估和判断，从而积极配合动物防疫、卫生等部门将疫病控制在最小范围，将损失降低到最低程度。2025年总投入5万元，其中燃油费3万元，采购检测样本采集耗材采购2万元（样本保存超低温冰箱&lt;-40生物冰柜&gt;0.5万元，野外检测样本采集劳务补助费0.60万元，宣传教育费0.3万元，医用外科防护口罩0.3万元，75%酒精&lt;乙醇消毒液&gt;0.2万元，99%酒精0.04万元，标本瓶0.06万元）。</t>
  </si>
  <si>
    <t>低温冰箱采购数量</t>
  </si>
  <si>
    <t>台</t>
  </si>
  <si>
    <t>反映2025年低温冰箱采购数量情况</t>
  </si>
  <si>
    <t>陆生野生动物疫源疫病监测防控检测样本采集</t>
  </si>
  <si>
    <t>600</t>
  </si>
  <si>
    <t>份</t>
  </si>
  <si>
    <t>反映2025年陆生野生动物疫源疫病监测防控检测样本采集数量情况</t>
  </si>
  <si>
    <t>医用外科防护口罩购买数量</t>
  </si>
  <si>
    <t>1000</t>
  </si>
  <si>
    <t>只</t>
  </si>
  <si>
    <t>反映2025年购买医用外科防护口罩数量情况</t>
  </si>
  <si>
    <t>低温冰箱采购合格率</t>
  </si>
  <si>
    <t>反映低温冰箱采购合格率情况</t>
  </si>
  <si>
    <t>元江保护区辖区内疫情发生率</t>
  </si>
  <si>
    <t>反映元江保护区内疫情发生情况</t>
  </si>
  <si>
    <t>保护区周边群众满意度</t>
  </si>
  <si>
    <t>反映保护区周边群众满意情况</t>
  </si>
  <si>
    <t>完成项目投资500万元，其中：1、生物多样性监测60.19万元；2、保护区勘界78.50万元；3、智慧巡护系统运营服务6万元；4、科普宣传253.61万元；5、陈氏苏铁繁育回归40万元；6、临聘季节性巡护监测人员60万元；7、项目竣工决算财务审计1.70万元。该项目的实施，将在原有基础上，进一步加强保护区的自然资源和自然环境的有效管理，加大保护区宣传科普力度，将建成一间标本室及科普基地，有效提高对保护区生态保护意识，使保护区内的生态植被及生存于其中的动植物保护物种得到有效保护，为维护和改善保护区丰富的生物多样性并逐步改善保护区的生态环境，增强保护区的生态承载力，增大其生态服务功能，增强其生命支撑能力，使保护区成为元江干热河谷和哀牢山东坡重要的生物多样性保育基地，筑牢红河流域的重要生态安全屏障奠定基础。</t>
  </si>
  <si>
    <t>标本室建设面积</t>
  </si>
  <si>
    <t>42</t>
  </si>
  <si>
    <t>平方米</t>
  </si>
  <si>
    <t>反映2025年元江管护局标本室建设面积</t>
  </si>
  <si>
    <t>陈氏苏铁回归数</t>
  </si>
  <si>
    <t>2000</t>
  </si>
  <si>
    <t>株</t>
  </si>
  <si>
    <t>反映2025年陈氏苏铁回归数量</t>
  </si>
  <si>
    <t>野生动物监测样带数量</t>
  </si>
  <si>
    <t>条</t>
  </si>
  <si>
    <t>反映2025年野生动物监测样带数量情况</t>
  </si>
  <si>
    <t>标本室验收合格率</t>
  </si>
  <si>
    <t>反映2025年标本室建设验收合格情况</t>
  </si>
  <si>
    <t>设备验收合格率</t>
  </si>
  <si>
    <t>反映设备购置验收合格情况</t>
  </si>
  <si>
    <t>促进当地人员经济收入</t>
  </si>
  <si>
    <t>60</t>
  </si>
  <si>
    <t>反映促进当地人员经济收入情况</t>
  </si>
  <si>
    <t>元江保护区保护能力</t>
  </si>
  <si>
    <t>反映元江保护区能力提升情况</t>
  </si>
  <si>
    <t>反映云南元江国家级自然保护区管护局职工对该项目实施满意度</t>
  </si>
  <si>
    <t>预算06表</t>
  </si>
  <si>
    <t>2025年部门政府性基金预算支出预算表</t>
  </si>
  <si>
    <t>单位:元</t>
  </si>
  <si>
    <t>政府性基金预算支出</t>
  </si>
  <si>
    <t>备注：2025年无政府性基金预算，此表为空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</si>
  <si>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</si>
  <si>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</si>
  <si>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</si>
  <si>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</si>
  <si>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</si>
  <si>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</si>
  <si>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</si>
  <si>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</si>
  <si>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</si>
  <si>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</si>
  <si>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</si>
  <si>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</si>
  <si>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备注：2025年无部门政府采购预算，此表为空</t>
  </si>
  <si>
    <t>预算08表</t>
  </si>
  <si>
    <t>2025年部门政府购买服务预算表</t>
  </si>
  <si>
    <t>政府购买服务项目</t>
  </si>
  <si>
    <t>政府购买服务目录</t>
  </si>
  <si>
    <r>
      <rPr>
        <sz val="10"/>
        <rFont val="宋体"/>
        <charset val="1"/>
      </rPr>
      <t>备注：</t>
    </r>
    <r>
      <rPr>
        <sz val="10"/>
        <rFont val="Arial"/>
        <charset val="1"/>
      </rPr>
      <t>2025</t>
    </r>
    <r>
      <rPr>
        <sz val="10"/>
        <rFont val="宋体"/>
        <charset val="1"/>
      </rPr>
      <t>年无政府购买服务预算，此表为空</t>
    </r>
  </si>
  <si>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</si>
  <si>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</si>
  <si>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</si>
  <si>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</si>
  <si>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</si>
  <si>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</si>
  <si>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</si>
  <si>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</si>
  <si>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</si>
  <si>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</si>
  <si>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</si>
  <si>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</si>
  <si>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</si>
  <si>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</si>
  <si>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</si>
  <si>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备注：2025年无市对下转移支付预算，此表为空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</si>
  <si>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</si>
  <si>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</si>
  <si>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</si>
  <si>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</si>
  <si>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</si>
  <si>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</si>
  <si>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</si>
  <si>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</si>
  <si>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</si>
  <si>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</si>
  <si>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</si>
  <si>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备注：2025年无新增资产配置预算，此表为空</t>
  </si>
  <si>
    <t>预算11表</t>
  </si>
  <si>
    <t>2025年中央转移支付补助项目支出预算表</t>
  </si>
  <si>
    <t>上级补助</t>
  </si>
  <si>
    <t>预算12表</t>
  </si>
  <si>
    <t>2025年部门项目支出中期规划预算表</t>
  </si>
  <si>
    <t>项目级次</t>
  </si>
  <si>
    <t>2025年</t>
  </si>
  <si>
    <t>2026年</t>
  </si>
  <si>
    <t>2027年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</si>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</sst>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sz val="10"/>
      <name val="宋体"/>
      <charset val="1"/>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
      <sz val="10"/>
      <name val="Arial"/>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xf numFmtId="0" fontId="42" fillId="0" borderId="0">
      <alignment vertical="top"/>
      <protection locked="0"/>
    </xf>
  </cellStyleXfs>
  <cellXfs count="179">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57" applyFont="1" applyFill="1" applyAlignment="1" applyProtection="1">
      <alignmen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5" fillId="0" borderId="0" xfId="57" applyFont="1" applyFill="1" applyBorder="1" applyAlignment="1" applyProtection="1"/>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0" fillId="0" borderId="0" xfId="0" applyFont="1" applyFill="1" applyAlignment="1">
      <alignment vertical="top"/>
    </xf>
    <xf numFmtId="0" fontId="1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9" fillId="0" borderId="7" xfId="0" applyFont="1" applyFill="1" applyBorder="1" applyAlignment="1">
      <alignment horizontal="center" vertical="center" wrapText="1"/>
    </xf>
    <xf numFmtId="0" fontId="9" fillId="0" borderId="7" xfId="0" applyFont="1" applyFill="1" applyBorder="1" applyAlignment="1" applyProtection="1">
      <alignment horizontal="center" vertical="center"/>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xf>
    <xf numFmtId="0" fontId="3" fillId="0" borderId="0" xfId="0" applyFont="1" applyFill="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180" fontId="11" fillId="0" borderId="7" xfId="56" applyNumberFormat="1" applyFont="1" applyBorder="1" applyAlignment="1">
      <alignment horizontal="center" vertical="center" wrapText="1"/>
    </xf>
    <xf numFmtId="0" fontId="0" fillId="0" borderId="0" xfId="0" applyFont="1" applyFill="1" applyAlignment="1">
      <alignment vertical="top"/>
    </xf>
    <xf numFmtId="49" fontId="21"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176" fontId="11" fillId="0" borderId="7" xfId="0" applyNumberFormat="1" applyFont="1" applyFill="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B16" sqref="B1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8" t="s">
        <v>0</v>
      </c>
      <c r="B1" s="171"/>
      <c r="C1" s="171"/>
      <c r="D1" s="171"/>
    </row>
    <row r="2" ht="28.5" customHeight="1" spans="1:4">
      <c r="A2" s="172" t="s">
        <v>1</v>
      </c>
      <c r="B2" s="172"/>
      <c r="C2" s="172"/>
      <c r="D2" s="172"/>
    </row>
    <row r="3" ht="18.75" customHeight="1" spans="1:4">
      <c r="A3" s="160" t="str">
        <f>"单位名称："&amp;"云南元江国家级自然保护区管护局"</f>
        <v>单位名称：云南元江国家级自然保护区管护局</v>
      </c>
      <c r="B3" s="160"/>
      <c r="C3" s="160"/>
      <c r="D3" s="158" t="s">
        <v>2</v>
      </c>
    </row>
    <row r="4" ht="18.75" customHeight="1" spans="1:4">
      <c r="A4" s="161" t="s">
        <v>3</v>
      </c>
      <c r="B4" s="161"/>
      <c r="C4" s="161" t="s">
        <v>4</v>
      </c>
      <c r="D4" s="161"/>
    </row>
    <row r="5" ht="18.75" customHeight="1" spans="1:4">
      <c r="A5" s="161" t="s">
        <v>5</v>
      </c>
      <c r="B5" s="161" t="s">
        <v>6</v>
      </c>
      <c r="C5" s="161" t="s">
        <v>7</v>
      </c>
      <c r="D5" s="161" t="s">
        <v>6</v>
      </c>
    </row>
    <row r="6" ht="18.75" customHeight="1" spans="1:4">
      <c r="A6" s="160" t="s">
        <v>8</v>
      </c>
      <c r="B6" s="176">
        <v>19294406.42</v>
      </c>
      <c r="C6" s="177" t="str">
        <f>"一"&amp;"、"&amp;"社会保障和就业支出"</f>
        <v>一、社会保障和就业支出</v>
      </c>
      <c r="D6" s="176">
        <v>1064304</v>
      </c>
    </row>
    <row r="7" ht="18.75" customHeight="1" spans="1:4">
      <c r="A7" s="160" t="s">
        <v>9</v>
      </c>
      <c r="B7" s="176"/>
      <c r="C7" s="177" t="str">
        <f>"二"&amp;"、"&amp;"卫生健康支出"</f>
        <v>二、卫生健康支出</v>
      </c>
      <c r="D7" s="176">
        <v>572533.57</v>
      </c>
    </row>
    <row r="8" ht="18.75" customHeight="1" spans="1:4">
      <c r="A8" s="160" t="s">
        <v>10</v>
      </c>
      <c r="B8" s="176"/>
      <c r="C8" s="177" t="str">
        <f>"三"&amp;"、"&amp;"节能环保支出"</f>
        <v>三、节能环保支出</v>
      </c>
      <c r="D8" s="176">
        <v>22079256.08</v>
      </c>
    </row>
    <row r="9" ht="18.75" customHeight="1" spans="1:4">
      <c r="A9" s="160" t="s">
        <v>11</v>
      </c>
      <c r="B9" s="176"/>
      <c r="C9" s="177" t="str">
        <f>"四"&amp;"、"&amp;"农林水支出"</f>
        <v>四、农林水支出</v>
      </c>
      <c r="D9" s="176">
        <v>9000952.85</v>
      </c>
    </row>
    <row r="10" ht="18.75" customHeight="1" spans="1:4">
      <c r="A10" s="160" t="s">
        <v>12</v>
      </c>
      <c r="B10" s="176"/>
      <c r="C10" s="177" t="str">
        <f>"五"&amp;"、"&amp;"住房保障支出"</f>
        <v>五、住房保障支出</v>
      </c>
      <c r="D10" s="176">
        <v>620016</v>
      </c>
    </row>
    <row r="11" ht="18.75" customHeight="1" spans="1:4">
      <c r="A11" s="160" t="s">
        <v>13</v>
      </c>
      <c r="B11" s="176"/>
      <c r="C11" s="160"/>
      <c r="D11" s="160"/>
    </row>
    <row r="12" ht="18.75" customHeight="1" spans="1:4">
      <c r="A12" s="160" t="s">
        <v>14</v>
      </c>
      <c r="B12" s="176"/>
      <c r="C12" s="160"/>
      <c r="D12" s="160"/>
    </row>
    <row r="13" ht="18.75" customHeight="1" spans="1:4">
      <c r="A13" s="160" t="s">
        <v>15</v>
      </c>
      <c r="B13" s="176"/>
      <c r="C13" s="160"/>
      <c r="D13" s="160"/>
    </row>
    <row r="14" ht="18.75" customHeight="1" spans="1:4">
      <c r="A14" s="160" t="s">
        <v>16</v>
      </c>
      <c r="B14" s="176"/>
      <c r="C14" s="160"/>
      <c r="D14" s="160"/>
    </row>
    <row r="15" ht="18.75" customHeight="1" spans="1:4">
      <c r="A15" s="160" t="s">
        <v>17</v>
      </c>
      <c r="B15" s="176"/>
      <c r="C15" s="160"/>
      <c r="D15" s="160"/>
    </row>
    <row r="16" ht="18.75" customHeight="1" spans="1:4">
      <c r="A16" s="178" t="s">
        <v>18</v>
      </c>
      <c r="B16" s="176">
        <v>19294406.42</v>
      </c>
      <c r="C16" s="178" t="s">
        <v>19</v>
      </c>
      <c r="D16" s="176">
        <v>33337062.5</v>
      </c>
    </row>
    <row r="17" ht="18.75" customHeight="1" spans="1:4">
      <c r="A17" s="173" t="s">
        <v>20</v>
      </c>
      <c r="B17" s="160"/>
      <c r="C17" s="173" t="s">
        <v>21</v>
      </c>
      <c r="D17" s="160"/>
    </row>
    <row r="18" ht="18.75" customHeight="1" spans="1:4">
      <c r="A18" s="60" t="s">
        <v>22</v>
      </c>
      <c r="B18" s="176">
        <v>14042656.08</v>
      </c>
      <c r="C18" s="60" t="s">
        <v>22</v>
      </c>
      <c r="D18" s="176"/>
    </row>
    <row r="19" ht="18.75" customHeight="1" spans="1:4">
      <c r="A19" s="60" t="s">
        <v>23</v>
      </c>
      <c r="B19" s="176"/>
      <c r="C19" s="60" t="s">
        <v>23</v>
      </c>
      <c r="D19" s="176"/>
    </row>
    <row r="20" ht="18.75" customHeight="1" spans="1:4">
      <c r="A20" s="178" t="s">
        <v>24</v>
      </c>
      <c r="B20" s="176">
        <v>33337062.5</v>
      </c>
      <c r="C20" s="178" t="s">
        <v>25</v>
      </c>
      <c r="D20" s="176">
        <v>33337062.5</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6" t="s">
        <v>26</v>
      </c>
      <c r="B1" s="166"/>
      <c r="C1" s="166"/>
      <c r="D1" s="166"/>
      <c r="E1" s="166"/>
      <c r="F1" s="166"/>
      <c r="G1" s="166"/>
      <c r="H1" s="166"/>
      <c r="I1" s="166"/>
      <c r="J1" s="166"/>
      <c r="K1" s="166"/>
      <c r="L1" s="166"/>
      <c r="M1" s="166"/>
      <c r="N1" s="166"/>
      <c r="O1" s="166"/>
      <c r="P1" s="166"/>
      <c r="Q1" s="166"/>
      <c r="R1" s="166"/>
      <c r="S1" s="166"/>
    </row>
    <row r="2" ht="28.5" customHeight="1" spans="1:19">
      <c r="A2" s="159" t="s">
        <v>27</v>
      </c>
      <c r="B2" s="159"/>
      <c r="C2" s="159"/>
      <c r="D2" s="159"/>
      <c r="E2" s="159"/>
      <c r="F2" s="159"/>
      <c r="G2" s="159"/>
      <c r="H2" s="159"/>
      <c r="I2" s="159"/>
      <c r="J2" s="159"/>
      <c r="K2" s="159"/>
      <c r="L2" s="159"/>
      <c r="M2" s="159"/>
      <c r="N2" s="159"/>
      <c r="O2" s="159"/>
      <c r="P2" s="159"/>
      <c r="Q2" s="159"/>
      <c r="R2" s="159"/>
      <c r="S2" s="159"/>
    </row>
    <row r="3" ht="20.25" customHeight="1" spans="1:19">
      <c r="A3" s="160" t="str">
        <f>"单位名称："&amp;"云南元江国家级自然保护区管护局"</f>
        <v>单位名称：云南元江国家级自然保护区管护局</v>
      </c>
      <c r="B3" s="160"/>
      <c r="C3" s="160"/>
      <c r="D3" s="160"/>
      <c r="E3" s="160"/>
      <c r="F3" s="160"/>
      <c r="G3" s="160"/>
      <c r="H3" s="160"/>
      <c r="I3" s="160"/>
      <c r="J3" s="160"/>
      <c r="K3" s="160"/>
      <c r="L3" s="167"/>
      <c r="M3" s="167"/>
      <c r="N3" s="167"/>
      <c r="O3" s="167"/>
      <c r="P3" s="167"/>
      <c r="Q3" s="167"/>
      <c r="R3" s="167"/>
      <c r="S3" s="167" t="s">
        <v>2</v>
      </c>
    </row>
    <row r="4" ht="27" customHeight="1" spans="1:19">
      <c r="A4" s="161" t="s">
        <v>28</v>
      </c>
      <c r="B4" s="161" t="s">
        <v>29</v>
      </c>
      <c r="C4" s="161" t="s">
        <v>30</v>
      </c>
      <c r="D4" s="161" t="s">
        <v>31</v>
      </c>
      <c r="E4" s="161"/>
      <c r="F4" s="161"/>
      <c r="G4" s="161"/>
      <c r="H4" s="161"/>
      <c r="I4" s="161"/>
      <c r="J4" s="161"/>
      <c r="K4" s="161"/>
      <c r="L4" s="161"/>
      <c r="M4" s="161"/>
      <c r="N4" s="161"/>
      <c r="O4" s="161" t="s">
        <v>20</v>
      </c>
      <c r="P4" s="161"/>
      <c r="Q4" s="161"/>
      <c r="R4" s="161"/>
      <c r="S4" s="161"/>
    </row>
    <row r="5" ht="27" customHeight="1" spans="1:19">
      <c r="A5" s="161"/>
      <c r="B5" s="161"/>
      <c r="C5" s="161"/>
      <c r="D5" s="161" t="s">
        <v>32</v>
      </c>
      <c r="E5" s="161" t="s">
        <v>33</v>
      </c>
      <c r="F5" s="161" t="s">
        <v>34</v>
      </c>
      <c r="G5" s="161" t="s">
        <v>35</v>
      </c>
      <c r="H5" s="161" t="s">
        <v>36</v>
      </c>
      <c r="I5" s="161" t="s">
        <v>37</v>
      </c>
      <c r="J5" s="161"/>
      <c r="K5" s="161"/>
      <c r="L5" s="161"/>
      <c r="M5" s="161"/>
      <c r="N5" s="161"/>
      <c r="O5" s="161" t="s">
        <v>32</v>
      </c>
      <c r="P5" s="161" t="s">
        <v>33</v>
      </c>
      <c r="Q5" s="161" t="s">
        <v>34</v>
      </c>
      <c r="R5" s="161" t="s">
        <v>35</v>
      </c>
      <c r="S5" s="161" t="s">
        <v>38</v>
      </c>
    </row>
    <row r="6" ht="27" customHeight="1" spans="1:19">
      <c r="A6" s="161"/>
      <c r="B6" s="161"/>
      <c r="C6" s="161"/>
      <c r="D6" s="161"/>
      <c r="E6" s="161"/>
      <c r="F6" s="161"/>
      <c r="G6" s="161"/>
      <c r="H6" s="161"/>
      <c r="I6" s="161" t="s">
        <v>32</v>
      </c>
      <c r="J6" s="161" t="s">
        <v>39</v>
      </c>
      <c r="K6" s="161" t="s">
        <v>40</v>
      </c>
      <c r="L6" s="161" t="s">
        <v>41</v>
      </c>
      <c r="M6" s="161" t="s">
        <v>42</v>
      </c>
      <c r="N6" s="161" t="s">
        <v>43</v>
      </c>
      <c r="O6" s="161"/>
      <c r="P6" s="161"/>
      <c r="Q6" s="161"/>
      <c r="R6" s="161"/>
      <c r="S6" s="161"/>
    </row>
    <row r="7" ht="20.25" customHeight="1" spans="1:19">
      <c r="A7" s="164" t="s">
        <v>44</v>
      </c>
      <c r="B7" s="164" t="s">
        <v>45</v>
      </c>
      <c r="C7" s="164" t="s">
        <v>46</v>
      </c>
      <c r="D7" s="164" t="s">
        <v>47</v>
      </c>
      <c r="E7" s="164" t="s">
        <v>48</v>
      </c>
      <c r="F7" s="164" t="s">
        <v>49</v>
      </c>
      <c r="G7" s="164" t="s">
        <v>50</v>
      </c>
      <c r="H7" s="164" t="s">
        <v>51</v>
      </c>
      <c r="I7" s="164" t="s">
        <v>52</v>
      </c>
      <c r="J7" s="164" t="s">
        <v>53</v>
      </c>
      <c r="K7" s="164" t="s">
        <v>54</v>
      </c>
      <c r="L7" s="164" t="s">
        <v>55</v>
      </c>
      <c r="M7" s="164" t="s">
        <v>56</v>
      </c>
      <c r="N7" s="164" t="s">
        <v>57</v>
      </c>
      <c r="O7" s="164" t="s">
        <v>58</v>
      </c>
      <c r="P7" s="164" t="s">
        <v>59</v>
      </c>
      <c r="Q7" s="164" t="s">
        <v>60</v>
      </c>
      <c r="R7" s="164" t="s">
        <v>61</v>
      </c>
      <c r="S7" s="164" t="s">
        <v>62</v>
      </c>
    </row>
    <row r="8" ht="20.25" customHeight="1" spans="1:19">
      <c r="A8" s="160" t="s">
        <v>63</v>
      </c>
      <c r="B8" s="160" t="s">
        <v>64</v>
      </c>
      <c r="C8" s="163">
        <v>33337062.5</v>
      </c>
      <c r="D8" s="163">
        <v>19294406.42</v>
      </c>
      <c r="E8" s="63">
        <v>19294406.42</v>
      </c>
      <c r="F8" s="63"/>
      <c r="G8" s="63"/>
      <c r="H8" s="63"/>
      <c r="I8" s="63"/>
      <c r="J8" s="63"/>
      <c r="K8" s="63"/>
      <c r="L8" s="63"/>
      <c r="M8" s="63"/>
      <c r="N8" s="63"/>
      <c r="O8" s="163">
        <v>14042656.08</v>
      </c>
      <c r="P8" s="163">
        <v>14042656.08</v>
      </c>
      <c r="Q8" s="163"/>
      <c r="R8" s="163"/>
      <c r="S8" s="163"/>
    </row>
    <row r="9" ht="20.25" customHeight="1" spans="1:19">
      <c r="A9" s="162" t="s">
        <v>30</v>
      </c>
      <c r="B9" s="160"/>
      <c r="C9" s="163">
        <v>33337062.5</v>
      </c>
      <c r="D9" s="163">
        <v>19294406.42</v>
      </c>
      <c r="E9" s="163">
        <v>19294406.42</v>
      </c>
      <c r="F9" s="163"/>
      <c r="G9" s="163"/>
      <c r="H9" s="163"/>
      <c r="I9" s="163"/>
      <c r="J9" s="163"/>
      <c r="K9" s="163"/>
      <c r="L9" s="163"/>
      <c r="M9" s="163"/>
      <c r="N9" s="163"/>
      <c r="O9" s="163">
        <v>14042656.08</v>
      </c>
      <c r="P9" s="163">
        <v>14042656.08</v>
      </c>
      <c r="Q9" s="163"/>
      <c r="R9" s="163"/>
      <c r="S9" s="163"/>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5"/>
  <sheetViews>
    <sheetView showZeros="0" topLeftCell="B10" workbookViewId="0">
      <selection activeCell="F35" sqref="F35"/>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6" t="s">
        <v>65</v>
      </c>
      <c r="B1" s="166"/>
      <c r="C1" s="166"/>
      <c r="D1" s="166"/>
      <c r="E1" s="166"/>
      <c r="F1" s="166"/>
      <c r="G1" s="166"/>
      <c r="H1" s="166"/>
      <c r="I1" s="166"/>
      <c r="J1" s="166"/>
      <c r="K1" s="166"/>
      <c r="L1" s="166"/>
      <c r="M1" s="166"/>
      <c r="N1" s="166"/>
      <c r="O1" s="166"/>
    </row>
    <row r="2" ht="28.5" customHeight="1" spans="1:15">
      <c r="A2" s="159" t="s">
        <v>66</v>
      </c>
      <c r="B2" s="159"/>
      <c r="C2" s="159"/>
      <c r="D2" s="159"/>
      <c r="E2" s="159"/>
      <c r="F2" s="159"/>
      <c r="G2" s="159"/>
      <c r="H2" s="159"/>
      <c r="I2" s="159"/>
      <c r="J2" s="159"/>
      <c r="K2" s="159"/>
      <c r="L2" s="159"/>
      <c r="M2" s="159"/>
      <c r="N2" s="159"/>
      <c r="O2" s="159"/>
    </row>
    <row r="3" ht="20.25" customHeight="1" spans="1:15">
      <c r="A3" s="160" t="str">
        <f>"单位名称："&amp;"云南元江国家级自然保护区管护局"</f>
        <v>单位名称：云南元江国家级自然保护区管护局</v>
      </c>
      <c r="B3" s="160"/>
      <c r="C3" s="160"/>
      <c r="D3" s="160"/>
      <c r="E3" s="160"/>
      <c r="F3" s="160"/>
      <c r="G3" s="160"/>
      <c r="H3" s="160"/>
      <c r="I3" s="160"/>
      <c r="J3" s="167"/>
      <c r="K3" s="167"/>
      <c r="L3" s="167"/>
      <c r="M3" s="167"/>
      <c r="N3" s="167"/>
      <c r="O3" s="167" t="s">
        <v>2</v>
      </c>
    </row>
    <row r="4" ht="27" customHeight="1" spans="1:15">
      <c r="A4" s="161" t="s">
        <v>67</v>
      </c>
      <c r="B4" s="161" t="s">
        <v>68</v>
      </c>
      <c r="C4" s="161" t="s">
        <v>30</v>
      </c>
      <c r="D4" s="161" t="s">
        <v>33</v>
      </c>
      <c r="E4" s="161"/>
      <c r="F4" s="161"/>
      <c r="G4" s="161" t="s">
        <v>34</v>
      </c>
      <c r="H4" s="161" t="s">
        <v>35</v>
      </c>
      <c r="I4" s="161" t="s">
        <v>69</v>
      </c>
      <c r="J4" s="161" t="s">
        <v>70</v>
      </c>
      <c r="K4" s="161"/>
      <c r="L4" s="161"/>
      <c r="M4" s="161"/>
      <c r="N4" s="161"/>
      <c r="O4" s="161"/>
    </row>
    <row r="5" ht="27" customHeight="1" spans="1:15">
      <c r="A5" s="161"/>
      <c r="B5" s="161"/>
      <c r="C5" s="161"/>
      <c r="D5" s="161" t="s">
        <v>32</v>
      </c>
      <c r="E5" s="161" t="s">
        <v>71</v>
      </c>
      <c r="F5" s="161" t="s">
        <v>72</v>
      </c>
      <c r="G5" s="161"/>
      <c r="H5" s="161"/>
      <c r="I5" s="161"/>
      <c r="J5" s="161" t="s">
        <v>32</v>
      </c>
      <c r="K5" s="161" t="s">
        <v>73</v>
      </c>
      <c r="L5" s="161" t="s">
        <v>74</v>
      </c>
      <c r="M5" s="161" t="s">
        <v>75</v>
      </c>
      <c r="N5" s="161" t="s">
        <v>76</v>
      </c>
      <c r="O5" s="161" t="s">
        <v>77</v>
      </c>
    </row>
    <row r="6" ht="20.25" customHeight="1" spans="1:15">
      <c r="A6" s="164" t="s">
        <v>44</v>
      </c>
      <c r="B6" s="164" t="s">
        <v>45</v>
      </c>
      <c r="C6" s="164" t="s">
        <v>46</v>
      </c>
      <c r="D6" s="164" t="s">
        <v>47</v>
      </c>
      <c r="E6" s="164" t="s">
        <v>48</v>
      </c>
      <c r="F6" s="164" t="s">
        <v>49</v>
      </c>
      <c r="G6" s="164" t="s">
        <v>50</v>
      </c>
      <c r="H6" s="164" t="s">
        <v>51</v>
      </c>
      <c r="I6" s="164" t="s">
        <v>52</v>
      </c>
      <c r="J6" s="164" t="s">
        <v>53</v>
      </c>
      <c r="K6" s="164" t="s">
        <v>54</v>
      </c>
      <c r="L6" s="164" t="s">
        <v>55</v>
      </c>
      <c r="M6" s="164" t="s">
        <v>56</v>
      </c>
      <c r="N6" s="164" t="s">
        <v>57</v>
      </c>
      <c r="O6" s="164" t="s">
        <v>58</v>
      </c>
    </row>
    <row r="7" ht="20.25" customHeight="1" spans="1:15">
      <c r="A7" s="160" t="s">
        <v>78</v>
      </c>
      <c r="B7" s="160" t="str">
        <f>"        "&amp;"社会保障和就业支出"</f>
        <v>        社会保障和就业支出</v>
      </c>
      <c r="C7" s="63">
        <v>1064304</v>
      </c>
      <c r="D7" s="63">
        <v>1064304</v>
      </c>
      <c r="E7" s="63">
        <v>1038072</v>
      </c>
      <c r="F7" s="63">
        <v>26232</v>
      </c>
      <c r="G7" s="63"/>
      <c r="H7" s="63"/>
      <c r="I7" s="63"/>
      <c r="J7" s="63"/>
      <c r="K7" s="63"/>
      <c r="L7" s="63"/>
      <c r="M7" s="63"/>
      <c r="N7" s="63"/>
      <c r="O7" s="63"/>
    </row>
    <row r="8" ht="20.25" customHeight="1" spans="1:15">
      <c r="A8" s="169" t="s">
        <v>79</v>
      </c>
      <c r="B8" s="169" t="str">
        <f>"        "&amp;"行政事业单位养老支出"</f>
        <v>        行政事业单位养老支出</v>
      </c>
      <c r="C8" s="63">
        <v>1038072</v>
      </c>
      <c r="D8" s="63">
        <v>1038072</v>
      </c>
      <c r="E8" s="63">
        <v>1038072</v>
      </c>
      <c r="F8" s="63"/>
      <c r="G8" s="63"/>
      <c r="H8" s="63"/>
      <c r="I8" s="63"/>
      <c r="J8" s="63"/>
      <c r="K8" s="63"/>
      <c r="L8" s="63"/>
      <c r="M8" s="63"/>
      <c r="N8" s="63"/>
      <c r="O8" s="63"/>
    </row>
    <row r="9" ht="20.25" customHeight="1" spans="1:15">
      <c r="A9" s="170" t="s">
        <v>80</v>
      </c>
      <c r="B9" s="170" t="str">
        <f>"        "&amp;"行政单位离退休"</f>
        <v>        行政单位离退休</v>
      </c>
      <c r="C9" s="63">
        <v>318000</v>
      </c>
      <c r="D9" s="63">
        <v>318000</v>
      </c>
      <c r="E9" s="63">
        <v>318000</v>
      </c>
      <c r="F9" s="63"/>
      <c r="G9" s="63"/>
      <c r="H9" s="63"/>
      <c r="I9" s="63"/>
      <c r="J9" s="63"/>
      <c r="K9" s="63"/>
      <c r="L9" s="63"/>
      <c r="M9" s="63"/>
      <c r="N9" s="63"/>
      <c r="O9" s="63"/>
    </row>
    <row r="10" ht="20.25" customHeight="1" spans="1:15">
      <c r="A10" s="170" t="s">
        <v>81</v>
      </c>
      <c r="B10" s="170" t="str">
        <f>"        "&amp;"事业单位离退休"</f>
        <v>        事业单位离退休</v>
      </c>
      <c r="C10" s="63">
        <v>135000</v>
      </c>
      <c r="D10" s="63">
        <v>135000</v>
      </c>
      <c r="E10" s="63">
        <v>135000</v>
      </c>
      <c r="F10" s="63"/>
      <c r="G10" s="63"/>
      <c r="H10" s="63"/>
      <c r="I10" s="63"/>
      <c r="J10" s="63"/>
      <c r="K10" s="63"/>
      <c r="L10" s="63"/>
      <c r="M10" s="63"/>
      <c r="N10" s="63"/>
      <c r="O10" s="63"/>
    </row>
    <row r="11" ht="20.25" customHeight="1" spans="1:15">
      <c r="A11" s="170" t="s">
        <v>82</v>
      </c>
      <c r="B11" s="170" t="str">
        <f>"        "&amp;"机关事业单位基本养老保险缴费支出"</f>
        <v>        机关事业单位基本养老保险缴费支出</v>
      </c>
      <c r="C11" s="63">
        <v>585072</v>
      </c>
      <c r="D11" s="63">
        <v>585072</v>
      </c>
      <c r="E11" s="63">
        <v>585072</v>
      </c>
      <c r="F11" s="63"/>
      <c r="G11" s="63"/>
      <c r="H11" s="63"/>
      <c r="I11" s="63"/>
      <c r="J11" s="63"/>
      <c r="K11" s="63"/>
      <c r="L11" s="63"/>
      <c r="M11" s="63"/>
      <c r="N11" s="63"/>
      <c r="O11" s="63"/>
    </row>
    <row r="12" ht="20.25" customHeight="1" spans="1:15">
      <c r="A12" s="169" t="s">
        <v>83</v>
      </c>
      <c r="B12" s="169" t="str">
        <f>"        "&amp;"抚恤"</f>
        <v>        抚恤</v>
      </c>
      <c r="C12" s="63">
        <v>26232</v>
      </c>
      <c r="D12" s="63">
        <v>26232</v>
      </c>
      <c r="E12" s="63"/>
      <c r="F12" s="63">
        <v>26232</v>
      </c>
      <c r="G12" s="63"/>
      <c r="H12" s="63"/>
      <c r="I12" s="63"/>
      <c r="J12" s="63"/>
      <c r="K12" s="63"/>
      <c r="L12" s="63"/>
      <c r="M12" s="63"/>
      <c r="N12" s="63"/>
      <c r="O12" s="63"/>
    </row>
    <row r="13" ht="20.25" customHeight="1" spans="1:15">
      <c r="A13" s="170" t="s">
        <v>84</v>
      </c>
      <c r="B13" s="170" t="str">
        <f>"        "&amp;"死亡抚恤"</f>
        <v>        死亡抚恤</v>
      </c>
      <c r="C13" s="63">
        <v>26232</v>
      </c>
      <c r="D13" s="63">
        <v>26232</v>
      </c>
      <c r="E13" s="63"/>
      <c r="F13" s="63">
        <v>26232</v>
      </c>
      <c r="G13" s="63"/>
      <c r="H13" s="63"/>
      <c r="I13" s="63"/>
      <c r="J13" s="63"/>
      <c r="K13" s="63"/>
      <c r="L13" s="63"/>
      <c r="M13" s="63"/>
      <c r="N13" s="63"/>
      <c r="O13" s="63"/>
    </row>
    <row r="14" ht="20.25" customHeight="1" spans="1:15">
      <c r="A14" s="160" t="s">
        <v>85</v>
      </c>
      <c r="B14" s="160" t="str">
        <f>"        "&amp;"卫生健康支出"</f>
        <v>        卫生健康支出</v>
      </c>
      <c r="C14" s="63">
        <v>572533.57</v>
      </c>
      <c r="D14" s="63">
        <v>572533.57</v>
      </c>
      <c r="E14" s="63">
        <v>572533.57</v>
      </c>
      <c r="F14" s="63"/>
      <c r="G14" s="63"/>
      <c r="H14" s="63"/>
      <c r="I14" s="63"/>
      <c r="J14" s="63"/>
      <c r="K14" s="63"/>
      <c r="L14" s="63"/>
      <c r="M14" s="63"/>
      <c r="N14" s="63"/>
      <c r="O14" s="63"/>
    </row>
    <row r="15" ht="20.25" customHeight="1" spans="1:15">
      <c r="A15" s="169" t="s">
        <v>86</v>
      </c>
      <c r="B15" s="169" t="str">
        <f>"        "&amp;"行政事业单位医疗"</f>
        <v>        行政事业单位医疗</v>
      </c>
      <c r="C15" s="63">
        <v>572533.57</v>
      </c>
      <c r="D15" s="63">
        <v>572533.57</v>
      </c>
      <c r="E15" s="63">
        <v>572533.57</v>
      </c>
      <c r="F15" s="63"/>
      <c r="G15" s="63"/>
      <c r="H15" s="63"/>
      <c r="I15" s="63"/>
      <c r="J15" s="63"/>
      <c r="K15" s="63"/>
      <c r="L15" s="63"/>
      <c r="M15" s="63"/>
      <c r="N15" s="63"/>
      <c r="O15" s="63"/>
    </row>
    <row r="16" ht="20.25" customHeight="1" spans="1:15">
      <c r="A16" s="170" t="s">
        <v>87</v>
      </c>
      <c r="B16" s="170" t="str">
        <f>"        "&amp;"行政单位医疗"</f>
        <v>        行政单位医疗</v>
      </c>
      <c r="C16" s="63"/>
      <c r="D16" s="63"/>
      <c r="E16" s="63"/>
      <c r="F16" s="63"/>
      <c r="G16" s="63"/>
      <c r="H16" s="63"/>
      <c r="I16" s="63"/>
      <c r="J16" s="63"/>
      <c r="K16" s="63"/>
      <c r="L16" s="63"/>
      <c r="M16" s="63"/>
      <c r="N16" s="63"/>
      <c r="O16" s="63"/>
    </row>
    <row r="17" ht="20.25" customHeight="1" spans="1:15">
      <c r="A17" s="170" t="s">
        <v>88</v>
      </c>
      <c r="B17" s="170" t="str">
        <f>"        "&amp;"事业单位医疗"</f>
        <v>        事业单位医疗</v>
      </c>
      <c r="C17" s="63">
        <v>303506.1</v>
      </c>
      <c r="D17" s="63">
        <v>303506.1</v>
      </c>
      <c r="E17" s="63">
        <v>303506.1</v>
      </c>
      <c r="F17" s="63"/>
      <c r="G17" s="63"/>
      <c r="H17" s="63"/>
      <c r="I17" s="63"/>
      <c r="J17" s="63"/>
      <c r="K17" s="63"/>
      <c r="L17" s="63"/>
      <c r="M17" s="63"/>
      <c r="N17" s="63"/>
      <c r="O17" s="63"/>
    </row>
    <row r="18" ht="20.25" customHeight="1" spans="1:15">
      <c r="A18" s="170" t="s">
        <v>89</v>
      </c>
      <c r="B18" s="170" t="str">
        <f>"        "&amp;"公务员医疗补助"</f>
        <v>        公务员医疗补助</v>
      </c>
      <c r="C18" s="63">
        <v>236835</v>
      </c>
      <c r="D18" s="63">
        <v>236835</v>
      </c>
      <c r="E18" s="63">
        <v>236835</v>
      </c>
      <c r="F18" s="63"/>
      <c r="G18" s="63"/>
      <c r="H18" s="63"/>
      <c r="I18" s="63"/>
      <c r="J18" s="63"/>
      <c r="K18" s="63"/>
      <c r="L18" s="63"/>
      <c r="M18" s="63"/>
      <c r="N18" s="63"/>
      <c r="O18" s="63"/>
    </row>
    <row r="19" ht="20.25" customHeight="1" spans="1:15">
      <c r="A19" s="170" t="s">
        <v>90</v>
      </c>
      <c r="B19" s="170" t="str">
        <f>"        "&amp;"其他行政事业单位医疗支出"</f>
        <v>        其他行政事业单位医疗支出</v>
      </c>
      <c r="C19" s="63">
        <v>32192.47</v>
      </c>
      <c r="D19" s="63">
        <v>32192.47</v>
      </c>
      <c r="E19" s="63">
        <v>32192.47</v>
      </c>
      <c r="F19" s="63"/>
      <c r="G19" s="63"/>
      <c r="H19" s="63"/>
      <c r="I19" s="63"/>
      <c r="J19" s="63"/>
      <c r="K19" s="63"/>
      <c r="L19" s="63"/>
      <c r="M19" s="63"/>
      <c r="N19" s="63"/>
      <c r="O19" s="63"/>
    </row>
    <row r="20" ht="20.25" customHeight="1" spans="1:15">
      <c r="A20" s="160" t="s">
        <v>91</v>
      </c>
      <c r="B20" s="160" t="str">
        <f>"        "&amp;"节能环保支出"</f>
        <v>        节能环保支出</v>
      </c>
      <c r="C20" s="63">
        <v>22079256.08</v>
      </c>
      <c r="D20" s="63">
        <v>22079256.08</v>
      </c>
      <c r="E20" s="63"/>
      <c r="F20" s="63">
        <v>22079256.08</v>
      </c>
      <c r="G20" s="63"/>
      <c r="H20" s="63"/>
      <c r="I20" s="63"/>
      <c r="J20" s="63"/>
      <c r="K20" s="63"/>
      <c r="L20" s="63"/>
      <c r="M20" s="63"/>
      <c r="N20" s="63"/>
      <c r="O20" s="63"/>
    </row>
    <row r="21" ht="20.25" customHeight="1" spans="1:15">
      <c r="A21" s="169" t="s">
        <v>92</v>
      </c>
      <c r="B21" s="169" t="str">
        <f>"        "&amp;"自然生态保护"</f>
        <v>        自然生态保护</v>
      </c>
      <c r="C21" s="63">
        <v>22079256.08</v>
      </c>
      <c r="D21" s="63">
        <v>22079256.08</v>
      </c>
      <c r="E21" s="63"/>
      <c r="F21" s="63">
        <v>22079256.08</v>
      </c>
      <c r="G21" s="63"/>
      <c r="H21" s="63"/>
      <c r="I21" s="63"/>
      <c r="J21" s="63"/>
      <c r="K21" s="63"/>
      <c r="L21" s="63"/>
      <c r="M21" s="63"/>
      <c r="N21" s="63"/>
      <c r="O21" s="63"/>
    </row>
    <row r="22" ht="20.25" customHeight="1" spans="1:15">
      <c r="A22" s="170" t="s">
        <v>93</v>
      </c>
      <c r="B22" s="170" t="str">
        <f>"        "&amp;"生态保护"</f>
        <v>        生态保护</v>
      </c>
      <c r="C22" s="63">
        <v>16327850</v>
      </c>
      <c r="D22" s="63">
        <v>16327850</v>
      </c>
      <c r="E22" s="63"/>
      <c r="F22" s="63">
        <v>16327850</v>
      </c>
      <c r="G22" s="63"/>
      <c r="H22" s="63"/>
      <c r="I22" s="63"/>
      <c r="J22" s="63"/>
      <c r="K22" s="63"/>
      <c r="L22" s="63"/>
      <c r="M22" s="63"/>
      <c r="N22" s="63"/>
      <c r="O22" s="63"/>
    </row>
    <row r="23" ht="20.25" customHeight="1" spans="1:15">
      <c r="A23" s="170" t="s">
        <v>94</v>
      </c>
      <c r="B23" s="170" t="str">
        <f>"        "&amp;"生物及物种资源保护"</f>
        <v>        生物及物种资源保护</v>
      </c>
      <c r="C23" s="63">
        <v>50000</v>
      </c>
      <c r="D23" s="63">
        <v>50000</v>
      </c>
      <c r="E23" s="63"/>
      <c r="F23" s="63">
        <v>50000</v>
      </c>
      <c r="G23" s="63"/>
      <c r="H23" s="63"/>
      <c r="I23" s="63"/>
      <c r="J23" s="63"/>
      <c r="K23" s="63"/>
      <c r="L23" s="63"/>
      <c r="M23" s="63"/>
      <c r="N23" s="63"/>
      <c r="O23" s="63"/>
    </row>
    <row r="24" ht="20.25" customHeight="1" spans="1:15">
      <c r="A24" s="170" t="s">
        <v>95</v>
      </c>
      <c r="B24" s="170" t="str">
        <f>"        "&amp;"自然保护地"</f>
        <v>        自然保护地</v>
      </c>
      <c r="C24" s="63">
        <v>2714806.08</v>
      </c>
      <c r="D24" s="63">
        <v>2714806.08</v>
      </c>
      <c r="E24" s="63"/>
      <c r="F24" s="63">
        <v>2714806.08</v>
      </c>
      <c r="G24" s="63"/>
      <c r="H24" s="63"/>
      <c r="I24" s="63"/>
      <c r="J24" s="63"/>
      <c r="K24" s="63"/>
      <c r="L24" s="63"/>
      <c r="M24" s="63"/>
      <c r="N24" s="63"/>
      <c r="O24" s="63"/>
    </row>
    <row r="25" ht="20.25" customHeight="1" spans="1:15">
      <c r="A25" s="170" t="s">
        <v>96</v>
      </c>
      <c r="B25" s="170" t="str">
        <f>"        "&amp;"其他自然生态保护支出"</f>
        <v>        其他自然生态保护支出</v>
      </c>
      <c r="C25" s="63">
        <v>2986600</v>
      </c>
      <c r="D25" s="63">
        <v>2986600</v>
      </c>
      <c r="E25" s="63"/>
      <c r="F25" s="63">
        <v>2986600</v>
      </c>
      <c r="G25" s="63"/>
      <c r="H25" s="63"/>
      <c r="I25" s="63"/>
      <c r="J25" s="63"/>
      <c r="K25" s="63"/>
      <c r="L25" s="63"/>
      <c r="M25" s="63"/>
      <c r="N25" s="63"/>
      <c r="O25" s="63"/>
    </row>
    <row r="26" ht="20.25" customHeight="1" spans="1:15">
      <c r="A26" s="160" t="s">
        <v>97</v>
      </c>
      <c r="B26" s="160" t="str">
        <f>"        "&amp;"农林水支出"</f>
        <v>        农林水支出</v>
      </c>
      <c r="C26" s="63">
        <v>9000952.85</v>
      </c>
      <c r="D26" s="63">
        <v>9000952.85</v>
      </c>
      <c r="E26" s="63">
        <v>7893952.85</v>
      </c>
      <c r="F26" s="63">
        <v>1107000</v>
      </c>
      <c r="G26" s="63"/>
      <c r="H26" s="63"/>
      <c r="I26" s="63"/>
      <c r="J26" s="63"/>
      <c r="K26" s="63"/>
      <c r="L26" s="63"/>
      <c r="M26" s="63"/>
      <c r="N26" s="63"/>
      <c r="O26" s="63"/>
    </row>
    <row r="27" ht="20.25" customHeight="1" spans="1:15">
      <c r="A27" s="169" t="s">
        <v>98</v>
      </c>
      <c r="B27" s="169" t="str">
        <f>"        "&amp;"林业和草原"</f>
        <v>        林业和草原</v>
      </c>
      <c r="C27" s="63">
        <v>9000952.85</v>
      </c>
      <c r="D27" s="63">
        <v>9000952.85</v>
      </c>
      <c r="E27" s="63">
        <v>7893952.85</v>
      </c>
      <c r="F27" s="63">
        <v>1107000</v>
      </c>
      <c r="G27" s="63"/>
      <c r="H27" s="63"/>
      <c r="I27" s="63"/>
      <c r="J27" s="63"/>
      <c r="K27" s="63"/>
      <c r="L27" s="63"/>
      <c r="M27" s="63"/>
      <c r="N27" s="63"/>
      <c r="O27" s="63"/>
    </row>
    <row r="28" ht="20.25" customHeight="1" spans="1:15">
      <c r="A28" s="170" t="s">
        <v>99</v>
      </c>
      <c r="B28" s="170" t="str">
        <f>"        "&amp;"事业机构"</f>
        <v>        事业机构</v>
      </c>
      <c r="C28" s="63">
        <v>7893952.85</v>
      </c>
      <c r="D28" s="63">
        <v>7893952.85</v>
      </c>
      <c r="E28" s="63">
        <v>7893952.85</v>
      </c>
      <c r="F28" s="63"/>
      <c r="G28" s="63"/>
      <c r="H28" s="63"/>
      <c r="I28" s="63"/>
      <c r="J28" s="63"/>
      <c r="K28" s="63"/>
      <c r="L28" s="63"/>
      <c r="M28" s="63"/>
      <c r="N28" s="63"/>
      <c r="O28" s="63"/>
    </row>
    <row r="29" ht="20.25" customHeight="1" spans="1:15">
      <c r="A29" s="170" t="s">
        <v>100</v>
      </c>
      <c r="B29" s="170" t="str">
        <f>"        "&amp;"林业草原防灾减灾"</f>
        <v>        林业草原防灾减灾</v>
      </c>
      <c r="C29" s="63">
        <v>507000</v>
      </c>
      <c r="D29" s="63">
        <v>507000</v>
      </c>
      <c r="E29" s="63"/>
      <c r="F29" s="63">
        <v>507000</v>
      </c>
      <c r="G29" s="63"/>
      <c r="H29" s="63"/>
      <c r="I29" s="63"/>
      <c r="J29" s="63"/>
      <c r="K29" s="63"/>
      <c r="L29" s="63"/>
      <c r="M29" s="63"/>
      <c r="N29" s="63"/>
      <c r="O29" s="63"/>
    </row>
    <row r="30" ht="20.25" customHeight="1" spans="1:15">
      <c r="A30" s="170" t="s">
        <v>101</v>
      </c>
      <c r="B30" s="170" t="str">
        <f>"        "&amp;"其他林业和草原支出"</f>
        <v>        其他林业和草原支出</v>
      </c>
      <c r="C30" s="63">
        <v>600000</v>
      </c>
      <c r="D30" s="63">
        <v>600000</v>
      </c>
      <c r="E30" s="63"/>
      <c r="F30" s="63">
        <v>600000</v>
      </c>
      <c r="G30" s="63"/>
      <c r="H30" s="63"/>
      <c r="I30" s="63"/>
      <c r="J30" s="63"/>
      <c r="K30" s="63"/>
      <c r="L30" s="63"/>
      <c r="M30" s="63"/>
      <c r="N30" s="63"/>
      <c r="O30" s="63"/>
    </row>
    <row r="31" ht="20.25" customHeight="1" spans="1:15">
      <c r="A31" s="160" t="s">
        <v>102</v>
      </c>
      <c r="B31" s="160" t="str">
        <f>"        "&amp;"住房保障支出"</f>
        <v>        住房保障支出</v>
      </c>
      <c r="C31" s="63">
        <v>620016</v>
      </c>
      <c r="D31" s="63">
        <v>620016</v>
      </c>
      <c r="E31" s="63">
        <v>620016</v>
      </c>
      <c r="F31" s="63"/>
      <c r="G31" s="63"/>
      <c r="H31" s="63"/>
      <c r="I31" s="63"/>
      <c r="J31" s="63"/>
      <c r="K31" s="63"/>
      <c r="L31" s="63"/>
      <c r="M31" s="63"/>
      <c r="N31" s="63"/>
      <c r="O31" s="63"/>
    </row>
    <row r="32" ht="20.25" customHeight="1" spans="1:15">
      <c r="A32" s="169" t="s">
        <v>103</v>
      </c>
      <c r="B32" s="169" t="str">
        <f>"        "&amp;"住房改革支出"</f>
        <v>        住房改革支出</v>
      </c>
      <c r="C32" s="63">
        <v>620016</v>
      </c>
      <c r="D32" s="63">
        <v>620016</v>
      </c>
      <c r="E32" s="63">
        <v>620016</v>
      </c>
      <c r="F32" s="63"/>
      <c r="G32" s="63"/>
      <c r="H32" s="63"/>
      <c r="I32" s="63"/>
      <c r="J32" s="63"/>
      <c r="K32" s="63"/>
      <c r="L32" s="63"/>
      <c r="M32" s="63"/>
      <c r="N32" s="63"/>
      <c r="O32" s="63"/>
    </row>
    <row r="33" ht="20.25" customHeight="1" spans="1:15">
      <c r="A33" s="170" t="s">
        <v>104</v>
      </c>
      <c r="B33" s="170" t="str">
        <f>"        "&amp;"住房公积金"</f>
        <v>        住房公积金</v>
      </c>
      <c r="C33" s="63">
        <v>611664</v>
      </c>
      <c r="D33" s="63">
        <v>611664</v>
      </c>
      <c r="E33" s="63">
        <v>611664</v>
      </c>
      <c r="F33" s="63"/>
      <c r="G33" s="63"/>
      <c r="H33" s="63"/>
      <c r="I33" s="63"/>
      <c r="J33" s="63"/>
      <c r="K33" s="63"/>
      <c r="L33" s="63"/>
      <c r="M33" s="63"/>
      <c r="N33" s="63"/>
      <c r="O33" s="63"/>
    </row>
    <row r="34" ht="20.25" customHeight="1" spans="1:15">
      <c r="A34" s="170" t="s">
        <v>105</v>
      </c>
      <c r="B34" s="170" t="str">
        <f>"        "&amp;"购房补贴"</f>
        <v>        购房补贴</v>
      </c>
      <c r="C34" s="63">
        <v>8352</v>
      </c>
      <c r="D34" s="63">
        <v>8352</v>
      </c>
      <c r="E34" s="63">
        <v>8352</v>
      </c>
      <c r="F34" s="63"/>
      <c r="G34" s="63"/>
      <c r="H34" s="63"/>
      <c r="I34" s="63"/>
      <c r="J34" s="63"/>
      <c r="K34" s="63"/>
      <c r="L34" s="63"/>
      <c r="M34" s="63"/>
      <c r="N34" s="63"/>
      <c r="O34" s="63"/>
    </row>
    <row r="35" ht="20.25" customHeight="1" spans="1:15">
      <c r="A35" s="162" t="s">
        <v>30</v>
      </c>
      <c r="B35" s="160"/>
      <c r="C35" s="163">
        <v>33337062.5</v>
      </c>
      <c r="D35" s="163">
        <v>33337062.5</v>
      </c>
      <c r="E35" s="163">
        <v>10124574.42</v>
      </c>
      <c r="F35" s="163">
        <v>23212488.08</v>
      </c>
      <c r="G35" s="163"/>
      <c r="H35" s="163"/>
      <c r="I35" s="163"/>
      <c r="J35" s="163"/>
      <c r="K35" s="163"/>
      <c r="L35" s="163"/>
      <c r="M35" s="163"/>
      <c r="N35" s="163"/>
      <c r="O35" s="163"/>
    </row>
  </sheetData>
  <mergeCells count="12">
    <mergeCell ref="A1:O1"/>
    <mergeCell ref="A2:O2"/>
    <mergeCell ref="A3:N3"/>
    <mergeCell ref="D4:F4"/>
    <mergeCell ref="J4:O4"/>
    <mergeCell ref="A35:B3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D7" sqref="D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8" t="s">
        <v>106</v>
      </c>
      <c r="B1" s="171"/>
      <c r="C1" s="171"/>
      <c r="D1" s="171"/>
    </row>
    <row r="2" ht="28.5" customHeight="1" spans="1:4">
      <c r="A2" s="172" t="s">
        <v>107</v>
      </c>
      <c r="B2" s="172"/>
      <c r="C2" s="172"/>
      <c r="D2" s="172"/>
    </row>
    <row r="3" ht="18.75" customHeight="1" spans="1:4">
      <c r="A3" s="160" t="str">
        <f>"单位名称："&amp;"云南元江国家级自然保护区管护局"</f>
        <v>单位名称：云南元江国家级自然保护区管护局</v>
      </c>
      <c r="B3" s="160"/>
      <c r="C3" s="160"/>
      <c r="D3" s="158" t="s">
        <v>2</v>
      </c>
    </row>
    <row r="4" ht="18.75" customHeight="1" spans="1:4">
      <c r="A4" s="58" t="s">
        <v>3</v>
      </c>
      <c r="B4" s="58"/>
      <c r="C4" s="58" t="s">
        <v>4</v>
      </c>
      <c r="D4" s="58"/>
    </row>
    <row r="5" ht="18.75" customHeight="1" spans="1:4">
      <c r="A5" s="58" t="s">
        <v>5</v>
      </c>
      <c r="B5" s="58" t="s">
        <v>6</v>
      </c>
      <c r="C5" s="58" t="s">
        <v>108</v>
      </c>
      <c r="D5" s="58" t="s">
        <v>6</v>
      </c>
    </row>
    <row r="6" ht="18.75" customHeight="1" spans="1:4">
      <c r="A6" s="173" t="s">
        <v>109</v>
      </c>
      <c r="B6" s="174"/>
      <c r="C6" s="175" t="s">
        <v>110</v>
      </c>
      <c r="D6" s="174"/>
    </row>
    <row r="7" ht="18.75" customHeight="1" spans="1:4">
      <c r="A7" s="160" t="s">
        <v>111</v>
      </c>
      <c r="B7" s="176">
        <v>19294406.42</v>
      </c>
      <c r="C7" s="177" t="str">
        <f>"（一）"&amp;"社会保障和就业支出"</f>
        <v>（一）社会保障和就业支出</v>
      </c>
      <c r="D7" s="176">
        <v>1064304</v>
      </c>
    </row>
    <row r="8" ht="18.75" customHeight="1" spans="1:4">
      <c r="A8" s="160" t="s">
        <v>112</v>
      </c>
      <c r="B8" s="176"/>
      <c r="C8" s="177" t="str">
        <f>"（二）"&amp;"卫生健康支出"</f>
        <v>（二）卫生健康支出</v>
      </c>
      <c r="D8" s="176">
        <v>572533.57</v>
      </c>
    </row>
    <row r="9" ht="18.75" customHeight="1" spans="1:4">
      <c r="A9" s="160" t="s">
        <v>113</v>
      </c>
      <c r="B9" s="176"/>
      <c r="C9" s="177" t="str">
        <f>"（三）"&amp;"节能环保支出"</f>
        <v>（三）节能环保支出</v>
      </c>
      <c r="D9" s="176">
        <v>22079256.08</v>
      </c>
    </row>
    <row r="10" ht="18.75" customHeight="1" spans="1:4">
      <c r="A10" s="160" t="s">
        <v>114</v>
      </c>
      <c r="B10" s="176"/>
      <c r="C10" s="177" t="str">
        <f>"（四）"&amp;"农林水支出"</f>
        <v>（四）农林水支出</v>
      </c>
      <c r="D10" s="176">
        <v>9000952.85</v>
      </c>
    </row>
    <row r="11" ht="18.75" customHeight="1" spans="1:4">
      <c r="A11" s="60" t="s">
        <v>111</v>
      </c>
      <c r="B11" s="176">
        <v>14042656.08</v>
      </c>
      <c r="C11" s="177" t="str">
        <f>"（五）"&amp;"住房保障支出"</f>
        <v>（五）住房保障支出</v>
      </c>
      <c r="D11" s="176">
        <v>620016</v>
      </c>
    </row>
    <row r="12" ht="18.75" customHeight="1" spans="1:4">
      <c r="A12" s="60" t="s">
        <v>112</v>
      </c>
      <c r="B12" s="176"/>
      <c r="C12" s="160"/>
      <c r="D12" s="160"/>
    </row>
    <row r="13" ht="18.75" customHeight="1" spans="1:4">
      <c r="A13" s="60" t="s">
        <v>113</v>
      </c>
      <c r="B13" s="176"/>
      <c r="C13" s="160"/>
      <c r="D13" s="160"/>
    </row>
    <row r="14" ht="18.75" customHeight="1" spans="1:4">
      <c r="A14" s="160"/>
      <c r="B14" s="160"/>
      <c r="C14" s="160" t="s">
        <v>115</v>
      </c>
      <c r="D14" s="160"/>
    </row>
    <row r="15" ht="18.75" customHeight="1" spans="1:4">
      <c r="A15" s="178" t="s">
        <v>24</v>
      </c>
      <c r="B15" s="176">
        <v>33337062.5</v>
      </c>
      <c r="C15" s="178" t="s">
        <v>25</v>
      </c>
      <c r="D15" s="176">
        <v>33337062.5</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topLeftCell="A10" workbookViewId="0">
      <selection activeCell="B11" sqref="B11"/>
    </sheetView>
  </sheetViews>
  <sheetFormatPr defaultColWidth="8.85" defaultRowHeight="15" customHeight="1" outlineLevelCol="6"/>
  <cols>
    <col min="1" max="1" width="17.8416666666667" style="165" customWidth="1"/>
    <col min="2" max="2" width="53.1333333333333" style="165" customWidth="1"/>
    <col min="3" max="7" width="15.1333333333333" style="165" customWidth="1"/>
    <col min="8" max="16384" width="8.85" style="165"/>
  </cols>
  <sheetData>
    <row r="1" s="165" customFormat="1" customHeight="1" spans="1:7">
      <c r="A1" s="166" t="s">
        <v>116</v>
      </c>
      <c r="B1" s="166"/>
      <c r="C1" s="166"/>
      <c r="D1" s="166"/>
      <c r="E1" s="166"/>
      <c r="F1" s="166"/>
      <c r="G1" s="166"/>
    </row>
    <row r="2" s="165" customFormat="1" ht="28.5" customHeight="1" spans="1:7">
      <c r="A2" s="159" t="s">
        <v>117</v>
      </c>
      <c r="B2" s="159"/>
      <c r="C2" s="159"/>
      <c r="D2" s="159"/>
      <c r="E2" s="159"/>
      <c r="F2" s="159"/>
      <c r="G2" s="159"/>
    </row>
    <row r="3" s="165" customFormat="1" ht="20.25" customHeight="1" spans="1:7">
      <c r="A3" s="160" t="str">
        <f>"单位名称："&amp;"云南元江国家级自然保护区管护局"</f>
        <v>单位名称：云南元江国家级自然保护区管护局</v>
      </c>
      <c r="B3" s="160"/>
      <c r="C3" s="160"/>
      <c r="D3" s="160"/>
      <c r="E3" s="160"/>
      <c r="F3" s="160"/>
      <c r="G3" s="167" t="s">
        <v>2</v>
      </c>
    </row>
    <row r="4" s="165" customFormat="1" ht="27" customHeight="1" spans="1:7">
      <c r="A4" s="161" t="s">
        <v>118</v>
      </c>
      <c r="B4" s="161"/>
      <c r="C4" s="161" t="s">
        <v>30</v>
      </c>
      <c r="D4" s="161" t="s">
        <v>33</v>
      </c>
      <c r="E4" s="161"/>
      <c r="F4" s="161"/>
      <c r="G4" s="161" t="s">
        <v>72</v>
      </c>
    </row>
    <row r="5" s="165" customFormat="1" ht="27" customHeight="1" spans="1:7">
      <c r="A5" s="161" t="s">
        <v>67</v>
      </c>
      <c r="B5" s="161" t="s">
        <v>68</v>
      </c>
      <c r="C5" s="161"/>
      <c r="D5" s="161" t="s">
        <v>32</v>
      </c>
      <c r="E5" s="161" t="s">
        <v>119</v>
      </c>
      <c r="F5" s="161" t="s">
        <v>120</v>
      </c>
      <c r="G5" s="161"/>
    </row>
    <row r="6" s="165" customFormat="1" ht="20.25" customHeight="1" spans="1:7">
      <c r="A6" s="164" t="s">
        <v>44</v>
      </c>
      <c r="B6" s="164" t="s">
        <v>45</v>
      </c>
      <c r="C6" s="164" t="s">
        <v>46</v>
      </c>
      <c r="D6" s="164" t="s">
        <v>47</v>
      </c>
      <c r="E6" s="164" t="s">
        <v>48</v>
      </c>
      <c r="F6" s="164" t="s">
        <v>49</v>
      </c>
      <c r="G6" s="164">
        <v>7</v>
      </c>
    </row>
    <row r="7" s="165" customFormat="1" ht="20.25" customHeight="1" spans="1:7">
      <c r="A7" s="160" t="s">
        <v>78</v>
      </c>
      <c r="B7" s="160" t="str">
        <f>"        "&amp;"社会保障和就业支出"</f>
        <v>        社会保障和就业支出</v>
      </c>
      <c r="C7" s="168">
        <v>1064304</v>
      </c>
      <c r="D7" s="163">
        <v>1038072</v>
      </c>
      <c r="E7" s="168">
        <v>1029072</v>
      </c>
      <c r="F7" s="168">
        <v>9000</v>
      </c>
      <c r="G7" s="168">
        <v>26232</v>
      </c>
    </row>
    <row r="8" s="165" customFormat="1" ht="20.25" customHeight="1" spans="1:7">
      <c r="A8" s="169" t="s">
        <v>79</v>
      </c>
      <c r="B8" s="169" t="str">
        <f>"        "&amp;"行政事业单位养老支出"</f>
        <v>        行政事业单位养老支出</v>
      </c>
      <c r="C8" s="168">
        <v>1038072</v>
      </c>
      <c r="D8" s="163">
        <v>1038072</v>
      </c>
      <c r="E8" s="168">
        <v>1029072</v>
      </c>
      <c r="F8" s="168">
        <v>9000</v>
      </c>
      <c r="G8" s="168"/>
    </row>
    <row r="9" s="165" customFormat="1" ht="20.25" customHeight="1" spans="1:7">
      <c r="A9" s="170" t="s">
        <v>80</v>
      </c>
      <c r="B9" s="170" t="str">
        <f>"        "&amp;"行政单位离退休"</f>
        <v>        行政单位离退休</v>
      </c>
      <c r="C9" s="168">
        <v>318000</v>
      </c>
      <c r="D9" s="163">
        <v>318000</v>
      </c>
      <c r="E9" s="168">
        <v>312000</v>
      </c>
      <c r="F9" s="168">
        <v>6000</v>
      </c>
      <c r="G9" s="168"/>
    </row>
    <row r="10" s="165" customFormat="1" ht="20.25" customHeight="1" spans="1:7">
      <c r="A10" s="170" t="s">
        <v>81</v>
      </c>
      <c r="B10" s="170" t="str">
        <f>"        "&amp;"事业单位离退休"</f>
        <v>        事业单位离退休</v>
      </c>
      <c r="C10" s="168">
        <v>135000</v>
      </c>
      <c r="D10" s="163">
        <v>135000</v>
      </c>
      <c r="E10" s="168">
        <v>132000</v>
      </c>
      <c r="F10" s="168">
        <v>3000</v>
      </c>
      <c r="G10" s="168"/>
    </row>
    <row r="11" s="165" customFormat="1" ht="20.25" customHeight="1" spans="1:7">
      <c r="A11" s="170" t="s">
        <v>82</v>
      </c>
      <c r="B11" s="170" t="str">
        <f>"        "&amp;"机关事业单位基本养老保险缴费支出"</f>
        <v>        机关事业单位基本养老保险缴费支出</v>
      </c>
      <c r="C11" s="168">
        <v>585072</v>
      </c>
      <c r="D11" s="163">
        <v>585072</v>
      </c>
      <c r="E11" s="168">
        <v>585072</v>
      </c>
      <c r="F11" s="168"/>
      <c r="G11" s="168"/>
    </row>
    <row r="12" s="165" customFormat="1" ht="20.25" customHeight="1" spans="1:7">
      <c r="A12" s="169" t="s">
        <v>83</v>
      </c>
      <c r="B12" s="169" t="str">
        <f>"        "&amp;"抚恤"</f>
        <v>        抚恤</v>
      </c>
      <c r="C12" s="168">
        <v>26232</v>
      </c>
      <c r="D12" s="163"/>
      <c r="E12" s="168"/>
      <c r="F12" s="168"/>
      <c r="G12" s="168">
        <v>26232</v>
      </c>
    </row>
    <row r="13" s="165" customFormat="1" ht="20.25" customHeight="1" spans="1:7">
      <c r="A13" s="170" t="s">
        <v>84</v>
      </c>
      <c r="B13" s="170" t="str">
        <f>"        "&amp;"死亡抚恤"</f>
        <v>        死亡抚恤</v>
      </c>
      <c r="C13" s="168">
        <v>26232</v>
      </c>
      <c r="D13" s="163"/>
      <c r="E13" s="168"/>
      <c r="F13" s="168"/>
      <c r="G13" s="168">
        <v>26232</v>
      </c>
    </row>
    <row r="14" s="165" customFormat="1" ht="20.25" customHeight="1" spans="1:7">
      <c r="A14" s="160" t="s">
        <v>85</v>
      </c>
      <c r="B14" s="160" t="str">
        <f>"        "&amp;"卫生健康支出"</f>
        <v>        卫生健康支出</v>
      </c>
      <c r="C14" s="168">
        <v>572533.57</v>
      </c>
      <c r="D14" s="163">
        <v>572533.57</v>
      </c>
      <c r="E14" s="168">
        <v>572533.57</v>
      </c>
      <c r="F14" s="168"/>
      <c r="G14" s="168"/>
    </row>
    <row r="15" s="165" customFormat="1" ht="20.25" customHeight="1" spans="1:7">
      <c r="A15" s="169" t="s">
        <v>86</v>
      </c>
      <c r="B15" s="169" t="str">
        <f>"        "&amp;"行政事业单位医疗"</f>
        <v>        行政事业单位医疗</v>
      </c>
      <c r="C15" s="168">
        <v>572533.57</v>
      </c>
      <c r="D15" s="163">
        <v>572533.57</v>
      </c>
      <c r="E15" s="168">
        <v>572533.57</v>
      </c>
      <c r="F15" s="168"/>
      <c r="G15" s="168"/>
    </row>
    <row r="16" s="165" customFormat="1" ht="20.25" customHeight="1" spans="1:7">
      <c r="A16" s="170" t="s">
        <v>88</v>
      </c>
      <c r="B16" s="170" t="str">
        <f>"        "&amp;"事业单位医疗"</f>
        <v>        事业单位医疗</v>
      </c>
      <c r="C16" s="168">
        <v>303506.1</v>
      </c>
      <c r="D16" s="163">
        <v>303506.1</v>
      </c>
      <c r="E16" s="168">
        <v>303506.1</v>
      </c>
      <c r="F16" s="168"/>
      <c r="G16" s="168"/>
    </row>
    <row r="17" s="165" customFormat="1" ht="20.25" customHeight="1" spans="1:7">
      <c r="A17" s="170" t="s">
        <v>89</v>
      </c>
      <c r="B17" s="170" t="str">
        <f>"        "&amp;"公务员医疗补助"</f>
        <v>        公务员医疗补助</v>
      </c>
      <c r="C17" s="168">
        <v>236835</v>
      </c>
      <c r="D17" s="163">
        <v>236835</v>
      </c>
      <c r="E17" s="168">
        <v>236835</v>
      </c>
      <c r="F17" s="168"/>
      <c r="G17" s="168"/>
    </row>
    <row r="18" s="165" customFormat="1" ht="20.25" customHeight="1" spans="1:7">
      <c r="A18" s="170" t="s">
        <v>90</v>
      </c>
      <c r="B18" s="170" t="str">
        <f>"        "&amp;"其他行政事业单位医疗支出"</f>
        <v>        其他行政事业单位医疗支出</v>
      </c>
      <c r="C18" s="168">
        <v>32192.47</v>
      </c>
      <c r="D18" s="163">
        <v>32192.47</v>
      </c>
      <c r="E18" s="168">
        <v>32192.47</v>
      </c>
      <c r="F18" s="168"/>
      <c r="G18" s="168"/>
    </row>
    <row r="19" s="165" customFormat="1" ht="20.25" customHeight="1" spans="1:7">
      <c r="A19" s="160" t="s">
        <v>91</v>
      </c>
      <c r="B19" s="160" t="str">
        <f>"        "&amp;"节能环保支出"</f>
        <v>        节能环保支出</v>
      </c>
      <c r="C19" s="168">
        <v>22079256.08</v>
      </c>
      <c r="D19" s="163"/>
      <c r="E19" s="168"/>
      <c r="F19" s="168"/>
      <c r="G19" s="168">
        <v>22079256.08</v>
      </c>
    </row>
    <row r="20" s="165" customFormat="1" ht="20.25" customHeight="1" spans="1:7">
      <c r="A20" s="169" t="s">
        <v>92</v>
      </c>
      <c r="B20" s="169" t="str">
        <f>"        "&amp;"自然生态保护"</f>
        <v>        自然生态保护</v>
      </c>
      <c r="C20" s="168">
        <v>22079256.08</v>
      </c>
      <c r="D20" s="163"/>
      <c r="E20" s="168"/>
      <c r="F20" s="168"/>
      <c r="G20" s="168">
        <v>22079256.08</v>
      </c>
    </row>
    <row r="21" s="165" customFormat="1" ht="20.25" customHeight="1" spans="1:7">
      <c r="A21" s="170" t="s">
        <v>93</v>
      </c>
      <c r="B21" s="170" t="str">
        <f>"        "&amp;"生态保护"</f>
        <v>        生态保护</v>
      </c>
      <c r="C21" s="168">
        <v>16327850</v>
      </c>
      <c r="D21" s="163"/>
      <c r="E21" s="168"/>
      <c r="F21" s="168"/>
      <c r="G21" s="168">
        <v>16327850</v>
      </c>
    </row>
    <row r="22" s="165" customFormat="1" ht="20.25" customHeight="1" spans="1:7">
      <c r="A22" s="170" t="s">
        <v>94</v>
      </c>
      <c r="B22" s="170" t="str">
        <f>"        "&amp;"生物及物种资源保护"</f>
        <v>        生物及物种资源保护</v>
      </c>
      <c r="C22" s="168">
        <v>50000</v>
      </c>
      <c r="D22" s="163"/>
      <c r="E22" s="168"/>
      <c r="F22" s="168"/>
      <c r="G22" s="168">
        <v>50000</v>
      </c>
    </row>
    <row r="23" s="165" customFormat="1" ht="20.25" customHeight="1" spans="1:7">
      <c r="A23" s="170" t="s">
        <v>95</v>
      </c>
      <c r="B23" s="170" t="str">
        <f>"        "&amp;"自然保护地"</f>
        <v>        自然保护地</v>
      </c>
      <c r="C23" s="168">
        <v>2714806.08</v>
      </c>
      <c r="D23" s="163"/>
      <c r="E23" s="168"/>
      <c r="F23" s="168"/>
      <c r="G23" s="168">
        <v>2714806.08</v>
      </c>
    </row>
    <row r="24" s="165" customFormat="1" ht="20.25" customHeight="1" spans="1:7">
      <c r="A24" s="170" t="s">
        <v>96</v>
      </c>
      <c r="B24" s="170" t="str">
        <f>"        "&amp;"其他自然生态保护支出"</f>
        <v>        其他自然生态保护支出</v>
      </c>
      <c r="C24" s="168">
        <v>2986600</v>
      </c>
      <c r="D24" s="163"/>
      <c r="E24" s="168"/>
      <c r="F24" s="168"/>
      <c r="G24" s="168">
        <v>2986600</v>
      </c>
    </row>
    <row r="25" s="165" customFormat="1" ht="20.25" customHeight="1" spans="1:7">
      <c r="A25" s="160" t="s">
        <v>97</v>
      </c>
      <c r="B25" s="160" t="str">
        <f>"        "&amp;"农林水支出"</f>
        <v>        农林水支出</v>
      </c>
      <c r="C25" s="168">
        <v>9000952.85</v>
      </c>
      <c r="D25" s="163">
        <v>7893952.85</v>
      </c>
      <c r="E25" s="168">
        <v>7324572.61</v>
      </c>
      <c r="F25" s="168">
        <v>569380.24</v>
      </c>
      <c r="G25" s="168">
        <v>1107000</v>
      </c>
    </row>
    <row r="26" s="165" customFormat="1" ht="20.25" customHeight="1" spans="1:7">
      <c r="A26" s="169" t="s">
        <v>98</v>
      </c>
      <c r="B26" s="169" t="str">
        <f>"        "&amp;"林业和草原"</f>
        <v>        林业和草原</v>
      </c>
      <c r="C26" s="168">
        <v>9000952.85</v>
      </c>
      <c r="D26" s="163">
        <v>7893952.85</v>
      </c>
      <c r="E26" s="168">
        <v>7324572.61</v>
      </c>
      <c r="F26" s="168">
        <v>569380.24</v>
      </c>
      <c r="G26" s="168">
        <v>1107000</v>
      </c>
    </row>
    <row r="27" s="165" customFormat="1" ht="20.25" customHeight="1" spans="1:7">
      <c r="A27" s="170" t="s">
        <v>99</v>
      </c>
      <c r="B27" s="170" t="str">
        <f>"        "&amp;"事业机构"</f>
        <v>        事业机构</v>
      </c>
      <c r="C27" s="168">
        <v>7893952.85</v>
      </c>
      <c r="D27" s="163">
        <v>7893952.85</v>
      </c>
      <c r="E27" s="168">
        <v>7324572.61</v>
      </c>
      <c r="F27" s="168">
        <v>569380.24</v>
      </c>
      <c r="G27" s="168"/>
    </row>
    <row r="28" s="165" customFormat="1" ht="20.25" customHeight="1" spans="1:7">
      <c r="A28" s="170" t="s">
        <v>100</v>
      </c>
      <c r="B28" s="170" t="str">
        <f>"        "&amp;"林业草原防灾减灾"</f>
        <v>        林业草原防灾减灾</v>
      </c>
      <c r="C28" s="168">
        <v>507000</v>
      </c>
      <c r="D28" s="163"/>
      <c r="E28" s="168"/>
      <c r="F28" s="168"/>
      <c r="G28" s="168">
        <v>507000</v>
      </c>
    </row>
    <row r="29" s="165" customFormat="1" ht="20.25" customHeight="1" spans="1:7">
      <c r="A29" s="170" t="s">
        <v>101</v>
      </c>
      <c r="B29" s="170" t="str">
        <f>"        "&amp;"其他林业和草原支出"</f>
        <v>        其他林业和草原支出</v>
      </c>
      <c r="C29" s="168">
        <v>600000</v>
      </c>
      <c r="D29" s="163"/>
      <c r="E29" s="168"/>
      <c r="F29" s="168"/>
      <c r="G29" s="168">
        <v>600000</v>
      </c>
    </row>
    <row r="30" s="165" customFormat="1" ht="20.25" customHeight="1" spans="1:7">
      <c r="A30" s="160" t="s">
        <v>102</v>
      </c>
      <c r="B30" s="160" t="str">
        <f>"        "&amp;"住房保障支出"</f>
        <v>        住房保障支出</v>
      </c>
      <c r="C30" s="168">
        <v>620016</v>
      </c>
      <c r="D30" s="163">
        <v>620016</v>
      </c>
      <c r="E30" s="168">
        <v>620016</v>
      </c>
      <c r="F30" s="168"/>
      <c r="G30" s="168"/>
    </row>
    <row r="31" s="165" customFormat="1" ht="20.25" customHeight="1" spans="1:7">
      <c r="A31" s="169" t="s">
        <v>103</v>
      </c>
      <c r="B31" s="169" t="str">
        <f>"        "&amp;"住房改革支出"</f>
        <v>        住房改革支出</v>
      </c>
      <c r="C31" s="168">
        <v>620016</v>
      </c>
      <c r="D31" s="163">
        <v>620016</v>
      </c>
      <c r="E31" s="168">
        <v>620016</v>
      </c>
      <c r="F31" s="168"/>
      <c r="G31" s="168"/>
    </row>
    <row r="32" s="165" customFormat="1" ht="20.25" customHeight="1" spans="1:7">
      <c r="A32" s="170" t="s">
        <v>104</v>
      </c>
      <c r="B32" s="170" t="str">
        <f>"        "&amp;"住房公积金"</f>
        <v>        住房公积金</v>
      </c>
      <c r="C32" s="168">
        <v>611664</v>
      </c>
      <c r="D32" s="163">
        <v>611664</v>
      </c>
      <c r="E32" s="168">
        <v>611664</v>
      </c>
      <c r="F32" s="168"/>
      <c r="G32" s="168"/>
    </row>
    <row r="33" s="165" customFormat="1" ht="20.25" customHeight="1" spans="1:7">
      <c r="A33" s="170" t="s">
        <v>105</v>
      </c>
      <c r="B33" s="170" t="str">
        <f>"        "&amp;"购房补贴"</f>
        <v>        购房补贴</v>
      </c>
      <c r="C33" s="168">
        <v>8352</v>
      </c>
      <c r="D33" s="163">
        <v>8352</v>
      </c>
      <c r="E33" s="168">
        <v>8352</v>
      </c>
      <c r="F33" s="168"/>
      <c r="G33" s="168"/>
    </row>
    <row r="34" s="165" customFormat="1" ht="20.25" customHeight="1" spans="1:7">
      <c r="A34" s="162" t="s">
        <v>30</v>
      </c>
      <c r="B34" s="160"/>
      <c r="C34" s="163">
        <v>33337062.5</v>
      </c>
      <c r="D34" s="163">
        <v>10124574.42</v>
      </c>
      <c r="E34" s="163">
        <v>9546194.18</v>
      </c>
      <c r="F34" s="163">
        <v>578380.24</v>
      </c>
      <c r="G34" s="163">
        <v>23212488.08</v>
      </c>
    </row>
  </sheetData>
  <mergeCells count="8">
    <mergeCell ref="A1:G1"/>
    <mergeCell ref="A2:G2"/>
    <mergeCell ref="A3:F3"/>
    <mergeCell ref="A4:B4"/>
    <mergeCell ref="D4:F4"/>
    <mergeCell ref="A34:B34"/>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8" t="s">
        <v>121</v>
      </c>
      <c r="B1" s="158"/>
      <c r="C1" s="158"/>
      <c r="D1" s="158"/>
      <c r="E1" s="158"/>
      <c r="F1" s="158"/>
    </row>
    <row r="2" ht="28.5" customHeight="1" spans="1:6">
      <c r="A2" s="159" t="s">
        <v>122</v>
      </c>
      <c r="B2" s="159"/>
      <c r="C2" s="159"/>
      <c r="D2" s="159"/>
      <c r="E2" s="159"/>
      <c r="F2" s="159"/>
    </row>
    <row r="3" ht="20.25" customHeight="1" spans="1:6">
      <c r="A3" s="160" t="str">
        <f>"单位名称："&amp;"云南元江国家级自然保护区管护局"</f>
        <v>单位名称：云南元江国家级自然保护区管护局</v>
      </c>
      <c r="B3" s="160"/>
      <c r="C3" s="160"/>
      <c r="D3" s="160"/>
      <c r="E3" s="160"/>
      <c r="F3" s="158" t="s">
        <v>2</v>
      </c>
    </row>
    <row r="4" ht="20.25" customHeight="1" spans="1:6">
      <c r="A4" s="161" t="s">
        <v>123</v>
      </c>
      <c r="B4" s="161" t="s">
        <v>124</v>
      </c>
      <c r="C4" s="161" t="s">
        <v>125</v>
      </c>
      <c r="D4" s="161"/>
      <c r="E4" s="161"/>
      <c r="F4" s="161"/>
    </row>
    <row r="5" ht="35.25" customHeight="1" spans="1:6">
      <c r="A5" s="161"/>
      <c r="B5" s="161"/>
      <c r="C5" s="161" t="s">
        <v>32</v>
      </c>
      <c r="D5" s="161" t="s">
        <v>126</v>
      </c>
      <c r="E5" s="161" t="s">
        <v>127</v>
      </c>
      <c r="F5" s="161" t="s">
        <v>128</v>
      </c>
    </row>
    <row r="6" ht="20.25" customHeight="1" spans="1:6">
      <c r="A6" s="164" t="s">
        <v>44</v>
      </c>
      <c r="B6" s="164">
        <v>2</v>
      </c>
      <c r="C6" s="164">
        <v>3</v>
      </c>
      <c r="D6" s="164">
        <v>4</v>
      </c>
      <c r="E6" s="164">
        <v>5</v>
      </c>
      <c r="F6" s="164">
        <v>6</v>
      </c>
    </row>
    <row r="7" ht="20.25" customHeight="1" spans="1:6">
      <c r="A7" s="63">
        <v>186700</v>
      </c>
      <c r="B7" s="63"/>
      <c r="C7" s="63">
        <v>181700</v>
      </c>
      <c r="D7" s="63"/>
      <c r="E7" s="163">
        <v>181700</v>
      </c>
      <c r="F7" s="63">
        <v>5000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selection activeCell="A1" sqref="A1:W1"/>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8" t="s">
        <v>129</v>
      </c>
      <c r="B1" s="158"/>
      <c r="C1" s="158"/>
      <c r="D1" s="158"/>
      <c r="E1" s="158"/>
      <c r="F1" s="158"/>
      <c r="G1" s="158"/>
      <c r="H1" s="158"/>
      <c r="I1" s="158"/>
      <c r="J1" s="158"/>
      <c r="K1" s="158"/>
      <c r="L1" s="158"/>
      <c r="M1" s="158"/>
      <c r="N1" s="158"/>
      <c r="O1" s="158"/>
      <c r="P1" s="158"/>
      <c r="Q1" s="158"/>
      <c r="R1" s="158"/>
      <c r="S1" s="158"/>
      <c r="T1" s="158"/>
      <c r="U1" s="158"/>
      <c r="V1" s="158"/>
      <c r="W1" s="158"/>
    </row>
    <row r="2" ht="28.5" customHeight="1" spans="1:23">
      <c r="A2" s="159" t="s">
        <v>130</v>
      </c>
      <c r="B2" s="159"/>
      <c r="C2" s="159" t="s">
        <v>131</v>
      </c>
      <c r="D2" s="159"/>
      <c r="E2" s="159"/>
      <c r="F2" s="159"/>
      <c r="G2" s="159"/>
      <c r="H2" s="159"/>
      <c r="I2" s="159"/>
      <c r="J2" s="159"/>
      <c r="K2" s="159"/>
      <c r="L2" s="159"/>
      <c r="M2" s="159"/>
      <c r="N2" s="159"/>
      <c r="O2" s="159"/>
      <c r="P2" s="159"/>
      <c r="Q2" s="159"/>
      <c r="R2" s="159"/>
      <c r="S2" s="159"/>
      <c r="T2" s="159"/>
      <c r="U2" s="159"/>
      <c r="V2" s="159"/>
      <c r="W2" s="159"/>
    </row>
    <row r="3" ht="19.5" customHeight="1" spans="1:23">
      <c r="A3" s="160" t="str">
        <f>"单位名称："&amp;"云南元江国家级自然保护区管护局"</f>
        <v>单位名称：云南元江国家级自然保护区管护局</v>
      </c>
      <c r="B3" s="160"/>
      <c r="C3" s="160"/>
      <c r="D3" s="160"/>
      <c r="E3" s="160"/>
      <c r="F3" s="160"/>
      <c r="G3" s="160"/>
      <c r="H3" s="160"/>
      <c r="I3" s="160"/>
      <c r="J3" s="160"/>
      <c r="K3" s="160"/>
      <c r="L3" s="160"/>
      <c r="M3" s="160"/>
      <c r="N3" s="160"/>
      <c r="O3" s="160"/>
      <c r="P3" s="160"/>
      <c r="Q3" s="160"/>
      <c r="R3" s="158"/>
      <c r="S3" s="158"/>
      <c r="T3" s="158"/>
      <c r="U3" s="158"/>
      <c r="V3" s="158"/>
      <c r="W3" s="158" t="s">
        <v>2</v>
      </c>
    </row>
    <row r="4" ht="19.5" customHeight="1" spans="1:23">
      <c r="A4" s="161" t="s">
        <v>132</v>
      </c>
      <c r="B4" s="161" t="s">
        <v>133</v>
      </c>
      <c r="C4" s="161" t="s">
        <v>134</v>
      </c>
      <c r="D4" s="161" t="s">
        <v>135</v>
      </c>
      <c r="E4" s="161" t="s">
        <v>136</v>
      </c>
      <c r="F4" s="161" t="s">
        <v>137</v>
      </c>
      <c r="G4" s="161" t="s">
        <v>138</v>
      </c>
      <c r="H4" s="161" t="s">
        <v>139</v>
      </c>
      <c r="I4" s="161"/>
      <c r="J4" s="161"/>
      <c r="K4" s="161"/>
      <c r="L4" s="161"/>
      <c r="M4" s="161"/>
      <c r="N4" s="161"/>
      <c r="O4" s="161"/>
      <c r="P4" s="161"/>
      <c r="Q4" s="161"/>
      <c r="R4" s="161"/>
      <c r="S4" s="161"/>
      <c r="T4" s="161"/>
      <c r="U4" s="161"/>
      <c r="V4" s="161"/>
      <c r="W4" s="161"/>
    </row>
    <row r="5" ht="19.5" customHeight="1" spans="1:23">
      <c r="A5" s="161"/>
      <c r="B5" s="161"/>
      <c r="C5" s="161"/>
      <c r="D5" s="161"/>
      <c r="E5" s="161"/>
      <c r="F5" s="161"/>
      <c r="G5" s="161"/>
      <c r="H5" s="161" t="s">
        <v>30</v>
      </c>
      <c r="I5" s="161" t="s">
        <v>33</v>
      </c>
      <c r="J5" s="161"/>
      <c r="K5" s="161"/>
      <c r="L5" s="161"/>
      <c r="M5" s="161"/>
      <c r="N5" s="161" t="s">
        <v>140</v>
      </c>
      <c r="O5" s="161"/>
      <c r="P5" s="161"/>
      <c r="Q5" s="161" t="s">
        <v>36</v>
      </c>
      <c r="R5" s="161" t="s">
        <v>70</v>
      </c>
      <c r="S5" s="161"/>
      <c r="T5" s="161"/>
      <c r="U5" s="161"/>
      <c r="V5" s="161"/>
      <c r="W5" s="161"/>
    </row>
    <row r="6" ht="41.25" customHeight="1" spans="1:23">
      <c r="A6" s="161"/>
      <c r="B6" s="161"/>
      <c r="C6" s="161"/>
      <c r="D6" s="161"/>
      <c r="E6" s="161"/>
      <c r="F6" s="161"/>
      <c r="G6" s="161"/>
      <c r="H6" s="161"/>
      <c r="I6" s="161" t="s">
        <v>141</v>
      </c>
      <c r="J6" s="161" t="s">
        <v>142</v>
      </c>
      <c r="K6" s="161" t="s">
        <v>143</v>
      </c>
      <c r="L6" s="161" t="s">
        <v>144</v>
      </c>
      <c r="M6" s="161" t="s">
        <v>145</v>
      </c>
      <c r="N6" s="161" t="s">
        <v>33</v>
      </c>
      <c r="O6" s="161" t="s">
        <v>34</v>
      </c>
      <c r="P6" s="161" t="s">
        <v>35</v>
      </c>
      <c r="Q6" s="161"/>
      <c r="R6" s="161" t="s">
        <v>32</v>
      </c>
      <c r="S6" s="161" t="s">
        <v>39</v>
      </c>
      <c r="T6" s="161" t="s">
        <v>146</v>
      </c>
      <c r="U6" s="161" t="s">
        <v>41</v>
      </c>
      <c r="V6" s="161" t="s">
        <v>42</v>
      </c>
      <c r="W6" s="161" t="s">
        <v>43</v>
      </c>
    </row>
    <row r="7" ht="20.25" customHeight="1" spans="1:23">
      <c r="A7" s="162" t="s">
        <v>44</v>
      </c>
      <c r="B7" s="162" t="s">
        <v>45</v>
      </c>
      <c r="C7" s="162" t="s">
        <v>46</v>
      </c>
      <c r="D7" s="162" t="s">
        <v>47</v>
      </c>
      <c r="E7" s="162" t="s">
        <v>48</v>
      </c>
      <c r="F7" s="162" t="s">
        <v>49</v>
      </c>
      <c r="G7" s="162" t="s">
        <v>50</v>
      </c>
      <c r="H7" s="162" t="s">
        <v>51</v>
      </c>
      <c r="I7" s="162" t="s">
        <v>52</v>
      </c>
      <c r="J7" s="162" t="s">
        <v>53</v>
      </c>
      <c r="K7" s="162" t="s">
        <v>54</v>
      </c>
      <c r="L7" s="162" t="s">
        <v>55</v>
      </c>
      <c r="M7" s="162" t="s">
        <v>56</v>
      </c>
      <c r="N7" s="162" t="s">
        <v>57</v>
      </c>
      <c r="O7" s="162" t="s">
        <v>58</v>
      </c>
      <c r="P7" s="162" t="s">
        <v>59</v>
      </c>
      <c r="Q7" s="162" t="s">
        <v>60</v>
      </c>
      <c r="R7" s="162" t="s">
        <v>61</v>
      </c>
      <c r="S7" s="162" t="s">
        <v>62</v>
      </c>
      <c r="T7" s="162" t="s">
        <v>147</v>
      </c>
      <c r="U7" s="162" t="s">
        <v>148</v>
      </c>
      <c r="V7" s="162" t="s">
        <v>149</v>
      </c>
      <c r="W7" s="162" t="s">
        <v>150</v>
      </c>
    </row>
    <row r="8" ht="20.25" customHeight="1" spans="1:23">
      <c r="A8" t="s">
        <v>64</v>
      </c>
      <c r="C8" s="160"/>
      <c r="D8" s="160"/>
      <c r="E8" s="160"/>
      <c r="G8" s="160"/>
      <c r="H8" s="163">
        <v>10124574.42</v>
      </c>
      <c r="I8" s="63">
        <v>10124574.42</v>
      </c>
      <c r="J8" s="63">
        <v>4391395.55</v>
      </c>
      <c r="K8" s="63"/>
      <c r="L8" s="63">
        <v>5733178.87</v>
      </c>
      <c r="M8" s="63"/>
      <c r="N8" s="63"/>
      <c r="O8" s="63"/>
      <c r="P8" s="63"/>
      <c r="Q8" s="63"/>
      <c r="R8" s="63"/>
      <c r="S8" s="63"/>
      <c r="T8" s="63"/>
      <c r="U8" s="63"/>
      <c r="V8" s="63"/>
      <c r="W8" s="63"/>
    </row>
    <row r="9" ht="20.25" customHeight="1" spans="1:23">
      <c r="A9" t="str">
        <f t="shared" ref="A9:A37" si="0">"       "&amp;"云南元江国家级自然保护区管护局"</f>
        <v>       云南元江国家级自然保护区管护局</v>
      </c>
      <c r="B9" s="160" t="s">
        <v>151</v>
      </c>
      <c r="C9" s="160" t="s">
        <v>152</v>
      </c>
      <c r="D9" s="160" t="s">
        <v>99</v>
      </c>
      <c r="E9" s="160" t="s">
        <v>153</v>
      </c>
      <c r="F9" s="160" t="s">
        <v>154</v>
      </c>
      <c r="G9" s="160" t="s">
        <v>155</v>
      </c>
      <c r="H9" s="163">
        <v>1809780</v>
      </c>
      <c r="I9" s="63">
        <v>1809780</v>
      </c>
      <c r="J9" s="63">
        <v>791778.75</v>
      </c>
      <c r="K9" s="63"/>
      <c r="L9" s="63">
        <v>1018001.25</v>
      </c>
      <c r="M9" s="63"/>
      <c r="N9" s="63"/>
      <c r="O9" s="63"/>
      <c r="P9" s="63"/>
      <c r="Q9" s="63"/>
      <c r="R9" s="63"/>
      <c r="S9" s="63"/>
      <c r="T9" s="63"/>
      <c r="U9" s="63"/>
      <c r="V9" s="63"/>
      <c r="W9" s="63"/>
    </row>
    <row r="10" ht="20.25" customHeight="1" spans="1:23">
      <c r="A10" s="160" t="str">
        <f t="shared" si="0"/>
        <v>       云南元江国家级自然保护区管护局</v>
      </c>
      <c r="B10" s="160" t="s">
        <v>151</v>
      </c>
      <c r="C10" s="160" t="s">
        <v>152</v>
      </c>
      <c r="D10" s="160" t="s">
        <v>99</v>
      </c>
      <c r="E10" s="160" t="s">
        <v>153</v>
      </c>
      <c r="F10" s="160" t="s">
        <v>156</v>
      </c>
      <c r="G10" s="160" t="s">
        <v>157</v>
      </c>
      <c r="H10" s="163">
        <v>274320</v>
      </c>
      <c r="I10" s="63">
        <v>274320</v>
      </c>
      <c r="J10" s="63">
        <v>120015</v>
      </c>
      <c r="K10" s="160"/>
      <c r="L10" s="63">
        <v>154305</v>
      </c>
      <c r="M10" s="160"/>
      <c r="N10" s="63"/>
      <c r="O10" s="63"/>
      <c r="P10" s="160"/>
      <c r="Q10" s="63"/>
      <c r="R10" s="63"/>
      <c r="S10" s="63"/>
      <c r="T10" s="63"/>
      <c r="U10" s="63"/>
      <c r="V10" s="63"/>
      <c r="W10" s="63"/>
    </row>
    <row r="11" ht="20.25" customHeight="1" spans="1:23">
      <c r="A11" s="160" t="str">
        <f t="shared" si="0"/>
        <v>       云南元江国家级自然保护区管护局</v>
      </c>
      <c r="B11" s="160" t="s">
        <v>151</v>
      </c>
      <c r="C11" s="160" t="s">
        <v>152</v>
      </c>
      <c r="D11" s="160" t="s">
        <v>99</v>
      </c>
      <c r="E11" s="160" t="s">
        <v>153</v>
      </c>
      <c r="F11" s="160" t="s">
        <v>158</v>
      </c>
      <c r="G11" s="160" t="s">
        <v>159</v>
      </c>
      <c r="H11" s="163">
        <v>567420</v>
      </c>
      <c r="I11" s="63">
        <v>567420</v>
      </c>
      <c r="J11" s="63">
        <v>248246.25</v>
      </c>
      <c r="K11" s="160"/>
      <c r="L11" s="63">
        <v>319173.75</v>
      </c>
      <c r="M11" s="160"/>
      <c r="N11" s="63"/>
      <c r="O11" s="63"/>
      <c r="P11" s="160"/>
      <c r="Q11" s="63"/>
      <c r="R11" s="63"/>
      <c r="S11" s="63"/>
      <c r="T11" s="63"/>
      <c r="U11" s="63"/>
      <c r="V11" s="63"/>
      <c r="W11" s="63"/>
    </row>
    <row r="12" ht="20.25" customHeight="1" spans="1:23">
      <c r="A12" s="160" t="str">
        <f t="shared" si="0"/>
        <v>       云南元江国家级自然保护区管护局</v>
      </c>
      <c r="B12" s="160" t="s">
        <v>151</v>
      </c>
      <c r="C12" s="160" t="s">
        <v>152</v>
      </c>
      <c r="D12" s="160" t="s">
        <v>105</v>
      </c>
      <c r="E12" s="160" t="s">
        <v>160</v>
      </c>
      <c r="F12" s="160" t="s">
        <v>156</v>
      </c>
      <c r="G12" s="160" t="s">
        <v>157</v>
      </c>
      <c r="H12" s="163">
        <v>8352</v>
      </c>
      <c r="I12" s="63">
        <v>8352</v>
      </c>
      <c r="J12" s="63"/>
      <c r="K12" s="160"/>
      <c r="L12" s="63">
        <v>8352</v>
      </c>
      <c r="M12" s="160"/>
      <c r="N12" s="63"/>
      <c r="O12" s="63"/>
      <c r="P12" s="160"/>
      <c r="Q12" s="63"/>
      <c r="R12" s="63"/>
      <c r="S12" s="63"/>
      <c r="T12" s="63"/>
      <c r="U12" s="63"/>
      <c r="V12" s="63"/>
      <c r="W12" s="63"/>
    </row>
    <row r="13" ht="20.25" customHeight="1" spans="1:23">
      <c r="A13" s="160" t="str">
        <f t="shared" si="0"/>
        <v>       云南元江国家级自然保护区管护局</v>
      </c>
      <c r="B13" s="160" t="s">
        <v>161</v>
      </c>
      <c r="C13" s="160" t="s">
        <v>162</v>
      </c>
      <c r="D13" s="160" t="s">
        <v>82</v>
      </c>
      <c r="E13" s="160" t="s">
        <v>163</v>
      </c>
      <c r="F13" s="160" t="s">
        <v>164</v>
      </c>
      <c r="G13" s="160" t="s">
        <v>165</v>
      </c>
      <c r="H13" s="163">
        <v>585072</v>
      </c>
      <c r="I13" s="63">
        <v>585072</v>
      </c>
      <c r="J13" s="63">
        <v>146268</v>
      </c>
      <c r="K13" s="160"/>
      <c r="L13" s="63">
        <v>438804</v>
      </c>
      <c r="M13" s="160"/>
      <c r="N13" s="63"/>
      <c r="O13" s="63"/>
      <c r="P13" s="160"/>
      <c r="Q13" s="63"/>
      <c r="R13" s="63"/>
      <c r="S13" s="63"/>
      <c r="T13" s="63"/>
      <c r="U13" s="63"/>
      <c r="V13" s="63"/>
      <c r="W13" s="63"/>
    </row>
    <row r="14" ht="20.25" customHeight="1" spans="1:23">
      <c r="A14" s="160" t="str">
        <f t="shared" si="0"/>
        <v>       云南元江国家级自然保护区管护局</v>
      </c>
      <c r="B14" s="160" t="s">
        <v>161</v>
      </c>
      <c r="C14" s="160" t="s">
        <v>162</v>
      </c>
      <c r="D14" s="160" t="s">
        <v>88</v>
      </c>
      <c r="E14" s="160" t="s">
        <v>166</v>
      </c>
      <c r="F14" s="160" t="s">
        <v>167</v>
      </c>
      <c r="G14" s="160" t="s">
        <v>168</v>
      </c>
      <c r="H14" s="163">
        <v>303506.1</v>
      </c>
      <c r="I14" s="63">
        <v>303506.1</v>
      </c>
      <c r="J14" s="63">
        <v>75876.53</v>
      </c>
      <c r="K14" s="160"/>
      <c r="L14" s="63">
        <v>227629.57</v>
      </c>
      <c r="M14" s="160"/>
      <c r="N14" s="63"/>
      <c r="O14" s="63"/>
      <c r="P14" s="160"/>
      <c r="Q14" s="63"/>
      <c r="R14" s="63"/>
      <c r="S14" s="63"/>
      <c r="T14" s="63"/>
      <c r="U14" s="63"/>
      <c r="V14" s="63"/>
      <c r="W14" s="63"/>
    </row>
    <row r="15" ht="20.25" customHeight="1" spans="1:23">
      <c r="A15" s="160" t="str">
        <f t="shared" si="0"/>
        <v>       云南元江国家级自然保护区管护局</v>
      </c>
      <c r="B15" s="160" t="s">
        <v>161</v>
      </c>
      <c r="C15" s="160" t="s">
        <v>162</v>
      </c>
      <c r="D15" s="160" t="s">
        <v>89</v>
      </c>
      <c r="E15" s="160" t="s">
        <v>169</v>
      </c>
      <c r="F15" s="160" t="s">
        <v>170</v>
      </c>
      <c r="G15" s="160" t="s">
        <v>171</v>
      </c>
      <c r="H15" s="163">
        <v>236835</v>
      </c>
      <c r="I15" s="63">
        <v>236835</v>
      </c>
      <c r="J15" s="63">
        <v>59208.75</v>
      </c>
      <c r="K15" s="160"/>
      <c r="L15" s="63">
        <v>177626.25</v>
      </c>
      <c r="M15" s="160"/>
      <c r="N15" s="63"/>
      <c r="O15" s="63"/>
      <c r="P15" s="160"/>
      <c r="Q15" s="63"/>
      <c r="R15" s="63"/>
      <c r="S15" s="63"/>
      <c r="T15" s="63"/>
      <c r="U15" s="63"/>
      <c r="V15" s="63"/>
      <c r="W15" s="63"/>
    </row>
    <row r="16" ht="20.25" customHeight="1" spans="1:23">
      <c r="A16" s="160" t="str">
        <f t="shared" si="0"/>
        <v>       云南元江国家级自然保护区管护局</v>
      </c>
      <c r="B16" s="160" t="s">
        <v>161</v>
      </c>
      <c r="C16" s="160" t="s">
        <v>162</v>
      </c>
      <c r="D16" s="160" t="s">
        <v>90</v>
      </c>
      <c r="E16" s="160" t="s">
        <v>172</v>
      </c>
      <c r="F16" s="160" t="s">
        <v>173</v>
      </c>
      <c r="G16" s="160" t="s">
        <v>174</v>
      </c>
      <c r="H16" s="163">
        <v>32192.47</v>
      </c>
      <c r="I16" s="63">
        <v>32192.47</v>
      </c>
      <c r="J16" s="63">
        <v>20948.12</v>
      </c>
      <c r="K16" s="160"/>
      <c r="L16" s="63">
        <v>11244.35</v>
      </c>
      <c r="M16" s="160"/>
      <c r="N16" s="63"/>
      <c r="O16" s="63"/>
      <c r="P16" s="160"/>
      <c r="Q16" s="63"/>
      <c r="R16" s="63"/>
      <c r="S16" s="63"/>
      <c r="T16" s="63"/>
      <c r="U16" s="63"/>
      <c r="V16" s="63"/>
      <c r="W16" s="63"/>
    </row>
    <row r="17" ht="20.25" customHeight="1" spans="1:23">
      <c r="A17" s="160" t="str">
        <f t="shared" si="0"/>
        <v>       云南元江国家级自然保护区管护局</v>
      </c>
      <c r="B17" s="160" t="s">
        <v>161</v>
      </c>
      <c r="C17" s="160" t="s">
        <v>162</v>
      </c>
      <c r="D17" s="160" t="s">
        <v>99</v>
      </c>
      <c r="E17" s="160" t="s">
        <v>153</v>
      </c>
      <c r="F17" s="160" t="s">
        <v>173</v>
      </c>
      <c r="G17" s="160" t="s">
        <v>174</v>
      </c>
      <c r="H17" s="163">
        <v>26652.61</v>
      </c>
      <c r="I17" s="63">
        <v>26652.61</v>
      </c>
      <c r="J17" s="63">
        <v>6663.15</v>
      </c>
      <c r="K17" s="160"/>
      <c r="L17" s="63">
        <v>19989.46</v>
      </c>
      <c r="M17" s="160"/>
      <c r="N17" s="63"/>
      <c r="O17" s="63"/>
      <c r="P17" s="160"/>
      <c r="Q17" s="63"/>
      <c r="R17" s="63"/>
      <c r="S17" s="63"/>
      <c r="T17" s="63"/>
      <c r="U17" s="63"/>
      <c r="V17" s="63"/>
      <c r="W17" s="63"/>
    </row>
    <row r="18" ht="20.25" customHeight="1" spans="1:23">
      <c r="A18" s="160" t="str">
        <f t="shared" si="0"/>
        <v>       云南元江国家级自然保护区管护局</v>
      </c>
      <c r="B18" s="160" t="s">
        <v>175</v>
      </c>
      <c r="C18" s="160" t="s">
        <v>176</v>
      </c>
      <c r="D18" s="160" t="s">
        <v>104</v>
      </c>
      <c r="E18" s="160" t="s">
        <v>176</v>
      </c>
      <c r="F18" s="160" t="s">
        <v>177</v>
      </c>
      <c r="G18" s="160" t="s">
        <v>176</v>
      </c>
      <c r="H18" s="163">
        <v>611664</v>
      </c>
      <c r="I18" s="63">
        <v>611664</v>
      </c>
      <c r="J18" s="63">
        <v>152916</v>
      </c>
      <c r="K18" s="160"/>
      <c r="L18" s="63">
        <v>458748</v>
      </c>
      <c r="M18" s="160"/>
      <c r="N18" s="63"/>
      <c r="O18" s="63"/>
      <c r="P18" s="160"/>
      <c r="Q18" s="63"/>
      <c r="R18" s="63"/>
      <c r="S18" s="63"/>
      <c r="T18" s="63"/>
      <c r="U18" s="63"/>
      <c r="V18" s="63"/>
      <c r="W18" s="63"/>
    </row>
    <row r="19" ht="20.25" customHeight="1" spans="1:23">
      <c r="A19" s="160" t="str">
        <f t="shared" si="0"/>
        <v>       云南元江国家级自然保护区管护局</v>
      </c>
      <c r="B19" s="160" t="s">
        <v>178</v>
      </c>
      <c r="C19" s="160" t="s">
        <v>179</v>
      </c>
      <c r="D19" s="160" t="s">
        <v>80</v>
      </c>
      <c r="E19" s="160" t="s">
        <v>180</v>
      </c>
      <c r="F19" s="160" t="s">
        <v>181</v>
      </c>
      <c r="G19" s="160" t="s">
        <v>182</v>
      </c>
      <c r="H19" s="163">
        <v>312000</v>
      </c>
      <c r="I19" s="63">
        <v>312000</v>
      </c>
      <c r="J19" s="63">
        <v>312000</v>
      </c>
      <c r="K19" s="160"/>
      <c r="L19" s="63"/>
      <c r="M19" s="160"/>
      <c r="N19" s="63"/>
      <c r="O19" s="63"/>
      <c r="P19" s="160"/>
      <c r="Q19" s="63"/>
      <c r="R19" s="63"/>
      <c r="S19" s="63"/>
      <c r="T19" s="63"/>
      <c r="U19" s="63"/>
      <c r="V19" s="63"/>
      <c r="W19" s="63"/>
    </row>
    <row r="20" ht="20.25" customHeight="1" spans="1:23">
      <c r="A20" s="160" t="str">
        <f t="shared" si="0"/>
        <v>       云南元江国家级自然保护区管护局</v>
      </c>
      <c r="B20" s="160" t="s">
        <v>178</v>
      </c>
      <c r="C20" s="160" t="s">
        <v>179</v>
      </c>
      <c r="D20" s="160" t="s">
        <v>81</v>
      </c>
      <c r="E20" s="160" t="s">
        <v>183</v>
      </c>
      <c r="F20" s="160" t="s">
        <v>181</v>
      </c>
      <c r="G20" s="160" t="s">
        <v>182</v>
      </c>
      <c r="H20" s="163">
        <v>132000</v>
      </c>
      <c r="I20" s="63">
        <v>132000</v>
      </c>
      <c r="J20" s="63">
        <v>132000</v>
      </c>
      <c r="K20" s="160"/>
      <c r="L20" s="63"/>
      <c r="M20" s="160"/>
      <c r="N20" s="63"/>
      <c r="O20" s="63"/>
      <c r="P20" s="160"/>
      <c r="Q20" s="63"/>
      <c r="R20" s="63"/>
      <c r="S20" s="63"/>
      <c r="T20" s="63"/>
      <c r="U20" s="63"/>
      <c r="V20" s="63"/>
      <c r="W20" s="63"/>
    </row>
    <row r="21" ht="20.25" customHeight="1" spans="1:23">
      <c r="A21" s="160" t="str">
        <f t="shared" si="0"/>
        <v>       云南元江国家级自然保护区管护局</v>
      </c>
      <c r="B21" s="160" t="s">
        <v>184</v>
      </c>
      <c r="C21" s="160" t="s">
        <v>185</v>
      </c>
      <c r="D21" s="160" t="s">
        <v>99</v>
      </c>
      <c r="E21" s="160" t="s">
        <v>153</v>
      </c>
      <c r="F21" s="160" t="s">
        <v>186</v>
      </c>
      <c r="G21" s="160" t="s">
        <v>187</v>
      </c>
      <c r="H21" s="163">
        <v>181700</v>
      </c>
      <c r="I21" s="63">
        <v>181700</v>
      </c>
      <c r="J21" s="63"/>
      <c r="K21" s="160"/>
      <c r="L21" s="63">
        <v>181700</v>
      </c>
      <c r="M21" s="160"/>
      <c r="N21" s="63"/>
      <c r="O21" s="63"/>
      <c r="P21" s="160"/>
      <c r="Q21" s="63"/>
      <c r="R21" s="63"/>
      <c r="S21" s="63"/>
      <c r="T21" s="63"/>
      <c r="U21" s="63"/>
      <c r="V21" s="63"/>
      <c r="W21" s="63"/>
    </row>
    <row r="22" ht="20.25" customHeight="1" spans="1:23">
      <c r="A22" s="160" t="str">
        <f t="shared" si="0"/>
        <v>       云南元江国家级自然保护区管护局</v>
      </c>
      <c r="B22" s="160" t="s">
        <v>188</v>
      </c>
      <c r="C22" s="160" t="s">
        <v>128</v>
      </c>
      <c r="D22" s="160" t="s">
        <v>99</v>
      </c>
      <c r="E22" s="160" t="s">
        <v>153</v>
      </c>
      <c r="F22" s="160" t="s">
        <v>189</v>
      </c>
      <c r="G22" s="160" t="s">
        <v>128</v>
      </c>
      <c r="H22" s="163">
        <v>5000</v>
      </c>
      <c r="I22" s="63">
        <v>5000</v>
      </c>
      <c r="J22" s="63"/>
      <c r="K22" s="160"/>
      <c r="L22" s="63">
        <v>5000</v>
      </c>
      <c r="M22" s="160"/>
      <c r="N22" s="63"/>
      <c r="O22" s="63"/>
      <c r="P22" s="160"/>
      <c r="Q22" s="63"/>
      <c r="R22" s="63"/>
      <c r="S22" s="63"/>
      <c r="T22" s="63"/>
      <c r="U22" s="63"/>
      <c r="V22" s="63"/>
      <c r="W22" s="63"/>
    </row>
    <row r="23" ht="20.25" customHeight="1" spans="1:23">
      <c r="A23" s="160" t="str">
        <f t="shared" si="0"/>
        <v>       云南元江国家级自然保护区管护局</v>
      </c>
      <c r="B23" s="160" t="s">
        <v>190</v>
      </c>
      <c r="C23" s="160" t="s">
        <v>191</v>
      </c>
      <c r="D23" s="160" t="s">
        <v>99</v>
      </c>
      <c r="E23" s="160" t="s">
        <v>153</v>
      </c>
      <c r="F23" s="160" t="s">
        <v>192</v>
      </c>
      <c r="G23" s="160" t="s">
        <v>191</v>
      </c>
      <c r="H23" s="163">
        <v>75180.24</v>
      </c>
      <c r="I23" s="63">
        <v>75180.24</v>
      </c>
      <c r="J23" s="63"/>
      <c r="K23" s="160"/>
      <c r="L23" s="63">
        <v>75180.24</v>
      </c>
      <c r="M23" s="160"/>
      <c r="N23" s="63"/>
      <c r="O23" s="63"/>
      <c r="P23" s="160"/>
      <c r="Q23" s="63"/>
      <c r="R23" s="63"/>
      <c r="S23" s="63"/>
      <c r="T23" s="63"/>
      <c r="U23" s="63"/>
      <c r="V23" s="63"/>
      <c r="W23" s="63"/>
    </row>
    <row r="24" ht="20.25" customHeight="1" spans="1:23">
      <c r="A24" s="160" t="str">
        <f t="shared" si="0"/>
        <v>       云南元江国家级自然保护区管护局</v>
      </c>
      <c r="B24" s="160" t="s">
        <v>193</v>
      </c>
      <c r="C24" s="160" t="s">
        <v>194</v>
      </c>
      <c r="D24" s="160" t="s">
        <v>80</v>
      </c>
      <c r="E24" s="160" t="s">
        <v>180</v>
      </c>
      <c r="F24" s="160" t="s">
        <v>195</v>
      </c>
      <c r="G24" s="160" t="s">
        <v>196</v>
      </c>
      <c r="H24" s="163">
        <v>6000</v>
      </c>
      <c r="I24" s="63">
        <v>6000</v>
      </c>
      <c r="J24" s="63">
        <v>6000</v>
      </c>
      <c r="K24" s="160"/>
      <c r="L24" s="63"/>
      <c r="M24" s="160"/>
      <c r="N24" s="63"/>
      <c r="O24" s="63"/>
      <c r="P24" s="160"/>
      <c r="Q24" s="63"/>
      <c r="R24" s="63"/>
      <c r="S24" s="63"/>
      <c r="T24" s="63"/>
      <c r="U24" s="63"/>
      <c r="V24" s="63"/>
      <c r="W24" s="63"/>
    </row>
    <row r="25" ht="20.25" customHeight="1" spans="1:23">
      <c r="A25" s="160" t="str">
        <f t="shared" si="0"/>
        <v>       云南元江国家级自然保护区管护局</v>
      </c>
      <c r="B25" s="160" t="s">
        <v>193</v>
      </c>
      <c r="C25" s="160" t="s">
        <v>194</v>
      </c>
      <c r="D25" s="160" t="s">
        <v>81</v>
      </c>
      <c r="E25" s="160" t="s">
        <v>183</v>
      </c>
      <c r="F25" s="160" t="s">
        <v>195</v>
      </c>
      <c r="G25" s="160" t="s">
        <v>196</v>
      </c>
      <c r="H25" s="163">
        <v>3000</v>
      </c>
      <c r="I25" s="63">
        <v>3000</v>
      </c>
      <c r="J25" s="63">
        <v>3000</v>
      </c>
      <c r="K25" s="160"/>
      <c r="L25" s="63"/>
      <c r="M25" s="160"/>
      <c r="N25" s="63"/>
      <c r="O25" s="63"/>
      <c r="P25" s="160"/>
      <c r="Q25" s="63"/>
      <c r="R25" s="63"/>
      <c r="S25" s="63"/>
      <c r="T25" s="63"/>
      <c r="U25" s="63"/>
      <c r="V25" s="63"/>
      <c r="W25" s="63"/>
    </row>
    <row r="26" ht="20.25" customHeight="1" spans="1:23">
      <c r="A26" s="160" t="str">
        <f t="shared" si="0"/>
        <v>       云南元江国家级自然保护区管护局</v>
      </c>
      <c r="B26" s="160" t="s">
        <v>193</v>
      </c>
      <c r="C26" s="160" t="s">
        <v>194</v>
      </c>
      <c r="D26" s="160" t="s">
        <v>99</v>
      </c>
      <c r="E26" s="160" t="s">
        <v>153</v>
      </c>
      <c r="F26" s="160" t="s">
        <v>197</v>
      </c>
      <c r="G26" s="160" t="s">
        <v>198</v>
      </c>
      <c r="H26" s="163">
        <v>116000</v>
      </c>
      <c r="I26" s="63">
        <v>116000</v>
      </c>
      <c r="J26" s="63">
        <v>29000</v>
      </c>
      <c r="K26" s="160"/>
      <c r="L26" s="63">
        <v>87000</v>
      </c>
      <c r="M26" s="160"/>
      <c r="N26" s="63"/>
      <c r="O26" s="63"/>
      <c r="P26" s="160"/>
      <c r="Q26" s="63"/>
      <c r="R26" s="63"/>
      <c r="S26" s="63"/>
      <c r="T26" s="63"/>
      <c r="U26" s="63"/>
      <c r="V26" s="63"/>
      <c r="W26" s="63"/>
    </row>
    <row r="27" ht="20.25" customHeight="1" spans="1:23">
      <c r="A27" s="160" t="str">
        <f t="shared" si="0"/>
        <v>       云南元江国家级自然保护区管护局</v>
      </c>
      <c r="B27" s="160" t="s">
        <v>193</v>
      </c>
      <c r="C27" s="160" t="s">
        <v>194</v>
      </c>
      <c r="D27" s="160" t="s">
        <v>99</v>
      </c>
      <c r="E27" s="160" t="s">
        <v>153</v>
      </c>
      <c r="F27" s="160" t="s">
        <v>199</v>
      </c>
      <c r="G27" s="160" t="s">
        <v>200</v>
      </c>
      <c r="H27" s="163">
        <v>500</v>
      </c>
      <c r="I27" s="63">
        <v>500</v>
      </c>
      <c r="J27" s="63">
        <v>125</v>
      </c>
      <c r="K27" s="160"/>
      <c r="L27" s="63">
        <v>375</v>
      </c>
      <c r="M27" s="160"/>
      <c r="N27" s="63"/>
      <c r="O27" s="63"/>
      <c r="P27" s="160"/>
      <c r="Q27" s="63"/>
      <c r="R27" s="63"/>
      <c r="S27" s="63"/>
      <c r="T27" s="63"/>
      <c r="U27" s="63"/>
      <c r="V27" s="63"/>
      <c r="W27" s="63"/>
    </row>
    <row r="28" ht="20.25" customHeight="1" spans="1:23">
      <c r="A28" s="160" t="str">
        <f t="shared" si="0"/>
        <v>       云南元江国家级自然保护区管护局</v>
      </c>
      <c r="B28" s="160" t="s">
        <v>193</v>
      </c>
      <c r="C28" s="160" t="s">
        <v>194</v>
      </c>
      <c r="D28" s="160" t="s">
        <v>99</v>
      </c>
      <c r="E28" s="160" t="s">
        <v>153</v>
      </c>
      <c r="F28" s="160" t="s">
        <v>201</v>
      </c>
      <c r="G28" s="160" t="s">
        <v>202</v>
      </c>
      <c r="H28" s="163">
        <v>3000</v>
      </c>
      <c r="I28" s="63">
        <v>3000</v>
      </c>
      <c r="J28" s="63">
        <v>750</v>
      </c>
      <c r="K28" s="160"/>
      <c r="L28" s="63">
        <v>2250</v>
      </c>
      <c r="M28" s="160"/>
      <c r="N28" s="63"/>
      <c r="O28" s="63"/>
      <c r="P28" s="160"/>
      <c r="Q28" s="63"/>
      <c r="R28" s="63"/>
      <c r="S28" s="63"/>
      <c r="T28" s="63"/>
      <c r="U28" s="63"/>
      <c r="V28" s="63"/>
      <c r="W28" s="63"/>
    </row>
    <row r="29" ht="20.25" customHeight="1" spans="1:23">
      <c r="A29" s="160" t="str">
        <f t="shared" si="0"/>
        <v>       云南元江国家级自然保护区管护局</v>
      </c>
      <c r="B29" s="160" t="s">
        <v>193</v>
      </c>
      <c r="C29" s="160" t="s">
        <v>194</v>
      </c>
      <c r="D29" s="160" t="s">
        <v>99</v>
      </c>
      <c r="E29" s="160" t="s">
        <v>153</v>
      </c>
      <c r="F29" s="160" t="s">
        <v>203</v>
      </c>
      <c r="G29" s="160" t="s">
        <v>204</v>
      </c>
      <c r="H29" s="163">
        <v>60000</v>
      </c>
      <c r="I29" s="63">
        <v>60000</v>
      </c>
      <c r="J29" s="63">
        <v>15000</v>
      </c>
      <c r="K29" s="160"/>
      <c r="L29" s="63">
        <v>45000</v>
      </c>
      <c r="M29" s="160"/>
      <c r="N29" s="63"/>
      <c r="O29" s="63"/>
      <c r="P29" s="160"/>
      <c r="Q29" s="63"/>
      <c r="R29" s="63"/>
      <c r="S29" s="63"/>
      <c r="T29" s="63"/>
      <c r="U29" s="63"/>
      <c r="V29" s="63"/>
      <c r="W29" s="63"/>
    </row>
    <row r="30" ht="20.25" customHeight="1" spans="1:23">
      <c r="A30" s="160" t="str">
        <f t="shared" si="0"/>
        <v>       云南元江国家级自然保护区管护局</v>
      </c>
      <c r="B30" s="160" t="s">
        <v>193</v>
      </c>
      <c r="C30" s="160" t="s">
        <v>194</v>
      </c>
      <c r="D30" s="160" t="s">
        <v>99</v>
      </c>
      <c r="E30" s="160" t="s">
        <v>153</v>
      </c>
      <c r="F30" s="160" t="s">
        <v>205</v>
      </c>
      <c r="G30" s="160" t="s">
        <v>206</v>
      </c>
      <c r="H30" s="163">
        <v>3000</v>
      </c>
      <c r="I30" s="63">
        <v>3000</v>
      </c>
      <c r="J30" s="63">
        <v>750</v>
      </c>
      <c r="K30" s="160"/>
      <c r="L30" s="63">
        <v>2250</v>
      </c>
      <c r="M30" s="160"/>
      <c r="N30" s="63"/>
      <c r="O30" s="63"/>
      <c r="P30" s="160"/>
      <c r="Q30" s="63"/>
      <c r="R30" s="63"/>
      <c r="S30" s="63"/>
      <c r="T30" s="63"/>
      <c r="U30" s="63"/>
      <c r="V30" s="63"/>
      <c r="W30" s="63"/>
    </row>
    <row r="31" ht="20.25" customHeight="1" spans="1:23">
      <c r="A31" s="160" t="str">
        <f t="shared" si="0"/>
        <v>       云南元江国家级自然保护区管护局</v>
      </c>
      <c r="B31" s="160" t="s">
        <v>193</v>
      </c>
      <c r="C31" s="160" t="s">
        <v>194</v>
      </c>
      <c r="D31" s="160" t="s">
        <v>99</v>
      </c>
      <c r="E31" s="160" t="s">
        <v>153</v>
      </c>
      <c r="F31" s="160" t="s">
        <v>207</v>
      </c>
      <c r="G31" s="160" t="s">
        <v>208</v>
      </c>
      <c r="H31" s="163">
        <v>60000</v>
      </c>
      <c r="I31" s="63">
        <v>60000</v>
      </c>
      <c r="J31" s="63">
        <v>15000</v>
      </c>
      <c r="K31" s="160"/>
      <c r="L31" s="63">
        <v>45000</v>
      </c>
      <c r="M31" s="160"/>
      <c r="N31" s="63"/>
      <c r="O31" s="63"/>
      <c r="P31" s="160"/>
      <c r="Q31" s="63"/>
      <c r="R31" s="63"/>
      <c r="S31" s="63"/>
      <c r="T31" s="63"/>
      <c r="U31" s="63"/>
      <c r="V31" s="63"/>
      <c r="W31" s="63"/>
    </row>
    <row r="32" ht="20.25" customHeight="1" spans="1:23">
      <c r="A32" s="160" t="str">
        <f t="shared" si="0"/>
        <v>       云南元江国家级自然保护区管护局</v>
      </c>
      <c r="B32" s="160" t="s">
        <v>193</v>
      </c>
      <c r="C32" s="160" t="s">
        <v>194</v>
      </c>
      <c r="D32" s="160" t="s">
        <v>99</v>
      </c>
      <c r="E32" s="160" t="s">
        <v>153</v>
      </c>
      <c r="F32" s="160" t="s">
        <v>209</v>
      </c>
      <c r="G32" s="160" t="s">
        <v>210</v>
      </c>
      <c r="H32" s="163">
        <v>10000</v>
      </c>
      <c r="I32" s="63">
        <v>10000</v>
      </c>
      <c r="J32" s="63">
        <v>2500</v>
      </c>
      <c r="K32" s="160"/>
      <c r="L32" s="63">
        <v>7500</v>
      </c>
      <c r="M32" s="160"/>
      <c r="N32" s="63"/>
      <c r="O32" s="63"/>
      <c r="P32" s="160"/>
      <c r="Q32" s="63"/>
      <c r="R32" s="63"/>
      <c r="S32" s="63"/>
      <c r="T32" s="63"/>
      <c r="U32" s="63"/>
      <c r="V32" s="63"/>
      <c r="W32" s="63"/>
    </row>
    <row r="33" ht="20.25" customHeight="1" spans="1:23">
      <c r="A33" s="160" t="str">
        <f t="shared" si="0"/>
        <v>       云南元江国家级自然保护区管护局</v>
      </c>
      <c r="B33" s="160" t="s">
        <v>193</v>
      </c>
      <c r="C33" s="160" t="s">
        <v>194</v>
      </c>
      <c r="D33" s="160" t="s">
        <v>99</v>
      </c>
      <c r="E33" s="160" t="s">
        <v>153</v>
      </c>
      <c r="F33" s="160" t="s">
        <v>211</v>
      </c>
      <c r="G33" s="160" t="s">
        <v>212</v>
      </c>
      <c r="H33" s="163">
        <v>20000</v>
      </c>
      <c r="I33" s="63">
        <v>20000</v>
      </c>
      <c r="J33" s="63">
        <v>5000</v>
      </c>
      <c r="K33" s="160"/>
      <c r="L33" s="63">
        <v>15000</v>
      </c>
      <c r="M33" s="160"/>
      <c r="N33" s="63"/>
      <c r="O33" s="63"/>
      <c r="P33" s="160"/>
      <c r="Q33" s="63"/>
      <c r="R33" s="63"/>
      <c r="S33" s="63"/>
      <c r="T33" s="63"/>
      <c r="U33" s="63"/>
      <c r="V33" s="63"/>
      <c r="W33" s="63"/>
    </row>
    <row r="34" ht="20.25" customHeight="1" spans="1:23">
      <c r="A34" s="160" t="str">
        <f t="shared" si="0"/>
        <v>       云南元江国家级自然保护区管护局</v>
      </c>
      <c r="B34" s="160" t="s">
        <v>193</v>
      </c>
      <c r="C34" s="160" t="s">
        <v>194</v>
      </c>
      <c r="D34" s="160" t="s">
        <v>99</v>
      </c>
      <c r="E34" s="160" t="s">
        <v>153</v>
      </c>
      <c r="F34" s="160" t="s">
        <v>213</v>
      </c>
      <c r="G34" s="160" t="s">
        <v>214</v>
      </c>
      <c r="H34" s="163">
        <v>35000</v>
      </c>
      <c r="I34" s="63">
        <v>35000</v>
      </c>
      <c r="J34" s="63">
        <v>8750</v>
      </c>
      <c r="K34" s="160"/>
      <c r="L34" s="63">
        <v>26250</v>
      </c>
      <c r="M34" s="160"/>
      <c r="N34" s="63"/>
      <c r="O34" s="63"/>
      <c r="P34" s="160"/>
      <c r="Q34" s="63"/>
      <c r="R34" s="63"/>
      <c r="S34" s="63"/>
      <c r="T34" s="63"/>
      <c r="U34" s="63"/>
      <c r="V34" s="63"/>
      <c r="W34" s="63"/>
    </row>
    <row r="35" ht="20.25" customHeight="1" spans="1:23">
      <c r="A35" s="160" t="str">
        <f t="shared" si="0"/>
        <v>       云南元江国家级自然保护区管护局</v>
      </c>
      <c r="B35" s="160" t="s">
        <v>215</v>
      </c>
      <c r="C35" s="160" t="s">
        <v>216</v>
      </c>
      <c r="D35" s="160" t="s">
        <v>99</v>
      </c>
      <c r="E35" s="160" t="s">
        <v>153</v>
      </c>
      <c r="F35" s="160" t="s">
        <v>158</v>
      </c>
      <c r="G35" s="160" t="s">
        <v>159</v>
      </c>
      <c r="H35" s="163">
        <v>1729000</v>
      </c>
      <c r="I35" s="63">
        <v>1729000</v>
      </c>
      <c r="J35" s="63">
        <v>1729000</v>
      </c>
      <c r="K35" s="160"/>
      <c r="L35" s="63"/>
      <c r="M35" s="160"/>
      <c r="N35" s="63"/>
      <c r="O35" s="63"/>
      <c r="P35" s="160"/>
      <c r="Q35" s="63"/>
      <c r="R35" s="63"/>
      <c r="S35" s="63"/>
      <c r="T35" s="63"/>
      <c r="U35" s="63"/>
      <c r="V35" s="63"/>
      <c r="W35" s="63"/>
    </row>
    <row r="36" ht="20.25" customHeight="1" spans="1:23">
      <c r="A36" s="160" t="str">
        <f t="shared" si="0"/>
        <v>       云南元江国家级自然保护区管护局</v>
      </c>
      <c r="B36" s="160" t="s">
        <v>217</v>
      </c>
      <c r="C36" s="160" t="s">
        <v>218</v>
      </c>
      <c r="D36" s="160" t="s">
        <v>99</v>
      </c>
      <c r="E36" s="160" t="s">
        <v>153</v>
      </c>
      <c r="F36" s="160" t="s">
        <v>219</v>
      </c>
      <c r="G36" s="160" t="s">
        <v>220</v>
      </c>
      <c r="H36" s="163">
        <v>2042400</v>
      </c>
      <c r="I36" s="63">
        <v>2042400</v>
      </c>
      <c r="J36" s="63">
        <v>510600</v>
      </c>
      <c r="K36" s="160"/>
      <c r="L36" s="63">
        <v>1531800</v>
      </c>
      <c r="M36" s="160"/>
      <c r="N36" s="63"/>
      <c r="O36" s="63"/>
      <c r="P36" s="160"/>
      <c r="Q36" s="63"/>
      <c r="R36" s="63"/>
      <c r="S36" s="63"/>
      <c r="T36" s="63"/>
      <c r="U36" s="63"/>
      <c r="V36" s="63"/>
      <c r="W36" s="63"/>
    </row>
    <row r="37" ht="20.25" customHeight="1" spans="1:23">
      <c r="A37" s="160" t="str">
        <f t="shared" si="0"/>
        <v>       云南元江国家级自然保护区管护局</v>
      </c>
      <c r="B37" s="160" t="s">
        <v>221</v>
      </c>
      <c r="C37" s="160" t="s">
        <v>222</v>
      </c>
      <c r="D37" s="160" t="s">
        <v>99</v>
      </c>
      <c r="E37" s="160" t="s">
        <v>153</v>
      </c>
      <c r="F37" s="160" t="s">
        <v>158</v>
      </c>
      <c r="G37" s="160" t="s">
        <v>159</v>
      </c>
      <c r="H37" s="163">
        <v>875000</v>
      </c>
      <c r="I37" s="63">
        <v>875000</v>
      </c>
      <c r="J37" s="63"/>
      <c r="K37" s="160"/>
      <c r="L37" s="63">
        <v>875000</v>
      </c>
      <c r="M37" s="160"/>
      <c r="N37" s="63"/>
      <c r="O37" s="63"/>
      <c r="P37" s="160"/>
      <c r="Q37" s="63"/>
      <c r="R37" s="63"/>
      <c r="S37" s="63"/>
      <c r="T37" s="63"/>
      <c r="U37" s="63"/>
      <c r="V37" s="63"/>
      <c r="W37" s="63"/>
    </row>
    <row r="38" ht="20.25" customHeight="1" spans="1:23">
      <c r="A38" s="162" t="s">
        <v>30</v>
      </c>
      <c r="B38" s="162"/>
      <c r="C38" s="162"/>
      <c r="D38" s="162"/>
      <c r="E38" s="162"/>
      <c r="F38" s="162"/>
      <c r="G38" s="162"/>
      <c r="H38" s="63">
        <v>10124574.42</v>
      </c>
      <c r="I38" s="63">
        <v>10124574.42</v>
      </c>
      <c r="J38" s="63">
        <v>4391395.55</v>
      </c>
      <c r="K38" s="63"/>
      <c r="L38" s="63">
        <v>5733178.87</v>
      </c>
      <c r="M38" s="63"/>
      <c r="N38" s="63"/>
      <c r="O38" s="63"/>
      <c r="P38" s="63"/>
      <c r="Q38" s="63"/>
      <c r="R38" s="63"/>
      <c r="S38" s="63"/>
      <c r="T38" s="63"/>
      <c r="U38" s="63"/>
      <c r="V38" s="63"/>
      <c r="W38" s="63"/>
    </row>
  </sheetData>
  <mergeCells count="17">
    <mergeCell ref="A1:W1"/>
    <mergeCell ref="A2:W2"/>
    <mergeCell ref="A3:V3"/>
    <mergeCell ref="H4:W4"/>
    <mergeCell ref="I5:M5"/>
    <mergeCell ref="N5:P5"/>
    <mergeCell ref="R5:W5"/>
    <mergeCell ref="A38:G38"/>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6"/>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52"/>
      <c r="F1" s="152"/>
      <c r="G1" s="152"/>
      <c r="H1" s="152"/>
      <c r="K1" s="132"/>
      <c r="N1" s="132"/>
      <c r="O1" s="132"/>
      <c r="P1" s="132"/>
      <c r="U1" s="157"/>
      <c r="W1" s="133" t="s">
        <v>223</v>
      </c>
    </row>
    <row r="2" ht="27.75" customHeight="1" spans="1:23">
      <c r="A2" s="32" t="s">
        <v>224</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"单位名称："&amp;"云南元江国家级自然保护区管护局"</f>
        <v>单位名称：云南元江国家级自然保护区管护局</v>
      </c>
      <c r="B3" s="153" t="str">
        <f>"单位名称："&amp;"云南元江国家级自然保护区管护局"</f>
        <v>单位名称：云南元江国家级自然保护区管护局</v>
      </c>
      <c r="C3" s="153"/>
      <c r="D3" s="153"/>
      <c r="E3" s="153"/>
      <c r="F3" s="153"/>
      <c r="G3" s="153"/>
      <c r="H3" s="153"/>
      <c r="I3" s="153"/>
      <c r="J3" s="7"/>
      <c r="K3" s="7"/>
      <c r="L3" s="7"/>
      <c r="M3" s="7"/>
      <c r="N3" s="7"/>
      <c r="O3" s="7"/>
      <c r="P3" s="7"/>
      <c r="Q3" s="7"/>
      <c r="U3" s="157"/>
      <c r="W3" s="136" t="s">
        <v>2</v>
      </c>
    </row>
    <row r="4" ht="21.75" customHeight="1" spans="1:23">
      <c r="A4" s="9" t="s">
        <v>225</v>
      </c>
      <c r="B4" s="9" t="s">
        <v>133</v>
      </c>
      <c r="C4" s="9" t="s">
        <v>134</v>
      </c>
      <c r="D4" s="9" t="s">
        <v>226</v>
      </c>
      <c r="E4" s="10" t="s">
        <v>135</v>
      </c>
      <c r="F4" s="10" t="s">
        <v>136</v>
      </c>
      <c r="G4" s="10" t="s">
        <v>137</v>
      </c>
      <c r="H4" s="10" t="s">
        <v>138</v>
      </c>
      <c r="I4" s="20" t="s">
        <v>30</v>
      </c>
      <c r="J4" s="20" t="s">
        <v>227</v>
      </c>
      <c r="K4" s="20"/>
      <c r="L4" s="20"/>
      <c r="M4" s="20"/>
      <c r="N4" s="20" t="s">
        <v>140</v>
      </c>
      <c r="O4" s="20"/>
      <c r="P4" s="20"/>
      <c r="Q4" s="10" t="s">
        <v>36</v>
      </c>
      <c r="R4" s="11" t="s">
        <v>228</v>
      </c>
      <c r="S4" s="12"/>
      <c r="T4" s="12"/>
      <c r="U4" s="12"/>
      <c r="V4" s="12"/>
      <c r="W4" s="13"/>
    </row>
    <row r="5" ht="21.75" customHeight="1" spans="1:23">
      <c r="A5" s="14"/>
      <c r="B5" s="14"/>
      <c r="C5" s="14"/>
      <c r="D5" s="14"/>
      <c r="E5" s="15"/>
      <c r="F5" s="15"/>
      <c r="G5" s="15"/>
      <c r="H5" s="15"/>
      <c r="I5" s="20"/>
      <c r="J5" s="156" t="s">
        <v>33</v>
      </c>
      <c r="K5" s="156"/>
      <c r="L5" s="156" t="s">
        <v>34</v>
      </c>
      <c r="M5" s="156" t="s">
        <v>35</v>
      </c>
      <c r="N5" s="10" t="s">
        <v>33</v>
      </c>
      <c r="O5" s="10" t="s">
        <v>34</v>
      </c>
      <c r="P5" s="10" t="s">
        <v>35</v>
      </c>
      <c r="Q5" s="15"/>
      <c r="R5" s="10" t="s">
        <v>32</v>
      </c>
      <c r="S5" s="10" t="s">
        <v>39</v>
      </c>
      <c r="T5" s="10" t="s">
        <v>146</v>
      </c>
      <c r="U5" s="10" t="s">
        <v>41</v>
      </c>
      <c r="V5" s="10" t="s">
        <v>42</v>
      </c>
      <c r="W5" s="10" t="s">
        <v>43</v>
      </c>
    </row>
    <row r="6" ht="40.5" customHeight="1" spans="1:23">
      <c r="A6" s="17"/>
      <c r="B6" s="17"/>
      <c r="C6" s="17"/>
      <c r="D6" s="17"/>
      <c r="E6" s="18"/>
      <c r="F6" s="18"/>
      <c r="G6" s="18"/>
      <c r="H6" s="18"/>
      <c r="I6" s="20"/>
      <c r="J6" s="156" t="s">
        <v>32</v>
      </c>
      <c r="K6" s="156" t="s">
        <v>229</v>
      </c>
      <c r="L6" s="156"/>
      <c r="M6" s="156"/>
      <c r="N6" s="18"/>
      <c r="O6" s="18"/>
      <c r="P6" s="18"/>
      <c r="Q6" s="18"/>
      <c r="R6" s="18"/>
      <c r="S6" s="18"/>
      <c r="T6" s="18"/>
      <c r="U6" s="19"/>
      <c r="V6" s="18"/>
      <c r="W6" s="18"/>
    </row>
    <row r="7" ht="15" customHeight="1" spans="1:23">
      <c r="A7" s="154">
        <v>1</v>
      </c>
      <c r="B7" s="154">
        <v>2</v>
      </c>
      <c r="C7" s="154">
        <v>3</v>
      </c>
      <c r="D7" s="154">
        <v>4</v>
      </c>
      <c r="E7" s="154">
        <v>5</v>
      </c>
      <c r="F7" s="154">
        <v>6</v>
      </c>
      <c r="G7" s="154">
        <v>7</v>
      </c>
      <c r="H7" s="154">
        <v>8</v>
      </c>
      <c r="I7" s="154">
        <v>9</v>
      </c>
      <c r="J7" s="154">
        <v>10</v>
      </c>
      <c r="K7" s="154">
        <v>11</v>
      </c>
      <c r="L7" s="154">
        <v>12</v>
      </c>
      <c r="M7" s="154">
        <v>13</v>
      </c>
      <c r="N7" s="154">
        <v>14</v>
      </c>
      <c r="O7" s="154">
        <v>15</v>
      </c>
      <c r="P7" s="154">
        <v>16</v>
      </c>
      <c r="Q7" s="154">
        <v>17</v>
      </c>
      <c r="R7" s="154">
        <v>18</v>
      </c>
      <c r="S7" s="154">
        <v>19</v>
      </c>
      <c r="T7" s="154">
        <v>20</v>
      </c>
      <c r="U7" s="154">
        <v>21</v>
      </c>
      <c r="V7" s="154">
        <v>22</v>
      </c>
      <c r="W7" s="154">
        <v>23</v>
      </c>
    </row>
    <row r="8" ht="32.9" customHeight="1" spans="1:23">
      <c r="A8" s="26"/>
      <c r="B8" s="155"/>
      <c r="C8" s="26" t="s">
        <v>230</v>
      </c>
      <c r="D8" s="26"/>
      <c r="E8" s="26"/>
      <c r="F8" s="26"/>
      <c r="G8" s="26"/>
      <c r="H8" s="26"/>
      <c r="I8" s="45">
        <v>350000</v>
      </c>
      <c r="J8" s="45">
        <v>350000</v>
      </c>
      <c r="K8" s="45">
        <v>350000</v>
      </c>
      <c r="L8" s="45"/>
      <c r="M8" s="45"/>
      <c r="N8" s="45"/>
      <c r="O8" s="45"/>
      <c r="P8" s="45"/>
      <c r="Q8" s="45"/>
      <c r="R8" s="45"/>
      <c r="S8" s="45"/>
      <c r="T8" s="45"/>
      <c r="U8" s="45"/>
      <c r="V8" s="45"/>
      <c r="W8" s="45"/>
    </row>
    <row r="9" ht="32.9" customHeight="1" spans="1:23">
      <c r="A9" s="26" t="s">
        <v>231</v>
      </c>
      <c r="B9" s="155" t="s">
        <v>232</v>
      </c>
      <c r="C9" s="26" t="s">
        <v>230</v>
      </c>
      <c r="D9" s="26" t="s">
        <v>64</v>
      </c>
      <c r="E9" s="26" t="s">
        <v>100</v>
      </c>
      <c r="F9" s="26" t="s">
        <v>233</v>
      </c>
      <c r="G9" s="26" t="s">
        <v>234</v>
      </c>
      <c r="H9" s="26" t="s">
        <v>235</v>
      </c>
      <c r="I9" s="45">
        <v>210000</v>
      </c>
      <c r="J9" s="45">
        <v>210000</v>
      </c>
      <c r="K9" s="45">
        <v>210000</v>
      </c>
      <c r="L9" s="45"/>
      <c r="M9" s="45"/>
      <c r="N9" s="45"/>
      <c r="O9" s="45"/>
      <c r="P9" s="45"/>
      <c r="Q9" s="45"/>
      <c r="R9" s="45"/>
      <c r="S9" s="45"/>
      <c r="T9" s="45"/>
      <c r="U9" s="45"/>
      <c r="V9" s="45"/>
      <c r="W9" s="45"/>
    </row>
    <row r="10" ht="32.9" customHeight="1" spans="1:23">
      <c r="A10" s="26" t="s">
        <v>231</v>
      </c>
      <c r="B10" s="155" t="s">
        <v>232</v>
      </c>
      <c r="C10" s="26" t="s">
        <v>230</v>
      </c>
      <c r="D10" s="26" t="s">
        <v>64</v>
      </c>
      <c r="E10" s="26" t="s">
        <v>100</v>
      </c>
      <c r="F10" s="26" t="s">
        <v>233</v>
      </c>
      <c r="G10" s="26" t="s">
        <v>236</v>
      </c>
      <c r="H10" s="26" t="s">
        <v>237</v>
      </c>
      <c r="I10" s="45">
        <v>140000</v>
      </c>
      <c r="J10" s="45">
        <v>140000</v>
      </c>
      <c r="K10" s="45">
        <v>140000</v>
      </c>
      <c r="L10" s="45"/>
      <c r="M10" s="45"/>
      <c r="N10" s="45"/>
      <c r="O10" s="45"/>
      <c r="P10" s="45"/>
      <c r="Q10" s="45"/>
      <c r="R10" s="45"/>
      <c r="S10" s="45"/>
      <c r="T10" s="45"/>
      <c r="U10" s="45"/>
      <c r="V10" s="45"/>
      <c r="W10" s="45"/>
    </row>
    <row r="11" ht="32.9" customHeight="1" spans="1:23">
      <c r="A11" s="26"/>
      <c r="B11" s="26"/>
      <c r="C11" s="26" t="s">
        <v>238</v>
      </c>
      <c r="D11" s="26"/>
      <c r="E11" s="26"/>
      <c r="F11" s="26"/>
      <c r="G11" s="26"/>
      <c r="H11" s="26"/>
      <c r="I11" s="45">
        <v>67000</v>
      </c>
      <c r="J11" s="45">
        <v>67000</v>
      </c>
      <c r="K11" s="45">
        <v>67000</v>
      </c>
      <c r="L11" s="45"/>
      <c r="M11" s="45"/>
      <c r="N11" s="45"/>
      <c r="O11" s="45"/>
      <c r="P11" s="45"/>
      <c r="Q11" s="45"/>
      <c r="R11" s="45"/>
      <c r="S11" s="45"/>
      <c r="T11" s="45"/>
      <c r="U11" s="45"/>
      <c r="V11" s="45"/>
      <c r="W11" s="45"/>
    </row>
    <row r="12" ht="32.9" customHeight="1" spans="1:23">
      <c r="A12" s="26" t="s">
        <v>231</v>
      </c>
      <c r="B12" s="155" t="s">
        <v>239</v>
      </c>
      <c r="C12" s="26" t="s">
        <v>238</v>
      </c>
      <c r="D12" s="26" t="s">
        <v>64</v>
      </c>
      <c r="E12" s="26" t="s">
        <v>100</v>
      </c>
      <c r="F12" s="26" t="s">
        <v>233</v>
      </c>
      <c r="G12" s="26" t="s">
        <v>240</v>
      </c>
      <c r="H12" s="26" t="s">
        <v>241</v>
      </c>
      <c r="I12" s="45">
        <v>10000</v>
      </c>
      <c r="J12" s="45">
        <v>10000</v>
      </c>
      <c r="K12" s="45">
        <v>10000</v>
      </c>
      <c r="L12" s="45"/>
      <c r="M12" s="45"/>
      <c r="N12" s="45"/>
      <c r="O12" s="45"/>
      <c r="P12" s="45"/>
      <c r="Q12" s="45"/>
      <c r="R12" s="45"/>
      <c r="S12" s="45"/>
      <c r="T12" s="45"/>
      <c r="U12" s="45"/>
      <c r="V12" s="45"/>
      <c r="W12" s="45"/>
    </row>
    <row r="13" ht="32.9" customHeight="1" spans="1:23">
      <c r="A13" s="26" t="s">
        <v>231</v>
      </c>
      <c r="B13" s="155" t="s">
        <v>239</v>
      </c>
      <c r="C13" s="26" t="s">
        <v>238</v>
      </c>
      <c r="D13" s="26" t="s">
        <v>64</v>
      </c>
      <c r="E13" s="26" t="s">
        <v>100</v>
      </c>
      <c r="F13" s="26" t="s">
        <v>233</v>
      </c>
      <c r="G13" s="26" t="s">
        <v>242</v>
      </c>
      <c r="H13" s="26" t="s">
        <v>243</v>
      </c>
      <c r="I13" s="45">
        <v>57000</v>
      </c>
      <c r="J13" s="45">
        <v>57000</v>
      </c>
      <c r="K13" s="45">
        <v>57000</v>
      </c>
      <c r="L13" s="45"/>
      <c r="M13" s="45"/>
      <c r="N13" s="45"/>
      <c r="O13" s="45"/>
      <c r="P13" s="45"/>
      <c r="Q13" s="45"/>
      <c r="R13" s="45"/>
      <c r="S13" s="45"/>
      <c r="T13" s="45"/>
      <c r="U13" s="45"/>
      <c r="V13" s="45"/>
      <c r="W13" s="45"/>
    </row>
    <row r="14" ht="32.9" customHeight="1" spans="1:23">
      <c r="A14" s="26"/>
      <c r="B14" s="26"/>
      <c r="C14" s="26" t="s">
        <v>244</v>
      </c>
      <c r="D14" s="26"/>
      <c r="E14" s="26"/>
      <c r="F14" s="26"/>
      <c r="G14" s="26"/>
      <c r="H14" s="26"/>
      <c r="I14" s="45">
        <v>2534006.08</v>
      </c>
      <c r="J14" s="45"/>
      <c r="K14" s="45"/>
      <c r="L14" s="45"/>
      <c r="M14" s="45"/>
      <c r="N14" s="45">
        <v>2534006.08</v>
      </c>
      <c r="O14" s="45"/>
      <c r="P14" s="45"/>
      <c r="Q14" s="45"/>
      <c r="R14" s="45"/>
      <c r="S14" s="45"/>
      <c r="T14" s="45"/>
      <c r="U14" s="45"/>
      <c r="V14" s="45"/>
      <c r="W14" s="45"/>
    </row>
    <row r="15" ht="32.9" customHeight="1" spans="1:23">
      <c r="A15" s="26" t="s">
        <v>231</v>
      </c>
      <c r="B15" s="155" t="s">
        <v>245</v>
      </c>
      <c r="C15" s="26" t="s">
        <v>244</v>
      </c>
      <c r="D15" s="26" t="s">
        <v>64</v>
      </c>
      <c r="E15" s="26" t="s">
        <v>95</v>
      </c>
      <c r="F15" s="26" t="s">
        <v>246</v>
      </c>
      <c r="G15" s="26" t="s">
        <v>236</v>
      </c>
      <c r="H15" s="26" t="s">
        <v>237</v>
      </c>
      <c r="I15" s="45">
        <v>2476406.08</v>
      </c>
      <c r="J15" s="45"/>
      <c r="K15" s="45"/>
      <c r="L15" s="45"/>
      <c r="M15" s="45"/>
      <c r="N15" s="45">
        <v>2476406.08</v>
      </c>
      <c r="O15" s="45"/>
      <c r="P15" s="45"/>
      <c r="Q15" s="45"/>
      <c r="R15" s="45"/>
      <c r="S15" s="45"/>
      <c r="T15" s="45"/>
      <c r="U15" s="45"/>
      <c r="V15" s="45"/>
      <c r="W15" s="45"/>
    </row>
    <row r="16" ht="32.9" customHeight="1" spans="1:23">
      <c r="A16" s="26" t="s">
        <v>231</v>
      </c>
      <c r="B16" s="155" t="s">
        <v>245</v>
      </c>
      <c r="C16" s="26" t="s">
        <v>244</v>
      </c>
      <c r="D16" s="26" t="s">
        <v>64</v>
      </c>
      <c r="E16" s="26" t="s">
        <v>95</v>
      </c>
      <c r="F16" s="26" t="s">
        <v>246</v>
      </c>
      <c r="G16" s="26" t="s">
        <v>247</v>
      </c>
      <c r="H16" s="26" t="s">
        <v>248</v>
      </c>
      <c r="I16" s="45">
        <v>57600</v>
      </c>
      <c r="J16" s="45"/>
      <c r="K16" s="45"/>
      <c r="L16" s="45"/>
      <c r="M16" s="45"/>
      <c r="N16" s="45">
        <v>57600</v>
      </c>
      <c r="O16" s="45"/>
      <c r="P16" s="45"/>
      <c r="Q16" s="45"/>
      <c r="R16" s="45"/>
      <c r="S16" s="45"/>
      <c r="T16" s="45"/>
      <c r="U16" s="45"/>
      <c r="V16" s="45"/>
      <c r="W16" s="45"/>
    </row>
    <row r="17" ht="32.9" customHeight="1" spans="1:23">
      <c r="A17" s="26"/>
      <c r="B17" s="26"/>
      <c r="C17" s="26" t="s">
        <v>249</v>
      </c>
      <c r="D17" s="26"/>
      <c r="E17" s="26"/>
      <c r="F17" s="26"/>
      <c r="G17" s="26"/>
      <c r="H17" s="26"/>
      <c r="I17" s="45">
        <v>180800</v>
      </c>
      <c r="J17" s="45"/>
      <c r="K17" s="45"/>
      <c r="L17" s="45"/>
      <c r="M17" s="45"/>
      <c r="N17" s="45">
        <v>180800</v>
      </c>
      <c r="O17" s="45"/>
      <c r="P17" s="45"/>
      <c r="Q17" s="45"/>
      <c r="R17" s="45"/>
      <c r="S17" s="45"/>
      <c r="T17" s="45"/>
      <c r="U17" s="45"/>
      <c r="V17" s="45"/>
      <c r="W17" s="45"/>
    </row>
    <row r="18" ht="32.9" customHeight="1" spans="1:23">
      <c r="A18" s="26" t="s">
        <v>231</v>
      </c>
      <c r="B18" s="155" t="s">
        <v>250</v>
      </c>
      <c r="C18" s="26" t="s">
        <v>249</v>
      </c>
      <c r="D18" s="26" t="s">
        <v>64</v>
      </c>
      <c r="E18" s="26" t="s">
        <v>95</v>
      </c>
      <c r="F18" s="26" t="s">
        <v>246</v>
      </c>
      <c r="G18" s="26" t="s">
        <v>236</v>
      </c>
      <c r="H18" s="26" t="s">
        <v>237</v>
      </c>
      <c r="I18" s="45">
        <v>44400</v>
      </c>
      <c r="J18" s="45"/>
      <c r="K18" s="45"/>
      <c r="L18" s="45"/>
      <c r="M18" s="45"/>
      <c r="N18" s="45">
        <v>44400</v>
      </c>
      <c r="O18" s="45"/>
      <c r="P18" s="45"/>
      <c r="Q18" s="45"/>
      <c r="R18" s="45"/>
      <c r="S18" s="45"/>
      <c r="T18" s="45"/>
      <c r="U18" s="45"/>
      <c r="V18" s="45"/>
      <c r="W18" s="45"/>
    </row>
    <row r="19" ht="32.9" customHeight="1" spans="1:23">
      <c r="A19" s="26" t="s">
        <v>231</v>
      </c>
      <c r="B19" s="155" t="s">
        <v>250</v>
      </c>
      <c r="C19" s="26" t="s">
        <v>249</v>
      </c>
      <c r="D19" s="26" t="s">
        <v>64</v>
      </c>
      <c r="E19" s="26" t="s">
        <v>95</v>
      </c>
      <c r="F19" s="26" t="s">
        <v>246</v>
      </c>
      <c r="G19" s="26" t="s">
        <v>251</v>
      </c>
      <c r="H19" s="26" t="s">
        <v>252</v>
      </c>
      <c r="I19" s="45">
        <v>136400</v>
      </c>
      <c r="J19" s="45"/>
      <c r="K19" s="45"/>
      <c r="L19" s="45"/>
      <c r="M19" s="45"/>
      <c r="N19" s="45">
        <v>136400</v>
      </c>
      <c r="O19" s="45"/>
      <c r="P19" s="45"/>
      <c r="Q19" s="45"/>
      <c r="R19" s="45"/>
      <c r="S19" s="45"/>
      <c r="T19" s="45"/>
      <c r="U19" s="45"/>
      <c r="V19" s="45"/>
      <c r="W19" s="45"/>
    </row>
    <row r="20" ht="32.9" customHeight="1" spans="1:23">
      <c r="A20" s="26"/>
      <c r="B20" s="26"/>
      <c r="C20" s="26" t="s">
        <v>253</v>
      </c>
      <c r="D20" s="26"/>
      <c r="E20" s="26"/>
      <c r="F20" s="26"/>
      <c r="G20" s="26"/>
      <c r="H20" s="26"/>
      <c r="I20" s="45">
        <v>11327850</v>
      </c>
      <c r="J20" s="45"/>
      <c r="K20" s="45"/>
      <c r="L20" s="45"/>
      <c r="M20" s="45"/>
      <c r="N20" s="45">
        <v>11327850</v>
      </c>
      <c r="O20" s="45"/>
      <c r="P20" s="45"/>
      <c r="Q20" s="45"/>
      <c r="R20" s="45"/>
      <c r="S20" s="45"/>
      <c r="T20" s="45"/>
      <c r="U20" s="45"/>
      <c r="V20" s="45"/>
      <c r="W20" s="45"/>
    </row>
    <row r="21" ht="32.9" customHeight="1" spans="1:23">
      <c r="A21" s="26" t="s">
        <v>231</v>
      </c>
      <c r="B21" s="155" t="s">
        <v>254</v>
      </c>
      <c r="C21" s="26" t="s">
        <v>253</v>
      </c>
      <c r="D21" s="26" t="s">
        <v>64</v>
      </c>
      <c r="E21" s="26" t="s">
        <v>93</v>
      </c>
      <c r="F21" s="26" t="s">
        <v>255</v>
      </c>
      <c r="G21" s="26" t="s">
        <v>256</v>
      </c>
      <c r="H21" s="26" t="s">
        <v>257</v>
      </c>
      <c r="I21" s="45">
        <v>197600</v>
      </c>
      <c r="J21" s="45"/>
      <c r="K21" s="45"/>
      <c r="L21" s="45"/>
      <c r="M21" s="45"/>
      <c r="N21" s="45">
        <v>197600</v>
      </c>
      <c r="O21" s="45"/>
      <c r="P21" s="45"/>
      <c r="Q21" s="45"/>
      <c r="R21" s="45"/>
      <c r="S21" s="45"/>
      <c r="T21" s="45"/>
      <c r="U21" s="45"/>
      <c r="V21" s="45"/>
      <c r="W21" s="45"/>
    </row>
    <row r="22" ht="32.9" customHeight="1" spans="1:23">
      <c r="A22" s="26" t="s">
        <v>231</v>
      </c>
      <c r="B22" s="155" t="s">
        <v>254</v>
      </c>
      <c r="C22" s="26" t="s">
        <v>253</v>
      </c>
      <c r="D22" s="26" t="s">
        <v>64</v>
      </c>
      <c r="E22" s="26" t="s">
        <v>93</v>
      </c>
      <c r="F22" s="26" t="s">
        <v>255</v>
      </c>
      <c r="G22" s="26" t="s">
        <v>258</v>
      </c>
      <c r="H22" s="26" t="s">
        <v>259</v>
      </c>
      <c r="I22" s="45">
        <v>11130250</v>
      </c>
      <c r="J22" s="45"/>
      <c r="K22" s="45"/>
      <c r="L22" s="45"/>
      <c r="M22" s="45"/>
      <c r="N22" s="45">
        <v>11130250</v>
      </c>
      <c r="O22" s="45"/>
      <c r="P22" s="45"/>
      <c r="Q22" s="45"/>
      <c r="R22" s="45"/>
      <c r="S22" s="45"/>
      <c r="T22" s="45"/>
      <c r="U22" s="45"/>
      <c r="V22" s="45"/>
      <c r="W22" s="45"/>
    </row>
    <row r="23" ht="32.9" customHeight="1" spans="1:23">
      <c r="A23" s="26"/>
      <c r="B23" s="26"/>
      <c r="C23" s="26" t="s">
        <v>260</v>
      </c>
      <c r="D23" s="26"/>
      <c r="E23" s="26"/>
      <c r="F23" s="26"/>
      <c r="G23" s="26"/>
      <c r="H23" s="26"/>
      <c r="I23" s="45">
        <v>26232</v>
      </c>
      <c r="J23" s="45">
        <v>26232</v>
      </c>
      <c r="K23" s="45">
        <v>26232</v>
      </c>
      <c r="L23" s="45"/>
      <c r="M23" s="45"/>
      <c r="N23" s="45"/>
      <c r="O23" s="45"/>
      <c r="P23" s="45"/>
      <c r="Q23" s="45"/>
      <c r="R23" s="45"/>
      <c r="S23" s="45"/>
      <c r="T23" s="45"/>
      <c r="U23" s="45"/>
      <c r="V23" s="45"/>
      <c r="W23" s="45"/>
    </row>
    <row r="24" ht="32.9" customHeight="1" spans="1:23">
      <c r="A24" s="26" t="s">
        <v>261</v>
      </c>
      <c r="B24" s="155" t="s">
        <v>262</v>
      </c>
      <c r="C24" s="26" t="s">
        <v>260</v>
      </c>
      <c r="D24" s="26" t="s">
        <v>64</v>
      </c>
      <c r="E24" s="26" t="s">
        <v>84</v>
      </c>
      <c r="F24" s="26" t="s">
        <v>263</v>
      </c>
      <c r="G24" s="26" t="s">
        <v>181</v>
      </c>
      <c r="H24" s="26" t="s">
        <v>182</v>
      </c>
      <c r="I24" s="45">
        <v>26232</v>
      </c>
      <c r="J24" s="45">
        <v>26232</v>
      </c>
      <c r="K24" s="45">
        <v>26232</v>
      </c>
      <c r="L24" s="45"/>
      <c r="M24" s="45"/>
      <c r="N24" s="45"/>
      <c r="O24" s="45"/>
      <c r="P24" s="45"/>
      <c r="Q24" s="45"/>
      <c r="R24" s="45"/>
      <c r="S24" s="45"/>
      <c r="T24" s="45"/>
      <c r="U24" s="45"/>
      <c r="V24" s="45"/>
      <c r="W24" s="45"/>
    </row>
    <row r="25" ht="32.9" customHeight="1" spans="1:23">
      <c r="A25" s="26"/>
      <c r="B25" s="26"/>
      <c r="C25" s="26" t="s">
        <v>264</v>
      </c>
      <c r="D25" s="26"/>
      <c r="E25" s="26"/>
      <c r="F25" s="26"/>
      <c r="G25" s="26"/>
      <c r="H25" s="26"/>
      <c r="I25" s="45">
        <v>600000</v>
      </c>
      <c r="J25" s="45">
        <v>600000</v>
      </c>
      <c r="K25" s="45">
        <v>600000</v>
      </c>
      <c r="L25" s="45"/>
      <c r="M25" s="45"/>
      <c r="N25" s="45"/>
      <c r="O25" s="45"/>
      <c r="P25" s="45"/>
      <c r="Q25" s="45"/>
      <c r="R25" s="45"/>
      <c r="S25" s="45"/>
      <c r="T25" s="45"/>
      <c r="U25" s="45"/>
      <c r="V25" s="45"/>
      <c r="W25" s="45"/>
    </row>
    <row r="26" ht="32.9" customHeight="1" spans="1:23">
      <c r="A26" s="26" t="s">
        <v>231</v>
      </c>
      <c r="B26" s="155" t="s">
        <v>265</v>
      </c>
      <c r="C26" s="26" t="s">
        <v>264</v>
      </c>
      <c r="D26" s="26" t="s">
        <v>64</v>
      </c>
      <c r="E26" s="26" t="s">
        <v>101</v>
      </c>
      <c r="F26" s="26" t="s">
        <v>266</v>
      </c>
      <c r="G26" s="26" t="s">
        <v>236</v>
      </c>
      <c r="H26" s="26" t="s">
        <v>237</v>
      </c>
      <c r="I26" s="45">
        <v>600000</v>
      </c>
      <c r="J26" s="45">
        <v>600000</v>
      </c>
      <c r="K26" s="45">
        <v>600000</v>
      </c>
      <c r="L26" s="45"/>
      <c r="M26" s="45"/>
      <c r="N26" s="45"/>
      <c r="O26" s="45"/>
      <c r="P26" s="45"/>
      <c r="Q26" s="45"/>
      <c r="R26" s="45"/>
      <c r="S26" s="45"/>
      <c r="T26" s="45"/>
      <c r="U26" s="45"/>
      <c r="V26" s="45"/>
      <c r="W26" s="45"/>
    </row>
    <row r="27" ht="32.9" customHeight="1" spans="1:23">
      <c r="A27" s="26"/>
      <c r="B27" s="26"/>
      <c r="C27" s="26" t="s">
        <v>267</v>
      </c>
      <c r="D27" s="26"/>
      <c r="E27" s="26"/>
      <c r="F27" s="26"/>
      <c r="G27" s="26"/>
      <c r="H27" s="26"/>
      <c r="I27" s="45">
        <v>5000000</v>
      </c>
      <c r="J27" s="45">
        <v>5000000</v>
      </c>
      <c r="K27" s="45">
        <v>5000000</v>
      </c>
      <c r="L27" s="45"/>
      <c r="M27" s="45"/>
      <c r="N27" s="45"/>
      <c r="O27" s="45"/>
      <c r="P27" s="45"/>
      <c r="Q27" s="45"/>
      <c r="R27" s="45"/>
      <c r="S27" s="45"/>
      <c r="T27" s="45"/>
      <c r="U27" s="45"/>
      <c r="V27" s="45"/>
      <c r="W27" s="45"/>
    </row>
    <row r="28" ht="32.9" customHeight="1" spans="1:23">
      <c r="A28" s="26" t="s">
        <v>231</v>
      </c>
      <c r="B28" s="155" t="s">
        <v>268</v>
      </c>
      <c r="C28" s="26" t="s">
        <v>267</v>
      </c>
      <c r="D28" s="26" t="s">
        <v>64</v>
      </c>
      <c r="E28" s="26" t="s">
        <v>93</v>
      </c>
      <c r="F28" s="26" t="s">
        <v>255</v>
      </c>
      <c r="G28" s="26" t="s">
        <v>269</v>
      </c>
      <c r="H28" s="26" t="s">
        <v>270</v>
      </c>
      <c r="I28" s="45">
        <v>120000</v>
      </c>
      <c r="J28" s="45">
        <v>120000</v>
      </c>
      <c r="K28" s="45">
        <v>120000</v>
      </c>
      <c r="L28" s="45"/>
      <c r="M28" s="45"/>
      <c r="N28" s="45"/>
      <c r="O28" s="45"/>
      <c r="P28" s="45"/>
      <c r="Q28" s="45"/>
      <c r="R28" s="45"/>
      <c r="S28" s="45"/>
      <c r="T28" s="45"/>
      <c r="U28" s="45"/>
      <c r="V28" s="45"/>
      <c r="W28" s="45"/>
    </row>
    <row r="29" ht="32.9" customHeight="1" spans="1:23">
      <c r="A29" s="26" t="s">
        <v>231</v>
      </c>
      <c r="B29" s="155" t="s">
        <v>268</v>
      </c>
      <c r="C29" s="26" t="s">
        <v>267</v>
      </c>
      <c r="D29" s="26" t="s">
        <v>64</v>
      </c>
      <c r="E29" s="26" t="s">
        <v>93</v>
      </c>
      <c r="F29" s="26" t="s">
        <v>255</v>
      </c>
      <c r="G29" s="26" t="s">
        <v>271</v>
      </c>
      <c r="H29" s="26" t="s">
        <v>272</v>
      </c>
      <c r="I29" s="45">
        <v>87000</v>
      </c>
      <c r="J29" s="45">
        <v>87000</v>
      </c>
      <c r="K29" s="45">
        <v>87000</v>
      </c>
      <c r="L29" s="45"/>
      <c r="M29" s="45"/>
      <c r="N29" s="45"/>
      <c r="O29" s="45"/>
      <c r="P29" s="45"/>
      <c r="Q29" s="45"/>
      <c r="R29" s="45"/>
      <c r="S29" s="45"/>
      <c r="T29" s="45"/>
      <c r="U29" s="45"/>
      <c r="V29" s="45"/>
      <c r="W29" s="45"/>
    </row>
    <row r="30" ht="32.9" customHeight="1" spans="1:23">
      <c r="A30" s="26" t="s">
        <v>231</v>
      </c>
      <c r="B30" s="155" t="s">
        <v>268</v>
      </c>
      <c r="C30" s="26" t="s">
        <v>267</v>
      </c>
      <c r="D30" s="26" t="s">
        <v>64</v>
      </c>
      <c r="E30" s="26" t="s">
        <v>93</v>
      </c>
      <c r="F30" s="26" t="s">
        <v>255</v>
      </c>
      <c r="G30" s="26" t="s">
        <v>234</v>
      </c>
      <c r="H30" s="26" t="s">
        <v>235</v>
      </c>
      <c r="I30" s="45">
        <v>59000</v>
      </c>
      <c r="J30" s="45">
        <v>59000</v>
      </c>
      <c r="K30" s="45">
        <v>59000</v>
      </c>
      <c r="L30" s="45"/>
      <c r="M30" s="45"/>
      <c r="N30" s="45"/>
      <c r="O30" s="45"/>
      <c r="P30" s="45"/>
      <c r="Q30" s="45"/>
      <c r="R30" s="45"/>
      <c r="S30" s="45"/>
      <c r="T30" s="45"/>
      <c r="U30" s="45"/>
      <c r="V30" s="45"/>
      <c r="W30" s="45"/>
    </row>
    <row r="31" ht="32.9" customHeight="1" spans="1:23">
      <c r="A31" s="26" t="s">
        <v>231</v>
      </c>
      <c r="B31" s="155" t="s">
        <v>268</v>
      </c>
      <c r="C31" s="26" t="s">
        <v>267</v>
      </c>
      <c r="D31" s="26" t="s">
        <v>64</v>
      </c>
      <c r="E31" s="26" t="s">
        <v>93</v>
      </c>
      <c r="F31" s="26" t="s">
        <v>255</v>
      </c>
      <c r="G31" s="26" t="s">
        <v>211</v>
      </c>
      <c r="H31" s="26" t="s">
        <v>212</v>
      </c>
      <c r="I31" s="45">
        <v>685500</v>
      </c>
      <c r="J31" s="45">
        <v>685500</v>
      </c>
      <c r="K31" s="45">
        <v>685500</v>
      </c>
      <c r="L31" s="45"/>
      <c r="M31" s="45"/>
      <c r="N31" s="45"/>
      <c r="O31" s="45"/>
      <c r="P31" s="45"/>
      <c r="Q31" s="45"/>
      <c r="R31" s="45"/>
      <c r="S31" s="45"/>
      <c r="T31" s="45"/>
      <c r="U31" s="45"/>
      <c r="V31" s="45"/>
      <c r="W31" s="45"/>
    </row>
    <row r="32" ht="32.9" customHeight="1" spans="1:23">
      <c r="A32" s="26" t="s">
        <v>231</v>
      </c>
      <c r="B32" s="155" t="s">
        <v>268</v>
      </c>
      <c r="C32" s="26" t="s">
        <v>267</v>
      </c>
      <c r="D32" s="26" t="s">
        <v>64</v>
      </c>
      <c r="E32" s="26" t="s">
        <v>93</v>
      </c>
      <c r="F32" s="26" t="s">
        <v>255</v>
      </c>
      <c r="G32" s="26" t="s">
        <v>236</v>
      </c>
      <c r="H32" s="26" t="s">
        <v>237</v>
      </c>
      <c r="I32" s="45">
        <v>3872300</v>
      </c>
      <c r="J32" s="45">
        <v>3872300</v>
      </c>
      <c r="K32" s="45">
        <v>3872300</v>
      </c>
      <c r="L32" s="45"/>
      <c r="M32" s="45"/>
      <c r="N32" s="45"/>
      <c r="O32" s="45"/>
      <c r="P32" s="45"/>
      <c r="Q32" s="45"/>
      <c r="R32" s="45"/>
      <c r="S32" s="45"/>
      <c r="T32" s="45"/>
      <c r="U32" s="45"/>
      <c r="V32" s="45"/>
      <c r="W32" s="45"/>
    </row>
    <row r="33" ht="32.9" customHeight="1" spans="1:23">
      <c r="A33" s="26" t="s">
        <v>231</v>
      </c>
      <c r="B33" s="155" t="s">
        <v>268</v>
      </c>
      <c r="C33" s="26" t="s">
        <v>267</v>
      </c>
      <c r="D33" s="26" t="s">
        <v>64</v>
      </c>
      <c r="E33" s="26" t="s">
        <v>93</v>
      </c>
      <c r="F33" s="26" t="s">
        <v>255</v>
      </c>
      <c r="G33" s="26" t="s">
        <v>247</v>
      </c>
      <c r="H33" s="26" t="s">
        <v>248</v>
      </c>
      <c r="I33" s="45">
        <v>176200</v>
      </c>
      <c r="J33" s="45">
        <v>176200</v>
      </c>
      <c r="K33" s="45">
        <v>176200</v>
      </c>
      <c r="L33" s="45"/>
      <c r="M33" s="45"/>
      <c r="N33" s="45"/>
      <c r="O33" s="45"/>
      <c r="P33" s="45"/>
      <c r="Q33" s="45"/>
      <c r="R33" s="45"/>
      <c r="S33" s="45"/>
      <c r="T33" s="45"/>
      <c r="U33" s="45"/>
      <c r="V33" s="45"/>
      <c r="W33" s="45"/>
    </row>
    <row r="34" ht="32.9" customHeight="1" spans="1:23">
      <c r="A34" s="26"/>
      <c r="B34" s="26"/>
      <c r="C34" s="26" t="s">
        <v>273</v>
      </c>
      <c r="D34" s="26"/>
      <c r="E34" s="26"/>
      <c r="F34" s="26"/>
      <c r="G34" s="26"/>
      <c r="H34" s="26"/>
      <c r="I34" s="45">
        <v>50000</v>
      </c>
      <c r="J34" s="45">
        <v>50000</v>
      </c>
      <c r="K34" s="45">
        <v>50000</v>
      </c>
      <c r="L34" s="45"/>
      <c r="M34" s="45"/>
      <c r="N34" s="45"/>
      <c r="O34" s="45"/>
      <c r="P34" s="45"/>
      <c r="Q34" s="45"/>
      <c r="R34" s="45"/>
      <c r="S34" s="45"/>
      <c r="T34" s="45"/>
      <c r="U34" s="45"/>
      <c r="V34" s="45"/>
      <c r="W34" s="45"/>
    </row>
    <row r="35" ht="32.9" customHeight="1" spans="1:23">
      <c r="A35" s="26" t="s">
        <v>231</v>
      </c>
      <c r="B35" s="155" t="s">
        <v>274</v>
      </c>
      <c r="C35" s="26" t="s">
        <v>273</v>
      </c>
      <c r="D35" s="26" t="s">
        <v>64</v>
      </c>
      <c r="E35" s="26" t="s">
        <v>94</v>
      </c>
      <c r="F35" s="26" t="s">
        <v>275</v>
      </c>
      <c r="G35" s="26" t="s">
        <v>234</v>
      </c>
      <c r="H35" s="26" t="s">
        <v>235</v>
      </c>
      <c r="I35" s="45">
        <v>6000</v>
      </c>
      <c r="J35" s="45">
        <v>6000</v>
      </c>
      <c r="K35" s="45">
        <v>6000</v>
      </c>
      <c r="L35" s="45"/>
      <c r="M35" s="45"/>
      <c r="N35" s="45"/>
      <c r="O35" s="45"/>
      <c r="P35" s="45"/>
      <c r="Q35" s="45"/>
      <c r="R35" s="45"/>
      <c r="S35" s="45"/>
      <c r="T35" s="45"/>
      <c r="U35" s="45"/>
      <c r="V35" s="45"/>
      <c r="W35" s="45"/>
    </row>
    <row r="36" ht="32.9" customHeight="1" spans="1:23">
      <c r="A36" s="26" t="s">
        <v>231</v>
      </c>
      <c r="B36" s="155" t="s">
        <v>274</v>
      </c>
      <c r="C36" s="26" t="s">
        <v>273</v>
      </c>
      <c r="D36" s="26" t="s">
        <v>64</v>
      </c>
      <c r="E36" s="26" t="s">
        <v>94</v>
      </c>
      <c r="F36" s="26" t="s">
        <v>275</v>
      </c>
      <c r="G36" s="26" t="s">
        <v>211</v>
      </c>
      <c r="H36" s="26" t="s">
        <v>212</v>
      </c>
      <c r="I36" s="45">
        <v>6000</v>
      </c>
      <c r="J36" s="45">
        <v>6000</v>
      </c>
      <c r="K36" s="45">
        <v>6000</v>
      </c>
      <c r="L36" s="45"/>
      <c r="M36" s="45"/>
      <c r="N36" s="45"/>
      <c r="O36" s="45"/>
      <c r="P36" s="45"/>
      <c r="Q36" s="45"/>
      <c r="R36" s="45"/>
      <c r="S36" s="45"/>
      <c r="T36" s="45"/>
      <c r="U36" s="45"/>
      <c r="V36" s="45"/>
      <c r="W36" s="45"/>
    </row>
    <row r="37" ht="32.9" customHeight="1" spans="1:23">
      <c r="A37" s="26" t="s">
        <v>231</v>
      </c>
      <c r="B37" s="155" t="s">
        <v>274</v>
      </c>
      <c r="C37" s="26" t="s">
        <v>273</v>
      </c>
      <c r="D37" s="26" t="s">
        <v>64</v>
      </c>
      <c r="E37" s="26" t="s">
        <v>94</v>
      </c>
      <c r="F37" s="26" t="s">
        <v>275</v>
      </c>
      <c r="G37" s="26" t="s">
        <v>236</v>
      </c>
      <c r="H37" s="26" t="s">
        <v>237</v>
      </c>
      <c r="I37" s="45">
        <v>3000</v>
      </c>
      <c r="J37" s="45">
        <v>3000</v>
      </c>
      <c r="K37" s="45">
        <v>3000</v>
      </c>
      <c r="L37" s="45"/>
      <c r="M37" s="45"/>
      <c r="N37" s="45"/>
      <c r="O37" s="45"/>
      <c r="P37" s="45"/>
      <c r="Q37" s="45"/>
      <c r="R37" s="45"/>
      <c r="S37" s="45"/>
      <c r="T37" s="45"/>
      <c r="U37" s="45"/>
      <c r="V37" s="45"/>
      <c r="W37" s="45"/>
    </row>
    <row r="38" ht="32.9" customHeight="1" spans="1:23">
      <c r="A38" s="26" t="s">
        <v>231</v>
      </c>
      <c r="B38" s="155" t="s">
        <v>274</v>
      </c>
      <c r="C38" s="26" t="s">
        <v>273</v>
      </c>
      <c r="D38" s="26" t="s">
        <v>64</v>
      </c>
      <c r="E38" s="26" t="s">
        <v>94</v>
      </c>
      <c r="F38" s="26" t="s">
        <v>275</v>
      </c>
      <c r="G38" s="26" t="s">
        <v>242</v>
      </c>
      <c r="H38" s="26" t="s">
        <v>243</v>
      </c>
      <c r="I38" s="45">
        <v>30000</v>
      </c>
      <c r="J38" s="45">
        <v>30000</v>
      </c>
      <c r="K38" s="45">
        <v>30000</v>
      </c>
      <c r="L38" s="45"/>
      <c r="M38" s="45"/>
      <c r="N38" s="45"/>
      <c r="O38" s="45"/>
      <c r="P38" s="45"/>
      <c r="Q38" s="45"/>
      <c r="R38" s="45"/>
      <c r="S38" s="45"/>
      <c r="T38" s="45"/>
      <c r="U38" s="45"/>
      <c r="V38" s="45"/>
      <c r="W38" s="45"/>
    </row>
    <row r="39" ht="32.9" customHeight="1" spans="1:23">
      <c r="A39" s="26" t="s">
        <v>231</v>
      </c>
      <c r="B39" s="155" t="s">
        <v>274</v>
      </c>
      <c r="C39" s="26" t="s">
        <v>273</v>
      </c>
      <c r="D39" s="26" t="s">
        <v>64</v>
      </c>
      <c r="E39" s="26" t="s">
        <v>94</v>
      </c>
      <c r="F39" s="26" t="s">
        <v>275</v>
      </c>
      <c r="G39" s="26" t="s">
        <v>276</v>
      </c>
      <c r="H39" s="26" t="s">
        <v>257</v>
      </c>
      <c r="I39" s="45">
        <v>5000</v>
      </c>
      <c r="J39" s="45">
        <v>5000</v>
      </c>
      <c r="K39" s="45">
        <v>5000</v>
      </c>
      <c r="L39" s="45"/>
      <c r="M39" s="45"/>
      <c r="N39" s="45"/>
      <c r="O39" s="45"/>
      <c r="P39" s="45"/>
      <c r="Q39" s="45"/>
      <c r="R39" s="45"/>
      <c r="S39" s="45"/>
      <c r="T39" s="45"/>
      <c r="U39" s="45"/>
      <c r="V39" s="45"/>
      <c r="W39" s="45"/>
    </row>
    <row r="40" ht="32.9" customHeight="1" spans="1:23">
      <c r="A40" s="26"/>
      <c r="B40" s="26"/>
      <c r="C40" s="26" t="s">
        <v>277</v>
      </c>
      <c r="D40" s="26"/>
      <c r="E40" s="26"/>
      <c r="F40" s="26"/>
      <c r="G40" s="26"/>
      <c r="H40" s="26"/>
      <c r="I40" s="45">
        <v>1962800</v>
      </c>
      <c r="J40" s="45">
        <v>1962800</v>
      </c>
      <c r="K40" s="45">
        <v>1962800</v>
      </c>
      <c r="L40" s="45"/>
      <c r="M40" s="45"/>
      <c r="N40" s="45"/>
      <c r="O40" s="45"/>
      <c r="P40" s="45"/>
      <c r="Q40" s="45"/>
      <c r="R40" s="45"/>
      <c r="S40" s="45"/>
      <c r="T40" s="45"/>
      <c r="U40" s="45"/>
      <c r="V40" s="45"/>
      <c r="W40" s="45"/>
    </row>
    <row r="41" ht="32.9" customHeight="1" spans="1:23">
      <c r="A41" s="26" t="s">
        <v>231</v>
      </c>
      <c r="B41" s="155" t="s">
        <v>278</v>
      </c>
      <c r="C41" s="26" t="s">
        <v>277</v>
      </c>
      <c r="D41" s="26" t="s">
        <v>64</v>
      </c>
      <c r="E41" s="26" t="s">
        <v>96</v>
      </c>
      <c r="F41" s="26" t="s">
        <v>279</v>
      </c>
      <c r="G41" s="26" t="s">
        <v>236</v>
      </c>
      <c r="H41" s="26" t="s">
        <v>237</v>
      </c>
      <c r="I41" s="45">
        <v>1962800</v>
      </c>
      <c r="J41" s="45">
        <v>1962800</v>
      </c>
      <c r="K41" s="45">
        <v>1962800</v>
      </c>
      <c r="L41" s="45"/>
      <c r="M41" s="45"/>
      <c r="N41" s="45"/>
      <c r="O41" s="45"/>
      <c r="P41" s="45"/>
      <c r="Q41" s="45"/>
      <c r="R41" s="45"/>
      <c r="S41" s="45"/>
      <c r="T41" s="45"/>
      <c r="U41" s="45"/>
      <c r="V41" s="45"/>
      <c r="W41" s="45"/>
    </row>
    <row r="42" ht="32.9" customHeight="1" spans="1:23">
      <c r="A42" s="26"/>
      <c r="B42" s="26"/>
      <c r="C42" s="26" t="s">
        <v>280</v>
      </c>
      <c r="D42" s="26"/>
      <c r="E42" s="26"/>
      <c r="F42" s="26"/>
      <c r="G42" s="26"/>
      <c r="H42" s="26"/>
      <c r="I42" s="45">
        <v>1023800</v>
      </c>
      <c r="J42" s="45">
        <v>1023800</v>
      </c>
      <c r="K42" s="45">
        <v>1023800</v>
      </c>
      <c r="L42" s="45"/>
      <c r="M42" s="45"/>
      <c r="N42" s="45"/>
      <c r="O42" s="45"/>
      <c r="P42" s="45"/>
      <c r="Q42" s="45"/>
      <c r="R42" s="45"/>
      <c r="S42" s="45"/>
      <c r="T42" s="45"/>
      <c r="U42" s="45"/>
      <c r="V42" s="45"/>
      <c r="W42" s="45"/>
    </row>
    <row r="43" ht="32.9" customHeight="1" spans="1:23">
      <c r="A43" s="26" t="s">
        <v>231</v>
      </c>
      <c r="B43" s="155" t="s">
        <v>281</v>
      </c>
      <c r="C43" s="26" t="s">
        <v>280</v>
      </c>
      <c r="D43" s="26" t="s">
        <v>64</v>
      </c>
      <c r="E43" s="26" t="s">
        <v>96</v>
      </c>
      <c r="F43" s="26" t="s">
        <v>279</v>
      </c>
      <c r="G43" s="26" t="s">
        <v>211</v>
      </c>
      <c r="H43" s="26" t="s">
        <v>212</v>
      </c>
      <c r="I43" s="45">
        <v>1023800</v>
      </c>
      <c r="J43" s="45">
        <v>1023800</v>
      </c>
      <c r="K43" s="45">
        <v>1023800</v>
      </c>
      <c r="L43" s="45"/>
      <c r="M43" s="45"/>
      <c r="N43" s="45"/>
      <c r="O43" s="45"/>
      <c r="P43" s="45"/>
      <c r="Q43" s="45"/>
      <c r="R43" s="45"/>
      <c r="S43" s="45"/>
      <c r="T43" s="45"/>
      <c r="U43" s="45"/>
      <c r="V43" s="45"/>
      <c r="W43" s="45"/>
    </row>
    <row r="44" ht="32.9" customHeight="1" spans="1:23">
      <c r="A44" s="26"/>
      <c r="B44" s="26"/>
      <c r="C44" s="26" t="s">
        <v>282</v>
      </c>
      <c r="D44" s="26"/>
      <c r="E44" s="26"/>
      <c r="F44" s="26"/>
      <c r="G44" s="26"/>
      <c r="H44" s="26"/>
      <c r="I44" s="45">
        <v>90000</v>
      </c>
      <c r="J44" s="45">
        <v>90000</v>
      </c>
      <c r="K44" s="45">
        <v>90000</v>
      </c>
      <c r="L44" s="45"/>
      <c r="M44" s="45"/>
      <c r="N44" s="45"/>
      <c r="O44" s="45"/>
      <c r="P44" s="45"/>
      <c r="Q44" s="45"/>
      <c r="R44" s="45"/>
      <c r="S44" s="45"/>
      <c r="T44" s="45"/>
      <c r="U44" s="45"/>
      <c r="V44" s="45"/>
      <c r="W44" s="45"/>
    </row>
    <row r="45" ht="32.9" customHeight="1" spans="1:23">
      <c r="A45" s="26" t="s">
        <v>283</v>
      </c>
      <c r="B45" s="155" t="s">
        <v>284</v>
      </c>
      <c r="C45" s="26" t="s">
        <v>282</v>
      </c>
      <c r="D45" s="26" t="s">
        <v>64</v>
      </c>
      <c r="E45" s="26" t="s">
        <v>100</v>
      </c>
      <c r="F45" s="26" t="s">
        <v>233</v>
      </c>
      <c r="G45" s="26" t="s">
        <v>234</v>
      </c>
      <c r="H45" s="26" t="s">
        <v>235</v>
      </c>
      <c r="I45" s="45">
        <v>90000</v>
      </c>
      <c r="J45" s="45">
        <v>90000</v>
      </c>
      <c r="K45" s="45">
        <v>90000</v>
      </c>
      <c r="L45" s="45"/>
      <c r="M45" s="45"/>
      <c r="N45" s="45"/>
      <c r="O45" s="45"/>
      <c r="P45" s="45"/>
      <c r="Q45" s="45"/>
      <c r="R45" s="45"/>
      <c r="S45" s="45"/>
      <c r="T45" s="45"/>
      <c r="U45" s="45"/>
      <c r="V45" s="45"/>
      <c r="W45" s="45"/>
    </row>
    <row r="46" ht="18.75" customHeight="1" spans="1:23">
      <c r="A46" s="46" t="s">
        <v>285</v>
      </c>
      <c r="B46" s="47"/>
      <c r="C46" s="47"/>
      <c r="D46" s="47"/>
      <c r="E46" s="47"/>
      <c r="F46" s="47"/>
      <c r="G46" s="47"/>
      <c r="H46" s="48"/>
      <c r="I46" s="45">
        <v>23212488.08</v>
      </c>
      <c r="J46" s="45">
        <v>9169832</v>
      </c>
      <c r="K46" s="45">
        <v>9169832</v>
      </c>
      <c r="L46" s="45"/>
      <c r="M46" s="45"/>
      <c r="N46" s="45">
        <v>14042656.08</v>
      </c>
      <c r="O46" s="45"/>
      <c r="P46" s="45"/>
      <c r="Q46" s="45"/>
      <c r="R46" s="45"/>
      <c r="S46" s="45"/>
      <c r="T46" s="45"/>
      <c r="U46" s="45"/>
      <c r="V46" s="45"/>
      <c r="W46" s="45"/>
    </row>
  </sheetData>
  <mergeCells count="28">
    <mergeCell ref="A2:W2"/>
    <mergeCell ref="A3:I3"/>
    <mergeCell ref="J4:M4"/>
    <mergeCell ref="N4:P4"/>
    <mergeCell ref="R4:W4"/>
    <mergeCell ref="J5:K5"/>
    <mergeCell ref="A46:H4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2"/>
  <sheetViews>
    <sheetView showZeros="0" tabSelected="1" workbookViewId="0">
      <selection activeCell="D12" sqref="D12"/>
    </sheetView>
  </sheetViews>
  <sheetFormatPr defaultColWidth="9.14166666666667" defaultRowHeight="12" customHeight="1"/>
  <cols>
    <col min="1" max="1" width="34.2833333333333" style="140" customWidth="1"/>
    <col min="2" max="2" width="29" style="140" customWidth="1"/>
    <col min="3" max="3" width="17.175" style="140" customWidth="1"/>
    <col min="4" max="4" width="21.0333333333333" style="140" customWidth="1"/>
    <col min="5" max="5" width="23.575" style="140" customWidth="1"/>
    <col min="6" max="6" width="11.2833333333333" style="140" customWidth="1"/>
    <col min="7" max="7" width="10.3166666666667" style="140" customWidth="1"/>
    <col min="8" max="8" width="9.31666666666667" style="140" customWidth="1"/>
    <col min="9" max="9" width="13.425" style="140" customWidth="1"/>
    <col min="10" max="10" width="27.45" style="140" customWidth="1"/>
    <col min="11" max="16384" width="9.14166666666667" style="140"/>
  </cols>
  <sheetData>
    <row r="1" s="140" customFormat="1" customHeight="1" spans="10:10">
      <c r="J1" s="151" t="s">
        <v>286</v>
      </c>
    </row>
    <row r="2" s="140" customFormat="1" ht="28.5" customHeight="1" spans="1:10">
      <c r="A2" s="141" t="s">
        <v>287</v>
      </c>
      <c r="B2" s="142"/>
      <c r="C2" s="142"/>
      <c r="D2" s="142"/>
      <c r="E2" s="142"/>
      <c r="F2" s="143"/>
      <c r="G2" s="142"/>
      <c r="H2" s="143"/>
      <c r="I2" s="143"/>
      <c r="J2" s="142"/>
    </row>
    <row r="3" s="140" customFormat="1" ht="15" customHeight="1" spans="1:1">
      <c r="A3" s="144" t="str">
        <f>"单位名称："&amp;"云南元江国家级自然保护区管护局"</f>
        <v>单位名称：云南元江国家级自然保护区管护局</v>
      </c>
    </row>
    <row r="4" s="140" customFormat="1" ht="14.25" customHeight="1" spans="1:10">
      <c r="A4" s="145" t="s">
        <v>288</v>
      </c>
      <c r="B4" s="145" t="s">
        <v>289</v>
      </c>
      <c r="C4" s="145" t="s">
        <v>290</v>
      </c>
      <c r="D4" s="145" t="s">
        <v>291</v>
      </c>
      <c r="E4" s="145" t="s">
        <v>292</v>
      </c>
      <c r="F4" s="146" t="s">
        <v>293</v>
      </c>
      <c r="G4" s="145" t="s">
        <v>294</v>
      </c>
      <c r="H4" s="146" t="s">
        <v>295</v>
      </c>
      <c r="I4" s="146" t="s">
        <v>296</v>
      </c>
      <c r="J4" s="145" t="s">
        <v>297</v>
      </c>
    </row>
    <row r="5" s="140" customFormat="1" ht="14.25" customHeight="1" spans="1:10">
      <c r="A5" s="145">
        <v>1</v>
      </c>
      <c r="B5" s="145">
        <v>2</v>
      </c>
      <c r="C5" s="145">
        <v>3</v>
      </c>
      <c r="D5" s="145">
        <v>4</v>
      </c>
      <c r="E5" s="145">
        <v>5</v>
      </c>
      <c r="F5" s="146">
        <v>6</v>
      </c>
      <c r="G5" s="145">
        <v>7</v>
      </c>
      <c r="H5" s="146">
        <v>8</v>
      </c>
      <c r="I5" s="146">
        <v>9</v>
      </c>
      <c r="J5" s="145">
        <v>10</v>
      </c>
    </row>
    <row r="6" s="140" customFormat="1" ht="15" customHeight="1" spans="1:10">
      <c r="A6" s="26" t="s">
        <v>64</v>
      </c>
      <c r="B6" s="147"/>
      <c r="C6" s="147"/>
      <c r="D6" s="147"/>
      <c r="E6" s="148"/>
      <c r="F6" s="149"/>
      <c r="G6" s="148"/>
      <c r="H6" s="149"/>
      <c r="I6" s="149"/>
      <c r="J6" s="148"/>
    </row>
    <row r="7" s="140" customFormat="1" ht="33.75" customHeight="1" spans="1:10">
      <c r="A7" s="26" t="s">
        <v>282</v>
      </c>
      <c r="B7" s="26" t="s">
        <v>298</v>
      </c>
      <c r="C7" s="26" t="s">
        <v>299</v>
      </c>
      <c r="D7" s="26" t="s">
        <v>300</v>
      </c>
      <c r="E7" s="26" t="s">
        <v>301</v>
      </c>
      <c r="F7" s="26" t="s">
        <v>302</v>
      </c>
      <c r="G7" s="150" t="s">
        <v>49</v>
      </c>
      <c r="H7" s="26" t="s">
        <v>303</v>
      </c>
      <c r="I7" s="26" t="s">
        <v>304</v>
      </c>
      <c r="J7" s="26" t="s">
        <v>305</v>
      </c>
    </row>
    <row r="8" s="140" customFormat="1" ht="33.75" customHeight="1" spans="1:10">
      <c r="A8" s="26"/>
      <c r="B8" s="26"/>
      <c r="C8" s="26" t="s">
        <v>299</v>
      </c>
      <c r="D8" s="26" t="s">
        <v>300</v>
      </c>
      <c r="E8" s="26" t="s">
        <v>306</v>
      </c>
      <c r="F8" s="26" t="s">
        <v>307</v>
      </c>
      <c r="G8" s="150" t="s">
        <v>308</v>
      </c>
      <c r="H8" s="26" t="s">
        <v>309</v>
      </c>
      <c r="I8" s="26" t="s">
        <v>304</v>
      </c>
      <c r="J8" s="26" t="s">
        <v>310</v>
      </c>
    </row>
    <row r="9" s="140" customFormat="1" ht="33.75" customHeight="1" spans="1:10">
      <c r="A9" s="26"/>
      <c r="B9" s="26"/>
      <c r="C9" s="26" t="s">
        <v>299</v>
      </c>
      <c r="D9" s="26" t="s">
        <v>311</v>
      </c>
      <c r="E9" s="26" t="s">
        <v>312</v>
      </c>
      <c r="F9" s="26" t="s">
        <v>307</v>
      </c>
      <c r="G9" s="150" t="s">
        <v>313</v>
      </c>
      <c r="H9" s="26" t="s">
        <v>314</v>
      </c>
      <c r="I9" s="26" t="s">
        <v>304</v>
      </c>
      <c r="J9" s="26" t="s">
        <v>315</v>
      </c>
    </row>
    <row r="10" s="140" customFormat="1" ht="33.75" customHeight="1" spans="1:10">
      <c r="A10" s="26"/>
      <c r="B10" s="26"/>
      <c r="C10" s="26" t="s">
        <v>299</v>
      </c>
      <c r="D10" s="26" t="s">
        <v>311</v>
      </c>
      <c r="E10" s="26" t="s">
        <v>316</v>
      </c>
      <c r="F10" s="26" t="s">
        <v>307</v>
      </c>
      <c r="G10" s="150" t="s">
        <v>313</v>
      </c>
      <c r="H10" s="26" t="s">
        <v>314</v>
      </c>
      <c r="I10" s="26" t="s">
        <v>304</v>
      </c>
      <c r="J10" s="26" t="s">
        <v>317</v>
      </c>
    </row>
    <row r="11" s="140" customFormat="1" ht="33.75" customHeight="1" spans="1:10">
      <c r="A11" s="26"/>
      <c r="B11" s="26"/>
      <c r="C11" s="26" t="s">
        <v>318</v>
      </c>
      <c r="D11" s="26" t="s">
        <v>319</v>
      </c>
      <c r="E11" s="26" t="s">
        <v>320</v>
      </c>
      <c r="F11" s="26" t="s">
        <v>321</v>
      </c>
      <c r="G11" s="150" t="s">
        <v>322</v>
      </c>
      <c r="H11" s="26" t="s">
        <v>323</v>
      </c>
      <c r="I11" s="26" t="s">
        <v>304</v>
      </c>
      <c r="J11" s="26" t="s">
        <v>324</v>
      </c>
    </row>
    <row r="12" s="140" customFormat="1" ht="33.75" customHeight="1" spans="1:10">
      <c r="A12" s="26"/>
      <c r="B12" s="26"/>
      <c r="C12" s="26" t="s">
        <v>318</v>
      </c>
      <c r="D12" s="26" t="s">
        <v>325</v>
      </c>
      <c r="E12" s="26" t="s">
        <v>326</v>
      </c>
      <c r="F12" s="26" t="s">
        <v>302</v>
      </c>
      <c r="G12" s="150" t="s">
        <v>327</v>
      </c>
      <c r="H12" s="26" t="s">
        <v>328</v>
      </c>
      <c r="I12" s="26" t="s">
        <v>329</v>
      </c>
      <c r="J12" s="26" t="s">
        <v>330</v>
      </c>
    </row>
    <row r="13" s="140" customFormat="1" ht="33.75" customHeight="1" spans="1:10">
      <c r="A13" s="26"/>
      <c r="B13" s="26"/>
      <c r="C13" s="26" t="s">
        <v>331</v>
      </c>
      <c r="D13" s="26" t="s">
        <v>332</v>
      </c>
      <c r="E13" s="26" t="s">
        <v>333</v>
      </c>
      <c r="F13" s="26" t="s">
        <v>307</v>
      </c>
      <c r="G13" s="150" t="s">
        <v>334</v>
      </c>
      <c r="H13" s="26" t="s">
        <v>314</v>
      </c>
      <c r="I13" s="26" t="s">
        <v>304</v>
      </c>
      <c r="J13" s="26" t="s">
        <v>335</v>
      </c>
    </row>
    <row r="14" s="140" customFormat="1" ht="33.75" customHeight="1" spans="1:10">
      <c r="A14" s="26" t="s">
        <v>260</v>
      </c>
      <c r="B14" s="26" t="s">
        <v>336</v>
      </c>
      <c r="C14" s="26" t="s">
        <v>299</v>
      </c>
      <c r="D14" s="26" t="s">
        <v>300</v>
      </c>
      <c r="E14" s="26" t="s">
        <v>337</v>
      </c>
      <c r="F14" s="26" t="s">
        <v>302</v>
      </c>
      <c r="G14" s="150" t="s">
        <v>46</v>
      </c>
      <c r="H14" s="26" t="s">
        <v>338</v>
      </c>
      <c r="I14" s="26" t="s">
        <v>304</v>
      </c>
      <c r="J14" s="26" t="s">
        <v>339</v>
      </c>
    </row>
    <row r="15" s="140" customFormat="1" ht="33.75" customHeight="1" spans="1:10">
      <c r="A15" s="26"/>
      <c r="B15" s="26"/>
      <c r="C15" s="26" t="s">
        <v>299</v>
      </c>
      <c r="D15" s="26" t="s">
        <v>300</v>
      </c>
      <c r="E15" s="26" t="s">
        <v>340</v>
      </c>
      <c r="F15" s="26" t="s">
        <v>307</v>
      </c>
      <c r="G15" s="150" t="s">
        <v>341</v>
      </c>
      <c r="H15" s="26" t="s">
        <v>342</v>
      </c>
      <c r="I15" s="26" t="s">
        <v>304</v>
      </c>
      <c r="J15" s="26" t="s">
        <v>343</v>
      </c>
    </row>
    <row r="16" s="140" customFormat="1" ht="33.75" customHeight="1" spans="1:10">
      <c r="A16" s="26"/>
      <c r="B16" s="26"/>
      <c r="C16" s="26" t="s">
        <v>299</v>
      </c>
      <c r="D16" s="26" t="s">
        <v>344</v>
      </c>
      <c r="E16" s="26" t="s">
        <v>345</v>
      </c>
      <c r="F16" s="26" t="s">
        <v>307</v>
      </c>
      <c r="G16" s="150" t="s">
        <v>346</v>
      </c>
      <c r="H16" s="26" t="s">
        <v>314</v>
      </c>
      <c r="I16" s="26" t="s">
        <v>304</v>
      </c>
      <c r="J16" s="26" t="s">
        <v>347</v>
      </c>
    </row>
    <row r="17" s="140" customFormat="1" ht="33.75" customHeight="1" spans="1:10">
      <c r="A17" s="26"/>
      <c r="B17" s="26"/>
      <c r="C17" s="26" t="s">
        <v>318</v>
      </c>
      <c r="D17" s="26" t="s">
        <v>319</v>
      </c>
      <c r="E17" s="26" t="s">
        <v>348</v>
      </c>
      <c r="F17" s="26" t="s">
        <v>302</v>
      </c>
      <c r="G17" s="150" t="s">
        <v>349</v>
      </c>
      <c r="H17" s="26"/>
      <c r="I17" s="26" t="s">
        <v>329</v>
      </c>
      <c r="J17" s="26" t="s">
        <v>350</v>
      </c>
    </row>
    <row r="18" s="140" customFormat="1" ht="33.75" customHeight="1" spans="1:10">
      <c r="A18" s="26"/>
      <c r="B18" s="26"/>
      <c r="C18" s="26" t="s">
        <v>331</v>
      </c>
      <c r="D18" s="26" t="s">
        <v>332</v>
      </c>
      <c r="E18" s="26" t="s">
        <v>351</v>
      </c>
      <c r="F18" s="26" t="s">
        <v>307</v>
      </c>
      <c r="G18" s="150" t="s">
        <v>346</v>
      </c>
      <c r="H18" s="26" t="s">
        <v>314</v>
      </c>
      <c r="I18" s="26" t="s">
        <v>304</v>
      </c>
      <c r="J18" s="26" t="s">
        <v>352</v>
      </c>
    </row>
    <row r="19" s="140" customFormat="1" ht="33.75" customHeight="1" spans="1:10">
      <c r="A19" s="26" t="s">
        <v>280</v>
      </c>
      <c r="B19" s="26" t="s">
        <v>353</v>
      </c>
      <c r="C19" s="26" t="s">
        <v>299</v>
      </c>
      <c r="D19" s="26" t="s">
        <v>300</v>
      </c>
      <c r="E19" s="26" t="s">
        <v>354</v>
      </c>
      <c r="F19" s="26" t="s">
        <v>302</v>
      </c>
      <c r="G19" s="150" t="s">
        <v>355</v>
      </c>
      <c r="H19" s="26" t="s">
        <v>356</v>
      </c>
      <c r="I19" s="26" t="s">
        <v>304</v>
      </c>
      <c r="J19" s="26" t="s">
        <v>357</v>
      </c>
    </row>
    <row r="20" s="140" customFormat="1" ht="33.75" customHeight="1" spans="1:10">
      <c r="A20" s="26"/>
      <c r="B20" s="26"/>
      <c r="C20" s="26" t="s">
        <v>299</v>
      </c>
      <c r="D20" s="26" t="s">
        <v>300</v>
      </c>
      <c r="E20" s="26" t="s">
        <v>358</v>
      </c>
      <c r="F20" s="26" t="s">
        <v>307</v>
      </c>
      <c r="G20" s="150" t="s">
        <v>359</v>
      </c>
      <c r="H20" s="26" t="s">
        <v>360</v>
      </c>
      <c r="I20" s="26" t="s">
        <v>304</v>
      </c>
      <c r="J20" s="26" t="s">
        <v>361</v>
      </c>
    </row>
    <row r="21" s="140" customFormat="1" ht="33.75" customHeight="1" spans="1:10">
      <c r="A21" s="26"/>
      <c r="B21" s="26"/>
      <c r="C21" s="26" t="s">
        <v>299</v>
      </c>
      <c r="D21" s="26" t="s">
        <v>311</v>
      </c>
      <c r="E21" s="26" t="s">
        <v>362</v>
      </c>
      <c r="F21" s="26" t="s">
        <v>307</v>
      </c>
      <c r="G21" s="150" t="s">
        <v>346</v>
      </c>
      <c r="H21" s="26" t="s">
        <v>314</v>
      </c>
      <c r="I21" s="26" t="s">
        <v>304</v>
      </c>
      <c r="J21" s="26" t="s">
        <v>363</v>
      </c>
    </row>
    <row r="22" s="140" customFormat="1" ht="33.75" customHeight="1" spans="1:10">
      <c r="A22" s="26"/>
      <c r="B22" s="26"/>
      <c r="C22" s="26" t="s">
        <v>318</v>
      </c>
      <c r="D22" s="26" t="s">
        <v>319</v>
      </c>
      <c r="E22" s="26" t="s">
        <v>364</v>
      </c>
      <c r="F22" s="26" t="s">
        <v>307</v>
      </c>
      <c r="G22" s="150" t="s">
        <v>359</v>
      </c>
      <c r="H22" s="26" t="s">
        <v>360</v>
      </c>
      <c r="I22" s="26" t="s">
        <v>304</v>
      </c>
      <c r="J22" s="26" t="s">
        <v>365</v>
      </c>
    </row>
    <row r="23" s="140" customFormat="1" ht="33.75" customHeight="1" spans="1:10">
      <c r="A23" s="26"/>
      <c r="B23" s="26"/>
      <c r="C23" s="26" t="s">
        <v>318</v>
      </c>
      <c r="D23" s="26" t="s">
        <v>325</v>
      </c>
      <c r="E23" s="26" t="s">
        <v>366</v>
      </c>
      <c r="F23" s="26" t="s">
        <v>321</v>
      </c>
      <c r="G23" s="150" t="s">
        <v>322</v>
      </c>
      <c r="H23" s="26" t="s">
        <v>323</v>
      </c>
      <c r="I23" s="26" t="s">
        <v>304</v>
      </c>
      <c r="J23" s="26" t="s">
        <v>367</v>
      </c>
    </row>
    <row r="24" s="140" customFormat="1" ht="33.75" customHeight="1" spans="1:10">
      <c r="A24" s="26"/>
      <c r="B24" s="26"/>
      <c r="C24" s="26" t="s">
        <v>331</v>
      </c>
      <c r="D24" s="26" t="s">
        <v>332</v>
      </c>
      <c r="E24" s="26" t="s">
        <v>368</v>
      </c>
      <c r="F24" s="26" t="s">
        <v>307</v>
      </c>
      <c r="G24" s="150" t="s">
        <v>334</v>
      </c>
      <c r="H24" s="26" t="s">
        <v>314</v>
      </c>
      <c r="I24" s="26" t="s">
        <v>304</v>
      </c>
      <c r="J24" s="26" t="s">
        <v>369</v>
      </c>
    </row>
    <row r="25" s="140" customFormat="1" ht="33.75" customHeight="1" spans="1:10">
      <c r="A25" s="26" t="s">
        <v>230</v>
      </c>
      <c r="B25" s="26" t="s">
        <v>370</v>
      </c>
      <c r="C25" s="26" t="s">
        <v>299</v>
      </c>
      <c r="D25" s="26" t="s">
        <v>300</v>
      </c>
      <c r="E25" s="26" t="s">
        <v>371</v>
      </c>
      <c r="F25" s="26" t="s">
        <v>307</v>
      </c>
      <c r="G25" s="150" t="s">
        <v>372</v>
      </c>
      <c r="H25" s="26" t="s">
        <v>373</v>
      </c>
      <c r="I25" s="26" t="s">
        <v>304</v>
      </c>
      <c r="J25" s="26" t="s">
        <v>374</v>
      </c>
    </row>
    <row r="26" s="140" customFormat="1" ht="33.75" customHeight="1" spans="1:10">
      <c r="A26" s="26"/>
      <c r="B26" s="26"/>
      <c r="C26" s="26" t="s">
        <v>299</v>
      </c>
      <c r="D26" s="26" t="s">
        <v>300</v>
      </c>
      <c r="E26" s="26" t="s">
        <v>375</v>
      </c>
      <c r="F26" s="26" t="s">
        <v>307</v>
      </c>
      <c r="G26" s="150" t="s">
        <v>376</v>
      </c>
      <c r="H26" s="26" t="s">
        <v>360</v>
      </c>
      <c r="I26" s="26" t="s">
        <v>304</v>
      </c>
      <c r="J26" s="26" t="s">
        <v>377</v>
      </c>
    </row>
    <row r="27" s="140" customFormat="1" ht="33.75" customHeight="1" spans="1:10">
      <c r="A27" s="26"/>
      <c r="B27" s="26"/>
      <c r="C27" s="26" t="s">
        <v>299</v>
      </c>
      <c r="D27" s="26" t="s">
        <v>300</v>
      </c>
      <c r="E27" s="26" t="s">
        <v>378</v>
      </c>
      <c r="F27" s="26" t="s">
        <v>307</v>
      </c>
      <c r="G27" s="150" t="s">
        <v>49</v>
      </c>
      <c r="H27" s="26" t="s">
        <v>379</v>
      </c>
      <c r="I27" s="26" t="s">
        <v>304</v>
      </c>
      <c r="J27" s="26" t="s">
        <v>380</v>
      </c>
    </row>
    <row r="28" s="140" customFormat="1" ht="33.75" customHeight="1" spans="1:10">
      <c r="A28" s="26"/>
      <c r="B28" s="26"/>
      <c r="C28" s="26" t="s">
        <v>299</v>
      </c>
      <c r="D28" s="26" t="s">
        <v>311</v>
      </c>
      <c r="E28" s="26" t="s">
        <v>381</v>
      </c>
      <c r="F28" s="26" t="s">
        <v>307</v>
      </c>
      <c r="G28" s="150" t="s">
        <v>313</v>
      </c>
      <c r="H28" s="26" t="s">
        <v>314</v>
      </c>
      <c r="I28" s="26" t="s">
        <v>304</v>
      </c>
      <c r="J28" s="26" t="s">
        <v>382</v>
      </c>
    </row>
    <row r="29" s="140" customFormat="1" ht="33.75" customHeight="1" spans="1:10">
      <c r="A29" s="26"/>
      <c r="B29" s="26"/>
      <c r="C29" s="26" t="s">
        <v>318</v>
      </c>
      <c r="D29" s="26" t="s">
        <v>319</v>
      </c>
      <c r="E29" s="26" t="s">
        <v>383</v>
      </c>
      <c r="F29" s="26" t="s">
        <v>321</v>
      </c>
      <c r="G29" s="150" t="s">
        <v>384</v>
      </c>
      <c r="H29" s="26" t="s">
        <v>323</v>
      </c>
      <c r="I29" s="26" t="s">
        <v>304</v>
      </c>
      <c r="J29" s="26" t="s">
        <v>385</v>
      </c>
    </row>
    <row r="30" s="140" customFormat="1" ht="33.75" customHeight="1" spans="1:10">
      <c r="A30" s="26"/>
      <c r="B30" s="26"/>
      <c r="C30" s="26" t="s">
        <v>318</v>
      </c>
      <c r="D30" s="26" t="s">
        <v>325</v>
      </c>
      <c r="E30" s="26" t="s">
        <v>386</v>
      </c>
      <c r="F30" s="26" t="s">
        <v>302</v>
      </c>
      <c r="G30" s="150" t="s">
        <v>387</v>
      </c>
      <c r="H30" s="26" t="s">
        <v>388</v>
      </c>
      <c r="I30" s="26" t="s">
        <v>304</v>
      </c>
      <c r="J30" s="26" t="s">
        <v>389</v>
      </c>
    </row>
    <row r="31" s="140" customFormat="1" ht="33.75" customHeight="1" spans="1:10">
      <c r="A31" s="26"/>
      <c r="B31" s="26"/>
      <c r="C31" s="26" t="s">
        <v>331</v>
      </c>
      <c r="D31" s="26" t="s">
        <v>332</v>
      </c>
      <c r="E31" s="26" t="s">
        <v>390</v>
      </c>
      <c r="F31" s="26" t="s">
        <v>307</v>
      </c>
      <c r="G31" s="150" t="s">
        <v>334</v>
      </c>
      <c r="H31" s="26" t="s">
        <v>314</v>
      </c>
      <c r="I31" s="26" t="s">
        <v>304</v>
      </c>
      <c r="J31" s="26" t="s">
        <v>391</v>
      </c>
    </row>
    <row r="32" s="140" customFormat="1" ht="33.75" customHeight="1" spans="1:10">
      <c r="A32" s="26" t="s">
        <v>238</v>
      </c>
      <c r="B32" s="26" t="s">
        <v>392</v>
      </c>
      <c r="C32" s="26" t="s">
        <v>299</v>
      </c>
      <c r="D32" s="26" t="s">
        <v>300</v>
      </c>
      <c r="E32" s="26" t="s">
        <v>393</v>
      </c>
      <c r="F32" s="26" t="s">
        <v>321</v>
      </c>
      <c r="G32" s="150" t="s">
        <v>394</v>
      </c>
      <c r="H32" s="26" t="s">
        <v>395</v>
      </c>
      <c r="I32" s="26" t="s">
        <v>304</v>
      </c>
      <c r="J32" s="26" t="s">
        <v>396</v>
      </c>
    </row>
    <row r="33" s="140" customFormat="1" ht="33.75" customHeight="1" spans="1:10">
      <c r="A33" s="26"/>
      <c r="B33" s="26"/>
      <c r="C33" s="26" t="s">
        <v>299</v>
      </c>
      <c r="D33" s="26" t="s">
        <v>300</v>
      </c>
      <c r="E33" s="26" t="s">
        <v>397</v>
      </c>
      <c r="F33" s="26" t="s">
        <v>307</v>
      </c>
      <c r="G33" s="150" t="s">
        <v>398</v>
      </c>
      <c r="H33" s="26" t="s">
        <v>399</v>
      </c>
      <c r="I33" s="26" t="s">
        <v>304</v>
      </c>
      <c r="J33" s="26" t="s">
        <v>400</v>
      </c>
    </row>
    <row r="34" s="140" customFormat="1" ht="33.75" customHeight="1" spans="1:10">
      <c r="A34" s="26"/>
      <c r="B34" s="26"/>
      <c r="C34" s="26" t="s">
        <v>299</v>
      </c>
      <c r="D34" s="26" t="s">
        <v>344</v>
      </c>
      <c r="E34" s="26" t="s">
        <v>401</v>
      </c>
      <c r="F34" s="26" t="s">
        <v>307</v>
      </c>
      <c r="G34" s="150" t="s">
        <v>346</v>
      </c>
      <c r="H34" s="26" t="s">
        <v>314</v>
      </c>
      <c r="I34" s="26" t="s">
        <v>304</v>
      </c>
      <c r="J34" s="26" t="s">
        <v>402</v>
      </c>
    </row>
    <row r="35" s="140" customFormat="1" ht="33.75" customHeight="1" spans="1:10">
      <c r="A35" s="26"/>
      <c r="B35" s="26"/>
      <c r="C35" s="26" t="s">
        <v>318</v>
      </c>
      <c r="D35" s="26" t="s">
        <v>319</v>
      </c>
      <c r="E35" s="26" t="s">
        <v>320</v>
      </c>
      <c r="F35" s="26" t="s">
        <v>321</v>
      </c>
      <c r="G35" s="150" t="s">
        <v>322</v>
      </c>
      <c r="H35" s="26" t="s">
        <v>323</v>
      </c>
      <c r="I35" s="26" t="s">
        <v>304</v>
      </c>
      <c r="J35" s="26" t="s">
        <v>324</v>
      </c>
    </row>
    <row r="36" s="140" customFormat="1" ht="33.75" customHeight="1" spans="1:10">
      <c r="A36" s="26"/>
      <c r="B36" s="26"/>
      <c r="C36" s="26" t="s">
        <v>318</v>
      </c>
      <c r="D36" s="26" t="s">
        <v>325</v>
      </c>
      <c r="E36" s="26" t="s">
        <v>326</v>
      </c>
      <c r="F36" s="26" t="s">
        <v>302</v>
      </c>
      <c r="G36" s="150" t="s">
        <v>327</v>
      </c>
      <c r="H36" s="26" t="s">
        <v>328</v>
      </c>
      <c r="I36" s="26" t="s">
        <v>329</v>
      </c>
      <c r="J36" s="26" t="s">
        <v>330</v>
      </c>
    </row>
    <row r="37" s="140" customFormat="1" ht="33.75" customHeight="1" spans="1:10">
      <c r="A37" s="26"/>
      <c r="B37" s="26"/>
      <c r="C37" s="26" t="s">
        <v>331</v>
      </c>
      <c r="D37" s="26" t="s">
        <v>332</v>
      </c>
      <c r="E37" s="26" t="s">
        <v>333</v>
      </c>
      <c r="F37" s="26" t="s">
        <v>307</v>
      </c>
      <c r="G37" s="150" t="s">
        <v>334</v>
      </c>
      <c r="H37" s="26" t="s">
        <v>314</v>
      </c>
      <c r="I37" s="26" t="s">
        <v>304</v>
      </c>
      <c r="J37" s="26" t="s">
        <v>335</v>
      </c>
    </row>
    <row r="38" s="140" customFormat="1" ht="33.75" customHeight="1" spans="1:10">
      <c r="A38" s="26" t="s">
        <v>264</v>
      </c>
      <c r="B38" s="26" t="s">
        <v>403</v>
      </c>
      <c r="C38" s="26" t="s">
        <v>299</v>
      </c>
      <c r="D38" s="26" t="s">
        <v>300</v>
      </c>
      <c r="E38" s="26" t="s">
        <v>404</v>
      </c>
      <c r="F38" s="26" t="s">
        <v>302</v>
      </c>
      <c r="G38" s="150" t="s">
        <v>384</v>
      </c>
      <c r="H38" s="26" t="s">
        <v>405</v>
      </c>
      <c r="I38" s="26" t="s">
        <v>304</v>
      </c>
      <c r="J38" s="26" t="s">
        <v>406</v>
      </c>
    </row>
    <row r="39" s="140" customFormat="1" ht="33.75" customHeight="1" spans="1:10">
      <c r="A39" s="26"/>
      <c r="B39" s="26"/>
      <c r="C39" s="26" t="s">
        <v>299</v>
      </c>
      <c r="D39" s="26" t="s">
        <v>311</v>
      </c>
      <c r="E39" s="26" t="s">
        <v>407</v>
      </c>
      <c r="F39" s="26" t="s">
        <v>307</v>
      </c>
      <c r="G39" s="150" t="s">
        <v>346</v>
      </c>
      <c r="H39" s="26" t="s">
        <v>314</v>
      </c>
      <c r="I39" s="26" t="s">
        <v>304</v>
      </c>
      <c r="J39" s="26" t="s">
        <v>408</v>
      </c>
    </row>
    <row r="40" s="140" customFormat="1" ht="33.75" customHeight="1" spans="1:10">
      <c r="A40" s="26"/>
      <c r="B40" s="26"/>
      <c r="C40" s="26" t="s">
        <v>299</v>
      </c>
      <c r="D40" s="26" t="s">
        <v>344</v>
      </c>
      <c r="E40" s="26" t="s">
        <v>362</v>
      </c>
      <c r="F40" s="26" t="s">
        <v>307</v>
      </c>
      <c r="G40" s="150" t="s">
        <v>334</v>
      </c>
      <c r="H40" s="26" t="s">
        <v>314</v>
      </c>
      <c r="I40" s="26" t="s">
        <v>304</v>
      </c>
      <c r="J40" s="26" t="s">
        <v>409</v>
      </c>
    </row>
    <row r="41" s="140" customFormat="1" ht="33.75" customHeight="1" spans="1:10">
      <c r="A41" s="26"/>
      <c r="B41" s="26"/>
      <c r="C41" s="26" t="s">
        <v>318</v>
      </c>
      <c r="D41" s="26" t="s">
        <v>325</v>
      </c>
      <c r="E41" s="26" t="s">
        <v>410</v>
      </c>
      <c r="F41" s="26" t="s">
        <v>302</v>
      </c>
      <c r="G41" s="150" t="s">
        <v>411</v>
      </c>
      <c r="H41" s="26"/>
      <c r="I41" s="26" t="s">
        <v>329</v>
      </c>
      <c r="J41" s="26" t="s">
        <v>412</v>
      </c>
    </row>
    <row r="42" s="140" customFormat="1" ht="33.75" customHeight="1" spans="1:10">
      <c r="A42" s="26"/>
      <c r="B42" s="26"/>
      <c r="C42" s="26" t="s">
        <v>331</v>
      </c>
      <c r="D42" s="26" t="s">
        <v>332</v>
      </c>
      <c r="E42" s="26" t="s">
        <v>413</v>
      </c>
      <c r="F42" s="26" t="s">
        <v>307</v>
      </c>
      <c r="G42" s="150" t="s">
        <v>334</v>
      </c>
      <c r="H42" s="26" t="s">
        <v>314</v>
      </c>
      <c r="I42" s="26" t="s">
        <v>304</v>
      </c>
      <c r="J42" s="26" t="s">
        <v>414</v>
      </c>
    </row>
    <row r="43" s="140" customFormat="1" ht="33.75" customHeight="1" spans="1:10">
      <c r="A43" s="26" t="s">
        <v>277</v>
      </c>
      <c r="B43" s="26" t="s">
        <v>415</v>
      </c>
      <c r="C43" s="26" t="s">
        <v>299</v>
      </c>
      <c r="D43" s="26" t="s">
        <v>300</v>
      </c>
      <c r="E43" s="26" t="s">
        <v>416</v>
      </c>
      <c r="F43" s="26" t="s">
        <v>302</v>
      </c>
      <c r="G43" s="150" t="s">
        <v>417</v>
      </c>
      <c r="H43" s="26" t="s">
        <v>356</v>
      </c>
      <c r="I43" s="26" t="s">
        <v>304</v>
      </c>
      <c r="J43" s="26" t="s">
        <v>418</v>
      </c>
    </row>
    <row r="44" s="140" customFormat="1" ht="33.75" customHeight="1" spans="1:10">
      <c r="A44" s="26"/>
      <c r="B44" s="26"/>
      <c r="C44" s="26" t="s">
        <v>299</v>
      </c>
      <c r="D44" s="26" t="s">
        <v>300</v>
      </c>
      <c r="E44" s="26" t="s">
        <v>419</v>
      </c>
      <c r="F44" s="26" t="s">
        <v>302</v>
      </c>
      <c r="G44" s="150" t="s">
        <v>420</v>
      </c>
      <c r="H44" s="26" t="s">
        <v>421</v>
      </c>
      <c r="I44" s="26" t="s">
        <v>304</v>
      </c>
      <c r="J44" s="26" t="s">
        <v>422</v>
      </c>
    </row>
    <row r="45" s="140" customFormat="1" ht="33.75" customHeight="1" spans="1:10">
      <c r="A45" s="26"/>
      <c r="B45" s="26"/>
      <c r="C45" s="26" t="s">
        <v>299</v>
      </c>
      <c r="D45" s="26" t="s">
        <v>311</v>
      </c>
      <c r="E45" s="26" t="s">
        <v>423</v>
      </c>
      <c r="F45" s="26" t="s">
        <v>302</v>
      </c>
      <c r="G45" s="150" t="s">
        <v>424</v>
      </c>
      <c r="H45" s="26" t="s">
        <v>314</v>
      </c>
      <c r="I45" s="26" t="s">
        <v>304</v>
      </c>
      <c r="J45" s="26" t="s">
        <v>425</v>
      </c>
    </row>
    <row r="46" s="140" customFormat="1" ht="33.75" customHeight="1" spans="1:10">
      <c r="A46" s="26"/>
      <c r="B46" s="26"/>
      <c r="C46" s="26" t="s">
        <v>299</v>
      </c>
      <c r="D46" s="26" t="s">
        <v>311</v>
      </c>
      <c r="E46" s="26" t="s">
        <v>426</v>
      </c>
      <c r="F46" s="26" t="s">
        <v>302</v>
      </c>
      <c r="G46" s="150" t="s">
        <v>50</v>
      </c>
      <c r="H46" s="26" t="s">
        <v>427</v>
      </c>
      <c r="I46" s="26" t="s">
        <v>304</v>
      </c>
      <c r="J46" s="26" t="s">
        <v>428</v>
      </c>
    </row>
    <row r="47" s="140" customFormat="1" ht="33.75" customHeight="1" spans="1:10">
      <c r="A47" s="26"/>
      <c r="B47" s="26"/>
      <c r="C47" s="26" t="s">
        <v>318</v>
      </c>
      <c r="D47" s="26" t="s">
        <v>429</v>
      </c>
      <c r="E47" s="26" t="s">
        <v>430</v>
      </c>
      <c r="F47" s="26" t="s">
        <v>302</v>
      </c>
      <c r="G47" s="150" t="s">
        <v>420</v>
      </c>
      <c r="H47" s="26" t="s">
        <v>421</v>
      </c>
      <c r="I47" s="26" t="s">
        <v>304</v>
      </c>
      <c r="J47" s="26" t="s">
        <v>431</v>
      </c>
    </row>
    <row r="48" s="140" customFormat="1" ht="33.75" customHeight="1" spans="1:10">
      <c r="A48" s="26"/>
      <c r="B48" s="26"/>
      <c r="C48" s="26" t="s">
        <v>331</v>
      </c>
      <c r="D48" s="26" t="s">
        <v>332</v>
      </c>
      <c r="E48" s="26" t="s">
        <v>432</v>
      </c>
      <c r="F48" s="26" t="s">
        <v>307</v>
      </c>
      <c r="G48" s="150" t="s">
        <v>334</v>
      </c>
      <c r="H48" s="26" t="s">
        <v>314</v>
      </c>
      <c r="I48" s="26" t="s">
        <v>304</v>
      </c>
      <c r="J48" s="26" t="s">
        <v>433</v>
      </c>
    </row>
    <row r="49" s="140" customFormat="1" ht="33.75" customHeight="1" spans="1:10">
      <c r="A49" s="26" t="s">
        <v>273</v>
      </c>
      <c r="B49" s="26" t="s">
        <v>434</v>
      </c>
      <c r="C49" s="26" t="s">
        <v>299</v>
      </c>
      <c r="D49" s="26" t="s">
        <v>300</v>
      </c>
      <c r="E49" s="26" t="s">
        <v>435</v>
      </c>
      <c r="F49" s="26" t="s">
        <v>302</v>
      </c>
      <c r="G49" s="150" t="s">
        <v>384</v>
      </c>
      <c r="H49" s="26" t="s">
        <v>436</v>
      </c>
      <c r="I49" s="26" t="s">
        <v>304</v>
      </c>
      <c r="J49" s="26" t="s">
        <v>437</v>
      </c>
    </row>
    <row r="50" s="140" customFormat="1" ht="33.75" customHeight="1" spans="1:10">
      <c r="A50" s="26"/>
      <c r="B50" s="26"/>
      <c r="C50" s="26" t="s">
        <v>299</v>
      </c>
      <c r="D50" s="26" t="s">
        <v>300</v>
      </c>
      <c r="E50" s="26" t="s">
        <v>438</v>
      </c>
      <c r="F50" s="26" t="s">
        <v>307</v>
      </c>
      <c r="G50" s="150" t="s">
        <v>439</v>
      </c>
      <c r="H50" s="26" t="s">
        <v>440</v>
      </c>
      <c r="I50" s="26" t="s">
        <v>304</v>
      </c>
      <c r="J50" s="26" t="s">
        <v>441</v>
      </c>
    </row>
    <row r="51" s="140" customFormat="1" ht="33.75" customHeight="1" spans="1:10">
      <c r="A51" s="26"/>
      <c r="B51" s="26"/>
      <c r="C51" s="26" t="s">
        <v>299</v>
      </c>
      <c r="D51" s="26" t="s">
        <v>300</v>
      </c>
      <c r="E51" s="26" t="s">
        <v>442</v>
      </c>
      <c r="F51" s="26" t="s">
        <v>307</v>
      </c>
      <c r="G51" s="150" t="s">
        <v>443</v>
      </c>
      <c r="H51" s="26" t="s">
        <v>444</v>
      </c>
      <c r="I51" s="26" t="s">
        <v>304</v>
      </c>
      <c r="J51" s="26" t="s">
        <v>445</v>
      </c>
    </row>
    <row r="52" s="140" customFormat="1" ht="33.75" customHeight="1" spans="1:10">
      <c r="A52" s="26"/>
      <c r="B52" s="26"/>
      <c r="C52" s="26" t="s">
        <v>299</v>
      </c>
      <c r="D52" s="26" t="s">
        <v>311</v>
      </c>
      <c r="E52" s="26" t="s">
        <v>446</v>
      </c>
      <c r="F52" s="26" t="s">
        <v>302</v>
      </c>
      <c r="G52" s="150" t="s">
        <v>424</v>
      </c>
      <c r="H52" s="26" t="s">
        <v>314</v>
      </c>
      <c r="I52" s="26" t="s">
        <v>304</v>
      </c>
      <c r="J52" s="26" t="s">
        <v>447</v>
      </c>
    </row>
    <row r="53" s="140" customFormat="1" ht="33.75" customHeight="1" spans="1:10">
      <c r="A53" s="26"/>
      <c r="B53" s="26"/>
      <c r="C53" s="26" t="s">
        <v>318</v>
      </c>
      <c r="D53" s="26" t="s">
        <v>319</v>
      </c>
      <c r="E53" s="26" t="s">
        <v>448</v>
      </c>
      <c r="F53" s="26" t="s">
        <v>321</v>
      </c>
      <c r="G53" s="150" t="s">
        <v>384</v>
      </c>
      <c r="H53" s="26" t="s">
        <v>323</v>
      </c>
      <c r="I53" s="26" t="s">
        <v>304</v>
      </c>
      <c r="J53" s="26" t="s">
        <v>449</v>
      </c>
    </row>
    <row r="54" s="140" customFormat="1" ht="33.75" customHeight="1" spans="1:10">
      <c r="A54" s="26"/>
      <c r="B54" s="26"/>
      <c r="C54" s="26" t="s">
        <v>331</v>
      </c>
      <c r="D54" s="26" t="s">
        <v>332</v>
      </c>
      <c r="E54" s="26" t="s">
        <v>450</v>
      </c>
      <c r="F54" s="26" t="s">
        <v>307</v>
      </c>
      <c r="G54" s="150" t="s">
        <v>334</v>
      </c>
      <c r="H54" s="26" t="s">
        <v>314</v>
      </c>
      <c r="I54" s="26" t="s">
        <v>304</v>
      </c>
      <c r="J54" s="26" t="s">
        <v>451</v>
      </c>
    </row>
    <row r="55" s="140" customFormat="1" ht="33.75" customHeight="1" spans="1:10">
      <c r="A55" s="26" t="s">
        <v>267</v>
      </c>
      <c r="B55" s="26" t="s">
        <v>452</v>
      </c>
      <c r="C55" s="26" t="s">
        <v>299</v>
      </c>
      <c r="D55" s="26" t="s">
        <v>300</v>
      </c>
      <c r="E55" s="26" t="s">
        <v>453</v>
      </c>
      <c r="F55" s="26" t="s">
        <v>307</v>
      </c>
      <c r="G55" s="150" t="s">
        <v>454</v>
      </c>
      <c r="H55" s="26" t="s">
        <v>455</v>
      </c>
      <c r="I55" s="26" t="s">
        <v>304</v>
      </c>
      <c r="J55" s="26" t="s">
        <v>456</v>
      </c>
    </row>
    <row r="56" s="140" customFormat="1" ht="33.75" customHeight="1" spans="1:10">
      <c r="A56" s="26"/>
      <c r="B56" s="26"/>
      <c r="C56" s="26" t="s">
        <v>299</v>
      </c>
      <c r="D56" s="26" t="s">
        <v>300</v>
      </c>
      <c r="E56" s="26" t="s">
        <v>457</v>
      </c>
      <c r="F56" s="26" t="s">
        <v>307</v>
      </c>
      <c r="G56" s="150" t="s">
        <v>458</v>
      </c>
      <c r="H56" s="26" t="s">
        <v>459</v>
      </c>
      <c r="I56" s="26" t="s">
        <v>304</v>
      </c>
      <c r="J56" s="26" t="s">
        <v>460</v>
      </c>
    </row>
    <row r="57" s="140" customFormat="1" ht="33.75" customHeight="1" spans="1:10">
      <c r="A57" s="26"/>
      <c r="B57" s="26"/>
      <c r="C57" s="26" t="s">
        <v>299</v>
      </c>
      <c r="D57" s="26" t="s">
        <v>300</v>
      </c>
      <c r="E57" s="26" t="s">
        <v>461</v>
      </c>
      <c r="F57" s="26" t="s">
        <v>302</v>
      </c>
      <c r="G57" s="150" t="s">
        <v>61</v>
      </c>
      <c r="H57" s="26" t="s">
        <v>462</v>
      </c>
      <c r="I57" s="26" t="s">
        <v>304</v>
      </c>
      <c r="J57" s="26" t="s">
        <v>463</v>
      </c>
    </row>
    <row r="58" s="140" customFormat="1" ht="33.75" customHeight="1" spans="1:10">
      <c r="A58" s="26"/>
      <c r="B58" s="26"/>
      <c r="C58" s="26" t="s">
        <v>299</v>
      </c>
      <c r="D58" s="26" t="s">
        <v>311</v>
      </c>
      <c r="E58" s="26" t="s">
        <v>464</v>
      </c>
      <c r="F58" s="26" t="s">
        <v>307</v>
      </c>
      <c r="G58" s="150" t="s">
        <v>346</v>
      </c>
      <c r="H58" s="26" t="s">
        <v>314</v>
      </c>
      <c r="I58" s="26" t="s">
        <v>304</v>
      </c>
      <c r="J58" s="26" t="s">
        <v>465</v>
      </c>
    </row>
    <row r="59" s="140" customFormat="1" ht="33.75" customHeight="1" spans="1:10">
      <c r="A59" s="26"/>
      <c r="B59" s="26"/>
      <c r="C59" s="26" t="s">
        <v>299</v>
      </c>
      <c r="D59" s="26" t="s">
        <v>311</v>
      </c>
      <c r="E59" s="26" t="s">
        <v>466</v>
      </c>
      <c r="F59" s="26" t="s">
        <v>307</v>
      </c>
      <c r="G59" s="150" t="s">
        <v>313</v>
      </c>
      <c r="H59" s="26" t="s">
        <v>314</v>
      </c>
      <c r="I59" s="26" t="s">
        <v>304</v>
      </c>
      <c r="J59" s="26" t="s">
        <v>467</v>
      </c>
    </row>
    <row r="60" s="140" customFormat="1" ht="33.75" customHeight="1" spans="1:10">
      <c r="A60" s="26"/>
      <c r="B60" s="26"/>
      <c r="C60" s="26" t="s">
        <v>318</v>
      </c>
      <c r="D60" s="26" t="s">
        <v>429</v>
      </c>
      <c r="E60" s="26" t="s">
        <v>468</v>
      </c>
      <c r="F60" s="26" t="s">
        <v>307</v>
      </c>
      <c r="G60" s="150" t="s">
        <v>469</v>
      </c>
      <c r="H60" s="26" t="s">
        <v>421</v>
      </c>
      <c r="I60" s="26" t="s">
        <v>304</v>
      </c>
      <c r="J60" s="26" t="s">
        <v>470</v>
      </c>
    </row>
    <row r="61" s="140" customFormat="1" ht="33.75" customHeight="1" spans="1:10">
      <c r="A61" s="26"/>
      <c r="B61" s="26"/>
      <c r="C61" s="26" t="s">
        <v>318</v>
      </c>
      <c r="D61" s="26" t="s">
        <v>319</v>
      </c>
      <c r="E61" s="26" t="s">
        <v>471</v>
      </c>
      <c r="F61" s="26" t="s">
        <v>302</v>
      </c>
      <c r="G61" s="150" t="s">
        <v>411</v>
      </c>
      <c r="H61" s="26"/>
      <c r="I61" s="26" t="s">
        <v>329</v>
      </c>
      <c r="J61" s="26" t="s">
        <v>472</v>
      </c>
    </row>
    <row r="62" s="140" customFormat="1" ht="33.75" customHeight="1" spans="1:10">
      <c r="A62" s="26"/>
      <c r="B62" s="26"/>
      <c r="C62" s="26" t="s">
        <v>331</v>
      </c>
      <c r="D62" s="26" t="s">
        <v>332</v>
      </c>
      <c r="E62" s="26" t="s">
        <v>413</v>
      </c>
      <c r="F62" s="26" t="s">
        <v>307</v>
      </c>
      <c r="G62" s="150" t="s">
        <v>346</v>
      </c>
      <c r="H62" s="26" t="s">
        <v>314</v>
      </c>
      <c r="I62" s="26" t="s">
        <v>304</v>
      </c>
      <c r="J62" s="26" t="s">
        <v>473</v>
      </c>
    </row>
  </sheetData>
  <mergeCells count="20">
    <mergeCell ref="A2:J2"/>
    <mergeCell ref="A3:H3"/>
    <mergeCell ref="A7:A13"/>
    <mergeCell ref="A14:A18"/>
    <mergeCell ref="A19:A24"/>
    <mergeCell ref="A25:A31"/>
    <mergeCell ref="A32:A37"/>
    <mergeCell ref="A38:A42"/>
    <mergeCell ref="A43:A48"/>
    <mergeCell ref="A49:A54"/>
    <mergeCell ref="A55:A62"/>
    <mergeCell ref="B7:B13"/>
    <mergeCell ref="B14:B18"/>
    <mergeCell ref="B19:B24"/>
    <mergeCell ref="B25:B31"/>
    <mergeCell ref="B32:B37"/>
    <mergeCell ref="B38:B42"/>
    <mergeCell ref="B43:B48"/>
    <mergeCell ref="B49:B54"/>
    <mergeCell ref="B55:B6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3" sqref="A1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474</v>
      </c>
    </row>
    <row r="2" ht="28.5" customHeight="1" spans="1:6">
      <c r="A2" s="32" t="s">
        <v>475</v>
      </c>
      <c r="B2" s="32"/>
      <c r="C2" s="32"/>
      <c r="D2" s="32"/>
      <c r="E2" s="32"/>
      <c r="F2" s="32"/>
    </row>
    <row r="3" ht="15" customHeight="1" spans="1:6">
      <c r="A3" s="134" t="str">
        <f>"单位名称："&amp;"云南元江国家级自然保护区管护局"</f>
        <v>单位名称：云南元江国家级自然保护区管护局</v>
      </c>
      <c r="B3" s="135"/>
      <c r="C3" s="135"/>
      <c r="D3" s="74"/>
      <c r="E3" s="74"/>
      <c r="F3" s="136" t="s">
        <v>476</v>
      </c>
    </row>
    <row r="4" ht="18.75" customHeight="1" spans="1:6">
      <c r="A4" s="34" t="s">
        <v>132</v>
      </c>
      <c r="B4" s="34" t="s">
        <v>67</v>
      </c>
      <c r="C4" s="34" t="s">
        <v>68</v>
      </c>
      <c r="D4" s="35" t="s">
        <v>477</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7"/>
      <c r="F7" s="137"/>
    </row>
    <row r="8" ht="17.25" customHeight="1" spans="1:6">
      <c r="A8" s="138" t="s">
        <v>285</v>
      </c>
      <c r="B8" s="139"/>
      <c r="C8" s="139" t="s">
        <v>285</v>
      </c>
      <c r="D8" s="137"/>
      <c r="E8" s="137"/>
      <c r="F8" s="137"/>
    </row>
    <row r="9" customHeight="1" spans="1:1">
      <c r="A9" s="64" t="s">
        <v>478</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selection activeCell="B16" sqref="B16"/>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479</v>
      </c>
      <c r="B1" s="30"/>
      <c r="C1" s="30"/>
      <c r="D1" s="30"/>
      <c r="E1" s="30"/>
      <c r="F1" s="30"/>
      <c r="G1" s="30"/>
      <c r="H1" s="30"/>
      <c r="I1" s="30"/>
      <c r="J1" s="30"/>
      <c r="K1" s="30"/>
      <c r="L1" s="30"/>
      <c r="M1" s="30"/>
      <c r="N1" s="30"/>
      <c r="O1" s="49"/>
      <c r="P1" s="49"/>
      <c r="Q1" s="30"/>
    </row>
    <row r="2" ht="27.75" customHeight="1" spans="1:17">
      <c r="A2" s="72" t="s">
        <v>480</v>
      </c>
      <c r="B2" s="32"/>
      <c r="C2" s="32"/>
      <c r="D2" s="32"/>
      <c r="E2" s="32"/>
      <c r="F2" s="32"/>
      <c r="G2" s="32"/>
      <c r="H2" s="32"/>
      <c r="I2" s="32"/>
      <c r="J2" s="32"/>
      <c r="K2" s="102"/>
      <c r="L2" s="32"/>
      <c r="M2" s="32"/>
      <c r="N2" s="32"/>
      <c r="O2" s="102"/>
      <c r="P2" s="102"/>
      <c r="Q2" s="32"/>
    </row>
    <row r="3" ht="18.75" customHeight="1" spans="1:17">
      <c r="A3" s="111" t="str">
        <f>"单位名称："&amp;"云南元江国家级自然保护区管护局"</f>
        <v>单位名称：云南元江国家级自然保护区管护局</v>
      </c>
      <c r="B3" s="7"/>
      <c r="C3" s="7"/>
      <c r="D3" s="7"/>
      <c r="E3" s="7"/>
      <c r="F3" s="7"/>
      <c r="G3" s="7"/>
      <c r="H3" s="7"/>
      <c r="I3" s="7"/>
      <c r="J3" s="7"/>
      <c r="O3" s="78"/>
      <c r="P3" s="78"/>
      <c r="Q3" s="130" t="s">
        <v>2</v>
      </c>
    </row>
    <row r="4" ht="15.75" customHeight="1" spans="1:17">
      <c r="A4" s="34" t="s">
        <v>481</v>
      </c>
      <c r="B4" s="112" t="s">
        <v>482</v>
      </c>
      <c r="C4" s="112" t="s">
        <v>483</v>
      </c>
      <c r="D4" s="112" t="s">
        <v>484</v>
      </c>
      <c r="E4" s="112" t="s">
        <v>485</v>
      </c>
      <c r="F4" s="112" t="s">
        <v>486</v>
      </c>
      <c r="G4" s="113" t="s">
        <v>139</v>
      </c>
      <c r="H4" s="113"/>
      <c r="I4" s="113"/>
      <c r="J4" s="113"/>
      <c r="K4" s="122"/>
      <c r="L4" s="113"/>
      <c r="M4" s="113"/>
      <c r="N4" s="113"/>
      <c r="O4" s="123"/>
      <c r="P4" s="122"/>
      <c r="Q4" s="131"/>
    </row>
    <row r="5" ht="17.25" customHeight="1" spans="1:17">
      <c r="A5" s="37"/>
      <c r="B5" s="114"/>
      <c r="C5" s="114"/>
      <c r="D5" s="114"/>
      <c r="E5" s="114"/>
      <c r="F5" s="114"/>
      <c r="G5" s="114" t="s">
        <v>30</v>
      </c>
      <c r="H5" s="114" t="s">
        <v>33</v>
      </c>
      <c r="I5" s="114" t="s">
        <v>487</v>
      </c>
      <c r="J5" s="114" t="s">
        <v>488</v>
      </c>
      <c r="K5" s="124" t="s">
        <v>489</v>
      </c>
      <c r="L5" s="125" t="s">
        <v>490</v>
      </c>
      <c r="M5" s="125"/>
      <c r="N5" s="125"/>
      <c r="O5" s="126"/>
      <c r="P5" s="127"/>
      <c r="Q5" s="115"/>
    </row>
    <row r="6" ht="54" customHeight="1" spans="1:17">
      <c r="A6" s="40"/>
      <c r="B6" s="115"/>
      <c r="C6" s="115"/>
      <c r="D6" s="115"/>
      <c r="E6" s="115"/>
      <c r="F6" s="115"/>
      <c r="G6" s="115"/>
      <c r="H6" s="115" t="s">
        <v>32</v>
      </c>
      <c r="I6" s="115"/>
      <c r="J6" s="115"/>
      <c r="K6" s="128"/>
      <c r="L6" s="115" t="s">
        <v>32</v>
      </c>
      <c r="M6" s="115" t="s">
        <v>39</v>
      </c>
      <c r="N6" s="115" t="s">
        <v>146</v>
      </c>
      <c r="O6" s="129" t="s">
        <v>41</v>
      </c>
      <c r="P6" s="128" t="s">
        <v>42</v>
      </c>
      <c r="Q6" s="115" t="s">
        <v>43</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4"/>
      <c r="B8" s="95"/>
      <c r="C8" s="95"/>
      <c r="D8" s="95"/>
      <c r="E8" s="118"/>
      <c r="F8" s="119"/>
      <c r="G8" s="45"/>
      <c r="H8" s="45"/>
      <c r="I8" s="45"/>
      <c r="J8" s="45"/>
      <c r="K8" s="45"/>
      <c r="L8" s="45"/>
      <c r="M8" s="45"/>
      <c r="N8" s="45"/>
      <c r="O8" s="45"/>
      <c r="P8" s="45"/>
      <c r="Q8" s="45"/>
    </row>
    <row r="9" ht="21" customHeight="1" spans="1:17">
      <c r="A9" s="94"/>
      <c r="B9" s="95"/>
      <c r="C9" s="95"/>
      <c r="D9" s="120"/>
      <c r="E9" s="121"/>
      <c r="F9" s="24"/>
      <c r="G9" s="45"/>
      <c r="H9" s="45"/>
      <c r="I9" s="45"/>
      <c r="J9" s="45"/>
      <c r="K9" s="45"/>
      <c r="L9" s="45"/>
      <c r="M9" s="45"/>
      <c r="N9" s="45"/>
      <c r="O9" s="45"/>
      <c r="P9" s="45"/>
      <c r="Q9" s="45"/>
    </row>
    <row r="10" ht="21" customHeight="1" spans="1:17">
      <c r="A10" s="96" t="s">
        <v>285</v>
      </c>
      <c r="B10" s="97"/>
      <c r="C10" s="97"/>
      <c r="D10" s="97"/>
      <c r="E10" s="118"/>
      <c r="F10" s="119"/>
      <c r="G10" s="45"/>
      <c r="H10" s="45"/>
      <c r="I10" s="45"/>
      <c r="J10" s="45"/>
      <c r="K10" s="45"/>
      <c r="L10" s="45"/>
      <c r="M10" s="45"/>
      <c r="N10" s="45"/>
      <c r="O10" s="45"/>
      <c r="P10" s="45"/>
      <c r="Q10" s="45"/>
    </row>
    <row r="11" customHeight="1" spans="1:1">
      <c r="A11" s="64" t="s">
        <v>491</v>
      </c>
    </row>
  </sheetData>
  <mergeCells count="17">
    <mergeCell ref="A1:Q1"/>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4" sqref="B14"/>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492</v>
      </c>
      <c r="B1" s="79"/>
      <c r="C1" s="79"/>
      <c r="D1" s="79"/>
      <c r="E1" s="79"/>
      <c r="F1" s="79"/>
      <c r="G1" s="79"/>
      <c r="H1" s="80"/>
      <c r="I1" s="79"/>
      <c r="J1" s="79"/>
      <c r="K1" s="79"/>
      <c r="L1" s="100"/>
      <c r="M1" s="80"/>
      <c r="N1" s="101"/>
    </row>
    <row r="2" ht="27.75" customHeight="1" spans="1:14">
      <c r="A2" s="72" t="s">
        <v>493</v>
      </c>
      <c r="B2" s="81"/>
      <c r="C2" s="81"/>
      <c r="D2" s="81"/>
      <c r="E2" s="81"/>
      <c r="F2" s="81"/>
      <c r="G2" s="81"/>
      <c r="H2" s="82"/>
      <c r="I2" s="81"/>
      <c r="J2" s="81"/>
      <c r="K2" s="81"/>
      <c r="L2" s="102"/>
      <c r="M2" s="82"/>
      <c r="N2" s="81"/>
    </row>
    <row r="3" ht="18.75" customHeight="1" spans="1:14">
      <c r="A3" s="73" t="str">
        <f>"单位名称："&amp;"云南元江国家级自然保护区管护局"</f>
        <v>单位名称：云南元江国家级自然保护区管护局</v>
      </c>
      <c r="B3" s="74"/>
      <c r="C3" s="74"/>
      <c r="D3" s="74"/>
      <c r="E3" s="74"/>
      <c r="F3" s="74"/>
      <c r="G3" s="74"/>
      <c r="H3" s="83"/>
      <c r="I3" s="76"/>
      <c r="J3" s="76"/>
      <c r="K3" s="76"/>
      <c r="L3" s="78"/>
      <c r="M3" s="103"/>
      <c r="N3" s="104" t="s">
        <v>2</v>
      </c>
    </row>
    <row r="4" ht="15.75" customHeight="1" spans="1:14">
      <c r="A4" s="84" t="s">
        <v>481</v>
      </c>
      <c r="B4" s="85" t="s">
        <v>494</v>
      </c>
      <c r="C4" s="85" t="s">
        <v>495</v>
      </c>
      <c r="D4" s="86" t="s">
        <v>139</v>
      </c>
      <c r="E4" s="86"/>
      <c r="F4" s="86"/>
      <c r="G4" s="86"/>
      <c r="H4" s="87"/>
      <c r="I4" s="86"/>
      <c r="J4" s="86"/>
      <c r="K4" s="86"/>
      <c r="L4" s="105"/>
      <c r="M4" s="87"/>
      <c r="N4" s="106"/>
    </row>
    <row r="5" ht="17.25" customHeight="1" spans="1:14">
      <c r="A5" s="88"/>
      <c r="B5" s="89"/>
      <c r="C5" s="89"/>
      <c r="D5" s="89" t="s">
        <v>30</v>
      </c>
      <c r="E5" s="89" t="s">
        <v>33</v>
      </c>
      <c r="F5" s="89" t="s">
        <v>487</v>
      </c>
      <c r="G5" s="89" t="s">
        <v>488</v>
      </c>
      <c r="H5" s="90" t="s">
        <v>489</v>
      </c>
      <c r="I5" s="107" t="s">
        <v>490</v>
      </c>
      <c r="J5" s="107"/>
      <c r="K5" s="107"/>
      <c r="L5" s="108"/>
      <c r="M5" s="109"/>
      <c r="N5" s="92"/>
    </row>
    <row r="6" ht="54" customHeight="1" spans="1:14">
      <c r="A6" s="91"/>
      <c r="B6" s="92"/>
      <c r="C6" s="92"/>
      <c r="D6" s="92"/>
      <c r="E6" s="92"/>
      <c r="F6" s="92"/>
      <c r="G6" s="92"/>
      <c r="H6" s="93"/>
      <c r="I6" s="92" t="s">
        <v>32</v>
      </c>
      <c r="J6" s="92" t="s">
        <v>39</v>
      </c>
      <c r="K6" s="92" t="s">
        <v>146</v>
      </c>
      <c r="L6" s="110" t="s">
        <v>41</v>
      </c>
      <c r="M6" s="93" t="s">
        <v>42</v>
      </c>
      <c r="N6" s="92" t="s">
        <v>43</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c r="B8" s="95"/>
      <c r="C8" s="95"/>
      <c r="D8" s="45"/>
      <c r="E8" s="45"/>
      <c r="F8" s="45"/>
      <c r="G8" s="45"/>
      <c r="H8" s="45"/>
      <c r="I8" s="45"/>
      <c r="J8" s="45"/>
      <c r="K8" s="45"/>
      <c r="L8" s="45"/>
      <c r="M8" s="45"/>
      <c r="N8" s="45"/>
    </row>
    <row r="9" ht="21" customHeight="1" spans="1:14">
      <c r="A9" s="94"/>
      <c r="B9" s="95"/>
      <c r="C9" s="95"/>
      <c r="D9" s="45"/>
      <c r="E9" s="45"/>
      <c r="F9" s="45"/>
      <c r="G9" s="45"/>
      <c r="H9" s="45"/>
      <c r="I9" s="45"/>
      <c r="J9" s="45"/>
      <c r="K9" s="45"/>
      <c r="L9" s="45"/>
      <c r="M9" s="45"/>
      <c r="N9" s="45"/>
    </row>
    <row r="10" ht="21" customHeight="1" spans="1:14">
      <c r="A10" s="96" t="s">
        <v>285</v>
      </c>
      <c r="B10" s="97"/>
      <c r="C10" s="98"/>
      <c r="D10" s="45"/>
      <c r="E10" s="45"/>
      <c r="F10" s="45"/>
      <c r="G10" s="45"/>
      <c r="H10" s="45"/>
      <c r="I10" s="45"/>
      <c r="J10" s="45"/>
      <c r="K10" s="45"/>
      <c r="L10" s="45"/>
      <c r="M10" s="45"/>
      <c r="N10" s="45"/>
    </row>
    <row r="11" customHeight="1" spans="1:1">
      <c r="A11" s="99" t="s">
        <v>496</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10" sqref="A10"/>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0" t="s">
        <v>497</v>
      </c>
      <c r="B1" s="30"/>
      <c r="C1" s="30"/>
      <c r="D1" s="30"/>
      <c r="E1" s="30"/>
      <c r="F1" s="30"/>
      <c r="G1" s="30"/>
      <c r="H1" s="30"/>
      <c r="I1" s="30"/>
      <c r="J1" s="30"/>
      <c r="K1" s="30"/>
      <c r="L1" s="30"/>
      <c r="M1" s="30"/>
      <c r="N1" s="49"/>
    </row>
    <row r="2" ht="27.75" customHeight="1" spans="1:14">
      <c r="A2" s="72" t="s">
        <v>498</v>
      </c>
      <c r="B2" s="32"/>
      <c r="C2" s="32"/>
      <c r="D2" s="32"/>
      <c r="E2" s="32"/>
      <c r="F2" s="32"/>
      <c r="G2" s="32"/>
      <c r="H2" s="32"/>
      <c r="I2" s="32"/>
      <c r="J2" s="32"/>
      <c r="K2" s="32"/>
      <c r="L2" s="32"/>
      <c r="M2" s="32"/>
      <c r="N2" s="32"/>
    </row>
    <row r="3" ht="18" customHeight="1" spans="1:14">
      <c r="A3" s="73" t="str">
        <f>"单位名称："&amp;"云南元江国家级自然保护区管护局"</f>
        <v>单位名称：云南元江国家级自然保护区管护局</v>
      </c>
      <c r="B3" s="74"/>
      <c r="C3" s="74"/>
      <c r="D3" s="75"/>
      <c r="E3" s="76"/>
      <c r="F3" s="76"/>
      <c r="G3" s="76"/>
      <c r="H3" s="76"/>
      <c r="I3" s="76"/>
      <c r="N3" s="78" t="s">
        <v>2</v>
      </c>
    </row>
    <row r="4" ht="19.5" customHeight="1" spans="1:14">
      <c r="A4" s="35" t="s">
        <v>499</v>
      </c>
      <c r="B4" s="51" t="s">
        <v>139</v>
      </c>
      <c r="C4" s="52"/>
      <c r="D4" s="52"/>
      <c r="E4" s="51" t="s">
        <v>500</v>
      </c>
      <c r="F4" s="52"/>
      <c r="G4" s="52"/>
      <c r="H4" s="52"/>
      <c r="I4" s="52"/>
      <c r="J4" s="52"/>
      <c r="K4" s="52"/>
      <c r="L4" s="52"/>
      <c r="M4" s="52"/>
      <c r="N4" s="52"/>
    </row>
    <row r="5" ht="40.5" customHeight="1" spans="1:14">
      <c r="A5" s="41"/>
      <c r="B5" s="38" t="s">
        <v>30</v>
      </c>
      <c r="C5" s="34" t="s">
        <v>33</v>
      </c>
      <c r="D5" s="77" t="s">
        <v>501</v>
      </c>
      <c r="E5" s="42" t="s">
        <v>502</v>
      </c>
      <c r="F5" s="42" t="s">
        <v>503</v>
      </c>
      <c r="G5" s="42" t="s">
        <v>504</v>
      </c>
      <c r="H5" s="42" t="s">
        <v>505</v>
      </c>
      <c r="I5" s="42" t="s">
        <v>506</v>
      </c>
      <c r="J5" s="42" t="s">
        <v>507</v>
      </c>
      <c r="K5" s="42" t="s">
        <v>508</v>
      </c>
      <c r="L5" s="42" t="s">
        <v>509</v>
      </c>
      <c r="M5" s="42" t="s">
        <v>510</v>
      </c>
      <c r="N5" s="42" t="s">
        <v>511</v>
      </c>
    </row>
    <row r="6" ht="19.5" customHeight="1" spans="1:14">
      <c r="A6" s="42">
        <v>1</v>
      </c>
      <c r="B6" s="42">
        <v>2</v>
      </c>
      <c r="C6" s="42">
        <v>3</v>
      </c>
      <c r="D6" s="51">
        <v>4</v>
      </c>
      <c r="E6" s="42">
        <v>5</v>
      </c>
      <c r="F6" s="42">
        <v>6</v>
      </c>
      <c r="G6" s="42">
        <v>7</v>
      </c>
      <c r="H6" s="51">
        <v>8</v>
      </c>
      <c r="I6" s="42">
        <v>9</v>
      </c>
      <c r="J6" s="42">
        <v>10</v>
      </c>
      <c r="K6" s="42">
        <v>11</v>
      </c>
      <c r="L6" s="51">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30</v>
      </c>
      <c r="B9" s="45"/>
      <c r="C9" s="45"/>
      <c r="D9" s="45"/>
      <c r="E9" s="45"/>
      <c r="F9" s="45"/>
      <c r="G9" s="45"/>
      <c r="H9" s="45"/>
      <c r="I9" s="45"/>
      <c r="J9" s="45"/>
      <c r="K9" s="45"/>
      <c r="L9" s="45"/>
      <c r="M9" s="45"/>
      <c r="N9" s="45"/>
    </row>
    <row r="10" customHeight="1" spans="1:1">
      <c r="A10" s="64" t="s">
        <v>512</v>
      </c>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D16" sqref="D16"/>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513</v>
      </c>
      <c r="B1" s="30"/>
      <c r="C1" s="30"/>
      <c r="D1" s="30"/>
      <c r="E1" s="30"/>
      <c r="F1" s="30"/>
      <c r="G1" s="30"/>
      <c r="H1" s="30"/>
      <c r="I1" s="30"/>
      <c r="J1" s="49"/>
    </row>
    <row r="2" ht="28.5" customHeight="1" spans="1:10">
      <c r="A2" s="65" t="s">
        <v>514</v>
      </c>
      <c r="B2" s="66"/>
      <c r="C2" s="66"/>
      <c r="D2" s="66"/>
      <c r="E2" s="66"/>
      <c r="F2" s="67"/>
      <c r="G2" s="66"/>
      <c r="H2" s="67"/>
      <c r="I2" s="67"/>
      <c r="J2" s="66"/>
    </row>
    <row r="3" ht="15" customHeight="1" spans="1:1">
      <c r="A3" s="5" t="str">
        <f>"单位名称："&amp;"云南元江国家级自然保护区管护局"</f>
        <v>单位名称：云南元江国家级自然保护区管护局</v>
      </c>
    </row>
    <row r="4" ht="14.25" customHeight="1" spans="1:10">
      <c r="A4" s="68" t="s">
        <v>288</v>
      </c>
      <c r="B4" s="68" t="s">
        <v>289</v>
      </c>
      <c r="C4" s="68" t="s">
        <v>290</v>
      </c>
      <c r="D4" s="68" t="s">
        <v>291</v>
      </c>
      <c r="E4" s="68" t="s">
        <v>292</v>
      </c>
      <c r="F4" s="54" t="s">
        <v>293</v>
      </c>
      <c r="G4" s="68" t="s">
        <v>294</v>
      </c>
      <c r="H4" s="54" t="s">
        <v>295</v>
      </c>
      <c r="I4" s="54" t="s">
        <v>296</v>
      </c>
      <c r="J4" s="68" t="s">
        <v>297</v>
      </c>
    </row>
    <row r="5" ht="14.25" customHeight="1" spans="1:10">
      <c r="A5" s="68">
        <v>1</v>
      </c>
      <c r="B5" s="68">
        <v>2</v>
      </c>
      <c r="C5" s="68">
        <v>3</v>
      </c>
      <c r="D5" s="68">
        <v>4</v>
      </c>
      <c r="E5" s="68">
        <v>5</v>
      </c>
      <c r="F5" s="54">
        <v>6</v>
      </c>
      <c r="G5" s="68">
        <v>7</v>
      </c>
      <c r="H5" s="54">
        <v>8</v>
      </c>
      <c r="I5" s="54">
        <v>9</v>
      </c>
      <c r="J5" s="68">
        <v>10</v>
      </c>
    </row>
    <row r="6" ht="15" customHeight="1" spans="1:10">
      <c r="A6" s="43"/>
      <c r="B6" s="69"/>
      <c r="C6" s="69"/>
      <c r="D6" s="69"/>
      <c r="E6" s="70"/>
      <c r="F6" s="71"/>
      <c r="G6" s="70"/>
      <c r="H6" s="71"/>
      <c r="I6" s="71"/>
      <c r="J6" s="70"/>
    </row>
    <row r="7" ht="33.75" customHeight="1" spans="1:10">
      <c r="A7" s="43"/>
      <c r="B7" s="44"/>
      <c r="C7" s="44"/>
      <c r="D7" s="44"/>
      <c r="E7" s="43"/>
      <c r="F7" s="44"/>
      <c r="G7" s="43"/>
      <c r="H7" s="44"/>
      <c r="I7" s="44"/>
      <c r="J7" s="43"/>
    </row>
    <row r="8" customHeight="1" spans="1:1">
      <c r="A8" s="64" t="s">
        <v>512</v>
      </c>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B13" sqref="B1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515</v>
      </c>
      <c r="B1" s="55"/>
      <c r="C1" s="55"/>
      <c r="D1" s="55"/>
      <c r="E1" s="55"/>
      <c r="F1" s="55"/>
      <c r="G1" s="55"/>
      <c r="H1" s="55" t="s">
        <v>515</v>
      </c>
    </row>
    <row r="2" ht="28.5" customHeight="1" spans="1:8">
      <c r="A2" s="56" t="s">
        <v>516</v>
      </c>
      <c r="B2" s="56"/>
      <c r="C2" s="56"/>
      <c r="D2" s="56"/>
      <c r="E2" s="56"/>
      <c r="F2" s="56"/>
      <c r="G2" s="56"/>
      <c r="H2" s="56"/>
    </row>
    <row r="3" ht="18.75" customHeight="1" spans="1:8">
      <c r="A3" s="57" t="str">
        <f>"单位名称："&amp;"云南元江国家级自然保护区管护局"</f>
        <v>单位名称：云南元江国家级自然保护区管护局</v>
      </c>
      <c r="B3" s="57"/>
      <c r="C3" s="57"/>
      <c r="D3" s="57"/>
      <c r="E3" s="57"/>
      <c r="F3" s="57"/>
      <c r="G3" s="57"/>
      <c r="H3" s="57"/>
    </row>
    <row r="4" ht="18.75" customHeight="1" spans="1:8">
      <c r="A4" s="58" t="s">
        <v>132</v>
      </c>
      <c r="B4" s="58" t="s">
        <v>517</v>
      </c>
      <c r="C4" s="58" t="s">
        <v>518</v>
      </c>
      <c r="D4" s="58" t="s">
        <v>519</v>
      </c>
      <c r="E4" s="58" t="s">
        <v>520</v>
      </c>
      <c r="F4" s="58" t="s">
        <v>521</v>
      </c>
      <c r="G4" s="58"/>
      <c r="H4" s="58"/>
    </row>
    <row r="5" ht="18.75" customHeight="1" spans="1:8">
      <c r="A5" s="58"/>
      <c r="B5" s="58"/>
      <c r="C5" s="58"/>
      <c r="D5" s="58"/>
      <c r="E5" s="58"/>
      <c r="F5" s="58" t="s">
        <v>485</v>
      </c>
      <c r="G5" s="58" t="s">
        <v>522</v>
      </c>
      <c r="H5" s="58" t="s">
        <v>523</v>
      </c>
    </row>
    <row r="6" ht="18.75" customHeight="1" spans="1:8">
      <c r="A6" s="59" t="s">
        <v>44</v>
      </c>
      <c r="B6" s="59" t="s">
        <v>45</v>
      </c>
      <c r="C6" s="59" t="s">
        <v>46</v>
      </c>
      <c r="D6" s="59" t="s">
        <v>47</v>
      </c>
      <c r="E6" s="59" t="s">
        <v>48</v>
      </c>
      <c r="F6" s="59" t="s">
        <v>49</v>
      </c>
      <c r="G6" s="59" t="s">
        <v>50</v>
      </c>
      <c r="H6" s="59" t="s">
        <v>51</v>
      </c>
    </row>
    <row r="7" ht="18" customHeight="1" spans="1:8">
      <c r="A7" s="60"/>
      <c r="B7" s="60"/>
      <c r="C7" s="60"/>
      <c r="D7" s="60"/>
      <c r="E7" s="61"/>
      <c r="F7" s="62"/>
      <c r="G7" s="63"/>
      <c r="H7" s="63"/>
    </row>
    <row r="8" ht="18" customHeight="1" spans="1:8">
      <c r="A8" s="61" t="s">
        <v>30</v>
      </c>
      <c r="B8" s="61"/>
      <c r="C8" s="61"/>
      <c r="D8" s="61"/>
      <c r="E8" s="61"/>
      <c r="F8" s="62"/>
      <c r="G8" s="63"/>
      <c r="H8" s="63"/>
    </row>
    <row r="9" customHeight="1" spans="1:1">
      <c r="A9" s="64" t="s">
        <v>524</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44"/>
  <sheetViews>
    <sheetView showZeros="0" workbookViewId="0">
      <selection activeCell="F8" sqref="F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525</v>
      </c>
      <c r="B1" s="30"/>
      <c r="C1" s="30"/>
      <c r="D1" s="31"/>
      <c r="E1" s="31"/>
      <c r="F1" s="31"/>
      <c r="G1" s="31"/>
      <c r="H1" s="30"/>
      <c r="I1" s="30"/>
      <c r="J1" s="30"/>
      <c r="K1" s="49"/>
    </row>
    <row r="2" ht="28.5" customHeight="1" spans="1:11">
      <c r="A2" s="32" t="s">
        <v>526</v>
      </c>
      <c r="B2" s="32"/>
      <c r="C2" s="32"/>
      <c r="D2" s="32"/>
      <c r="E2" s="32"/>
      <c r="F2" s="32"/>
      <c r="G2" s="32"/>
      <c r="H2" s="32"/>
      <c r="I2" s="32"/>
      <c r="J2" s="32"/>
      <c r="K2" s="32"/>
    </row>
    <row r="3" ht="13.5" customHeight="1" spans="1:11">
      <c r="A3" s="5" t="str">
        <f>"单位名称："&amp;"云南元江国家级自然保护区管护局"</f>
        <v>单位名称：云南元江国家级自然保护区管护局</v>
      </c>
      <c r="B3" s="6"/>
      <c r="C3" s="6"/>
      <c r="D3" s="6"/>
      <c r="E3" s="6"/>
      <c r="F3" s="6"/>
      <c r="G3" s="6"/>
      <c r="H3" s="7"/>
      <c r="I3" s="7"/>
      <c r="J3" s="7"/>
      <c r="K3" s="50" t="s">
        <v>2</v>
      </c>
    </row>
    <row r="4" ht="21.75" customHeight="1" spans="1:11">
      <c r="A4" s="33" t="s">
        <v>225</v>
      </c>
      <c r="B4" s="33" t="s">
        <v>134</v>
      </c>
      <c r="C4" s="33" t="s">
        <v>226</v>
      </c>
      <c r="D4" s="34" t="s">
        <v>135</v>
      </c>
      <c r="E4" s="34" t="s">
        <v>136</v>
      </c>
      <c r="F4" s="34" t="s">
        <v>137</v>
      </c>
      <c r="G4" s="34" t="s">
        <v>138</v>
      </c>
      <c r="H4" s="35" t="s">
        <v>30</v>
      </c>
      <c r="I4" s="51" t="s">
        <v>527</v>
      </c>
      <c r="J4" s="52"/>
      <c r="K4" s="53"/>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4">
        <v>10</v>
      </c>
      <c r="K7" s="54">
        <v>11</v>
      </c>
    </row>
    <row r="8" ht="30.65" customHeight="1" spans="1:11">
      <c r="A8" s="43"/>
      <c r="B8" s="44" t="s">
        <v>267</v>
      </c>
      <c r="C8" s="43"/>
      <c r="D8" s="43"/>
      <c r="E8" s="43"/>
      <c r="F8" s="43"/>
      <c r="G8" s="43"/>
      <c r="H8" s="45">
        <v>5000000</v>
      </c>
      <c r="I8" s="45">
        <v>5000000</v>
      </c>
      <c r="J8" s="45"/>
      <c r="K8" s="45"/>
    </row>
    <row r="9" ht="30.65" customHeight="1" spans="1:11">
      <c r="A9" s="44" t="s">
        <v>231</v>
      </c>
      <c r="B9" s="44" t="s">
        <v>267</v>
      </c>
      <c r="C9" s="44" t="s">
        <v>64</v>
      </c>
      <c r="D9" s="44" t="s">
        <v>93</v>
      </c>
      <c r="E9" s="44" t="s">
        <v>255</v>
      </c>
      <c r="F9" s="44" t="s">
        <v>269</v>
      </c>
      <c r="G9" s="44" t="s">
        <v>270</v>
      </c>
      <c r="H9" s="45">
        <v>120000</v>
      </c>
      <c r="I9" s="45">
        <v>120000</v>
      </c>
      <c r="J9" s="45"/>
      <c r="K9" s="45"/>
    </row>
    <row r="10" ht="30.65" customHeight="1" spans="1:11">
      <c r="A10" s="44" t="s">
        <v>231</v>
      </c>
      <c r="B10" s="44" t="s">
        <v>267</v>
      </c>
      <c r="C10" s="44" t="s">
        <v>64</v>
      </c>
      <c r="D10" s="44" t="s">
        <v>93</v>
      </c>
      <c r="E10" s="44" t="s">
        <v>255</v>
      </c>
      <c r="F10" s="44" t="s">
        <v>271</v>
      </c>
      <c r="G10" s="44" t="s">
        <v>272</v>
      </c>
      <c r="H10" s="45">
        <v>72000</v>
      </c>
      <c r="I10" s="45">
        <v>72000</v>
      </c>
      <c r="J10" s="45"/>
      <c r="K10" s="45"/>
    </row>
    <row r="11" ht="30.65" customHeight="1" spans="1:11">
      <c r="A11" s="44" t="s">
        <v>231</v>
      </c>
      <c r="B11" s="44" t="s">
        <v>267</v>
      </c>
      <c r="C11" s="44" t="s">
        <v>64</v>
      </c>
      <c r="D11" s="44" t="s">
        <v>93</v>
      </c>
      <c r="E11" s="44" t="s">
        <v>255</v>
      </c>
      <c r="F11" s="44" t="s">
        <v>271</v>
      </c>
      <c r="G11" s="44" t="s">
        <v>272</v>
      </c>
      <c r="H11" s="45">
        <v>15000</v>
      </c>
      <c r="I11" s="45">
        <v>15000</v>
      </c>
      <c r="J11" s="45"/>
      <c r="K11" s="45"/>
    </row>
    <row r="12" ht="30.65" customHeight="1" spans="1:11">
      <c r="A12" s="44" t="s">
        <v>231</v>
      </c>
      <c r="B12" s="44" t="s">
        <v>267</v>
      </c>
      <c r="C12" s="44" t="s">
        <v>64</v>
      </c>
      <c r="D12" s="44" t="s">
        <v>93</v>
      </c>
      <c r="E12" s="44" t="s">
        <v>255</v>
      </c>
      <c r="F12" s="44" t="s">
        <v>234</v>
      </c>
      <c r="G12" s="44" t="s">
        <v>235</v>
      </c>
      <c r="H12" s="45">
        <v>5000</v>
      </c>
      <c r="I12" s="45">
        <v>5000</v>
      </c>
      <c r="J12" s="45"/>
      <c r="K12" s="45"/>
    </row>
    <row r="13" ht="30.65" customHeight="1" spans="1:11">
      <c r="A13" s="44" t="s">
        <v>231</v>
      </c>
      <c r="B13" s="44" t="s">
        <v>267</v>
      </c>
      <c r="C13" s="44" t="s">
        <v>64</v>
      </c>
      <c r="D13" s="44" t="s">
        <v>93</v>
      </c>
      <c r="E13" s="44" t="s">
        <v>255</v>
      </c>
      <c r="F13" s="44" t="s">
        <v>234</v>
      </c>
      <c r="G13" s="44" t="s">
        <v>235</v>
      </c>
      <c r="H13" s="45">
        <v>54000</v>
      </c>
      <c r="I13" s="45">
        <v>54000</v>
      </c>
      <c r="J13" s="45"/>
      <c r="K13" s="45"/>
    </row>
    <row r="14" ht="30.65" customHeight="1" spans="1:11">
      <c r="A14" s="44" t="s">
        <v>231</v>
      </c>
      <c r="B14" s="44" t="s">
        <v>267</v>
      </c>
      <c r="C14" s="44" t="s">
        <v>64</v>
      </c>
      <c r="D14" s="44" t="s">
        <v>93</v>
      </c>
      <c r="E14" s="44" t="s">
        <v>255</v>
      </c>
      <c r="F14" s="44" t="s">
        <v>211</v>
      </c>
      <c r="G14" s="44" t="s">
        <v>212</v>
      </c>
      <c r="H14" s="45">
        <v>600000</v>
      </c>
      <c r="I14" s="45">
        <v>600000</v>
      </c>
      <c r="J14" s="45"/>
      <c r="K14" s="45"/>
    </row>
    <row r="15" ht="30.65" customHeight="1" spans="1:11">
      <c r="A15" s="44" t="s">
        <v>231</v>
      </c>
      <c r="B15" s="44" t="s">
        <v>267</v>
      </c>
      <c r="C15" s="44" t="s">
        <v>64</v>
      </c>
      <c r="D15" s="44" t="s">
        <v>93</v>
      </c>
      <c r="E15" s="44" t="s">
        <v>255</v>
      </c>
      <c r="F15" s="44" t="s">
        <v>211</v>
      </c>
      <c r="G15" s="44" t="s">
        <v>212</v>
      </c>
      <c r="H15" s="45">
        <v>12500</v>
      </c>
      <c r="I15" s="45">
        <v>12500</v>
      </c>
      <c r="J15" s="45"/>
      <c r="K15" s="45"/>
    </row>
    <row r="16" ht="30.65" customHeight="1" spans="1:11">
      <c r="A16" s="44" t="s">
        <v>231</v>
      </c>
      <c r="B16" s="44" t="s">
        <v>267</v>
      </c>
      <c r="C16" s="44" t="s">
        <v>64</v>
      </c>
      <c r="D16" s="44" t="s">
        <v>93</v>
      </c>
      <c r="E16" s="44" t="s">
        <v>255</v>
      </c>
      <c r="F16" s="44" t="s">
        <v>211</v>
      </c>
      <c r="G16" s="44" t="s">
        <v>212</v>
      </c>
      <c r="H16" s="45">
        <v>7000</v>
      </c>
      <c r="I16" s="45">
        <v>7000</v>
      </c>
      <c r="J16" s="45"/>
      <c r="K16" s="45"/>
    </row>
    <row r="17" ht="30.65" customHeight="1" spans="1:11">
      <c r="A17" s="44" t="s">
        <v>231</v>
      </c>
      <c r="B17" s="44" t="s">
        <v>267</v>
      </c>
      <c r="C17" s="44" t="s">
        <v>64</v>
      </c>
      <c r="D17" s="44" t="s">
        <v>93</v>
      </c>
      <c r="E17" s="44" t="s">
        <v>255</v>
      </c>
      <c r="F17" s="44" t="s">
        <v>211</v>
      </c>
      <c r="G17" s="44" t="s">
        <v>212</v>
      </c>
      <c r="H17" s="45">
        <v>66000</v>
      </c>
      <c r="I17" s="45">
        <v>66000</v>
      </c>
      <c r="J17" s="45"/>
      <c r="K17" s="45"/>
    </row>
    <row r="18" ht="30.65" customHeight="1" spans="1:11">
      <c r="A18" s="44" t="s">
        <v>231</v>
      </c>
      <c r="B18" s="44" t="s">
        <v>267</v>
      </c>
      <c r="C18" s="44" t="s">
        <v>64</v>
      </c>
      <c r="D18" s="44" t="s">
        <v>93</v>
      </c>
      <c r="E18" s="44" t="s">
        <v>255</v>
      </c>
      <c r="F18" s="44" t="s">
        <v>236</v>
      </c>
      <c r="G18" s="44" t="s">
        <v>237</v>
      </c>
      <c r="H18" s="45">
        <v>280000</v>
      </c>
      <c r="I18" s="45">
        <v>280000</v>
      </c>
      <c r="J18" s="45"/>
      <c r="K18" s="45"/>
    </row>
    <row r="19" ht="30.65" customHeight="1" spans="1:11">
      <c r="A19" s="44" t="s">
        <v>231</v>
      </c>
      <c r="B19" s="44" t="s">
        <v>267</v>
      </c>
      <c r="C19" s="44" t="s">
        <v>64</v>
      </c>
      <c r="D19" s="44" t="s">
        <v>93</v>
      </c>
      <c r="E19" s="44" t="s">
        <v>255</v>
      </c>
      <c r="F19" s="44" t="s">
        <v>236</v>
      </c>
      <c r="G19" s="44" t="s">
        <v>237</v>
      </c>
      <c r="H19" s="45">
        <v>1349100</v>
      </c>
      <c r="I19" s="45">
        <v>1349100</v>
      </c>
      <c r="J19" s="45"/>
      <c r="K19" s="45"/>
    </row>
    <row r="20" ht="30.65" customHeight="1" spans="1:11">
      <c r="A20" s="44" t="s">
        <v>231</v>
      </c>
      <c r="B20" s="44" t="s">
        <v>267</v>
      </c>
      <c r="C20" s="44" t="s">
        <v>64</v>
      </c>
      <c r="D20" s="44" t="s">
        <v>93</v>
      </c>
      <c r="E20" s="44" t="s">
        <v>255</v>
      </c>
      <c r="F20" s="44" t="s">
        <v>236</v>
      </c>
      <c r="G20" s="44" t="s">
        <v>237</v>
      </c>
      <c r="H20" s="45">
        <v>17000</v>
      </c>
      <c r="I20" s="45">
        <v>17000</v>
      </c>
      <c r="J20" s="45"/>
      <c r="K20" s="45"/>
    </row>
    <row r="21" ht="30.65" customHeight="1" spans="1:11">
      <c r="A21" s="44" t="s">
        <v>231</v>
      </c>
      <c r="B21" s="44" t="s">
        <v>267</v>
      </c>
      <c r="C21" s="44" t="s">
        <v>64</v>
      </c>
      <c r="D21" s="44" t="s">
        <v>93</v>
      </c>
      <c r="E21" s="44" t="s">
        <v>255</v>
      </c>
      <c r="F21" s="44" t="s">
        <v>236</v>
      </c>
      <c r="G21" s="44" t="s">
        <v>237</v>
      </c>
      <c r="H21" s="45">
        <v>482800</v>
      </c>
      <c r="I21" s="45">
        <v>482800</v>
      </c>
      <c r="J21" s="45"/>
      <c r="K21" s="45"/>
    </row>
    <row r="22" ht="30.65" customHeight="1" spans="1:11">
      <c r="A22" s="44" t="s">
        <v>231</v>
      </c>
      <c r="B22" s="44" t="s">
        <v>267</v>
      </c>
      <c r="C22" s="44" t="s">
        <v>64</v>
      </c>
      <c r="D22" s="44" t="s">
        <v>93</v>
      </c>
      <c r="E22" s="44" t="s">
        <v>255</v>
      </c>
      <c r="F22" s="44" t="s">
        <v>236</v>
      </c>
      <c r="G22" s="44" t="s">
        <v>237</v>
      </c>
      <c r="H22" s="45">
        <v>200000</v>
      </c>
      <c r="I22" s="45">
        <v>200000</v>
      </c>
      <c r="J22" s="45"/>
      <c r="K22" s="45"/>
    </row>
    <row r="23" ht="30.65" customHeight="1" spans="1:11">
      <c r="A23" s="44" t="s">
        <v>231</v>
      </c>
      <c r="B23" s="44" t="s">
        <v>267</v>
      </c>
      <c r="C23" s="44" t="s">
        <v>64</v>
      </c>
      <c r="D23" s="44" t="s">
        <v>93</v>
      </c>
      <c r="E23" s="44" t="s">
        <v>255</v>
      </c>
      <c r="F23" s="44" t="s">
        <v>236</v>
      </c>
      <c r="G23" s="44" t="s">
        <v>237</v>
      </c>
      <c r="H23" s="45">
        <v>400000</v>
      </c>
      <c r="I23" s="45">
        <v>400000</v>
      </c>
      <c r="J23" s="45"/>
      <c r="K23" s="45"/>
    </row>
    <row r="24" ht="30.65" customHeight="1" spans="1:11">
      <c r="A24" s="44" t="s">
        <v>231</v>
      </c>
      <c r="B24" s="44" t="s">
        <v>267</v>
      </c>
      <c r="C24" s="44" t="s">
        <v>64</v>
      </c>
      <c r="D24" s="44" t="s">
        <v>93</v>
      </c>
      <c r="E24" s="44" t="s">
        <v>255</v>
      </c>
      <c r="F24" s="44" t="s">
        <v>236</v>
      </c>
      <c r="G24" s="44" t="s">
        <v>237</v>
      </c>
      <c r="H24" s="45">
        <v>400000</v>
      </c>
      <c r="I24" s="45">
        <v>400000</v>
      </c>
      <c r="J24" s="45"/>
      <c r="K24" s="45"/>
    </row>
    <row r="25" ht="30.65" customHeight="1" spans="1:11">
      <c r="A25" s="44" t="s">
        <v>231</v>
      </c>
      <c r="B25" s="44" t="s">
        <v>267</v>
      </c>
      <c r="C25" s="44" t="s">
        <v>64</v>
      </c>
      <c r="D25" s="44" t="s">
        <v>93</v>
      </c>
      <c r="E25" s="44" t="s">
        <v>255</v>
      </c>
      <c r="F25" s="44" t="s">
        <v>236</v>
      </c>
      <c r="G25" s="44" t="s">
        <v>237</v>
      </c>
      <c r="H25" s="45">
        <v>580000</v>
      </c>
      <c r="I25" s="45">
        <v>580000</v>
      </c>
      <c r="J25" s="45"/>
      <c r="K25" s="45"/>
    </row>
    <row r="26" ht="30.65" customHeight="1" spans="1:11">
      <c r="A26" s="44" t="s">
        <v>231</v>
      </c>
      <c r="B26" s="44" t="s">
        <v>267</v>
      </c>
      <c r="C26" s="44" t="s">
        <v>64</v>
      </c>
      <c r="D26" s="44" t="s">
        <v>93</v>
      </c>
      <c r="E26" s="44" t="s">
        <v>255</v>
      </c>
      <c r="F26" s="44" t="s">
        <v>236</v>
      </c>
      <c r="G26" s="44" t="s">
        <v>237</v>
      </c>
      <c r="H26" s="45">
        <v>60000</v>
      </c>
      <c r="I26" s="45">
        <v>60000</v>
      </c>
      <c r="J26" s="45"/>
      <c r="K26" s="45"/>
    </row>
    <row r="27" ht="30.65" customHeight="1" spans="1:11">
      <c r="A27" s="44" t="s">
        <v>231</v>
      </c>
      <c r="B27" s="44" t="s">
        <v>267</v>
      </c>
      <c r="C27" s="44" t="s">
        <v>64</v>
      </c>
      <c r="D27" s="44" t="s">
        <v>93</v>
      </c>
      <c r="E27" s="44" t="s">
        <v>255</v>
      </c>
      <c r="F27" s="44" t="s">
        <v>236</v>
      </c>
      <c r="G27" s="44" t="s">
        <v>237</v>
      </c>
      <c r="H27" s="45">
        <v>103400</v>
      </c>
      <c r="I27" s="45">
        <v>103400</v>
      </c>
      <c r="J27" s="45"/>
      <c r="K27" s="45"/>
    </row>
    <row r="28" ht="30.65" customHeight="1" spans="1:11">
      <c r="A28" s="44" t="s">
        <v>231</v>
      </c>
      <c r="B28" s="44" t="s">
        <v>267</v>
      </c>
      <c r="C28" s="44" t="s">
        <v>64</v>
      </c>
      <c r="D28" s="44" t="s">
        <v>93</v>
      </c>
      <c r="E28" s="44" t="s">
        <v>255</v>
      </c>
      <c r="F28" s="44" t="s">
        <v>247</v>
      </c>
      <c r="G28" s="44" t="s">
        <v>248</v>
      </c>
      <c r="H28" s="45">
        <v>18000</v>
      </c>
      <c r="I28" s="45">
        <v>18000</v>
      </c>
      <c r="J28" s="45"/>
      <c r="K28" s="45"/>
    </row>
    <row r="29" ht="30.65" customHeight="1" spans="1:11">
      <c r="A29" s="44" t="s">
        <v>231</v>
      </c>
      <c r="B29" s="44" t="s">
        <v>267</v>
      </c>
      <c r="C29" s="44" t="s">
        <v>64</v>
      </c>
      <c r="D29" s="44" t="s">
        <v>93</v>
      </c>
      <c r="E29" s="44" t="s">
        <v>255</v>
      </c>
      <c r="F29" s="44" t="s">
        <v>247</v>
      </c>
      <c r="G29" s="44" t="s">
        <v>248</v>
      </c>
      <c r="H29" s="45">
        <v>150000</v>
      </c>
      <c r="I29" s="45">
        <v>150000</v>
      </c>
      <c r="J29" s="45"/>
      <c r="K29" s="45"/>
    </row>
    <row r="30" ht="30.65" customHeight="1" spans="1:11">
      <c r="A30" s="44" t="s">
        <v>231</v>
      </c>
      <c r="B30" s="44" t="s">
        <v>267</v>
      </c>
      <c r="C30" s="44" t="s">
        <v>64</v>
      </c>
      <c r="D30" s="44" t="s">
        <v>93</v>
      </c>
      <c r="E30" s="44" t="s">
        <v>255</v>
      </c>
      <c r="F30" s="44" t="s">
        <v>247</v>
      </c>
      <c r="G30" s="44" t="s">
        <v>248</v>
      </c>
      <c r="H30" s="45">
        <v>8200</v>
      </c>
      <c r="I30" s="45">
        <v>8200</v>
      </c>
      <c r="J30" s="45"/>
      <c r="K30" s="45"/>
    </row>
    <row r="31" ht="30.65" customHeight="1" spans="1:11">
      <c r="A31" s="26"/>
      <c r="B31" s="44" t="s">
        <v>280</v>
      </c>
      <c r="C31" s="26"/>
      <c r="D31" s="26"/>
      <c r="E31" s="26"/>
      <c r="F31" s="26"/>
      <c r="G31" s="26"/>
      <c r="H31" s="45">
        <v>1023800</v>
      </c>
      <c r="I31" s="45">
        <v>1023800</v>
      </c>
      <c r="J31" s="45"/>
      <c r="K31" s="45"/>
    </row>
    <row r="32" ht="30.65" customHeight="1" spans="1:11">
      <c r="A32" s="44" t="s">
        <v>231</v>
      </c>
      <c r="B32" s="44" t="s">
        <v>280</v>
      </c>
      <c r="C32" s="44" t="s">
        <v>64</v>
      </c>
      <c r="D32" s="44" t="s">
        <v>96</v>
      </c>
      <c r="E32" s="44" t="s">
        <v>279</v>
      </c>
      <c r="F32" s="44" t="s">
        <v>211</v>
      </c>
      <c r="G32" s="44" t="s">
        <v>212</v>
      </c>
      <c r="H32" s="45">
        <v>1023800</v>
      </c>
      <c r="I32" s="45">
        <v>1023800</v>
      </c>
      <c r="J32" s="45"/>
      <c r="K32" s="45"/>
    </row>
    <row r="33" ht="30.65" customHeight="1" spans="1:11">
      <c r="A33" s="26"/>
      <c r="B33" s="44" t="s">
        <v>277</v>
      </c>
      <c r="C33" s="26"/>
      <c r="D33" s="26"/>
      <c r="E33" s="26"/>
      <c r="F33" s="26"/>
      <c r="G33" s="26"/>
      <c r="H33" s="45">
        <v>1962800</v>
      </c>
      <c r="I33" s="45">
        <v>1962800</v>
      </c>
      <c r="J33" s="45"/>
      <c r="K33" s="45"/>
    </row>
    <row r="34" ht="30.65" customHeight="1" spans="1:11">
      <c r="A34" s="44" t="s">
        <v>231</v>
      </c>
      <c r="B34" s="44" t="s">
        <v>277</v>
      </c>
      <c r="C34" s="44" t="s">
        <v>64</v>
      </c>
      <c r="D34" s="44" t="s">
        <v>96</v>
      </c>
      <c r="E34" s="44" t="s">
        <v>279</v>
      </c>
      <c r="F34" s="44" t="s">
        <v>236</v>
      </c>
      <c r="G34" s="44" t="s">
        <v>237</v>
      </c>
      <c r="H34" s="45">
        <v>1962800</v>
      </c>
      <c r="I34" s="45">
        <v>1962800</v>
      </c>
      <c r="J34" s="45"/>
      <c r="K34" s="45"/>
    </row>
    <row r="35" ht="30.65" customHeight="1" spans="1:11">
      <c r="A35" s="26"/>
      <c r="B35" s="44" t="s">
        <v>273</v>
      </c>
      <c r="C35" s="26"/>
      <c r="D35" s="26"/>
      <c r="E35" s="26"/>
      <c r="F35" s="26"/>
      <c r="G35" s="26"/>
      <c r="H35" s="45">
        <v>50000</v>
      </c>
      <c r="I35" s="45">
        <v>50000</v>
      </c>
      <c r="J35" s="45"/>
      <c r="K35" s="45"/>
    </row>
    <row r="36" ht="30.65" customHeight="1" spans="1:11">
      <c r="A36" s="44" t="s">
        <v>231</v>
      </c>
      <c r="B36" s="44" t="s">
        <v>273</v>
      </c>
      <c r="C36" s="44" t="s">
        <v>64</v>
      </c>
      <c r="D36" s="44" t="s">
        <v>94</v>
      </c>
      <c r="E36" s="44" t="s">
        <v>275</v>
      </c>
      <c r="F36" s="44" t="s">
        <v>234</v>
      </c>
      <c r="G36" s="44" t="s">
        <v>235</v>
      </c>
      <c r="H36" s="45">
        <v>400</v>
      </c>
      <c r="I36" s="45">
        <v>400</v>
      </c>
      <c r="J36" s="45"/>
      <c r="K36" s="45"/>
    </row>
    <row r="37" ht="30.65" customHeight="1" spans="1:11">
      <c r="A37" s="44" t="s">
        <v>231</v>
      </c>
      <c r="B37" s="44" t="s">
        <v>273</v>
      </c>
      <c r="C37" s="44" t="s">
        <v>64</v>
      </c>
      <c r="D37" s="44" t="s">
        <v>94</v>
      </c>
      <c r="E37" s="44" t="s">
        <v>275</v>
      </c>
      <c r="F37" s="44" t="s">
        <v>234</v>
      </c>
      <c r="G37" s="44" t="s">
        <v>235</v>
      </c>
      <c r="H37" s="45">
        <v>600</v>
      </c>
      <c r="I37" s="45">
        <v>600</v>
      </c>
      <c r="J37" s="45"/>
      <c r="K37" s="45"/>
    </row>
    <row r="38" ht="30.65" customHeight="1" spans="1:11">
      <c r="A38" s="44" t="s">
        <v>231</v>
      </c>
      <c r="B38" s="44" t="s">
        <v>273</v>
      </c>
      <c r="C38" s="44" t="s">
        <v>64</v>
      </c>
      <c r="D38" s="44" t="s">
        <v>94</v>
      </c>
      <c r="E38" s="44" t="s">
        <v>275</v>
      </c>
      <c r="F38" s="44" t="s">
        <v>234</v>
      </c>
      <c r="G38" s="44" t="s">
        <v>235</v>
      </c>
      <c r="H38" s="45">
        <v>3000</v>
      </c>
      <c r="I38" s="45">
        <v>3000</v>
      </c>
      <c r="J38" s="45"/>
      <c r="K38" s="45"/>
    </row>
    <row r="39" ht="30.65" customHeight="1" spans="1:11">
      <c r="A39" s="44" t="s">
        <v>231</v>
      </c>
      <c r="B39" s="44" t="s">
        <v>273</v>
      </c>
      <c r="C39" s="44" t="s">
        <v>64</v>
      </c>
      <c r="D39" s="44" t="s">
        <v>94</v>
      </c>
      <c r="E39" s="44" t="s">
        <v>275</v>
      </c>
      <c r="F39" s="44" t="s">
        <v>234</v>
      </c>
      <c r="G39" s="44" t="s">
        <v>235</v>
      </c>
      <c r="H39" s="45">
        <v>2000</v>
      </c>
      <c r="I39" s="45">
        <v>2000</v>
      </c>
      <c r="J39" s="45"/>
      <c r="K39" s="45"/>
    </row>
    <row r="40" ht="30.65" customHeight="1" spans="1:11">
      <c r="A40" s="44" t="s">
        <v>231</v>
      </c>
      <c r="B40" s="44" t="s">
        <v>273</v>
      </c>
      <c r="C40" s="44" t="s">
        <v>64</v>
      </c>
      <c r="D40" s="44" t="s">
        <v>94</v>
      </c>
      <c r="E40" s="44" t="s">
        <v>275</v>
      </c>
      <c r="F40" s="44" t="s">
        <v>211</v>
      </c>
      <c r="G40" s="44" t="s">
        <v>212</v>
      </c>
      <c r="H40" s="45">
        <v>6000</v>
      </c>
      <c r="I40" s="45">
        <v>6000</v>
      </c>
      <c r="J40" s="45"/>
      <c r="K40" s="45"/>
    </row>
    <row r="41" ht="30.65" customHeight="1" spans="1:11">
      <c r="A41" s="44" t="s">
        <v>231</v>
      </c>
      <c r="B41" s="44" t="s">
        <v>273</v>
      </c>
      <c r="C41" s="44" t="s">
        <v>64</v>
      </c>
      <c r="D41" s="44" t="s">
        <v>94</v>
      </c>
      <c r="E41" s="44" t="s">
        <v>275</v>
      </c>
      <c r="F41" s="44" t="s">
        <v>236</v>
      </c>
      <c r="G41" s="44" t="s">
        <v>237</v>
      </c>
      <c r="H41" s="45">
        <v>3000</v>
      </c>
      <c r="I41" s="45">
        <v>3000</v>
      </c>
      <c r="J41" s="45"/>
      <c r="K41" s="45"/>
    </row>
    <row r="42" ht="30.65" customHeight="1" spans="1:11">
      <c r="A42" s="44" t="s">
        <v>231</v>
      </c>
      <c r="B42" s="44" t="s">
        <v>273</v>
      </c>
      <c r="C42" s="44" t="s">
        <v>64</v>
      </c>
      <c r="D42" s="44" t="s">
        <v>94</v>
      </c>
      <c r="E42" s="44" t="s">
        <v>275</v>
      </c>
      <c r="F42" s="44" t="s">
        <v>242</v>
      </c>
      <c r="G42" s="44" t="s">
        <v>243</v>
      </c>
      <c r="H42" s="45">
        <v>30000</v>
      </c>
      <c r="I42" s="45">
        <v>30000</v>
      </c>
      <c r="J42" s="45"/>
      <c r="K42" s="45"/>
    </row>
    <row r="43" ht="30.65" customHeight="1" spans="1:11">
      <c r="A43" s="44" t="s">
        <v>231</v>
      </c>
      <c r="B43" s="44" t="s">
        <v>273</v>
      </c>
      <c r="C43" s="44" t="s">
        <v>64</v>
      </c>
      <c r="D43" s="44" t="s">
        <v>94</v>
      </c>
      <c r="E43" s="44" t="s">
        <v>275</v>
      </c>
      <c r="F43" s="44" t="s">
        <v>276</v>
      </c>
      <c r="G43" s="44" t="s">
        <v>257</v>
      </c>
      <c r="H43" s="45">
        <v>5000</v>
      </c>
      <c r="I43" s="45">
        <v>5000</v>
      </c>
      <c r="J43" s="45"/>
      <c r="K43" s="45"/>
    </row>
    <row r="44" ht="18.75" customHeight="1" spans="1:11">
      <c r="A44" s="46" t="s">
        <v>285</v>
      </c>
      <c r="B44" s="47"/>
      <c r="C44" s="47"/>
      <c r="D44" s="47"/>
      <c r="E44" s="47"/>
      <c r="F44" s="47"/>
      <c r="G44" s="48"/>
      <c r="H44" s="45">
        <v>8036600</v>
      </c>
      <c r="I44" s="45">
        <v>8036600</v>
      </c>
      <c r="J44" s="45"/>
      <c r="K44" s="45"/>
    </row>
  </sheetData>
  <mergeCells count="16">
    <mergeCell ref="A1:K1"/>
    <mergeCell ref="A2:K2"/>
    <mergeCell ref="A3:G3"/>
    <mergeCell ref="I4:K4"/>
    <mergeCell ref="A44:G44"/>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528</v>
      </c>
      <c r="B1" s="1"/>
      <c r="C1" s="1"/>
      <c r="D1" s="2"/>
      <c r="E1" s="1"/>
      <c r="F1" s="1"/>
      <c r="G1" s="3"/>
    </row>
    <row r="2" ht="27.75" customHeight="1" spans="1:7">
      <c r="A2" s="4" t="s">
        <v>529</v>
      </c>
      <c r="B2" s="4"/>
      <c r="C2" s="4"/>
      <c r="D2" s="4"/>
      <c r="E2" s="4"/>
      <c r="F2" s="4"/>
      <c r="G2" s="4"/>
    </row>
    <row r="3" ht="13.5" customHeight="1" spans="1:7">
      <c r="A3" s="5" t="str">
        <f>"单位名称："&amp;"云南元江国家级自然保护区管护局"</f>
        <v>单位名称：云南元江国家级自然保护区管护局</v>
      </c>
      <c r="B3" s="6"/>
      <c r="C3" s="6"/>
      <c r="D3" s="6"/>
      <c r="E3" s="7"/>
      <c r="F3" s="7"/>
      <c r="G3" s="8" t="s">
        <v>2</v>
      </c>
    </row>
    <row r="4" ht="21.75" customHeight="1" spans="1:7">
      <c r="A4" s="9" t="s">
        <v>226</v>
      </c>
      <c r="B4" s="9" t="s">
        <v>225</v>
      </c>
      <c r="C4" s="9" t="s">
        <v>134</v>
      </c>
      <c r="D4" s="10" t="s">
        <v>530</v>
      </c>
      <c r="E4" s="11" t="s">
        <v>33</v>
      </c>
      <c r="F4" s="12"/>
      <c r="G4" s="13"/>
    </row>
    <row r="5" ht="21.75" customHeight="1" spans="1:7">
      <c r="A5" s="14"/>
      <c r="B5" s="14"/>
      <c r="C5" s="14"/>
      <c r="D5" s="15"/>
      <c r="E5" s="16" t="s">
        <v>531</v>
      </c>
      <c r="F5" s="10" t="s">
        <v>532</v>
      </c>
      <c r="G5" s="10" t="s">
        <v>533</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1043232</v>
      </c>
      <c r="F8" s="24">
        <v>417000</v>
      </c>
      <c r="G8" s="24">
        <v>67000</v>
      </c>
    </row>
    <row r="9" ht="21" customHeight="1" spans="1:7">
      <c r="A9" s="21"/>
      <c r="B9" s="21" t="s">
        <v>534</v>
      </c>
      <c r="C9" s="21" t="s">
        <v>260</v>
      </c>
      <c r="D9" s="25" t="s">
        <v>535</v>
      </c>
      <c r="E9" s="24">
        <v>26232</v>
      </c>
      <c r="F9" s="24"/>
      <c r="G9" s="24"/>
    </row>
    <row r="10" ht="21" customHeight="1" spans="1:7">
      <c r="A10" s="26"/>
      <c r="B10" s="21" t="s">
        <v>536</v>
      </c>
      <c r="C10" s="21" t="s">
        <v>230</v>
      </c>
      <c r="D10" s="25" t="s">
        <v>535</v>
      </c>
      <c r="E10" s="24">
        <v>350000</v>
      </c>
      <c r="F10" s="24">
        <v>350000</v>
      </c>
      <c r="G10" s="24"/>
    </row>
    <row r="11" ht="21" customHeight="1" spans="1:7">
      <c r="A11" s="26"/>
      <c r="B11" s="21" t="s">
        <v>536</v>
      </c>
      <c r="C11" s="21" t="s">
        <v>238</v>
      </c>
      <c r="D11" s="25" t="s">
        <v>535</v>
      </c>
      <c r="E11" s="24">
        <v>67000</v>
      </c>
      <c r="F11" s="24">
        <v>67000</v>
      </c>
      <c r="G11" s="24">
        <v>67000</v>
      </c>
    </row>
    <row r="12" ht="21" customHeight="1" spans="1:7">
      <c r="A12" s="26"/>
      <c r="B12" s="21" t="s">
        <v>536</v>
      </c>
      <c r="C12" s="21" t="s">
        <v>264</v>
      </c>
      <c r="D12" s="25" t="s">
        <v>535</v>
      </c>
      <c r="E12" s="24">
        <v>600000</v>
      </c>
      <c r="F12" s="24"/>
      <c r="G12" s="24"/>
    </row>
    <row r="13" ht="21" customHeight="1" spans="1:7">
      <c r="A13" s="27" t="s">
        <v>30</v>
      </c>
      <c r="B13" s="28" t="s">
        <v>537</v>
      </c>
      <c r="C13" s="28"/>
      <c r="D13" s="29"/>
      <c r="E13" s="24">
        <v>1043232</v>
      </c>
      <c r="F13" s="24">
        <v>417000</v>
      </c>
      <c r="G13" s="24">
        <v>67000</v>
      </c>
    </row>
  </sheetData>
  <mergeCells count="12">
    <mergeCell ref="A1:G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大山</cp:lastModifiedBy>
  <dcterms:created xsi:type="dcterms:W3CDTF">2025-02-12T09:22:00Z</dcterms:created>
  <dcterms:modified xsi:type="dcterms:W3CDTF">2025-02-17T08:40:54Z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0685A5F1771C4996A852BE8CB0750AA5_12</vt:lpwstr>
  </property>
  <property fmtid="{D5CDD505-2E9C-101B-9397-08002B2CF9AE}" pid="3" name="KSOProductBuildVer">
    <vt:lpwstr>2052-12.1.0.19302</vt:lpwstr>
  </property>
</Properties>
</file>