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<sst xmlns="http://schemas.openxmlformats.org/spreadsheetml/2006/main" count="580" uniqueCount="292">
  <si>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</si>
  <si>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</si>
  <si>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</si>
  <si>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</si>
  <si>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</si>
  <si>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</si>
  <si>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</si>
  <si>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</si>
  <si>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</si>
  <si>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</si>
  <si>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</si>
  <si>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</si>
  <si>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</si>
  <si>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</si>
  <si>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</si>
  <si>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</si>
  <si>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</si>
  <si>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</si>
  <si>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</si>
  <si>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</si>
  <si>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</si>
  <si>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</si>
  <si>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</si>
  <si>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</si>
  <si>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</si>
  <si>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</si>
  <si>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</si>
  <si>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</si>
  <si>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</si>
  <si>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</si>
  <si>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</si>
  <si>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</si>
  <si>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</si>
  <si>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</si>
  <si>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</si>
  <si>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</si>
  <si>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</si>
  <si>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</si>
  <si>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</si>
  <si>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</si>
  <si>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</si>
  <si>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</si>
  <si>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</si>
  <si>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</si>
  <si>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</si>
  <si>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</si>
  <si>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</si>
  <si>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</si>
  <si>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</si>
  <si>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</si>
  <si>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</si>
  <si>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</si>
  <si>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</si>
  <si>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</si>
  <si>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</si>
  <si>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</si>
  <si>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</si>
  <si>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</si>
  <si>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</si>
  <si>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</si>
  <si>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</si>
  <si>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</si>
  <si>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</si>
  <si>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120005</t>
  </si>
  <si>
    <t>玉溪市房屋租赁和物业管理所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</si>
  <si>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</si>
  <si>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</si>
  <si>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</si>
  <si>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</si>
  <si>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</si>
  <si>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</si>
  <si>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</si>
  <si>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</si>
  <si>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</si>
  <si>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</si>
  <si>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</si>
  <si>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</si>
  <si>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</si>
  <si>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</si>
  <si>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</si>
  <si>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2080502</t>
  </si>
  <si>
    <t>2080505</t>
  </si>
  <si>
    <t>2080506</t>
  </si>
  <si>
    <t>210</t>
  </si>
  <si>
    <t>21011</t>
  </si>
  <si>
    <t>2101101</t>
  </si>
  <si>
    <t>2101102</t>
  </si>
  <si>
    <t>2101103</t>
  </si>
  <si>
    <t>2101199</t>
  </si>
  <si>
    <t>212</t>
  </si>
  <si>
    <t>21201</t>
  </si>
  <si>
    <t>2120199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</si>
  <si>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</si>
  <si>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</si>
  <si>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</si>
  <si>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</si>
  <si>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</si>
  <si>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</si>
  <si>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</si>
  <si>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</si>
  <si>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</si>
  <si>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</si>
  <si>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</si>
  <si>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</si>
  <si>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</si>
  <si>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</si>
  <si>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</si>
  <si>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</si>
  <si>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</si>
  <si>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</si>
  <si>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</si>
  <si>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</si>
  <si>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</si>
  <si>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</si>
  <si>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</si>
  <si>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</si>
  <si>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</si>
  <si>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</si>
  <si>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</si>
  <si>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</si>
  <si>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</si>
  <si>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</si>
  <si>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</si>
  <si>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</si>
  <si>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</si>
  <si>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</si>
  <si>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</si>
  <si>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</si>
  <si>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</si>
  <si>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</si>
  <si>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</si>
  <si>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</si>
  <si>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</si>
  <si>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</si>
  <si>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</si>
  <si>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</si>
  <si>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</si>
  <si>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</si>
  <si>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</si>
  <si>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</si>
  <si>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</si>
  <si>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530400210000000630620</t>
  </si>
  <si>
    <t>事业人员工资支出</t>
  </si>
  <si>
    <t>其他城乡社区管理事务支出</t>
  </si>
  <si>
    <t>30101</t>
  </si>
  <si>
    <t>基本工资</t>
  </si>
  <si>
    <t>30107</t>
  </si>
  <si>
    <t>绩效工资</t>
  </si>
  <si>
    <t>购房补贴</t>
  </si>
  <si>
    <t>30102</t>
  </si>
  <si>
    <t>津贴补贴</t>
  </si>
  <si>
    <t>530400210000000630621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</si>
  <si>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</si>
  <si>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</si>
  <si>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</si>
  <si>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</si>
  <si>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</si>
  <si>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</si>
  <si>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</si>
  <si>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</si>
  <si>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</si>
  <si>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</si>
  <si>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</si>
  <si>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</si>
  <si>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</si>
  <si>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530400210000000630622</t>
  </si>
  <si>
    <t>住房公积金</t>
  </si>
  <si>
    <t>30113</t>
  </si>
  <si>
    <t>530400210000000630623</t>
  </si>
  <si>
    <t>对个人和家庭的补助</t>
  </si>
  <si>
    <t>事业单位离退休</t>
  </si>
  <si>
    <t>30305</t>
  </si>
  <si>
    <t>生活补助</t>
  </si>
  <si>
    <t>530400210000000630626</t>
  </si>
  <si>
    <t>工会经费</t>
  </si>
  <si>
    <t>30228</t>
  </si>
  <si>
    <t>530400210000000630627</t>
  </si>
  <si>
    <t>一般公用经费</t>
  </si>
  <si>
    <t>30299</t>
  </si>
  <si>
    <t>其他商品和服务支出</t>
  </si>
  <si>
    <t>30201</t>
  </si>
  <si>
    <t>办公费</t>
  </si>
  <si>
    <t>30207</t>
  </si>
  <si>
    <t>邮电费</t>
  </si>
  <si>
    <t>30211</t>
  </si>
  <si>
    <t>差旅费</t>
  </si>
  <si>
    <t>30229</t>
  </si>
  <si>
    <t>福利费</t>
  </si>
  <si>
    <t>530400221100000622687</t>
  </si>
  <si>
    <t>30217</t>
  </si>
  <si>
    <t>530400231100001395417</t>
  </si>
  <si>
    <t>残疾人就业保障金</t>
  </si>
  <si>
    <t>530400251100003518262</t>
  </si>
  <si>
    <t>奖励性绩效工资（工资部分）经费</t>
  </si>
  <si>
    <t>530400251100003518290</t>
  </si>
  <si>
    <t>奖励性绩效工资（高于部分）经费</t>
  </si>
  <si>
    <t>530400251100003518293</t>
  </si>
  <si>
    <t>职业年金记实经费</t>
  </si>
  <si>
    <t>机关事业单位职业年金缴费支出</t>
  </si>
  <si>
    <t>30109</t>
  </si>
  <si>
    <t>职业年金缴费</t>
  </si>
  <si>
    <t>530400251100003518299</t>
  </si>
  <si>
    <t>编外临聘人员经费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</si>
  <si>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</si>
  <si>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</si>
  <si>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</si>
  <si>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</si>
  <si>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</si>
  <si>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</si>
  <si>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</si>
  <si>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</si>
  <si>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</si>
  <si>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合  计</t>
  </si>
  <si>
    <t>备注：玉溪市房屋租赁和物业管理所无项目收入，也无项目资金安排支出，故《2025年部门项目支出预算表》无数据。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</si>
  <si>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</si>
  <si>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</si>
  <si>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</si>
  <si>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</si>
  <si>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</si>
  <si>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</si>
  <si>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</si>
  <si>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</si>
  <si>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</si>
  <si>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</si>
  <si>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</si>
  <si>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</si>
  <si>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备注：玉溪市房屋租赁和物业管理所无项目收入，也无项目资金安排支出，故《2025年部门项目支出绩效目标表》无数据。</t>
  </si>
  <si>
    <t>预算06表</t>
  </si>
  <si>
    <t>2025年部门政府性基金预算支出预算表</t>
  </si>
  <si>
    <t>单位:元</t>
  </si>
  <si>
    <t>政府性基金预算支出</t>
  </si>
  <si>
    <t>备注：玉溪市房屋租赁和物业管理所无政府性基金支出，故《2025年部门政府性基金预算支出预算表》无数据。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</si>
  <si>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</si>
  <si>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</si>
  <si>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</si>
  <si>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</si>
  <si>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</si>
  <si>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</si>
  <si>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</si>
  <si>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</si>
  <si>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</si>
  <si>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</si>
  <si>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</si>
  <si>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</si>
  <si>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</t>
  </si>
  <si>
    <t>元</t>
  </si>
  <si>
    <t>预算08表</t>
  </si>
  <si>
    <t>2025年部门政府购买服务预算表</t>
  </si>
  <si>
    <t>政府购买服务项目</t>
  </si>
  <si>
    <t>政府购买服务目录</t>
  </si>
  <si>
    <t>备注：玉溪市房屋租赁和物业管理所无政府购买服务支出，故《2025年部门政府购买服务预算表》无数据。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</si>
  <si>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</si>
  <si>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</si>
  <si>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</si>
  <si>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</si>
  <si>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</si>
  <si>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</si>
  <si>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</si>
  <si>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</si>
  <si>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</si>
  <si>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</si>
  <si>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</si>
  <si>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</si>
  <si>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</si>
  <si>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</si>
  <si>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</si>
  <si>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备注：玉溪市房屋租赁和物业管理所无对下转移支付资金支出，故《2025年市对下转移支付预算表》无数据。</t>
  </si>
  <si>
    <t>预算09-2表</t>
  </si>
  <si>
    <t>2025年市对下转移支付绩效目标表</t>
  </si>
  <si>
    <t>备注：玉溪市房屋租赁和物业管理所无对下转移支付资金支出，故《2025年市对下转移支付绩效目标表》无数据。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</si>
  <si>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</si>
  <si>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</si>
  <si>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</si>
  <si>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</si>
  <si>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</si>
  <si>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</si>
  <si>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</si>
  <si>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</si>
  <si>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</si>
  <si>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备注：玉溪市房屋租赁和物业管理所无新增资产配置，故《2025年新增资产配置表》无数据。</t>
  </si>
  <si>
    <t>预算11表</t>
  </si>
  <si>
    <t>2025年上级补助项目支出预算表</t>
  </si>
  <si>
    <t>上级补助</t>
  </si>
  <si>
    <t>备注：玉溪市房屋租赁和物业管理所无上级补助项目支出，故《2025年上级补助项目支出预算表》无数据。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</si>
  <si>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</si>
  <si>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</si>
  <si>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</si>
  <si>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</si>
  <si>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</si>
  <si>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</si>
  <si>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</si>
  <si>
    <t>备注：玉溪市房屋租赁和物业管理所无项目收入，也无项目资金安排支出，故《2025年部门项目支出中期规划预算表》无数据。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</si>
</sst>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4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sz val="10"/>
      <name val="宋体"/>
      <charset val="1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0"/>
      <name val="方正书宋_GBK"/>
      <charset val="1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7" applyNumberFormat="0" applyAlignment="0" applyProtection="0">
      <alignment vertical="center"/>
    </xf>
    <xf numFmtId="0" fontId="34" fillId="4" borderId="18" applyNumberFormat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49" fontId="12" fillId="0" borderId="7">
      <alignment horizontal="left" vertical="center" wrapText="1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0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</cellStyleXfs>
  <cellXfs count="170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0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8" fillId="0" borderId="0" xfId="57" applyFont="1" applyFill="1" applyAlignment="1" applyProtection="1">
      <alignment horizontal="left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0" xfId="57" applyFont="1" applyFill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49" fontId="12" fillId="0" borderId="0" xfId="50" applyNumberFormat="1" applyFont="1" applyBorder="1" applyAlignment="1">
      <alignment horizontal="right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180" fontId="12" fillId="0" borderId="7" xfId="0" applyNumberFormat="1" applyFont="1" applyBorder="1" applyAlignment="1">
      <alignment horizontal="right" vertical="center" wrapText="1"/>
    </xf>
    <xf numFmtId="176" fontId="12" fillId="0" borderId="7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49" fontId="7" fillId="0" borderId="7" xfId="50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8" fillId="0" borderId="0" xfId="57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0" fillId="0" borderId="0" xfId="57" applyFont="1" applyFill="1" applyAlignment="1" applyProtection="1">
      <alignment horizontal="left"/>
    </xf>
    <xf numFmtId="0" fontId="19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21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6" fontId="7" fillId="0" borderId="7" xfId="51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2" fillId="0" borderId="7" xfId="50" applyNumberFormat="1" applyFont="1" applyBorder="1" applyAlignment="1">
      <alignment horizontal="right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2" fillId="0" borderId="7" xfId="50" applyNumberFormat="1" applyFont="1" applyBorder="1">
      <alignment horizontal="left" vertical="center" wrapText="1"/>
    </xf>
    <xf numFmtId="49" fontId="14" fillId="0" borderId="7" xfId="50" applyNumberFormat="1" applyFont="1" applyBorder="1" applyAlignment="1">
      <alignment horizontal="center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176" fontId="12" fillId="0" borderId="7" xfId="50" applyNumberFormat="1" applyFont="1" applyBorder="1" applyAlignment="1">
      <alignment horizontal="right" vertical="center" wrapText="1"/>
    </xf>
    <xf numFmtId="0" fontId="22" fillId="0" borderId="0" xfId="0" applyFont="1">
      <alignment vertical="top"/>
    </xf>
    <xf numFmtId="180" fontId="12" fillId="0" borderId="7" xfId="56" applyNumberFormat="1" applyFont="1" applyBorder="1" applyAlignment="1">
      <alignment horizontal="center" vertical="center" wrapText="1"/>
    </xf>
    <xf numFmtId="49" fontId="23" fillId="0" borderId="7" xfId="50" applyNumberFormat="1" applyFont="1" applyBorder="1" applyAlignment="1">
      <alignment horizontal="right" vertical="center" wrapText="1"/>
    </xf>
    <xf numFmtId="49" fontId="12" fillId="0" borderId="10" xfId="50" applyNumberFormat="1" applyFont="1" applyBorder="1" applyAlignment="1">
      <alignment horizontal="right" vertical="center" wrapText="1"/>
    </xf>
    <xf numFmtId="49" fontId="12" fillId="0" borderId="7" xfId="50" applyNumberFormat="1" applyFont="1" applyBorder="1" applyAlignment="1">
      <alignment horizontal="left" vertical="center" wrapText="1" indent="2"/>
    </xf>
    <xf numFmtId="49" fontId="12" fillId="0" borderId="7" xfId="50" applyNumberFormat="1" applyFont="1" applyBorder="1" applyAlignment="1">
      <alignment horizontal="left" vertical="center" wrapText="1" indent="4"/>
    </xf>
    <xf numFmtId="49" fontId="24" fillId="0" borderId="7" xfId="0" applyNumberFormat="1" applyFont="1" applyBorder="1" applyAlignment="1">
      <alignment horizontal="righ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24" fillId="0" borderId="7" xfId="50" applyNumberFormat="1" applyFont="1" applyBorder="1">
      <alignment horizontal="left" vertical="center" wrapText="1"/>
    </xf>
    <xf numFmtId="176" fontId="12" fillId="0" borderId="7" xfId="0" applyNumberFormat="1" applyFont="1" applyBorder="1" applyAlignment="1">
      <alignment horizontal="right" vertical="center"/>
    </xf>
    <xf numFmtId="176" fontId="24" fillId="0" borderId="7" xfId="0" applyNumberFormat="1" applyFont="1" applyBorder="1" applyAlignment="1">
      <alignment horizontal="left" vertical="center"/>
    </xf>
    <xf numFmtId="176" fontId="12" fillId="0" borderId="7" xfId="51" applyNumberFormat="1" applyFont="1" applyBorder="1">
      <alignment horizontal="right" vertical="center"/>
    </xf>
    <xf numFmtId="176" fontId="12" fillId="0" borderId="7" xfId="0" applyNumberFormat="1" applyFont="1" applyBorder="1" applyAlignment="1">
      <alignment horizontal="left" vertical="center"/>
    </xf>
    <xf numFmtId="49" fontId="24" fillId="0" borderId="7" xfId="0" applyNumberFormat="1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50" t="s">
        <v>0</v>
      </c>
      <c r="B1" s="162"/>
      <c r="C1" s="162"/>
      <c r="D1" s="162"/>
    </row>
    <row r="2" ht="28.5" customHeight="1" spans="1:4">
      <c r="A2" s="163" t="s">
        <v>1</v>
      </c>
      <c r="B2" s="163"/>
      <c r="C2" s="163"/>
      <c r="D2" s="163"/>
    </row>
    <row r="3" ht="18.75" customHeight="1" spans="1:4">
      <c r="A3" s="152" t="str">
        <f>"单位名称："&amp;"玉溪市房屋租赁和物业管理所"</f>
        <v>单位名称：玉溪市房屋租赁和物业管理所</v>
      </c>
      <c r="B3" s="152"/>
      <c r="C3" s="152"/>
      <c r="D3" s="150" t="s">
        <v>2</v>
      </c>
    </row>
    <row r="4" ht="18.75" customHeight="1" spans="1:4">
      <c r="A4" s="153" t="s">
        <v>3</v>
      </c>
      <c r="B4" s="153"/>
      <c r="C4" s="153" t="s">
        <v>4</v>
      </c>
      <c r="D4" s="153"/>
    </row>
    <row r="5" ht="18.75" customHeight="1" spans="1:4">
      <c r="A5" s="153" t="s">
        <v>5</v>
      </c>
      <c r="B5" s="153" t="s">
        <v>6</v>
      </c>
      <c r="C5" s="153" t="s">
        <v>7</v>
      </c>
      <c r="D5" s="153" t="s">
        <v>6</v>
      </c>
    </row>
    <row r="6" ht="18.75" customHeight="1" spans="1:4">
      <c r="A6" s="152" t="s">
        <v>8</v>
      </c>
      <c r="B6" s="167">
        <v>2676870.09</v>
      </c>
      <c r="C6" s="168" t="str">
        <f>"一"&amp;"、"&amp;"社会保障和就业支出"</f>
        <v>一、社会保障和就业支出</v>
      </c>
      <c r="D6" s="167">
        <v>528963.84</v>
      </c>
    </row>
    <row r="7" ht="18.75" customHeight="1" spans="1:4">
      <c r="A7" s="152" t="s">
        <v>9</v>
      </c>
      <c r="B7" s="167"/>
      <c r="C7" s="168" t="str">
        <f>"二"&amp;"、"&amp;"卫生健康支出"</f>
        <v>二、卫生健康支出</v>
      </c>
      <c r="D7" s="167">
        <v>174975.64</v>
      </c>
    </row>
    <row r="8" ht="18.75" customHeight="1" spans="1:4">
      <c r="A8" s="152" t="s">
        <v>10</v>
      </c>
      <c r="B8" s="167"/>
      <c r="C8" s="168" t="str">
        <f>"三"&amp;"、"&amp;"城乡社区支出"</f>
        <v>三、城乡社区支出</v>
      </c>
      <c r="D8" s="167">
        <v>1789930.61</v>
      </c>
    </row>
    <row r="9" ht="18.75" customHeight="1" spans="1:4">
      <c r="A9" s="152" t="s">
        <v>11</v>
      </c>
      <c r="B9" s="167"/>
      <c r="C9" s="168" t="str">
        <f>"四"&amp;"、"&amp;"住房保障支出"</f>
        <v>四、住房保障支出</v>
      </c>
      <c r="D9" s="167">
        <v>183000</v>
      </c>
    </row>
    <row r="10" ht="18.75" customHeight="1" spans="1:4">
      <c r="A10" s="152" t="s">
        <v>12</v>
      </c>
      <c r="B10" s="167"/>
      <c r="C10" s="152"/>
      <c r="D10" s="152"/>
    </row>
    <row r="11" ht="18.75" customHeight="1" spans="1:4">
      <c r="A11" s="152" t="s">
        <v>13</v>
      </c>
      <c r="B11" s="167"/>
      <c r="C11" s="152"/>
      <c r="D11" s="152"/>
    </row>
    <row r="12" ht="18.75" customHeight="1" spans="1:4">
      <c r="A12" s="152" t="s">
        <v>14</v>
      </c>
      <c r="B12" s="167"/>
      <c r="C12" s="152"/>
      <c r="D12" s="152"/>
    </row>
    <row r="13" ht="18.75" customHeight="1" spans="1:4">
      <c r="A13" s="152" t="s">
        <v>15</v>
      </c>
      <c r="B13" s="167"/>
      <c r="C13" s="152"/>
      <c r="D13" s="152"/>
    </row>
    <row r="14" ht="18.75" customHeight="1" spans="1:4">
      <c r="A14" s="152" t="s">
        <v>16</v>
      </c>
      <c r="B14" s="167"/>
      <c r="C14" s="152"/>
      <c r="D14" s="152"/>
    </row>
    <row r="15" ht="18.75" customHeight="1" spans="1:4">
      <c r="A15" s="152" t="s">
        <v>17</v>
      </c>
      <c r="B15" s="167"/>
      <c r="C15" s="152"/>
      <c r="D15" s="152"/>
    </row>
    <row r="16" ht="18.75" customHeight="1" spans="1:4">
      <c r="A16" s="169" t="s">
        <v>18</v>
      </c>
      <c r="B16" s="167">
        <v>2676870.09</v>
      </c>
      <c r="C16" s="169" t="s">
        <v>19</v>
      </c>
      <c r="D16" s="167">
        <v>2676870.09</v>
      </c>
    </row>
    <row r="17" ht="18.75" customHeight="1" spans="1:4">
      <c r="A17" s="164" t="s">
        <v>20</v>
      </c>
      <c r="B17" s="152"/>
      <c r="C17" s="164" t="s">
        <v>21</v>
      </c>
      <c r="D17" s="152"/>
    </row>
    <row r="18" ht="18.75" customHeight="1" spans="1:4">
      <c r="A18" s="61" t="s">
        <v>22</v>
      </c>
      <c r="B18" s="167"/>
      <c r="C18" s="61" t="s">
        <v>22</v>
      </c>
      <c r="D18" s="167"/>
    </row>
    <row r="19" ht="18.75" customHeight="1" spans="1:4">
      <c r="A19" s="61" t="s">
        <v>23</v>
      </c>
      <c r="B19" s="167"/>
      <c r="C19" s="61" t="s">
        <v>23</v>
      </c>
      <c r="D19" s="167"/>
    </row>
    <row r="20" ht="18.75" customHeight="1" spans="1:4">
      <c r="A20" s="169" t="s">
        <v>24</v>
      </c>
      <c r="B20" s="167">
        <v>2676870.09</v>
      </c>
      <c r="C20" s="169" t="s">
        <v>25</v>
      </c>
      <c r="D20" s="167">
        <v>2676870.09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fitToHeight="0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N23" sqref="N23"/>
    </sheetView>
  </sheetViews>
  <sheetFormatPr defaultColWidth="8.85" defaultRowHeight="15" customHeight="1"/>
  <cols>
    <col min="1" max="1" width="6.375" customWidth="1"/>
    <col min="2" max="2" width="20.875" customWidth="1"/>
    <col min="3" max="3" width="11.375" customWidth="1"/>
    <col min="4" max="4" width="11.25" customWidth="1"/>
    <col min="5" max="5" width="12.375" customWidth="1"/>
    <col min="6" max="6" width="13.125" customWidth="1"/>
    <col min="7" max="7" width="13.75" customWidth="1"/>
    <col min="8" max="8" width="14.75" customWidth="1"/>
    <col min="9" max="9" width="10.875" customWidth="1"/>
    <col min="10" max="10" width="9.375" customWidth="1"/>
    <col min="11" max="11" width="13.125" customWidth="1"/>
    <col min="12" max="12" width="10.25" customWidth="1"/>
    <col min="13" max="13" width="13" customWidth="1"/>
    <col min="14" max="14" width="12.875" customWidth="1"/>
    <col min="15" max="15" width="10.25" customWidth="1"/>
    <col min="16" max="16" width="10.625" customWidth="1"/>
    <col min="17" max="17" width="11.875" customWidth="1"/>
    <col min="18" max="18" width="13.5" customWidth="1"/>
    <col min="19" max="19" width="13.125" customWidth="1"/>
  </cols>
  <sheetData>
    <row r="1" customHeight="1" spans="1:19">
      <c r="A1" s="158" t="s">
        <v>26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ht="28.5" customHeight="1" spans="1:19">
      <c r="A2" s="151" t="s">
        <v>27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ht="20.25" customHeight="1" spans="1:19">
      <c r="A3" s="152" t="str">
        <f>"单位名称："&amp;"玉溪市房屋租赁和物业管理所"</f>
        <v>单位名称：玉溪市房屋租赁和物业管理所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9"/>
      <c r="M3" s="159"/>
      <c r="N3" s="159"/>
      <c r="O3" s="159"/>
      <c r="P3" s="159"/>
      <c r="Q3" s="159"/>
      <c r="R3" s="159"/>
      <c r="S3" s="159" t="s">
        <v>2</v>
      </c>
    </row>
    <row r="4" ht="27" customHeight="1" spans="1:19">
      <c r="A4" s="153" t="s">
        <v>28</v>
      </c>
      <c r="B4" s="153" t="s">
        <v>29</v>
      </c>
      <c r="C4" s="153" t="s">
        <v>30</v>
      </c>
      <c r="D4" s="153" t="s">
        <v>31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 t="s">
        <v>20</v>
      </c>
      <c r="P4" s="153"/>
      <c r="Q4" s="153"/>
      <c r="R4" s="153"/>
      <c r="S4" s="153"/>
    </row>
    <row r="5" ht="27" customHeight="1" spans="1:19">
      <c r="A5" s="153"/>
      <c r="B5" s="153"/>
      <c r="C5" s="153"/>
      <c r="D5" s="153" t="s">
        <v>32</v>
      </c>
      <c r="E5" s="153" t="s">
        <v>33</v>
      </c>
      <c r="F5" s="153" t="s">
        <v>34</v>
      </c>
      <c r="G5" s="153" t="s">
        <v>35</v>
      </c>
      <c r="H5" s="153" t="s">
        <v>36</v>
      </c>
      <c r="I5" s="153" t="s">
        <v>37</v>
      </c>
      <c r="J5" s="153"/>
      <c r="K5" s="153"/>
      <c r="L5" s="153"/>
      <c r="M5" s="153"/>
      <c r="N5" s="153"/>
      <c r="O5" s="153" t="s">
        <v>32</v>
      </c>
      <c r="P5" s="153" t="s">
        <v>33</v>
      </c>
      <c r="Q5" s="153" t="s">
        <v>34</v>
      </c>
      <c r="R5" s="153" t="s">
        <v>35</v>
      </c>
      <c r="S5" s="153" t="s">
        <v>38</v>
      </c>
    </row>
    <row r="6" ht="27" customHeight="1" spans="1:19">
      <c r="A6" s="153"/>
      <c r="B6" s="153"/>
      <c r="C6" s="153"/>
      <c r="D6" s="153"/>
      <c r="E6" s="153"/>
      <c r="F6" s="153"/>
      <c r="G6" s="153"/>
      <c r="H6" s="153"/>
      <c r="I6" s="153" t="s">
        <v>32</v>
      </c>
      <c r="J6" s="153" t="s">
        <v>39</v>
      </c>
      <c r="K6" s="153" t="s">
        <v>40</v>
      </c>
      <c r="L6" s="153" t="s">
        <v>41</v>
      </c>
      <c r="M6" s="153" t="s">
        <v>42</v>
      </c>
      <c r="N6" s="153" t="s">
        <v>43</v>
      </c>
      <c r="O6" s="153"/>
      <c r="P6" s="153"/>
      <c r="Q6" s="153"/>
      <c r="R6" s="153"/>
      <c r="S6" s="153"/>
    </row>
    <row r="7" ht="20.25" customHeight="1" spans="1:19">
      <c r="A7" s="157" t="s">
        <v>44</v>
      </c>
      <c r="B7" s="157" t="s">
        <v>45</v>
      </c>
      <c r="C7" s="157" t="s">
        <v>46</v>
      </c>
      <c r="D7" s="157" t="s">
        <v>47</v>
      </c>
      <c r="E7" s="157" t="s">
        <v>48</v>
      </c>
      <c r="F7" s="157" t="s">
        <v>49</v>
      </c>
      <c r="G7" s="157" t="s">
        <v>50</v>
      </c>
      <c r="H7" s="157" t="s">
        <v>51</v>
      </c>
      <c r="I7" s="157" t="s">
        <v>52</v>
      </c>
      <c r="J7" s="157" t="s">
        <v>53</v>
      </c>
      <c r="K7" s="157" t="s">
        <v>54</v>
      </c>
      <c r="L7" s="157" t="s">
        <v>55</v>
      </c>
      <c r="M7" s="157" t="s">
        <v>56</v>
      </c>
      <c r="N7" s="157" t="s">
        <v>57</v>
      </c>
      <c r="O7" s="157" t="s">
        <v>58</v>
      </c>
      <c r="P7" s="157" t="s">
        <v>59</v>
      </c>
      <c r="Q7" s="157" t="s">
        <v>60</v>
      </c>
      <c r="R7" s="157" t="s">
        <v>61</v>
      </c>
      <c r="S7" s="157" t="s">
        <v>62</v>
      </c>
    </row>
    <row r="8" ht="20.25" customHeight="1" spans="1:19">
      <c r="A8" s="152" t="s">
        <v>63</v>
      </c>
      <c r="B8" s="152" t="s">
        <v>64</v>
      </c>
      <c r="C8" s="155">
        <v>2676870.09</v>
      </c>
      <c r="D8" s="155">
        <v>2676870.09</v>
      </c>
      <c r="E8" s="64">
        <v>2676870.09</v>
      </c>
      <c r="F8" s="64"/>
      <c r="G8" s="64"/>
      <c r="H8" s="64"/>
      <c r="I8" s="64"/>
      <c r="J8" s="64"/>
      <c r="K8" s="64"/>
      <c r="L8" s="64"/>
      <c r="M8" s="64"/>
      <c r="N8" s="64"/>
      <c r="O8" s="155"/>
      <c r="P8" s="155"/>
      <c r="Q8" s="155"/>
      <c r="R8" s="155"/>
      <c r="S8" s="155"/>
    </row>
    <row r="9" ht="20.25" customHeight="1" spans="1:19">
      <c r="A9" s="154" t="s">
        <v>30</v>
      </c>
      <c r="B9" s="152"/>
      <c r="C9" s="155">
        <v>2676870.09</v>
      </c>
      <c r="D9" s="155">
        <v>2676870.09</v>
      </c>
      <c r="E9" s="155">
        <v>2676870.09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scale="53" fitToHeight="0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workbookViewId="0">
      <selection activeCell="B4" sqref="B4:B5"/>
    </sheetView>
  </sheetViews>
  <sheetFormatPr defaultColWidth="8.85" defaultRowHeight="15" customHeight="1"/>
  <cols>
    <col min="1" max="1" width="17.8416666666667" customWidth="1"/>
    <col min="2" max="2" width="42.625" customWidth="1"/>
    <col min="3" max="3" width="12.75" customWidth="1"/>
    <col min="4" max="4" width="12" customWidth="1"/>
    <col min="5" max="5" width="12.25" customWidth="1"/>
    <col min="6" max="6" width="15.1333333333333" customWidth="1"/>
    <col min="7" max="8" width="13.875" customWidth="1"/>
    <col min="9" max="9" width="15.1333333333333" customWidth="1"/>
    <col min="10" max="10" width="12.25" customWidth="1"/>
    <col min="11" max="11" width="12.625" customWidth="1"/>
    <col min="12" max="12" width="13.375" customWidth="1"/>
    <col min="13" max="13" width="13" customWidth="1"/>
    <col min="14" max="14" width="14.5" customWidth="1"/>
    <col min="15" max="15" width="15.1333333333333" customWidth="1"/>
  </cols>
  <sheetData>
    <row r="1" customHeight="1" spans="1:15">
      <c r="A1" s="158" t="s">
        <v>65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ht="28.5" customHeight="1" spans="1:15">
      <c r="A2" s="151" t="s">
        <v>66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ht="20.25" customHeight="1" spans="1:15">
      <c r="A3" s="152" t="str">
        <f>"单位名称："&amp;"玉溪市房屋租赁和物业管理所"</f>
        <v>单位名称：玉溪市房屋租赁和物业管理所</v>
      </c>
      <c r="B3" s="152"/>
      <c r="C3" s="152"/>
      <c r="D3" s="152"/>
      <c r="E3" s="152"/>
      <c r="F3" s="152"/>
      <c r="G3" s="152"/>
      <c r="H3" s="152"/>
      <c r="I3" s="152"/>
      <c r="J3" s="159"/>
      <c r="K3" s="159"/>
      <c r="L3" s="159"/>
      <c r="M3" s="159"/>
      <c r="N3" s="159"/>
      <c r="O3" s="159" t="s">
        <v>2</v>
      </c>
    </row>
    <row r="4" ht="27" customHeight="1" spans="1:15">
      <c r="A4" s="153" t="s">
        <v>67</v>
      </c>
      <c r="B4" s="153" t="s">
        <v>68</v>
      </c>
      <c r="C4" s="153" t="s">
        <v>30</v>
      </c>
      <c r="D4" s="153" t="s">
        <v>33</v>
      </c>
      <c r="E4" s="153"/>
      <c r="F4" s="153"/>
      <c r="G4" s="153" t="s">
        <v>34</v>
      </c>
      <c r="H4" s="153" t="s">
        <v>35</v>
      </c>
      <c r="I4" s="153" t="s">
        <v>69</v>
      </c>
      <c r="J4" s="153" t="s">
        <v>70</v>
      </c>
      <c r="K4" s="153"/>
      <c r="L4" s="153"/>
      <c r="M4" s="153"/>
      <c r="N4" s="153"/>
      <c r="O4" s="153"/>
    </row>
    <row r="5" ht="27" customHeight="1" spans="1:15">
      <c r="A5" s="153"/>
      <c r="B5" s="153"/>
      <c r="C5" s="153"/>
      <c r="D5" s="153" t="s">
        <v>32</v>
      </c>
      <c r="E5" s="153" t="s">
        <v>71</v>
      </c>
      <c r="F5" s="153" t="s">
        <v>72</v>
      </c>
      <c r="G5" s="153"/>
      <c r="H5" s="153"/>
      <c r="I5" s="153"/>
      <c r="J5" s="153" t="s">
        <v>32</v>
      </c>
      <c r="K5" s="153" t="s">
        <v>73</v>
      </c>
      <c r="L5" s="153" t="s">
        <v>74</v>
      </c>
      <c r="M5" s="153" t="s">
        <v>75</v>
      </c>
      <c r="N5" s="153" t="s">
        <v>76</v>
      </c>
      <c r="O5" s="153" t="s">
        <v>77</v>
      </c>
    </row>
    <row r="6" ht="20.25" customHeight="1" spans="1:15">
      <c r="A6" s="157" t="s">
        <v>44</v>
      </c>
      <c r="B6" s="157" t="s">
        <v>45</v>
      </c>
      <c r="C6" s="157" t="s">
        <v>46</v>
      </c>
      <c r="D6" s="157" t="s">
        <v>47</v>
      </c>
      <c r="E6" s="157" t="s">
        <v>48</v>
      </c>
      <c r="F6" s="157" t="s">
        <v>49</v>
      </c>
      <c r="G6" s="157" t="s">
        <v>50</v>
      </c>
      <c r="H6" s="157" t="s">
        <v>51</v>
      </c>
      <c r="I6" s="157" t="s">
        <v>52</v>
      </c>
      <c r="J6" s="157" t="s">
        <v>53</v>
      </c>
      <c r="K6" s="157" t="s">
        <v>54</v>
      </c>
      <c r="L6" s="157" t="s">
        <v>55</v>
      </c>
      <c r="M6" s="157" t="s">
        <v>56</v>
      </c>
      <c r="N6" s="157" t="s">
        <v>57</v>
      </c>
      <c r="O6" s="157" t="s">
        <v>58</v>
      </c>
    </row>
    <row r="7" ht="20.25" customHeight="1" spans="1:15">
      <c r="A7" s="152" t="s">
        <v>78</v>
      </c>
      <c r="B7" s="152" t="str">
        <f>"        "&amp;"社会保障和就业支出"</f>
        <v>        社会保障和就业支出</v>
      </c>
      <c r="C7" s="64">
        <v>528963.84</v>
      </c>
      <c r="D7" s="64">
        <v>528963.84</v>
      </c>
      <c r="E7" s="64">
        <v>528963.84</v>
      </c>
      <c r="F7" s="64"/>
      <c r="G7" s="64"/>
      <c r="H7" s="64"/>
      <c r="I7" s="64"/>
      <c r="J7" s="64"/>
      <c r="K7" s="64"/>
      <c r="L7" s="64"/>
      <c r="M7" s="64"/>
      <c r="N7" s="64"/>
      <c r="O7" s="64"/>
    </row>
    <row r="8" ht="20.25" customHeight="1" spans="1:15">
      <c r="A8" s="160" t="s">
        <v>79</v>
      </c>
      <c r="B8" s="160" t="str">
        <f>"        "&amp;"行政事业单位养老支出"</f>
        <v>        行政事业单位养老支出</v>
      </c>
      <c r="C8" s="64">
        <v>528963.84</v>
      </c>
      <c r="D8" s="64">
        <v>528963.84</v>
      </c>
      <c r="E8" s="64">
        <v>528963.84</v>
      </c>
      <c r="F8" s="64"/>
      <c r="G8" s="64"/>
      <c r="H8" s="64"/>
      <c r="I8" s="64"/>
      <c r="J8" s="64"/>
      <c r="K8" s="64"/>
      <c r="L8" s="64"/>
      <c r="M8" s="64"/>
      <c r="N8" s="64"/>
      <c r="O8" s="64"/>
    </row>
    <row r="9" ht="20.25" customHeight="1" spans="1:15">
      <c r="A9" s="161" t="s">
        <v>80</v>
      </c>
      <c r="B9" s="161" t="str">
        <f>"        "&amp;"事业单位离退休"</f>
        <v>        事业单位离退休</v>
      </c>
      <c r="C9" s="64">
        <v>216000</v>
      </c>
      <c r="D9" s="64">
        <v>216000</v>
      </c>
      <c r="E9" s="64">
        <v>216000</v>
      </c>
      <c r="F9" s="64"/>
      <c r="G9" s="64"/>
      <c r="H9" s="64"/>
      <c r="I9" s="64"/>
      <c r="J9" s="64"/>
      <c r="K9" s="64"/>
      <c r="L9" s="64"/>
      <c r="M9" s="64"/>
      <c r="N9" s="64"/>
      <c r="O9" s="64"/>
    </row>
    <row r="10" ht="20.25" customHeight="1" spans="1:15">
      <c r="A10" s="161" t="s">
        <v>81</v>
      </c>
      <c r="B10" s="161" t="str">
        <f>"        "&amp;"机关事业单位基本养老保险缴费支出"</f>
        <v>        机关事业单位基本养老保险缴费支出</v>
      </c>
      <c r="C10" s="64">
        <v>162963.84</v>
      </c>
      <c r="D10" s="64">
        <v>162963.84</v>
      </c>
      <c r="E10" s="64">
        <v>162963.84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ht="20.25" customHeight="1" spans="1:15">
      <c r="A11" s="161" t="s">
        <v>82</v>
      </c>
      <c r="B11" s="161" t="str">
        <f>"        "&amp;"机关事业单位职业年金缴费支出"</f>
        <v>        机关事业单位职业年金缴费支出</v>
      </c>
      <c r="C11" s="64">
        <v>150000</v>
      </c>
      <c r="D11" s="64">
        <v>150000</v>
      </c>
      <c r="E11" s="64">
        <v>150000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ht="20.25" customHeight="1" spans="1:15">
      <c r="A12" s="152" t="s">
        <v>83</v>
      </c>
      <c r="B12" s="152" t="str">
        <f>"        "&amp;"卫生健康支出"</f>
        <v>        卫生健康支出</v>
      </c>
      <c r="C12" s="64">
        <v>174975.64</v>
      </c>
      <c r="D12" s="64">
        <v>174975.64</v>
      </c>
      <c r="E12" s="64">
        <v>174975.64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ht="20.25" customHeight="1" spans="1:15">
      <c r="A13" s="160" t="s">
        <v>84</v>
      </c>
      <c r="B13" s="160" t="str">
        <f>"        "&amp;"行政事业单位医疗"</f>
        <v>        行政事业单位医疗</v>
      </c>
      <c r="C13" s="64">
        <v>174975.64</v>
      </c>
      <c r="D13" s="64">
        <v>174975.64</v>
      </c>
      <c r="E13" s="64">
        <v>174975.64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ht="20.25" customHeight="1" spans="1:15">
      <c r="A14" s="161" t="s">
        <v>85</v>
      </c>
      <c r="B14" s="161" t="str">
        <f>"        "&amp;"行政单位医疗"</f>
        <v>        行政单位医疗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ht="20.25" customHeight="1" spans="1:15">
      <c r="A15" s="161" t="s">
        <v>86</v>
      </c>
      <c r="B15" s="161" t="str">
        <f>"        "&amp;"事业单位医疗"</f>
        <v>        事业单位医疗</v>
      </c>
      <c r="C15" s="64">
        <v>84537.49</v>
      </c>
      <c r="D15" s="64">
        <v>84537.49</v>
      </c>
      <c r="E15" s="64">
        <v>84537.49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ht="20.25" customHeight="1" spans="1:15">
      <c r="A16" s="161" t="s">
        <v>87</v>
      </c>
      <c r="B16" s="161" t="str">
        <f>"        "&amp;"公务员医疗补助"</f>
        <v>        公务员医疗补助</v>
      </c>
      <c r="C16" s="64">
        <v>79726.2</v>
      </c>
      <c r="D16" s="64">
        <v>79726.2</v>
      </c>
      <c r="E16" s="64">
        <v>79726.2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ht="20.25" customHeight="1" spans="1:15">
      <c r="A17" s="161" t="s">
        <v>88</v>
      </c>
      <c r="B17" s="161" t="str">
        <f>"        "&amp;"其他行政事业单位医疗支出"</f>
        <v>        其他行政事业单位医疗支出</v>
      </c>
      <c r="C17" s="64">
        <v>10711.95</v>
      </c>
      <c r="D17" s="64">
        <v>10711.95</v>
      </c>
      <c r="E17" s="64">
        <v>10711.95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ht="20.25" customHeight="1" spans="1:15">
      <c r="A18" s="152" t="s">
        <v>89</v>
      </c>
      <c r="B18" s="152" t="str">
        <f>"        "&amp;"城乡社区支出"</f>
        <v>        城乡社区支出</v>
      </c>
      <c r="C18" s="64">
        <v>1789930.61</v>
      </c>
      <c r="D18" s="64">
        <v>1789930.61</v>
      </c>
      <c r="E18" s="64">
        <v>1789930.61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ht="20.25" customHeight="1" spans="1:15">
      <c r="A19" s="160" t="s">
        <v>90</v>
      </c>
      <c r="B19" s="160" t="str">
        <f>"        "&amp;"城乡社区管理事务"</f>
        <v>        城乡社区管理事务</v>
      </c>
      <c r="C19" s="64">
        <v>1789930.61</v>
      </c>
      <c r="D19" s="64">
        <v>1789930.61</v>
      </c>
      <c r="E19" s="64">
        <v>1789930.61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ht="20.25" customHeight="1" spans="1:15">
      <c r="A20" s="161" t="s">
        <v>91</v>
      </c>
      <c r="B20" s="161" t="str">
        <f>"        "&amp;"其他城乡社区管理事务支出"</f>
        <v>        其他城乡社区管理事务支出</v>
      </c>
      <c r="C20" s="64">
        <v>1789930.61</v>
      </c>
      <c r="D20" s="64">
        <v>1789930.61</v>
      </c>
      <c r="E20" s="64">
        <v>1789930.61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ht="20.25" customHeight="1" spans="1:15">
      <c r="A21" s="152" t="s">
        <v>92</v>
      </c>
      <c r="B21" s="152" t="str">
        <f>"        "&amp;"住房保障支出"</f>
        <v>        住房保障支出</v>
      </c>
      <c r="C21" s="64">
        <v>183000</v>
      </c>
      <c r="D21" s="64">
        <v>183000</v>
      </c>
      <c r="E21" s="64">
        <v>183000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ht="20.25" customHeight="1" spans="1:15">
      <c r="A22" s="160" t="s">
        <v>93</v>
      </c>
      <c r="B22" s="160" t="str">
        <f>"        "&amp;"住房改革支出"</f>
        <v>        住房改革支出</v>
      </c>
      <c r="C22" s="64">
        <v>183000</v>
      </c>
      <c r="D22" s="64">
        <v>183000</v>
      </c>
      <c r="E22" s="64">
        <v>183000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ht="20.25" customHeight="1" spans="1:15">
      <c r="A23" s="161" t="s">
        <v>94</v>
      </c>
      <c r="B23" s="161" t="str">
        <f>"        "&amp;"住房公积金"</f>
        <v>        住房公积金</v>
      </c>
      <c r="C23" s="64">
        <v>174804</v>
      </c>
      <c r="D23" s="64">
        <v>174804</v>
      </c>
      <c r="E23" s="64">
        <v>174804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ht="20.25" customHeight="1" spans="1:15">
      <c r="A24" s="161" t="s">
        <v>95</v>
      </c>
      <c r="B24" s="161" t="str">
        <f>"        "&amp;"购房补贴"</f>
        <v>        购房补贴</v>
      </c>
      <c r="C24" s="64">
        <v>8196</v>
      </c>
      <c r="D24" s="64">
        <v>8196</v>
      </c>
      <c r="E24" s="64">
        <v>8196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ht="20.25" customHeight="1" spans="1:15">
      <c r="A25" s="154" t="s">
        <v>30</v>
      </c>
      <c r="B25" s="152"/>
      <c r="C25" s="155">
        <v>2676870.09</v>
      </c>
      <c r="D25" s="155">
        <v>2676870.09</v>
      </c>
      <c r="E25" s="155">
        <v>2676870.09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</row>
  </sheetData>
  <mergeCells count="12">
    <mergeCell ref="A1:O1"/>
    <mergeCell ref="A2:O2"/>
    <mergeCell ref="A3:N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52" fitToHeight="0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50" t="s">
        <v>96</v>
      </c>
      <c r="B1" s="162"/>
      <c r="C1" s="162"/>
      <c r="D1" s="162"/>
    </row>
    <row r="2" ht="28.5" customHeight="1" spans="1:4">
      <c r="A2" s="163" t="s">
        <v>97</v>
      </c>
      <c r="B2" s="163"/>
      <c r="C2" s="163"/>
      <c r="D2" s="163"/>
    </row>
    <row r="3" ht="18.75" customHeight="1" spans="1:4">
      <c r="A3" s="152" t="str">
        <f>"单位名称："&amp;"玉溪市房屋租赁和物业管理所"</f>
        <v>单位名称：玉溪市房屋租赁和物业管理所</v>
      </c>
      <c r="B3" s="152"/>
      <c r="C3" s="152"/>
      <c r="D3" s="150" t="s">
        <v>2</v>
      </c>
    </row>
    <row r="4" ht="18.75" customHeight="1" spans="1:4">
      <c r="A4" s="59" t="s">
        <v>3</v>
      </c>
      <c r="B4" s="59"/>
      <c r="C4" s="59" t="s">
        <v>4</v>
      </c>
      <c r="D4" s="59"/>
    </row>
    <row r="5" ht="18.75" customHeight="1" spans="1:4">
      <c r="A5" s="59" t="s">
        <v>5</v>
      </c>
      <c r="B5" s="59" t="s">
        <v>6</v>
      </c>
      <c r="C5" s="59" t="s">
        <v>98</v>
      </c>
      <c r="D5" s="59" t="s">
        <v>6</v>
      </c>
    </row>
    <row r="6" ht="18.75" customHeight="1" spans="1:4">
      <c r="A6" s="164" t="s">
        <v>99</v>
      </c>
      <c r="B6" s="165"/>
      <c r="C6" s="166" t="s">
        <v>100</v>
      </c>
      <c r="D6" s="165"/>
    </row>
    <row r="7" ht="18.75" customHeight="1" spans="1:4">
      <c r="A7" s="152" t="s">
        <v>101</v>
      </c>
      <c r="B7" s="167">
        <v>2676870.09</v>
      </c>
      <c r="C7" s="168" t="str">
        <f>"（一）"&amp;"社会保障和就业支出"</f>
        <v>（一）社会保障和就业支出</v>
      </c>
      <c r="D7" s="167">
        <v>528963.84</v>
      </c>
    </row>
    <row r="8" ht="18.75" customHeight="1" spans="1:4">
      <c r="A8" s="152" t="s">
        <v>102</v>
      </c>
      <c r="B8" s="167"/>
      <c r="C8" s="168" t="str">
        <f>"（二）"&amp;"卫生健康支出"</f>
        <v>（二）卫生健康支出</v>
      </c>
      <c r="D8" s="167">
        <v>174975.64</v>
      </c>
    </row>
    <row r="9" ht="18.75" customHeight="1" spans="1:4">
      <c r="A9" s="152" t="s">
        <v>103</v>
      </c>
      <c r="B9" s="167"/>
      <c r="C9" s="168" t="str">
        <f>"（三）"&amp;"城乡社区支出"</f>
        <v>（三）城乡社区支出</v>
      </c>
      <c r="D9" s="167">
        <v>1789930.61</v>
      </c>
    </row>
    <row r="10" ht="18.75" customHeight="1" spans="1:4">
      <c r="A10" s="152" t="s">
        <v>104</v>
      </c>
      <c r="B10" s="167"/>
      <c r="C10" s="168" t="str">
        <f>"（四）"&amp;"住房保障支出"</f>
        <v>（四）住房保障支出</v>
      </c>
      <c r="D10" s="167">
        <v>183000</v>
      </c>
    </row>
    <row r="11" ht="18.75" customHeight="1" spans="1:4">
      <c r="A11" s="61" t="s">
        <v>101</v>
      </c>
      <c r="B11" s="167"/>
      <c r="C11" s="152"/>
      <c r="D11" s="152"/>
    </row>
    <row r="12" ht="18.75" customHeight="1" spans="1:4">
      <c r="A12" s="61" t="s">
        <v>102</v>
      </c>
      <c r="B12" s="167"/>
      <c r="C12" s="152"/>
      <c r="D12" s="152"/>
    </row>
    <row r="13" ht="18.75" customHeight="1" spans="1:4">
      <c r="A13" s="61" t="s">
        <v>103</v>
      </c>
      <c r="B13" s="167"/>
      <c r="C13" s="152"/>
      <c r="D13" s="152"/>
    </row>
    <row r="14" ht="18.75" customHeight="1" spans="1:4">
      <c r="A14" s="152"/>
      <c r="B14" s="152"/>
      <c r="C14" s="152" t="s">
        <v>105</v>
      </c>
      <c r="D14" s="152"/>
    </row>
    <row r="15" ht="18.75" customHeight="1" spans="1:4">
      <c r="A15" s="169" t="s">
        <v>24</v>
      </c>
      <c r="B15" s="167">
        <v>2676870.09</v>
      </c>
      <c r="C15" s="169" t="s">
        <v>25</v>
      </c>
      <c r="D15" s="167">
        <v>2676870.09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A1" sqref="A1:G1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8" t="s">
        <v>106</v>
      </c>
      <c r="B1" s="158"/>
      <c r="C1" s="158"/>
      <c r="D1" s="158"/>
      <c r="E1" s="158"/>
      <c r="F1" s="158"/>
      <c r="G1" s="158"/>
    </row>
    <row r="2" ht="28.5" customHeight="1" spans="1:7">
      <c r="A2" s="151" t="s">
        <v>107</v>
      </c>
      <c r="B2" s="151"/>
      <c r="C2" s="151"/>
      <c r="D2" s="151"/>
      <c r="E2" s="151"/>
      <c r="F2" s="151"/>
      <c r="G2" s="151"/>
    </row>
    <row r="3" ht="20.25" customHeight="1" spans="1:7">
      <c r="A3" s="152" t="str">
        <f>"单位名称："&amp;"玉溪市房屋租赁和物业管理所"</f>
        <v>单位名称：玉溪市房屋租赁和物业管理所</v>
      </c>
      <c r="B3" s="152"/>
      <c r="C3" s="152"/>
      <c r="D3" s="152"/>
      <c r="E3" s="152"/>
      <c r="F3" s="152"/>
      <c r="G3" s="159" t="s">
        <v>2</v>
      </c>
    </row>
    <row r="4" ht="27" customHeight="1" spans="1:7">
      <c r="A4" s="153" t="s">
        <v>108</v>
      </c>
      <c r="B4" s="153"/>
      <c r="C4" s="153" t="s">
        <v>30</v>
      </c>
      <c r="D4" s="153" t="s">
        <v>33</v>
      </c>
      <c r="E4" s="153"/>
      <c r="F4" s="153"/>
      <c r="G4" s="153" t="s">
        <v>72</v>
      </c>
    </row>
    <row r="5" ht="27" customHeight="1" spans="1:7">
      <c r="A5" s="153" t="s">
        <v>67</v>
      </c>
      <c r="B5" s="153" t="s">
        <v>68</v>
      </c>
      <c r="C5" s="153"/>
      <c r="D5" s="153" t="s">
        <v>32</v>
      </c>
      <c r="E5" s="153" t="s">
        <v>109</v>
      </c>
      <c r="F5" s="153" t="s">
        <v>110</v>
      </c>
      <c r="G5" s="153"/>
    </row>
    <row r="6" ht="20.25" customHeight="1" spans="1:7">
      <c r="A6" s="157" t="s">
        <v>44</v>
      </c>
      <c r="B6" s="157" t="s">
        <v>45</v>
      </c>
      <c r="C6" s="157" t="s">
        <v>46</v>
      </c>
      <c r="D6" s="157" t="s">
        <v>47</v>
      </c>
      <c r="E6" s="157" t="s">
        <v>48</v>
      </c>
      <c r="F6" s="157" t="s">
        <v>49</v>
      </c>
      <c r="G6" s="157">
        <v>7</v>
      </c>
    </row>
    <row r="7" ht="20.25" customHeight="1" spans="1:7">
      <c r="A7" s="152" t="s">
        <v>78</v>
      </c>
      <c r="B7" s="152" t="str">
        <f>"        "&amp;"社会保障和就业支出"</f>
        <v>        社会保障和就业支出</v>
      </c>
      <c r="C7" s="64">
        <v>528963.84</v>
      </c>
      <c r="D7" s="155">
        <v>528963.84</v>
      </c>
      <c r="E7" s="64">
        <v>524163.84</v>
      </c>
      <c r="F7" s="64">
        <v>4800</v>
      </c>
      <c r="G7" s="64"/>
    </row>
    <row r="8" ht="20.25" customHeight="1" spans="1:7">
      <c r="A8" s="160" t="s">
        <v>79</v>
      </c>
      <c r="B8" s="160" t="str">
        <f>"        "&amp;"行政事业单位养老支出"</f>
        <v>        行政事业单位养老支出</v>
      </c>
      <c r="C8" s="64">
        <v>528963.84</v>
      </c>
      <c r="D8" s="155">
        <v>528963.84</v>
      </c>
      <c r="E8" s="64">
        <v>524163.84</v>
      </c>
      <c r="F8" s="64">
        <v>4800</v>
      </c>
      <c r="G8" s="64"/>
    </row>
    <row r="9" ht="20.25" customHeight="1" spans="1:7">
      <c r="A9" s="161" t="s">
        <v>80</v>
      </c>
      <c r="B9" s="161" t="str">
        <f>"        "&amp;"事业单位离退休"</f>
        <v>        事业单位离退休</v>
      </c>
      <c r="C9" s="64">
        <v>216000</v>
      </c>
      <c r="D9" s="155">
        <v>216000</v>
      </c>
      <c r="E9" s="64">
        <v>211200</v>
      </c>
      <c r="F9" s="64">
        <v>4800</v>
      </c>
      <c r="G9" s="64"/>
    </row>
    <row r="10" ht="20.25" customHeight="1" spans="1:7">
      <c r="A10" s="161" t="s">
        <v>81</v>
      </c>
      <c r="B10" s="161" t="str">
        <f>"        "&amp;"机关事业单位基本养老保险缴费支出"</f>
        <v>        机关事业单位基本养老保险缴费支出</v>
      </c>
      <c r="C10" s="64">
        <v>162963.84</v>
      </c>
      <c r="D10" s="155">
        <v>162963.84</v>
      </c>
      <c r="E10" s="64">
        <v>162963.84</v>
      </c>
      <c r="F10" s="64"/>
      <c r="G10" s="64"/>
    </row>
    <row r="11" ht="20.25" customHeight="1" spans="1:7">
      <c r="A11" s="161" t="s">
        <v>82</v>
      </c>
      <c r="B11" s="161" t="str">
        <f>"        "&amp;"机关事业单位职业年金缴费支出"</f>
        <v>        机关事业单位职业年金缴费支出</v>
      </c>
      <c r="C11" s="64">
        <v>150000</v>
      </c>
      <c r="D11" s="155">
        <v>150000</v>
      </c>
      <c r="E11" s="64">
        <v>150000</v>
      </c>
      <c r="F11" s="64"/>
      <c r="G11" s="64"/>
    </row>
    <row r="12" ht="20.25" customHeight="1" spans="1:7">
      <c r="A12" s="152" t="s">
        <v>83</v>
      </c>
      <c r="B12" s="152" t="str">
        <f>"        "&amp;"卫生健康支出"</f>
        <v>        卫生健康支出</v>
      </c>
      <c r="C12" s="64">
        <v>174975.64</v>
      </c>
      <c r="D12" s="155">
        <v>174975.64</v>
      </c>
      <c r="E12" s="64">
        <v>174975.64</v>
      </c>
      <c r="F12" s="64"/>
      <c r="G12" s="64"/>
    </row>
    <row r="13" ht="20.25" customHeight="1" spans="1:7">
      <c r="A13" s="160" t="s">
        <v>84</v>
      </c>
      <c r="B13" s="160" t="str">
        <f>"        "&amp;"行政事业单位医疗"</f>
        <v>        行政事业单位医疗</v>
      </c>
      <c r="C13" s="64">
        <v>174975.64</v>
      </c>
      <c r="D13" s="155">
        <v>174975.64</v>
      </c>
      <c r="E13" s="64">
        <v>174975.64</v>
      </c>
      <c r="F13" s="64"/>
      <c r="G13" s="64"/>
    </row>
    <row r="14" ht="20.25" customHeight="1" spans="1:7">
      <c r="A14" s="161" t="s">
        <v>86</v>
      </c>
      <c r="B14" s="161" t="str">
        <f>"        "&amp;"事业单位医疗"</f>
        <v>        事业单位医疗</v>
      </c>
      <c r="C14" s="64">
        <v>84537.49</v>
      </c>
      <c r="D14" s="155">
        <v>84537.49</v>
      </c>
      <c r="E14" s="64">
        <v>84537.49</v>
      </c>
      <c r="F14" s="64"/>
      <c r="G14" s="64"/>
    </row>
    <row r="15" ht="20.25" customHeight="1" spans="1:7">
      <c r="A15" s="161" t="s">
        <v>87</v>
      </c>
      <c r="B15" s="161" t="str">
        <f>"        "&amp;"公务员医疗补助"</f>
        <v>        公务员医疗补助</v>
      </c>
      <c r="C15" s="64">
        <v>79726.2</v>
      </c>
      <c r="D15" s="155">
        <v>79726.2</v>
      </c>
      <c r="E15" s="64">
        <v>79726.2</v>
      </c>
      <c r="F15" s="64"/>
      <c r="G15" s="64"/>
    </row>
    <row r="16" ht="20.25" customHeight="1" spans="1:7">
      <c r="A16" s="161" t="s">
        <v>88</v>
      </c>
      <c r="B16" s="161" t="str">
        <f>"        "&amp;"其他行政事业单位医疗支出"</f>
        <v>        其他行政事业单位医疗支出</v>
      </c>
      <c r="C16" s="64">
        <v>10711.95</v>
      </c>
      <c r="D16" s="155">
        <v>10711.95</v>
      </c>
      <c r="E16" s="64">
        <v>10711.95</v>
      </c>
      <c r="F16" s="64"/>
      <c r="G16" s="64"/>
    </row>
    <row r="17" ht="20.25" customHeight="1" spans="1:7">
      <c r="A17" s="152" t="s">
        <v>89</v>
      </c>
      <c r="B17" s="152" t="str">
        <f>"        "&amp;"城乡社区支出"</f>
        <v>        城乡社区支出</v>
      </c>
      <c r="C17" s="64">
        <v>1789930.61</v>
      </c>
      <c r="D17" s="155">
        <v>1789930.61</v>
      </c>
      <c r="E17" s="64">
        <v>1647896.21</v>
      </c>
      <c r="F17" s="64">
        <v>142034.4</v>
      </c>
      <c r="G17" s="64"/>
    </row>
    <row r="18" ht="20.25" customHeight="1" spans="1:7">
      <c r="A18" s="160" t="s">
        <v>90</v>
      </c>
      <c r="B18" s="160" t="str">
        <f>"        "&amp;"城乡社区管理事务"</f>
        <v>        城乡社区管理事务</v>
      </c>
      <c r="C18" s="64">
        <v>1789930.61</v>
      </c>
      <c r="D18" s="155">
        <v>1789930.61</v>
      </c>
      <c r="E18" s="64">
        <v>1647896.21</v>
      </c>
      <c r="F18" s="64">
        <v>142034.4</v>
      </c>
      <c r="G18" s="64"/>
    </row>
    <row r="19" ht="20.25" customHeight="1" spans="1:7">
      <c r="A19" s="161" t="s">
        <v>91</v>
      </c>
      <c r="B19" s="161" t="str">
        <f>"        "&amp;"其他城乡社区管理事务支出"</f>
        <v>        其他城乡社区管理事务支出</v>
      </c>
      <c r="C19" s="64">
        <v>1789930.61</v>
      </c>
      <c r="D19" s="155">
        <v>1789930.61</v>
      </c>
      <c r="E19" s="64">
        <v>1647896.21</v>
      </c>
      <c r="F19" s="64">
        <v>142034.4</v>
      </c>
      <c r="G19" s="64"/>
    </row>
    <row r="20" ht="20.25" customHeight="1" spans="1:7">
      <c r="A20" s="152" t="s">
        <v>92</v>
      </c>
      <c r="B20" s="152" t="str">
        <f>"        "&amp;"住房保障支出"</f>
        <v>        住房保障支出</v>
      </c>
      <c r="C20" s="64">
        <v>183000</v>
      </c>
      <c r="D20" s="155">
        <v>183000</v>
      </c>
      <c r="E20" s="64">
        <v>183000</v>
      </c>
      <c r="F20" s="64"/>
      <c r="G20" s="64"/>
    </row>
    <row r="21" ht="20.25" customHeight="1" spans="1:7">
      <c r="A21" s="160" t="s">
        <v>93</v>
      </c>
      <c r="B21" s="160" t="str">
        <f>"        "&amp;"住房改革支出"</f>
        <v>        住房改革支出</v>
      </c>
      <c r="C21" s="64">
        <v>183000</v>
      </c>
      <c r="D21" s="155">
        <v>183000</v>
      </c>
      <c r="E21" s="64">
        <v>183000</v>
      </c>
      <c r="F21" s="64"/>
      <c r="G21" s="64"/>
    </row>
    <row r="22" ht="20.25" customHeight="1" spans="1:7">
      <c r="A22" s="161" t="s">
        <v>94</v>
      </c>
      <c r="B22" s="161" t="str">
        <f>"        "&amp;"住房公积金"</f>
        <v>        住房公积金</v>
      </c>
      <c r="C22" s="64">
        <v>174804</v>
      </c>
      <c r="D22" s="155">
        <v>174804</v>
      </c>
      <c r="E22" s="64">
        <v>174804</v>
      </c>
      <c r="F22" s="64"/>
      <c r="G22" s="64"/>
    </row>
    <row r="23" ht="20.25" customHeight="1" spans="1:7">
      <c r="A23" s="161" t="s">
        <v>95</v>
      </c>
      <c r="B23" s="161" t="str">
        <f>"        "&amp;"购房补贴"</f>
        <v>        购房补贴</v>
      </c>
      <c r="C23" s="64">
        <v>8196</v>
      </c>
      <c r="D23" s="155">
        <v>8196</v>
      </c>
      <c r="E23" s="64">
        <v>8196</v>
      </c>
      <c r="F23" s="64"/>
      <c r="G23" s="64"/>
    </row>
    <row r="24" ht="20.25" customHeight="1" spans="1:7">
      <c r="A24" s="154" t="s">
        <v>30</v>
      </c>
      <c r="B24" s="152"/>
      <c r="C24" s="155">
        <v>2676870.09</v>
      </c>
      <c r="D24" s="155">
        <v>2676870.09</v>
      </c>
      <c r="E24" s="155">
        <v>2530035.69</v>
      </c>
      <c r="F24" s="155">
        <v>146834.4</v>
      </c>
      <c r="G24" s="155"/>
    </row>
  </sheetData>
  <mergeCells count="8">
    <mergeCell ref="A1:G1"/>
    <mergeCell ref="A2:G2"/>
    <mergeCell ref="A3:F3"/>
    <mergeCell ref="A4:B4"/>
    <mergeCell ref="D4:F4"/>
    <mergeCell ref="A24:B24"/>
    <mergeCell ref="C4:C5"/>
    <mergeCell ref="G4:G5"/>
  </mergeCells>
  <pageMargins left="0.75" right="0.75" top="1" bottom="1" header="0.5" footer="0.5"/>
  <pageSetup paperSize="1" scale="84" fitToHeight="0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:F1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50" t="s">
        <v>111</v>
      </c>
      <c r="B1" s="150"/>
      <c r="C1" s="150"/>
      <c r="D1" s="150"/>
      <c r="E1" s="150"/>
      <c r="F1" s="150"/>
    </row>
    <row r="2" ht="28.5" customHeight="1" spans="1:6">
      <c r="A2" s="151" t="s">
        <v>112</v>
      </c>
      <c r="B2" s="151"/>
      <c r="C2" s="151"/>
      <c r="D2" s="151"/>
      <c r="E2" s="151"/>
      <c r="F2" s="151"/>
    </row>
    <row r="3" ht="20.25" customHeight="1" spans="1:6">
      <c r="A3" s="152" t="str">
        <f>"单位名称："&amp;"玉溪市房屋租赁和物业管理所"</f>
        <v>单位名称：玉溪市房屋租赁和物业管理所</v>
      </c>
      <c r="B3" s="152"/>
      <c r="C3" s="152"/>
      <c r="D3" s="152"/>
      <c r="E3" s="152"/>
      <c r="F3" s="150" t="s">
        <v>2</v>
      </c>
    </row>
    <row r="4" ht="20.25" customHeight="1" spans="1:6">
      <c r="A4" s="153" t="s">
        <v>113</v>
      </c>
      <c r="B4" s="153" t="s">
        <v>114</v>
      </c>
      <c r="C4" s="153" t="s">
        <v>115</v>
      </c>
      <c r="D4" s="153"/>
      <c r="E4" s="153"/>
      <c r="F4" s="153"/>
    </row>
    <row r="5" ht="35.25" customHeight="1" spans="1:6">
      <c r="A5" s="153"/>
      <c r="B5" s="153"/>
      <c r="C5" s="153" t="s">
        <v>32</v>
      </c>
      <c r="D5" s="153" t="s">
        <v>116</v>
      </c>
      <c r="E5" s="153" t="s">
        <v>117</v>
      </c>
      <c r="F5" s="153" t="s">
        <v>118</v>
      </c>
    </row>
    <row r="6" ht="20.25" customHeight="1" spans="1:6">
      <c r="A6" s="157" t="s">
        <v>44</v>
      </c>
      <c r="B6" s="157">
        <v>2</v>
      </c>
      <c r="C6" s="157">
        <v>3</v>
      </c>
      <c r="D6" s="157">
        <v>4</v>
      </c>
      <c r="E6" s="157">
        <v>5</v>
      </c>
      <c r="F6" s="157">
        <v>6</v>
      </c>
    </row>
    <row r="7" ht="20.25" customHeight="1" spans="1:6">
      <c r="A7" s="64">
        <v>1000</v>
      </c>
      <c r="B7" s="64"/>
      <c r="C7" s="64"/>
      <c r="D7" s="64"/>
      <c r="E7" s="155"/>
      <c r="F7" s="64">
        <v>1000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scale="82" fitToHeight="0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1"/>
  <sheetViews>
    <sheetView showZeros="0" workbookViewId="0">
      <selection activeCell="Q10" sqref="Q9:Q10"/>
    </sheetView>
  </sheetViews>
  <sheetFormatPr defaultColWidth="8.85" defaultRowHeight="15" customHeight="1"/>
  <cols>
    <col min="1" max="1" width="26.125" customWidth="1"/>
    <col min="2" max="2" width="16.75" customWidth="1"/>
    <col min="3" max="3" width="14.25" customWidth="1"/>
    <col min="4" max="4" width="5.875" customWidth="1"/>
    <col min="5" max="5" width="21.5" customWidth="1"/>
    <col min="6" max="6" width="7" customWidth="1"/>
    <col min="7" max="7" width="12.625" customWidth="1"/>
    <col min="8" max="8" width="11.25" customWidth="1"/>
    <col min="9" max="9" width="11.625" customWidth="1"/>
    <col min="10" max="10" width="10.625" customWidth="1"/>
    <col min="11" max="11" width="7.875" customWidth="1"/>
    <col min="12" max="12" width="10.875" customWidth="1"/>
    <col min="13" max="14" width="7.75" customWidth="1"/>
    <col min="15" max="15" width="6.875" customWidth="1"/>
    <col min="16" max="16" width="7.625" customWidth="1"/>
    <col min="17" max="17" width="7.875" customWidth="1"/>
    <col min="18" max="18" width="6.75" customWidth="1"/>
    <col min="19" max="19" width="6.875" customWidth="1"/>
    <col min="20" max="20" width="7.75" customWidth="1"/>
    <col min="21" max="21" width="6.875" customWidth="1"/>
    <col min="22" max="22" width="7.625" customWidth="1"/>
    <col min="23" max="23" width="6.5" customWidth="1"/>
  </cols>
  <sheetData>
    <row r="1" customHeight="1" spans="1:23">
      <c r="A1" s="150" t="s">
        <v>119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</row>
    <row r="2" ht="25" customHeight="1" spans="1:23">
      <c r="A2" s="151" t="s">
        <v>120</v>
      </c>
      <c r="B2" s="151"/>
      <c r="C2" s="151" t="s">
        <v>121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</row>
    <row r="3" ht="26" customHeight="1" spans="1:23">
      <c r="A3" s="152" t="str">
        <f>"单位名称："&amp;"玉溪市房屋租赁和物业管理所"</f>
        <v>单位名称：玉溪市房屋租赁和物业管理所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0"/>
      <c r="S3" s="150"/>
      <c r="T3" s="150"/>
      <c r="U3" s="150"/>
      <c r="V3" s="150"/>
      <c r="W3" s="150" t="s">
        <v>2</v>
      </c>
    </row>
    <row r="4" ht="19.5" customHeight="1" spans="1:23">
      <c r="A4" s="153" t="s">
        <v>122</v>
      </c>
      <c r="B4" s="153" t="s">
        <v>123</v>
      </c>
      <c r="C4" s="153" t="s">
        <v>124</v>
      </c>
      <c r="D4" s="153" t="s">
        <v>125</v>
      </c>
      <c r="E4" s="153" t="s">
        <v>126</v>
      </c>
      <c r="F4" s="153" t="s">
        <v>127</v>
      </c>
      <c r="G4" s="153" t="s">
        <v>128</v>
      </c>
      <c r="H4" s="153" t="s">
        <v>129</v>
      </c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</row>
    <row r="5" ht="19.5" customHeight="1" spans="1:23">
      <c r="A5" s="153"/>
      <c r="B5" s="153"/>
      <c r="C5" s="153"/>
      <c r="D5" s="153"/>
      <c r="E5" s="153"/>
      <c r="F5" s="153"/>
      <c r="G5" s="153"/>
      <c r="H5" s="153" t="s">
        <v>30</v>
      </c>
      <c r="I5" s="153" t="s">
        <v>33</v>
      </c>
      <c r="J5" s="153"/>
      <c r="K5" s="153"/>
      <c r="L5" s="153"/>
      <c r="M5" s="153"/>
      <c r="N5" s="153" t="s">
        <v>130</v>
      </c>
      <c r="O5" s="153"/>
      <c r="P5" s="153"/>
      <c r="Q5" s="153" t="s">
        <v>36</v>
      </c>
      <c r="R5" s="153" t="s">
        <v>70</v>
      </c>
      <c r="S5" s="153"/>
      <c r="T5" s="153"/>
      <c r="U5" s="153"/>
      <c r="V5" s="153"/>
      <c r="W5" s="153"/>
    </row>
    <row r="6" ht="41.25" customHeight="1" spans="1:23">
      <c r="A6" s="153"/>
      <c r="B6" s="153"/>
      <c r="C6" s="153"/>
      <c r="D6" s="153"/>
      <c r="E6" s="153"/>
      <c r="F6" s="153"/>
      <c r="G6" s="153"/>
      <c r="H6" s="153"/>
      <c r="I6" s="153" t="s">
        <v>131</v>
      </c>
      <c r="J6" s="153" t="s">
        <v>132</v>
      </c>
      <c r="K6" s="153" t="s">
        <v>133</v>
      </c>
      <c r="L6" s="153" t="s">
        <v>134</v>
      </c>
      <c r="M6" s="153" t="s">
        <v>135</v>
      </c>
      <c r="N6" s="153" t="s">
        <v>33</v>
      </c>
      <c r="O6" s="153" t="s">
        <v>34</v>
      </c>
      <c r="P6" s="153" t="s">
        <v>35</v>
      </c>
      <c r="Q6" s="153"/>
      <c r="R6" s="153" t="s">
        <v>32</v>
      </c>
      <c r="S6" s="153" t="s">
        <v>39</v>
      </c>
      <c r="T6" s="153" t="s">
        <v>136</v>
      </c>
      <c r="U6" s="153" t="s">
        <v>41</v>
      </c>
      <c r="V6" s="153" t="s">
        <v>42</v>
      </c>
      <c r="W6" s="153" t="s">
        <v>43</v>
      </c>
    </row>
    <row r="7" ht="20.25" customHeight="1" spans="1:23">
      <c r="A7" s="154" t="s">
        <v>44</v>
      </c>
      <c r="B7" s="154" t="s">
        <v>45</v>
      </c>
      <c r="C7" s="154" t="s">
        <v>46</v>
      </c>
      <c r="D7" s="154" t="s">
        <v>47</v>
      </c>
      <c r="E7" s="154" t="s">
        <v>48</v>
      </c>
      <c r="F7" s="154" t="s">
        <v>49</v>
      </c>
      <c r="G7" s="154" t="s">
        <v>50</v>
      </c>
      <c r="H7" s="154" t="s">
        <v>51</v>
      </c>
      <c r="I7" s="154" t="s">
        <v>52</v>
      </c>
      <c r="J7" s="154" t="s">
        <v>53</v>
      </c>
      <c r="K7" s="154" t="s">
        <v>54</v>
      </c>
      <c r="L7" s="154" t="s">
        <v>55</v>
      </c>
      <c r="M7" s="154" t="s">
        <v>56</v>
      </c>
      <c r="N7" s="154" t="s">
        <v>57</v>
      </c>
      <c r="O7" s="154" t="s">
        <v>58</v>
      </c>
      <c r="P7" s="154" t="s">
        <v>59</v>
      </c>
      <c r="Q7" s="154" t="s">
        <v>60</v>
      </c>
      <c r="R7" s="154" t="s">
        <v>61</v>
      </c>
      <c r="S7" s="154" t="s">
        <v>62</v>
      </c>
      <c r="T7" s="154" t="s">
        <v>137</v>
      </c>
      <c r="U7" s="154" t="s">
        <v>138</v>
      </c>
      <c r="V7" s="154" t="s">
        <v>139</v>
      </c>
      <c r="W7" s="154" t="s">
        <v>140</v>
      </c>
    </row>
    <row r="8" ht="20.25" customHeight="1" spans="3:23">
      <c r="C8" s="152"/>
      <c r="D8" s="152"/>
      <c r="E8" s="152"/>
      <c r="G8" s="152"/>
      <c r="H8" s="155">
        <v>2676870.09</v>
      </c>
      <c r="I8" s="64">
        <v>2676870.09</v>
      </c>
      <c r="J8" s="64">
        <v>1252518.17</v>
      </c>
      <c r="K8" s="64"/>
      <c r="L8" s="64">
        <v>1424351.92</v>
      </c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 ht="20.25" customHeight="1" spans="1:23">
      <c r="A9" s="156" t="str">
        <f t="shared" ref="A9:A30" si="0">"       "&amp;"玉溪市房屋租赁和物业管理所"</f>
        <v>       玉溪市房屋租赁和物业管理所</v>
      </c>
      <c r="B9" s="152" t="s">
        <v>141</v>
      </c>
      <c r="C9" s="152" t="s">
        <v>142</v>
      </c>
      <c r="D9" s="152" t="s">
        <v>91</v>
      </c>
      <c r="E9" s="152" t="s">
        <v>143</v>
      </c>
      <c r="F9" s="152" t="s">
        <v>144</v>
      </c>
      <c r="G9" s="152" t="s">
        <v>145</v>
      </c>
      <c r="H9" s="155">
        <v>491220</v>
      </c>
      <c r="I9" s="64">
        <v>491220</v>
      </c>
      <c r="J9" s="64">
        <v>214908.75</v>
      </c>
      <c r="K9" s="64"/>
      <c r="L9" s="64">
        <v>276311.25</v>
      </c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 ht="20.25" customHeight="1" spans="1:23">
      <c r="A10" s="152" t="str">
        <f t="shared" si="0"/>
        <v>       玉溪市房屋租赁和物业管理所</v>
      </c>
      <c r="B10" s="152" t="s">
        <v>141</v>
      </c>
      <c r="C10" s="152" t="s">
        <v>142</v>
      </c>
      <c r="D10" s="152" t="s">
        <v>91</v>
      </c>
      <c r="E10" s="152" t="s">
        <v>143</v>
      </c>
      <c r="F10" s="152" t="s">
        <v>146</v>
      </c>
      <c r="G10" s="152" t="s">
        <v>147</v>
      </c>
      <c r="H10" s="155">
        <v>181860</v>
      </c>
      <c r="I10" s="64">
        <v>181860</v>
      </c>
      <c r="J10" s="64">
        <v>79563.75</v>
      </c>
      <c r="K10" s="152"/>
      <c r="L10" s="64">
        <v>102296.25</v>
      </c>
      <c r="M10" s="152"/>
      <c r="N10" s="64"/>
      <c r="O10" s="64"/>
      <c r="P10" s="152"/>
      <c r="Q10" s="64"/>
      <c r="R10" s="64"/>
      <c r="S10" s="64"/>
      <c r="T10" s="64"/>
      <c r="U10" s="64"/>
      <c r="V10" s="64"/>
      <c r="W10" s="64"/>
    </row>
    <row r="11" ht="20.25" customHeight="1" spans="1:23">
      <c r="A11" s="152" t="str">
        <f t="shared" si="0"/>
        <v>       玉溪市房屋租赁和物业管理所</v>
      </c>
      <c r="B11" s="152" t="s">
        <v>141</v>
      </c>
      <c r="C11" s="152" t="s">
        <v>142</v>
      </c>
      <c r="D11" s="152" t="s">
        <v>95</v>
      </c>
      <c r="E11" s="152" t="s">
        <v>148</v>
      </c>
      <c r="F11" s="152" t="s">
        <v>149</v>
      </c>
      <c r="G11" s="152" t="s">
        <v>150</v>
      </c>
      <c r="H11" s="155">
        <v>8196</v>
      </c>
      <c r="I11" s="64">
        <v>8196</v>
      </c>
      <c r="J11" s="64"/>
      <c r="K11" s="152"/>
      <c r="L11" s="64">
        <v>8196</v>
      </c>
      <c r="M11" s="152"/>
      <c r="N11" s="64"/>
      <c r="O11" s="64"/>
      <c r="P11" s="152"/>
      <c r="Q11" s="64"/>
      <c r="R11" s="64"/>
      <c r="S11" s="64"/>
      <c r="T11" s="64"/>
      <c r="U11" s="64"/>
      <c r="V11" s="64"/>
      <c r="W11" s="64"/>
    </row>
    <row r="12" ht="27" customHeight="1" spans="1:23">
      <c r="A12" s="152" t="str">
        <f t="shared" si="0"/>
        <v>       玉溪市房屋租赁和物业管理所</v>
      </c>
      <c r="B12" s="152" t="s">
        <v>151</v>
      </c>
      <c r="C12" s="152" t="s">
        <v>152</v>
      </c>
      <c r="D12" s="152" t="s">
        <v>81</v>
      </c>
      <c r="E12" s="152" t="s">
        <v>153</v>
      </c>
      <c r="F12" s="152" t="s">
        <v>154</v>
      </c>
      <c r="G12" s="152" t="s">
        <v>155</v>
      </c>
      <c r="H12" s="155">
        <v>162963.84</v>
      </c>
      <c r="I12" s="64">
        <v>162963.84</v>
      </c>
      <c r="J12" s="64">
        <v>40740.96</v>
      </c>
      <c r="K12" s="152"/>
      <c r="L12" s="64">
        <v>122222.88</v>
      </c>
      <c r="M12" s="152"/>
      <c r="N12" s="64"/>
      <c r="O12" s="64"/>
      <c r="P12" s="152"/>
      <c r="Q12" s="64"/>
      <c r="R12" s="64"/>
      <c r="S12" s="64"/>
      <c r="T12" s="64"/>
      <c r="U12" s="64"/>
      <c r="V12" s="64"/>
      <c r="W12" s="64"/>
    </row>
    <row r="13" ht="28" customHeight="1" spans="1:23">
      <c r="A13" s="152" t="str">
        <f t="shared" si="0"/>
        <v>       玉溪市房屋租赁和物业管理所</v>
      </c>
      <c r="B13" s="152" t="s">
        <v>151</v>
      </c>
      <c r="C13" s="152" t="s">
        <v>152</v>
      </c>
      <c r="D13" s="152" t="s">
        <v>86</v>
      </c>
      <c r="E13" s="152" t="s">
        <v>156</v>
      </c>
      <c r="F13" s="152" t="s">
        <v>157</v>
      </c>
      <c r="G13" s="152" t="s">
        <v>158</v>
      </c>
      <c r="H13" s="155">
        <v>84537.49</v>
      </c>
      <c r="I13" s="64">
        <v>84537.49</v>
      </c>
      <c r="J13" s="64">
        <v>21134.37</v>
      </c>
      <c r="K13" s="152"/>
      <c r="L13" s="64">
        <v>63403.12</v>
      </c>
      <c r="M13" s="152"/>
      <c r="N13" s="64"/>
      <c r="O13" s="64"/>
      <c r="P13" s="152"/>
      <c r="Q13" s="64"/>
      <c r="R13" s="64"/>
      <c r="S13" s="64"/>
      <c r="T13" s="64"/>
      <c r="U13" s="64"/>
      <c r="V13" s="64"/>
      <c r="W13" s="64"/>
    </row>
    <row r="14" ht="25" customHeight="1" spans="1:23">
      <c r="A14" s="152" t="str">
        <f t="shared" si="0"/>
        <v>       玉溪市房屋租赁和物业管理所</v>
      </c>
      <c r="B14" s="152" t="s">
        <v>151</v>
      </c>
      <c r="C14" s="152" t="s">
        <v>152</v>
      </c>
      <c r="D14" s="152" t="s">
        <v>87</v>
      </c>
      <c r="E14" s="152" t="s">
        <v>159</v>
      </c>
      <c r="F14" s="152" t="s">
        <v>160</v>
      </c>
      <c r="G14" s="152" t="s">
        <v>161</v>
      </c>
      <c r="H14" s="155">
        <v>79726.2</v>
      </c>
      <c r="I14" s="64">
        <v>79726.2</v>
      </c>
      <c r="J14" s="64">
        <v>19931.55</v>
      </c>
      <c r="K14" s="152"/>
      <c r="L14" s="64">
        <v>59794.65</v>
      </c>
      <c r="M14" s="152"/>
      <c r="N14" s="64"/>
      <c r="O14" s="64"/>
      <c r="P14" s="152"/>
      <c r="Q14" s="64"/>
      <c r="R14" s="64"/>
      <c r="S14" s="64"/>
      <c r="T14" s="64"/>
      <c r="U14" s="64"/>
      <c r="V14" s="64"/>
      <c r="W14" s="64"/>
    </row>
    <row r="15" ht="20.25" customHeight="1" spans="1:23">
      <c r="A15" s="152" t="str">
        <f t="shared" si="0"/>
        <v>       玉溪市房屋租赁和物业管理所</v>
      </c>
      <c r="B15" s="152" t="s">
        <v>151</v>
      </c>
      <c r="C15" s="152" t="s">
        <v>152</v>
      </c>
      <c r="D15" s="152" t="s">
        <v>88</v>
      </c>
      <c r="E15" s="152" t="s">
        <v>162</v>
      </c>
      <c r="F15" s="152" t="s">
        <v>163</v>
      </c>
      <c r="G15" s="152" t="s">
        <v>164</v>
      </c>
      <c r="H15" s="155">
        <v>10711.95</v>
      </c>
      <c r="I15" s="64">
        <v>10711.95</v>
      </c>
      <c r="J15" s="64">
        <v>7579.99</v>
      </c>
      <c r="K15" s="152"/>
      <c r="L15" s="64">
        <v>3131.96</v>
      </c>
      <c r="M15" s="152"/>
      <c r="N15" s="64"/>
      <c r="O15" s="64"/>
      <c r="P15" s="152"/>
      <c r="Q15" s="64"/>
      <c r="R15" s="64"/>
      <c r="S15" s="64"/>
      <c r="T15" s="64"/>
      <c r="U15" s="64"/>
      <c r="V15" s="64"/>
      <c r="W15" s="64"/>
    </row>
    <row r="16" ht="20.25" customHeight="1" spans="1:23">
      <c r="A16" s="152" t="str">
        <f t="shared" si="0"/>
        <v>       玉溪市房屋租赁和物业管理所</v>
      </c>
      <c r="B16" s="152" t="s">
        <v>151</v>
      </c>
      <c r="C16" s="152" t="s">
        <v>152</v>
      </c>
      <c r="D16" s="152" t="s">
        <v>91</v>
      </c>
      <c r="E16" s="152" t="s">
        <v>143</v>
      </c>
      <c r="F16" s="152" t="s">
        <v>163</v>
      </c>
      <c r="G16" s="152" t="s">
        <v>164</v>
      </c>
      <c r="H16" s="155">
        <v>7416.21</v>
      </c>
      <c r="I16" s="64">
        <v>7416.21</v>
      </c>
      <c r="J16" s="64">
        <v>1854.05</v>
      </c>
      <c r="K16" s="152"/>
      <c r="L16" s="64">
        <v>5562.16</v>
      </c>
      <c r="M16" s="152"/>
      <c r="N16" s="64"/>
      <c r="O16" s="64"/>
      <c r="P16" s="152"/>
      <c r="Q16" s="64"/>
      <c r="R16" s="64"/>
      <c r="S16" s="64"/>
      <c r="T16" s="64"/>
      <c r="U16" s="64"/>
      <c r="V16" s="64"/>
      <c r="W16" s="64"/>
    </row>
    <row r="17" ht="20.25" customHeight="1" spans="1:23">
      <c r="A17" s="152" t="str">
        <f t="shared" si="0"/>
        <v>       玉溪市房屋租赁和物业管理所</v>
      </c>
      <c r="B17" s="152" t="s">
        <v>165</v>
      </c>
      <c r="C17" s="152" t="s">
        <v>166</v>
      </c>
      <c r="D17" s="152" t="s">
        <v>94</v>
      </c>
      <c r="E17" s="152" t="s">
        <v>166</v>
      </c>
      <c r="F17" s="152" t="s">
        <v>167</v>
      </c>
      <c r="G17" s="152" t="s">
        <v>166</v>
      </c>
      <c r="H17" s="155">
        <v>174804</v>
      </c>
      <c r="I17" s="64">
        <v>174804</v>
      </c>
      <c r="J17" s="64">
        <v>43701</v>
      </c>
      <c r="K17" s="152"/>
      <c r="L17" s="64">
        <v>131103</v>
      </c>
      <c r="M17" s="152"/>
      <c r="N17" s="64"/>
      <c r="O17" s="64"/>
      <c r="P17" s="152"/>
      <c r="Q17" s="64"/>
      <c r="R17" s="64"/>
      <c r="S17" s="64"/>
      <c r="T17" s="64"/>
      <c r="U17" s="64"/>
      <c r="V17" s="64"/>
      <c r="W17" s="64"/>
    </row>
    <row r="18" ht="20.25" customHeight="1" spans="1:23">
      <c r="A18" s="152" t="str">
        <f t="shared" si="0"/>
        <v>       玉溪市房屋租赁和物业管理所</v>
      </c>
      <c r="B18" s="152" t="s">
        <v>168</v>
      </c>
      <c r="C18" s="152" t="s">
        <v>169</v>
      </c>
      <c r="D18" s="152" t="s">
        <v>80</v>
      </c>
      <c r="E18" s="152" t="s">
        <v>170</v>
      </c>
      <c r="F18" s="152" t="s">
        <v>171</v>
      </c>
      <c r="G18" s="152" t="s">
        <v>172</v>
      </c>
      <c r="H18" s="155">
        <v>211200</v>
      </c>
      <c r="I18" s="64">
        <v>211200</v>
      </c>
      <c r="J18" s="64">
        <v>211200</v>
      </c>
      <c r="K18" s="152"/>
      <c r="L18" s="64"/>
      <c r="M18" s="152"/>
      <c r="N18" s="64"/>
      <c r="O18" s="64"/>
      <c r="P18" s="152"/>
      <c r="Q18" s="64"/>
      <c r="R18" s="64"/>
      <c r="S18" s="64"/>
      <c r="T18" s="64"/>
      <c r="U18" s="64"/>
      <c r="V18" s="64"/>
      <c r="W18" s="64"/>
    </row>
    <row r="19" ht="20.25" customHeight="1" spans="1:23">
      <c r="A19" s="152" t="str">
        <f t="shared" si="0"/>
        <v>       玉溪市房屋租赁和物业管理所</v>
      </c>
      <c r="B19" s="152" t="s">
        <v>173</v>
      </c>
      <c r="C19" s="152" t="s">
        <v>174</v>
      </c>
      <c r="D19" s="152" t="s">
        <v>91</v>
      </c>
      <c r="E19" s="152" t="s">
        <v>143</v>
      </c>
      <c r="F19" s="152" t="s">
        <v>175</v>
      </c>
      <c r="G19" s="152" t="s">
        <v>174</v>
      </c>
      <c r="H19" s="155">
        <v>20534.4</v>
      </c>
      <c r="I19" s="64">
        <v>20534.4</v>
      </c>
      <c r="J19" s="64"/>
      <c r="K19" s="152"/>
      <c r="L19" s="64">
        <v>20534.4</v>
      </c>
      <c r="M19" s="152"/>
      <c r="N19" s="64"/>
      <c r="O19" s="64"/>
      <c r="P19" s="152"/>
      <c r="Q19" s="64"/>
      <c r="R19" s="64"/>
      <c r="S19" s="64"/>
      <c r="T19" s="64"/>
      <c r="U19" s="64"/>
      <c r="V19" s="64"/>
      <c r="W19" s="64"/>
    </row>
    <row r="20" ht="25" customHeight="1" spans="1:23">
      <c r="A20" s="152" t="str">
        <f t="shared" si="0"/>
        <v>       玉溪市房屋租赁和物业管理所</v>
      </c>
      <c r="B20" s="152" t="s">
        <v>176</v>
      </c>
      <c r="C20" s="152" t="s">
        <v>177</v>
      </c>
      <c r="D20" s="152" t="s">
        <v>80</v>
      </c>
      <c r="E20" s="152" t="s">
        <v>170</v>
      </c>
      <c r="F20" s="152" t="s">
        <v>178</v>
      </c>
      <c r="G20" s="152" t="s">
        <v>179</v>
      </c>
      <c r="H20" s="155">
        <v>4800</v>
      </c>
      <c r="I20" s="64">
        <v>4800</v>
      </c>
      <c r="J20" s="64">
        <v>4800</v>
      </c>
      <c r="K20" s="152"/>
      <c r="L20" s="64"/>
      <c r="M20" s="152"/>
      <c r="N20" s="64"/>
      <c r="O20" s="64"/>
      <c r="P20" s="152"/>
      <c r="Q20" s="64"/>
      <c r="R20" s="64"/>
      <c r="S20" s="64"/>
      <c r="T20" s="64"/>
      <c r="U20" s="64"/>
      <c r="V20" s="64"/>
      <c r="W20" s="64"/>
    </row>
    <row r="21" ht="20.25" customHeight="1" spans="1:23">
      <c r="A21" s="152" t="str">
        <f t="shared" si="0"/>
        <v>       玉溪市房屋租赁和物业管理所</v>
      </c>
      <c r="B21" s="152" t="s">
        <v>176</v>
      </c>
      <c r="C21" s="152" t="s">
        <v>177</v>
      </c>
      <c r="D21" s="152" t="s">
        <v>91</v>
      </c>
      <c r="E21" s="152" t="s">
        <v>143</v>
      </c>
      <c r="F21" s="152" t="s">
        <v>180</v>
      </c>
      <c r="G21" s="152" t="s">
        <v>181</v>
      </c>
      <c r="H21" s="155">
        <v>86000</v>
      </c>
      <c r="I21" s="64">
        <v>86000</v>
      </c>
      <c r="J21" s="64">
        <v>19078.75</v>
      </c>
      <c r="K21" s="152"/>
      <c r="L21" s="64">
        <v>66921.25</v>
      </c>
      <c r="M21" s="152"/>
      <c r="N21" s="64"/>
      <c r="O21" s="64"/>
      <c r="P21" s="152"/>
      <c r="Q21" s="64"/>
      <c r="R21" s="64"/>
      <c r="S21" s="64"/>
      <c r="T21" s="64"/>
      <c r="U21" s="64"/>
      <c r="V21" s="64"/>
      <c r="W21" s="64"/>
    </row>
    <row r="22" ht="20.25" customHeight="1" spans="1:23">
      <c r="A22" s="152" t="str">
        <f t="shared" si="0"/>
        <v>       玉溪市房屋租赁和物业管理所</v>
      </c>
      <c r="B22" s="152" t="s">
        <v>176</v>
      </c>
      <c r="C22" s="152" t="s">
        <v>177</v>
      </c>
      <c r="D22" s="152" t="s">
        <v>91</v>
      </c>
      <c r="E22" s="152" t="s">
        <v>143</v>
      </c>
      <c r="F22" s="152" t="s">
        <v>182</v>
      </c>
      <c r="G22" s="152" t="s">
        <v>183</v>
      </c>
      <c r="H22" s="155">
        <v>3500</v>
      </c>
      <c r="I22" s="64">
        <v>3500</v>
      </c>
      <c r="J22" s="64">
        <v>875</v>
      </c>
      <c r="K22" s="152"/>
      <c r="L22" s="64">
        <v>2625</v>
      </c>
      <c r="M22" s="152"/>
      <c r="N22" s="64"/>
      <c r="O22" s="64"/>
      <c r="P22" s="152"/>
      <c r="Q22" s="64"/>
      <c r="R22" s="64"/>
      <c r="S22" s="64"/>
      <c r="T22" s="64"/>
      <c r="U22" s="64"/>
      <c r="V22" s="64"/>
      <c r="W22" s="64"/>
    </row>
    <row r="23" ht="20.25" customHeight="1" spans="1:23">
      <c r="A23" s="152" t="str">
        <f t="shared" si="0"/>
        <v>       玉溪市房屋租赁和物业管理所</v>
      </c>
      <c r="B23" s="152" t="s">
        <v>176</v>
      </c>
      <c r="C23" s="152" t="s">
        <v>177</v>
      </c>
      <c r="D23" s="152" t="s">
        <v>91</v>
      </c>
      <c r="E23" s="152" t="s">
        <v>143</v>
      </c>
      <c r="F23" s="152" t="s">
        <v>184</v>
      </c>
      <c r="G23" s="152" t="s">
        <v>185</v>
      </c>
      <c r="H23" s="155">
        <v>20000</v>
      </c>
      <c r="I23" s="64">
        <v>20000</v>
      </c>
      <c r="J23" s="64">
        <v>5000</v>
      </c>
      <c r="K23" s="152"/>
      <c r="L23" s="64">
        <v>15000</v>
      </c>
      <c r="M23" s="152"/>
      <c r="N23" s="64"/>
      <c r="O23" s="64"/>
      <c r="P23" s="152"/>
      <c r="Q23" s="64"/>
      <c r="R23" s="64"/>
      <c r="S23" s="64"/>
      <c r="T23" s="64"/>
      <c r="U23" s="64"/>
      <c r="V23" s="64"/>
      <c r="W23" s="64"/>
    </row>
    <row r="24" ht="20.25" customHeight="1" spans="1:23">
      <c r="A24" s="152" t="str">
        <f t="shared" si="0"/>
        <v>       玉溪市房屋租赁和物业管理所</v>
      </c>
      <c r="B24" s="152" t="s">
        <v>176</v>
      </c>
      <c r="C24" s="152" t="s">
        <v>177</v>
      </c>
      <c r="D24" s="152" t="s">
        <v>91</v>
      </c>
      <c r="E24" s="152" t="s">
        <v>143</v>
      </c>
      <c r="F24" s="152" t="s">
        <v>186</v>
      </c>
      <c r="G24" s="152" t="s">
        <v>187</v>
      </c>
      <c r="H24" s="155">
        <v>11000</v>
      </c>
      <c r="I24" s="64">
        <v>11000</v>
      </c>
      <c r="J24" s="64">
        <v>2750</v>
      </c>
      <c r="K24" s="152"/>
      <c r="L24" s="64">
        <v>8250</v>
      </c>
      <c r="M24" s="152"/>
      <c r="N24" s="64"/>
      <c r="O24" s="64"/>
      <c r="P24" s="152"/>
      <c r="Q24" s="64"/>
      <c r="R24" s="64"/>
      <c r="S24" s="64"/>
      <c r="T24" s="64"/>
      <c r="U24" s="64"/>
      <c r="V24" s="64"/>
      <c r="W24" s="64"/>
    </row>
    <row r="25" ht="20.25" customHeight="1" spans="1:23">
      <c r="A25" s="152" t="str">
        <f t="shared" si="0"/>
        <v>       玉溪市房屋租赁和物业管理所</v>
      </c>
      <c r="B25" s="152" t="s">
        <v>188</v>
      </c>
      <c r="C25" s="152" t="s">
        <v>118</v>
      </c>
      <c r="D25" s="152" t="s">
        <v>91</v>
      </c>
      <c r="E25" s="152" t="s">
        <v>143</v>
      </c>
      <c r="F25" s="152" t="s">
        <v>189</v>
      </c>
      <c r="G25" s="152" t="s">
        <v>118</v>
      </c>
      <c r="H25" s="155">
        <v>1000</v>
      </c>
      <c r="I25" s="64">
        <v>1000</v>
      </c>
      <c r="J25" s="64"/>
      <c r="K25" s="152"/>
      <c r="L25" s="64">
        <v>1000</v>
      </c>
      <c r="M25" s="152"/>
      <c r="N25" s="64"/>
      <c r="O25" s="64"/>
      <c r="P25" s="152"/>
      <c r="Q25" s="64"/>
      <c r="R25" s="64"/>
      <c r="S25" s="64"/>
      <c r="T25" s="64"/>
      <c r="U25" s="64"/>
      <c r="V25" s="64"/>
      <c r="W25" s="64"/>
    </row>
    <row r="26" ht="21" customHeight="1" spans="1:23">
      <c r="A26" s="152" t="str">
        <f t="shared" si="0"/>
        <v>       玉溪市房屋租赁和物业管理所</v>
      </c>
      <c r="B26" s="152" t="s">
        <v>190</v>
      </c>
      <c r="C26" s="152" t="s">
        <v>191</v>
      </c>
      <c r="D26" s="152" t="s">
        <v>91</v>
      </c>
      <c r="E26" s="152" t="s">
        <v>143</v>
      </c>
      <c r="F26" s="152" t="s">
        <v>163</v>
      </c>
      <c r="G26" s="152" t="s">
        <v>164</v>
      </c>
      <c r="H26" s="155">
        <v>5000</v>
      </c>
      <c r="I26" s="64">
        <v>5000</v>
      </c>
      <c r="J26" s="64"/>
      <c r="K26" s="152"/>
      <c r="L26" s="64">
        <v>5000</v>
      </c>
      <c r="M26" s="152"/>
      <c r="N26" s="64"/>
      <c r="O26" s="64"/>
      <c r="P26" s="152"/>
      <c r="Q26" s="64"/>
      <c r="R26" s="64"/>
      <c r="S26" s="64"/>
      <c r="T26" s="64"/>
      <c r="U26" s="64"/>
      <c r="V26" s="64"/>
      <c r="W26" s="64"/>
    </row>
    <row r="27" ht="28" customHeight="1" spans="1:23">
      <c r="A27" s="152" t="str">
        <f t="shared" si="0"/>
        <v>       玉溪市房屋租赁和物业管理所</v>
      </c>
      <c r="B27" s="152" t="s">
        <v>192</v>
      </c>
      <c r="C27" s="152" t="s">
        <v>193</v>
      </c>
      <c r="D27" s="152" t="s">
        <v>91</v>
      </c>
      <c r="E27" s="152" t="s">
        <v>143</v>
      </c>
      <c r="F27" s="152" t="s">
        <v>146</v>
      </c>
      <c r="G27" s="152" t="s">
        <v>147</v>
      </c>
      <c r="H27" s="155">
        <v>543400</v>
      </c>
      <c r="I27" s="64">
        <v>543400</v>
      </c>
      <c r="J27" s="64">
        <v>543400</v>
      </c>
      <c r="K27" s="152"/>
      <c r="L27" s="64"/>
      <c r="M27" s="152"/>
      <c r="N27" s="64"/>
      <c r="O27" s="64"/>
      <c r="P27" s="152"/>
      <c r="Q27" s="64"/>
      <c r="R27" s="64"/>
      <c r="S27" s="64"/>
      <c r="T27" s="64"/>
      <c r="U27" s="64"/>
      <c r="V27" s="64"/>
      <c r="W27" s="64"/>
    </row>
    <row r="28" ht="31" customHeight="1" spans="1:23">
      <c r="A28" s="152" t="str">
        <f t="shared" si="0"/>
        <v>       玉溪市房屋租赁和物业管理所</v>
      </c>
      <c r="B28" s="152" t="s">
        <v>194</v>
      </c>
      <c r="C28" s="152" t="s">
        <v>195</v>
      </c>
      <c r="D28" s="152" t="s">
        <v>91</v>
      </c>
      <c r="E28" s="152" t="s">
        <v>143</v>
      </c>
      <c r="F28" s="152" t="s">
        <v>146</v>
      </c>
      <c r="G28" s="152" t="s">
        <v>147</v>
      </c>
      <c r="H28" s="155">
        <v>275000</v>
      </c>
      <c r="I28" s="64">
        <v>275000</v>
      </c>
      <c r="J28" s="64"/>
      <c r="K28" s="152"/>
      <c r="L28" s="64">
        <v>275000</v>
      </c>
      <c r="M28" s="152"/>
      <c r="N28" s="64"/>
      <c r="O28" s="64"/>
      <c r="P28" s="152"/>
      <c r="Q28" s="64"/>
      <c r="R28" s="64"/>
      <c r="S28" s="64"/>
      <c r="T28" s="64"/>
      <c r="U28" s="64"/>
      <c r="V28" s="64"/>
      <c r="W28" s="64"/>
    </row>
    <row r="29" ht="18" customHeight="1" spans="1:23">
      <c r="A29" s="152" t="str">
        <f t="shared" si="0"/>
        <v>       玉溪市房屋租赁和物业管理所</v>
      </c>
      <c r="B29" s="152" t="s">
        <v>196</v>
      </c>
      <c r="C29" s="152" t="s">
        <v>197</v>
      </c>
      <c r="D29" s="152" t="s">
        <v>82</v>
      </c>
      <c r="E29" s="152" t="s">
        <v>198</v>
      </c>
      <c r="F29" s="152" t="s">
        <v>199</v>
      </c>
      <c r="G29" s="152" t="s">
        <v>200</v>
      </c>
      <c r="H29" s="155">
        <v>150000</v>
      </c>
      <c r="I29" s="64">
        <v>150000</v>
      </c>
      <c r="J29" s="64"/>
      <c r="K29" s="152"/>
      <c r="L29" s="64">
        <v>150000</v>
      </c>
      <c r="M29" s="152"/>
      <c r="N29" s="64"/>
      <c r="O29" s="64"/>
      <c r="P29" s="152"/>
      <c r="Q29" s="64"/>
      <c r="R29" s="64"/>
      <c r="S29" s="64"/>
      <c r="T29" s="64"/>
      <c r="U29" s="64"/>
      <c r="V29" s="64"/>
      <c r="W29" s="64"/>
    </row>
    <row r="30" ht="20.25" customHeight="1" spans="1:23">
      <c r="A30" s="152" t="str">
        <f t="shared" si="0"/>
        <v>       玉溪市房屋租赁和物业管理所</v>
      </c>
      <c r="B30" s="152" t="s">
        <v>201</v>
      </c>
      <c r="C30" s="152" t="s">
        <v>202</v>
      </c>
      <c r="D30" s="152" t="s">
        <v>91</v>
      </c>
      <c r="E30" s="152" t="s">
        <v>143</v>
      </c>
      <c r="F30" s="152" t="s">
        <v>203</v>
      </c>
      <c r="G30" s="152" t="s">
        <v>204</v>
      </c>
      <c r="H30" s="155">
        <v>144000</v>
      </c>
      <c r="I30" s="64">
        <v>144000</v>
      </c>
      <c r="J30" s="64">
        <v>36000</v>
      </c>
      <c r="K30" s="152"/>
      <c r="L30" s="64">
        <v>108000</v>
      </c>
      <c r="M30" s="152"/>
      <c r="N30" s="64"/>
      <c r="O30" s="64"/>
      <c r="P30" s="152"/>
      <c r="Q30" s="64"/>
      <c r="R30" s="64"/>
      <c r="S30" s="64"/>
      <c r="T30" s="64"/>
      <c r="U30" s="64"/>
      <c r="V30" s="64"/>
      <c r="W30" s="64"/>
    </row>
    <row r="31" ht="20.25" customHeight="1" spans="1:23">
      <c r="A31" s="154" t="s">
        <v>30</v>
      </c>
      <c r="B31" s="154"/>
      <c r="C31" s="154"/>
      <c r="D31" s="154"/>
      <c r="E31" s="154"/>
      <c r="F31" s="154"/>
      <c r="G31" s="154"/>
      <c r="H31" s="64">
        <v>2676870.09</v>
      </c>
      <c r="I31" s="64">
        <v>2676870.09</v>
      </c>
      <c r="J31" s="64">
        <v>1252518.17</v>
      </c>
      <c r="K31" s="64"/>
      <c r="L31" s="64">
        <v>1424351.92</v>
      </c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1:G31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scale="52" fitToHeight="0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selection activeCell="I20" sqref="I20"/>
    </sheetView>
  </sheetViews>
  <sheetFormatPr defaultColWidth="9.14166666666667" defaultRowHeight="14.25" customHeight="1"/>
  <cols>
    <col min="1" max="2" width="9.25" customWidth="1"/>
    <col min="3" max="3" width="19" customWidth="1"/>
    <col min="4" max="4" width="13.25" customWidth="1"/>
    <col min="5" max="5" width="10.5" customWidth="1"/>
    <col min="6" max="6" width="12.625" customWidth="1"/>
    <col min="7" max="8" width="12.125" customWidth="1"/>
    <col min="9" max="10" width="8.75" customWidth="1"/>
    <col min="11" max="11" width="12.75" customWidth="1"/>
    <col min="12" max="12" width="8" customWidth="1"/>
    <col min="13" max="13" width="10.25" customWidth="1"/>
    <col min="14" max="14" width="10.5" customWidth="1"/>
    <col min="15" max="15" width="8.25" customWidth="1"/>
    <col min="16" max="16" width="9.625" customWidth="1"/>
    <col min="17" max="17" width="9.25" customWidth="1"/>
    <col min="18" max="18" width="7.25" customWidth="1"/>
    <col min="19" max="19" width="7.625" customWidth="1"/>
    <col min="20" max="20" width="9.25" customWidth="1"/>
    <col min="21" max="21" width="8.125" customWidth="1"/>
    <col min="22" max="22" width="8" customWidth="1"/>
    <col min="23" max="23" width="8.375" customWidth="1"/>
  </cols>
  <sheetData>
    <row r="1" ht="13.5" customHeight="1" spans="2:23">
      <c r="B1" s="134"/>
      <c r="E1" s="144"/>
      <c r="F1" s="144"/>
      <c r="G1" s="144"/>
      <c r="H1" s="144"/>
      <c r="K1" s="134"/>
      <c r="N1" s="134"/>
      <c r="O1" s="134"/>
      <c r="P1" s="134"/>
      <c r="U1" s="149"/>
      <c r="W1" s="135" t="s">
        <v>205</v>
      </c>
    </row>
    <row r="2" ht="27.75" customHeight="1" spans="1:23">
      <c r="A2" s="32" t="s">
        <v>206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5" t="str">
        <f>"单位名称："&amp;"玉溪市房屋租赁和物业管理所"</f>
        <v>单位名称：玉溪市房屋租赁和物业管理所</v>
      </c>
      <c r="B3" s="145" t="str">
        <f>"单位名称："&amp;"玉溪市房屋租赁和物业管理所"</f>
        <v>单位名称：玉溪市房屋租赁和物业管理所</v>
      </c>
      <c r="C3" s="145"/>
      <c r="D3" s="145"/>
      <c r="E3" s="145"/>
      <c r="F3" s="145"/>
      <c r="G3" s="145"/>
      <c r="H3" s="145"/>
      <c r="I3" s="145"/>
      <c r="J3" s="7"/>
      <c r="K3" s="7"/>
      <c r="L3" s="7"/>
      <c r="M3" s="7"/>
      <c r="N3" s="7"/>
      <c r="O3" s="7"/>
      <c r="P3" s="7"/>
      <c r="Q3" s="7"/>
      <c r="U3" s="149"/>
      <c r="W3" s="138" t="s">
        <v>2</v>
      </c>
    </row>
    <row r="4" ht="21.75" customHeight="1" spans="1:23">
      <c r="A4" s="9" t="s">
        <v>207</v>
      </c>
      <c r="B4" s="9" t="s">
        <v>123</v>
      </c>
      <c r="C4" s="9" t="s">
        <v>124</v>
      </c>
      <c r="D4" s="9" t="s">
        <v>208</v>
      </c>
      <c r="E4" s="10" t="s">
        <v>125</v>
      </c>
      <c r="F4" s="10" t="s">
        <v>126</v>
      </c>
      <c r="G4" s="10" t="s">
        <v>127</v>
      </c>
      <c r="H4" s="10" t="s">
        <v>128</v>
      </c>
      <c r="I4" s="20" t="s">
        <v>30</v>
      </c>
      <c r="J4" s="20" t="s">
        <v>209</v>
      </c>
      <c r="K4" s="20"/>
      <c r="L4" s="20"/>
      <c r="M4" s="20"/>
      <c r="N4" s="20" t="s">
        <v>130</v>
      </c>
      <c r="O4" s="20"/>
      <c r="P4" s="20"/>
      <c r="Q4" s="10" t="s">
        <v>36</v>
      </c>
      <c r="R4" s="11" t="s">
        <v>210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8" t="s">
        <v>33</v>
      </c>
      <c r="K5" s="148"/>
      <c r="L5" s="148" t="s">
        <v>34</v>
      </c>
      <c r="M5" s="148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136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8" t="s">
        <v>32</v>
      </c>
      <c r="K6" s="148" t="s">
        <v>211</v>
      </c>
      <c r="L6" s="148"/>
      <c r="M6" s="148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6">
        <v>1</v>
      </c>
      <c r="B7" s="146">
        <v>2</v>
      </c>
      <c r="C7" s="146">
        <v>3</v>
      </c>
      <c r="D7" s="146">
        <v>4</v>
      </c>
      <c r="E7" s="146">
        <v>5</v>
      </c>
      <c r="F7" s="146">
        <v>6</v>
      </c>
      <c r="G7" s="146">
        <v>7</v>
      </c>
      <c r="H7" s="146">
        <v>8</v>
      </c>
      <c r="I7" s="146">
        <v>9</v>
      </c>
      <c r="J7" s="146">
        <v>10</v>
      </c>
      <c r="K7" s="146">
        <v>11</v>
      </c>
      <c r="L7" s="146">
        <v>12</v>
      </c>
      <c r="M7" s="146">
        <v>13</v>
      </c>
      <c r="N7" s="146">
        <v>14</v>
      </c>
      <c r="O7" s="146">
        <v>15</v>
      </c>
      <c r="P7" s="146">
        <v>16</v>
      </c>
      <c r="Q7" s="146">
        <v>17</v>
      </c>
      <c r="R7" s="146">
        <v>18</v>
      </c>
      <c r="S7" s="146">
        <v>19</v>
      </c>
      <c r="T7" s="146">
        <v>20</v>
      </c>
      <c r="U7" s="146">
        <v>21</v>
      </c>
      <c r="V7" s="146">
        <v>22</v>
      </c>
      <c r="W7" s="146">
        <v>23</v>
      </c>
    </row>
    <row r="8" ht="32.9" customHeight="1" spans="1:23">
      <c r="A8" s="69"/>
      <c r="B8" s="147"/>
      <c r="C8" s="69"/>
      <c r="D8" s="69"/>
      <c r="E8" s="69"/>
      <c r="F8" s="69"/>
      <c r="G8" s="69"/>
      <c r="H8" s="69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ht="32.9" customHeight="1" spans="1:23">
      <c r="A9" s="69"/>
      <c r="B9" s="147"/>
      <c r="C9" s="69"/>
      <c r="D9" s="69"/>
      <c r="E9" s="69"/>
      <c r="F9" s="69"/>
      <c r="G9" s="69"/>
      <c r="H9" s="69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ht="18.75" customHeight="1" spans="1:23">
      <c r="A10" s="46" t="s">
        <v>212</v>
      </c>
      <c r="B10" s="47"/>
      <c r="C10" s="47"/>
      <c r="D10" s="47"/>
      <c r="E10" s="47"/>
      <c r="F10" s="47"/>
      <c r="G10" s="47"/>
      <c r="H10" s="48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2" customHeight="1" spans="6:11">
      <c r="F12" s="29" t="s">
        <v>213</v>
      </c>
      <c r="G12" s="29"/>
      <c r="H12" s="29"/>
      <c r="I12" s="29"/>
      <c r="J12" s="29"/>
      <c r="K12" s="29"/>
    </row>
  </sheetData>
  <mergeCells count="29">
    <mergeCell ref="A2:W2"/>
    <mergeCell ref="A3:I3"/>
    <mergeCell ref="J4:M4"/>
    <mergeCell ref="N4:P4"/>
    <mergeCell ref="R4:W4"/>
    <mergeCell ref="J5:K5"/>
    <mergeCell ref="A10:H10"/>
    <mergeCell ref="F12:K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56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B19" sqref="B1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43" t="s">
        <v>214</v>
      </c>
    </row>
    <row r="2" ht="28.5" customHeight="1" spans="1:10">
      <c r="A2" s="142" t="s">
        <v>215</v>
      </c>
      <c r="B2" s="32"/>
      <c r="C2" s="32"/>
      <c r="D2" s="32"/>
      <c r="E2" s="32"/>
      <c r="F2" s="104"/>
      <c r="G2" s="32"/>
      <c r="H2" s="104"/>
      <c r="I2" s="104"/>
      <c r="J2" s="32"/>
    </row>
    <row r="3" ht="15" customHeight="1" spans="1:1">
      <c r="A3" s="5" t="str">
        <f>"单位名称："&amp;"玉溪市房屋租赁和物业管理所"</f>
        <v>单位名称：玉溪市房屋租赁和物业管理所</v>
      </c>
    </row>
    <row r="4" ht="14.25" customHeight="1" spans="1:10">
      <c r="A4" s="68" t="s">
        <v>216</v>
      </c>
      <c r="B4" s="68" t="s">
        <v>217</v>
      </c>
      <c r="C4" s="68" t="s">
        <v>218</v>
      </c>
      <c r="D4" s="68" t="s">
        <v>219</v>
      </c>
      <c r="E4" s="68" t="s">
        <v>220</v>
      </c>
      <c r="F4" s="55" t="s">
        <v>221</v>
      </c>
      <c r="G4" s="68" t="s">
        <v>222</v>
      </c>
      <c r="H4" s="55" t="s">
        <v>223</v>
      </c>
      <c r="I4" s="55" t="s">
        <v>224</v>
      </c>
      <c r="J4" s="68" t="s">
        <v>225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55">
        <v>6</v>
      </c>
      <c r="G5" s="68">
        <v>7</v>
      </c>
      <c r="H5" s="55">
        <v>8</v>
      </c>
      <c r="I5" s="55">
        <v>9</v>
      </c>
      <c r="J5" s="68">
        <v>10</v>
      </c>
    </row>
    <row r="6" ht="15" customHeight="1" spans="1:10">
      <c r="A6" s="69"/>
      <c r="B6" s="70"/>
      <c r="C6" s="70"/>
      <c r="D6" s="70"/>
      <c r="E6" s="71"/>
      <c r="F6" s="72"/>
      <c r="G6" s="71"/>
      <c r="H6" s="72"/>
      <c r="I6" s="72"/>
      <c r="J6" s="71"/>
    </row>
    <row r="7" ht="33.75" customHeight="1" spans="1:10">
      <c r="A7" s="69"/>
      <c r="B7" s="69"/>
      <c r="C7" s="69"/>
      <c r="D7" s="69"/>
      <c r="E7" s="69"/>
      <c r="F7" s="69"/>
      <c r="G7" s="43"/>
      <c r="H7" s="69"/>
      <c r="I7" s="69"/>
      <c r="J7" s="69"/>
    </row>
    <row r="9" customHeight="1" spans="1:6">
      <c r="A9" s="29" t="s">
        <v>226</v>
      </c>
      <c r="B9" s="29"/>
      <c r="C9" s="29"/>
      <c r="D9" s="29"/>
      <c r="E9" s="29"/>
      <c r="F9" s="29"/>
    </row>
  </sheetData>
  <mergeCells count="3">
    <mergeCell ref="A2:J2"/>
    <mergeCell ref="A3:H3"/>
    <mergeCell ref="A9:F9"/>
  </mergeCells>
  <pageMargins left="0.75" right="0.75" top="1" bottom="1" header="0.5" footer="0.5"/>
  <pageSetup paperSize="9" scale="6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opLeftCell="B1" workbookViewId="0">
      <selection activeCell="B10" sqref="B10:D10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4"/>
      <c r="F1" s="135" t="s">
        <v>227</v>
      </c>
    </row>
    <row r="2" ht="28.5" customHeight="1" spans="1:6">
      <c r="A2" s="32" t="s">
        <v>228</v>
      </c>
      <c r="B2" s="32"/>
      <c r="C2" s="32"/>
      <c r="D2" s="32"/>
      <c r="E2" s="32"/>
      <c r="F2" s="32"/>
    </row>
    <row r="3" ht="15" customHeight="1" spans="1:6">
      <c r="A3" s="136" t="str">
        <f>"单位名称："&amp;"玉溪市房屋租赁和物业管理所"</f>
        <v>单位名称：玉溪市房屋租赁和物业管理所</v>
      </c>
      <c r="B3" s="137"/>
      <c r="C3" s="137"/>
      <c r="D3" s="76"/>
      <c r="E3" s="76"/>
      <c r="F3" s="138" t="s">
        <v>229</v>
      </c>
    </row>
    <row r="4" ht="18.75" customHeight="1" spans="1:6">
      <c r="A4" s="34" t="s">
        <v>122</v>
      </c>
      <c r="B4" s="34" t="s">
        <v>67</v>
      </c>
      <c r="C4" s="34" t="s">
        <v>68</v>
      </c>
      <c r="D4" s="35" t="s">
        <v>230</v>
      </c>
      <c r="E4" s="42"/>
      <c r="F4" s="42"/>
    </row>
    <row r="5" ht="30" customHeight="1" spans="1:6">
      <c r="A5" s="41"/>
      <c r="B5" s="41"/>
      <c r="C5" s="41"/>
      <c r="D5" s="35" t="s">
        <v>30</v>
      </c>
      <c r="E5" s="42" t="s">
        <v>71</v>
      </c>
      <c r="F5" s="42" t="s">
        <v>72</v>
      </c>
    </row>
    <row r="6" ht="16.5" customHeight="1" spans="1:6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</row>
    <row r="7" ht="20.25" customHeight="1" spans="1:6">
      <c r="A7" s="43"/>
      <c r="B7" s="43"/>
      <c r="C7" s="43"/>
      <c r="D7" s="24"/>
      <c r="E7" s="139"/>
      <c r="F7" s="139"/>
    </row>
    <row r="8" ht="17.25" customHeight="1" spans="1:6">
      <c r="A8" s="140" t="s">
        <v>212</v>
      </c>
      <c r="B8" s="141"/>
      <c r="C8" s="141" t="s">
        <v>212</v>
      </c>
      <c r="D8" s="139"/>
      <c r="E8" s="139"/>
      <c r="F8" s="139"/>
    </row>
    <row r="10" customHeight="1" spans="2:4">
      <c r="B10" s="29" t="s">
        <v>231</v>
      </c>
      <c r="C10" s="29"/>
      <c r="D10" s="29"/>
    </row>
  </sheetData>
  <mergeCells count="8">
    <mergeCell ref="A2:F2"/>
    <mergeCell ref="A3:E3"/>
    <mergeCell ref="D4:F4"/>
    <mergeCell ref="A8:C8"/>
    <mergeCell ref="B10:D10"/>
    <mergeCell ref="A4:A5"/>
    <mergeCell ref="B4:B5"/>
    <mergeCell ref="C4:C5"/>
  </mergeCells>
  <pageMargins left="0.75" right="0.75" top="1" bottom="1" header="0.5" footer="0.5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"/>
  <sheetViews>
    <sheetView showZeros="0" workbookViewId="0">
      <selection activeCell="A1" sqref="A1:Q1"/>
    </sheetView>
  </sheetViews>
  <sheetFormatPr defaultColWidth="9.14166666666667" defaultRowHeight="14.25" customHeight="1"/>
  <cols>
    <col min="1" max="1" width="20.5" customWidth="1"/>
    <col min="2" max="2" width="11.375" customWidth="1"/>
    <col min="3" max="3" width="23.625" customWidth="1"/>
    <col min="4" max="4" width="7.70833333333333" customWidth="1"/>
    <col min="5" max="5" width="10.2833333333333" customWidth="1"/>
    <col min="6" max="6" width="14.5" customWidth="1"/>
    <col min="7" max="7" width="12.875" customWidth="1"/>
    <col min="8" max="8" width="13.125" customWidth="1"/>
    <col min="9" max="11" width="14.7416666666667" customWidth="1"/>
    <col min="12" max="16" width="12.575" customWidth="1"/>
    <col min="17" max="17" width="10.425" customWidth="1"/>
  </cols>
  <sheetData>
    <row r="1" ht="13.5" customHeight="1" spans="1:17">
      <c r="A1" s="30" t="s">
        <v>232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50"/>
      <c r="P1" s="50"/>
      <c r="Q1" s="30"/>
    </row>
    <row r="2" ht="27.75" customHeight="1" spans="1:17">
      <c r="A2" s="74" t="s">
        <v>233</v>
      </c>
      <c r="B2" s="32"/>
      <c r="C2" s="32"/>
      <c r="D2" s="32"/>
      <c r="E2" s="32"/>
      <c r="F2" s="32"/>
      <c r="G2" s="32"/>
      <c r="H2" s="32"/>
      <c r="I2" s="32"/>
      <c r="J2" s="32"/>
      <c r="K2" s="104"/>
      <c r="L2" s="32"/>
      <c r="M2" s="32"/>
      <c r="N2" s="32"/>
      <c r="O2" s="104"/>
      <c r="P2" s="104"/>
      <c r="Q2" s="32"/>
    </row>
    <row r="3" ht="18.75" customHeight="1" spans="1:17">
      <c r="A3" s="113" t="str">
        <f>"单位名称："&amp;"玉溪市房屋租赁和物业管理所"</f>
        <v>单位名称：玉溪市房屋租赁和物业管理所</v>
      </c>
      <c r="B3" s="7"/>
      <c r="C3" s="7"/>
      <c r="D3" s="7"/>
      <c r="E3" s="7"/>
      <c r="F3" s="7"/>
      <c r="G3" s="7"/>
      <c r="H3" s="7"/>
      <c r="I3" s="7"/>
      <c r="J3" s="7"/>
      <c r="O3" s="80"/>
      <c r="P3" s="80"/>
      <c r="Q3" s="132" t="s">
        <v>2</v>
      </c>
    </row>
    <row r="4" ht="15.75" customHeight="1" spans="1:17">
      <c r="A4" s="34" t="s">
        <v>234</v>
      </c>
      <c r="B4" s="114" t="s">
        <v>235</v>
      </c>
      <c r="C4" s="114" t="s">
        <v>236</v>
      </c>
      <c r="D4" s="114" t="s">
        <v>237</v>
      </c>
      <c r="E4" s="114" t="s">
        <v>238</v>
      </c>
      <c r="F4" s="114" t="s">
        <v>239</v>
      </c>
      <c r="G4" s="115" t="s">
        <v>129</v>
      </c>
      <c r="H4" s="115"/>
      <c r="I4" s="115"/>
      <c r="J4" s="115"/>
      <c r="K4" s="124"/>
      <c r="L4" s="115"/>
      <c r="M4" s="115"/>
      <c r="N4" s="115"/>
      <c r="O4" s="125"/>
      <c r="P4" s="124"/>
      <c r="Q4" s="133"/>
    </row>
    <row r="5" ht="17.25" customHeight="1" spans="1:17">
      <c r="A5" s="37"/>
      <c r="B5" s="116"/>
      <c r="C5" s="116"/>
      <c r="D5" s="116"/>
      <c r="E5" s="116"/>
      <c r="F5" s="116"/>
      <c r="G5" s="116" t="s">
        <v>30</v>
      </c>
      <c r="H5" s="116" t="s">
        <v>33</v>
      </c>
      <c r="I5" s="116" t="s">
        <v>240</v>
      </c>
      <c r="J5" s="116" t="s">
        <v>241</v>
      </c>
      <c r="K5" s="126" t="s">
        <v>242</v>
      </c>
      <c r="L5" s="127" t="s">
        <v>243</v>
      </c>
      <c r="M5" s="127"/>
      <c r="N5" s="127"/>
      <c r="O5" s="128"/>
      <c r="P5" s="129"/>
      <c r="Q5" s="117"/>
    </row>
    <row r="6" ht="54" customHeight="1" spans="1:17">
      <c r="A6" s="40"/>
      <c r="B6" s="117"/>
      <c r="C6" s="117"/>
      <c r="D6" s="117"/>
      <c r="E6" s="117"/>
      <c r="F6" s="117"/>
      <c r="G6" s="117"/>
      <c r="H6" s="117" t="s">
        <v>32</v>
      </c>
      <c r="I6" s="117"/>
      <c r="J6" s="117"/>
      <c r="K6" s="130"/>
      <c r="L6" s="117" t="s">
        <v>32</v>
      </c>
      <c r="M6" s="117" t="s">
        <v>39</v>
      </c>
      <c r="N6" s="117" t="s">
        <v>136</v>
      </c>
      <c r="O6" s="131" t="s">
        <v>41</v>
      </c>
      <c r="P6" s="130" t="s">
        <v>42</v>
      </c>
      <c r="Q6" s="117" t="s">
        <v>43</v>
      </c>
    </row>
    <row r="7" ht="15" customHeight="1" spans="1:17">
      <c r="A7" s="41">
        <v>1</v>
      </c>
      <c r="B7" s="118">
        <v>2</v>
      </c>
      <c r="C7" s="118">
        <v>3</v>
      </c>
      <c r="D7" s="118">
        <v>4</v>
      </c>
      <c r="E7" s="118">
        <v>5</v>
      </c>
      <c r="F7" s="118">
        <v>6</v>
      </c>
      <c r="G7" s="119">
        <v>7</v>
      </c>
      <c r="H7" s="119">
        <v>8</v>
      </c>
      <c r="I7" s="119">
        <v>9</v>
      </c>
      <c r="J7" s="119">
        <v>10</v>
      </c>
      <c r="K7" s="119">
        <v>11</v>
      </c>
      <c r="L7" s="119">
        <v>12</v>
      </c>
      <c r="M7" s="119">
        <v>13</v>
      </c>
      <c r="N7" s="119">
        <v>14</v>
      </c>
      <c r="O7" s="119">
        <v>15</v>
      </c>
      <c r="P7" s="119">
        <v>16</v>
      </c>
      <c r="Q7" s="119">
        <v>17</v>
      </c>
    </row>
    <row r="8" ht="21" customHeight="1" spans="1:17">
      <c r="A8" s="96" t="s">
        <v>64</v>
      </c>
      <c r="B8" s="97"/>
      <c r="C8" s="97"/>
      <c r="D8" s="97"/>
      <c r="E8" s="120"/>
      <c r="F8" s="121">
        <v>4200</v>
      </c>
      <c r="G8" s="45">
        <v>4200</v>
      </c>
      <c r="H8" s="45">
        <v>4200</v>
      </c>
      <c r="I8" s="45"/>
      <c r="J8" s="45"/>
      <c r="K8" s="45"/>
      <c r="L8" s="45"/>
      <c r="M8" s="45"/>
      <c r="N8" s="45"/>
      <c r="O8" s="45"/>
      <c r="P8" s="45"/>
      <c r="Q8" s="45"/>
    </row>
    <row r="9" ht="21" customHeight="1" spans="1:17">
      <c r="A9" s="96" t="str">
        <f>"      "&amp;"一般公用经费"</f>
        <v>      一般公用经费</v>
      </c>
      <c r="B9" s="97" t="s">
        <v>244</v>
      </c>
      <c r="C9" s="97" t="str">
        <f>"A05040101"&amp;"  "&amp;"复印纸"</f>
        <v>A05040101  复印纸</v>
      </c>
      <c r="D9" s="122" t="s">
        <v>245</v>
      </c>
      <c r="E9" s="123">
        <v>30</v>
      </c>
      <c r="F9" s="24">
        <v>4200</v>
      </c>
      <c r="G9" s="45">
        <v>4200</v>
      </c>
      <c r="H9" s="45">
        <v>4200</v>
      </c>
      <c r="I9" s="45"/>
      <c r="J9" s="45"/>
      <c r="K9" s="45"/>
      <c r="L9" s="45"/>
      <c r="M9" s="45"/>
      <c r="N9" s="45"/>
      <c r="O9" s="45"/>
      <c r="P9" s="45"/>
      <c r="Q9" s="45"/>
    </row>
    <row r="10" ht="21" customHeight="1" spans="1:17">
      <c r="A10" s="98" t="s">
        <v>212</v>
      </c>
      <c r="B10" s="99"/>
      <c r="C10" s="99"/>
      <c r="D10" s="99"/>
      <c r="E10" s="120"/>
      <c r="F10" s="121">
        <v>4200</v>
      </c>
      <c r="G10" s="45">
        <v>4200</v>
      </c>
      <c r="H10" s="45">
        <v>4200</v>
      </c>
      <c r="I10" s="45"/>
      <c r="J10" s="45"/>
      <c r="K10" s="45"/>
      <c r="L10" s="45"/>
      <c r="M10" s="45"/>
      <c r="N10" s="45"/>
      <c r="O10" s="45"/>
      <c r="P10" s="45"/>
      <c r="Q10" s="45"/>
    </row>
  </sheetData>
  <mergeCells count="17">
    <mergeCell ref="A1:Q1"/>
    <mergeCell ref="A2:Q2"/>
    <mergeCell ref="A3:E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57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selection activeCell="A12" sqref="A12:G12"/>
    </sheetView>
  </sheetViews>
  <sheetFormatPr defaultColWidth="9.14166666666667" defaultRowHeight="14.25" customHeight="1"/>
  <cols>
    <col min="1" max="1" width="24.125" customWidth="1"/>
    <col min="2" max="2" width="17.875" customWidth="1"/>
    <col min="3" max="3" width="20" customWidth="1"/>
    <col min="4" max="4" width="12.5" customWidth="1"/>
    <col min="5" max="5" width="13.5" customWidth="1"/>
    <col min="6" max="6" width="14.625" customWidth="1"/>
    <col min="7" max="11" width="16.6" customWidth="1"/>
    <col min="12" max="12" width="14.5" customWidth="1"/>
    <col min="13" max="13" width="16.6" customWidth="1"/>
    <col min="14" max="14" width="12.375" customWidth="1"/>
  </cols>
  <sheetData>
    <row r="1" ht="13.5" customHeight="1" spans="1:14">
      <c r="A1" s="81" t="s">
        <v>246</v>
      </c>
      <c r="B1" s="81"/>
      <c r="C1" s="81"/>
      <c r="D1" s="81"/>
      <c r="E1" s="81"/>
      <c r="F1" s="81"/>
      <c r="G1" s="81"/>
      <c r="H1" s="82"/>
      <c r="I1" s="81"/>
      <c r="J1" s="81"/>
      <c r="K1" s="81"/>
      <c r="L1" s="102"/>
      <c r="M1" s="82"/>
      <c r="N1" s="103"/>
    </row>
    <row r="2" ht="27.75" customHeight="1" spans="1:14">
      <c r="A2" s="74" t="s">
        <v>247</v>
      </c>
      <c r="B2" s="83"/>
      <c r="C2" s="83"/>
      <c r="D2" s="83"/>
      <c r="E2" s="83"/>
      <c r="F2" s="83"/>
      <c r="G2" s="83"/>
      <c r="H2" s="84"/>
      <c r="I2" s="83"/>
      <c r="J2" s="83"/>
      <c r="K2" s="83"/>
      <c r="L2" s="104"/>
      <c r="M2" s="84"/>
      <c r="N2" s="83"/>
    </row>
    <row r="3" ht="18.75" customHeight="1" spans="1:14">
      <c r="A3" s="75" t="str">
        <f>"单位名称："&amp;"玉溪市房屋租赁和物业管理所"</f>
        <v>单位名称：玉溪市房屋租赁和物业管理所</v>
      </c>
      <c r="B3" s="76"/>
      <c r="C3" s="76"/>
      <c r="D3" s="76"/>
      <c r="E3" s="76"/>
      <c r="F3" s="76"/>
      <c r="G3" s="76"/>
      <c r="H3" s="85"/>
      <c r="I3" s="78"/>
      <c r="J3" s="78"/>
      <c r="K3" s="78"/>
      <c r="L3" s="80"/>
      <c r="M3" s="105"/>
      <c r="N3" s="106" t="s">
        <v>2</v>
      </c>
    </row>
    <row r="4" ht="15.75" customHeight="1" spans="1:14">
      <c r="A4" s="86" t="s">
        <v>234</v>
      </c>
      <c r="B4" s="87" t="s">
        <v>248</v>
      </c>
      <c r="C4" s="87" t="s">
        <v>249</v>
      </c>
      <c r="D4" s="88" t="s">
        <v>129</v>
      </c>
      <c r="E4" s="88"/>
      <c r="F4" s="88"/>
      <c r="G4" s="88"/>
      <c r="H4" s="89"/>
      <c r="I4" s="88"/>
      <c r="J4" s="88"/>
      <c r="K4" s="88"/>
      <c r="L4" s="107"/>
      <c r="M4" s="89"/>
      <c r="N4" s="108"/>
    </row>
    <row r="5" ht="17.25" customHeight="1" spans="1:14">
      <c r="A5" s="90"/>
      <c r="B5" s="91"/>
      <c r="C5" s="91"/>
      <c r="D5" s="91" t="s">
        <v>30</v>
      </c>
      <c r="E5" s="91" t="s">
        <v>33</v>
      </c>
      <c r="F5" s="91" t="s">
        <v>240</v>
      </c>
      <c r="G5" s="91" t="s">
        <v>241</v>
      </c>
      <c r="H5" s="92" t="s">
        <v>242</v>
      </c>
      <c r="I5" s="109" t="s">
        <v>243</v>
      </c>
      <c r="J5" s="109"/>
      <c r="K5" s="109"/>
      <c r="L5" s="110"/>
      <c r="M5" s="111"/>
      <c r="N5" s="94"/>
    </row>
    <row r="6" ht="54" customHeight="1" spans="1:14">
      <c r="A6" s="93"/>
      <c r="B6" s="94"/>
      <c r="C6" s="94"/>
      <c r="D6" s="94"/>
      <c r="E6" s="94"/>
      <c r="F6" s="94"/>
      <c r="G6" s="94"/>
      <c r="H6" s="95"/>
      <c r="I6" s="94" t="s">
        <v>32</v>
      </c>
      <c r="J6" s="94" t="s">
        <v>39</v>
      </c>
      <c r="K6" s="94" t="s">
        <v>136</v>
      </c>
      <c r="L6" s="112" t="s">
        <v>41</v>
      </c>
      <c r="M6" s="95" t="s">
        <v>42</v>
      </c>
      <c r="N6" s="94" t="s">
        <v>43</v>
      </c>
    </row>
    <row r="7" ht="15" customHeight="1" spans="1:14">
      <c r="A7" s="93">
        <v>1</v>
      </c>
      <c r="B7" s="94">
        <v>2</v>
      </c>
      <c r="C7" s="94">
        <v>3</v>
      </c>
      <c r="D7" s="95">
        <v>4</v>
      </c>
      <c r="E7" s="95">
        <v>5</v>
      </c>
      <c r="F7" s="95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</row>
    <row r="8" ht="21" customHeight="1" spans="1:14">
      <c r="A8" s="96"/>
      <c r="B8" s="97"/>
      <c r="C8" s="97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1" customHeight="1" spans="1:14">
      <c r="A9" s="96"/>
      <c r="B9" s="97"/>
      <c r="C9" s="97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1" customHeight="1" spans="1:14">
      <c r="A10" s="98" t="s">
        <v>212</v>
      </c>
      <c r="B10" s="99"/>
      <c r="C10" s="100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2" customHeight="1" spans="1:7">
      <c r="A12" s="101" t="s">
        <v>250</v>
      </c>
      <c r="B12" s="101"/>
      <c r="C12" s="101"/>
      <c r="D12" s="101"/>
      <c r="E12" s="101"/>
      <c r="F12" s="101"/>
      <c r="G12" s="101"/>
    </row>
  </sheetData>
  <mergeCells count="15">
    <mergeCell ref="A1:N1"/>
    <mergeCell ref="A2:N2"/>
    <mergeCell ref="A3:C3"/>
    <mergeCell ref="D4:N4"/>
    <mergeCell ref="I5:N5"/>
    <mergeCell ref="A10:C10"/>
    <mergeCell ref="A12:G12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7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F5" sqref="F5"/>
    </sheetView>
  </sheetViews>
  <sheetFormatPr defaultColWidth="9.14166666666667" defaultRowHeight="14.25" customHeight="1"/>
  <cols>
    <col min="1" max="1" width="45.375" customWidth="1"/>
    <col min="2" max="2" width="13.125" customWidth="1"/>
    <col min="3" max="3" width="15.25" customWidth="1"/>
    <col min="4" max="5" width="14.625" customWidth="1"/>
    <col min="6" max="6" width="13.75" customWidth="1"/>
    <col min="7" max="7" width="13" customWidth="1"/>
    <col min="8" max="8" width="12.75" customWidth="1"/>
    <col min="9" max="9" width="13.625" customWidth="1"/>
    <col min="10" max="10" width="14.25" customWidth="1"/>
    <col min="11" max="11" width="15.5" customWidth="1"/>
    <col min="12" max="12" width="15.25" customWidth="1"/>
    <col min="13" max="13" width="16" customWidth="1"/>
    <col min="14" max="14" width="14.5" customWidth="1"/>
  </cols>
  <sheetData>
    <row r="1" ht="13.5" customHeight="1" spans="1:14">
      <c r="A1" s="30" t="s">
        <v>251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50"/>
    </row>
    <row r="2" ht="27.75" customHeight="1" spans="1:14">
      <c r="A2" s="74" t="s">
        <v>252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" customHeight="1" spans="1:14">
      <c r="A3" s="75" t="str">
        <f>"单位名称："&amp;"玉溪市房屋租赁和物业管理所"</f>
        <v>单位名称：玉溪市房屋租赁和物业管理所</v>
      </c>
      <c r="B3" s="76"/>
      <c r="C3" s="76"/>
      <c r="D3" s="77"/>
      <c r="E3" s="78"/>
      <c r="F3" s="78"/>
      <c r="G3" s="78"/>
      <c r="H3" s="78"/>
      <c r="I3" s="78"/>
      <c r="N3" s="80" t="s">
        <v>2</v>
      </c>
    </row>
    <row r="4" ht="19.5" customHeight="1" spans="1:14">
      <c r="A4" s="35" t="s">
        <v>253</v>
      </c>
      <c r="B4" s="52" t="s">
        <v>129</v>
      </c>
      <c r="C4" s="53"/>
      <c r="D4" s="53"/>
      <c r="E4" s="52" t="s">
        <v>254</v>
      </c>
      <c r="F4" s="53"/>
      <c r="G4" s="53"/>
      <c r="H4" s="53"/>
      <c r="I4" s="53"/>
      <c r="J4" s="53"/>
      <c r="K4" s="53"/>
      <c r="L4" s="53"/>
      <c r="M4" s="53"/>
      <c r="N4" s="53"/>
    </row>
    <row r="5" ht="40.5" customHeight="1" spans="1:14">
      <c r="A5" s="41"/>
      <c r="B5" s="38" t="s">
        <v>30</v>
      </c>
      <c r="C5" s="34" t="s">
        <v>33</v>
      </c>
      <c r="D5" s="79" t="s">
        <v>255</v>
      </c>
      <c r="E5" s="42" t="s">
        <v>256</v>
      </c>
      <c r="F5" s="42" t="s">
        <v>257</v>
      </c>
      <c r="G5" s="42" t="s">
        <v>258</v>
      </c>
      <c r="H5" s="42" t="s">
        <v>259</v>
      </c>
      <c r="I5" s="42" t="s">
        <v>260</v>
      </c>
      <c r="J5" s="42" t="s">
        <v>261</v>
      </c>
      <c r="K5" s="42" t="s">
        <v>262</v>
      </c>
      <c r="L5" s="42" t="s">
        <v>263</v>
      </c>
      <c r="M5" s="42" t="s">
        <v>264</v>
      </c>
      <c r="N5" s="42" t="s">
        <v>265</v>
      </c>
    </row>
    <row r="6" ht="19.5" customHeight="1" spans="1:14">
      <c r="A6" s="42">
        <v>1</v>
      </c>
      <c r="B6" s="42">
        <v>2</v>
      </c>
      <c r="C6" s="42">
        <v>3</v>
      </c>
      <c r="D6" s="52">
        <v>4</v>
      </c>
      <c r="E6" s="42">
        <v>5</v>
      </c>
      <c r="F6" s="42">
        <v>6</v>
      </c>
      <c r="G6" s="42">
        <v>7</v>
      </c>
      <c r="H6" s="52">
        <v>8</v>
      </c>
      <c r="I6" s="42">
        <v>9</v>
      </c>
      <c r="J6" s="42">
        <v>10</v>
      </c>
      <c r="K6" s="42">
        <v>11</v>
      </c>
      <c r="L6" s="52">
        <v>12</v>
      </c>
      <c r="M6" s="42">
        <v>13</v>
      </c>
      <c r="N6" s="42">
        <v>14</v>
      </c>
    </row>
    <row r="7" ht="20.25" customHeight="1" spans="1:14">
      <c r="A7" s="43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0.25" customHeight="1" spans="1:14">
      <c r="A9" s="71" t="s">
        <v>30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1" customHeight="1" spans="1:4">
      <c r="A11" s="49" t="s">
        <v>266</v>
      </c>
      <c r="B11" s="49"/>
      <c r="C11" s="49"/>
      <c r="D11" s="49"/>
    </row>
  </sheetData>
  <mergeCells count="7">
    <mergeCell ref="A1:N1"/>
    <mergeCell ref="A2:N2"/>
    <mergeCell ref="A3:I3"/>
    <mergeCell ref="B4:D4"/>
    <mergeCell ref="E4:N4"/>
    <mergeCell ref="A11:D11"/>
    <mergeCell ref="A4:A5"/>
  </mergeCells>
  <pageMargins left="0.75" right="0.75" top="1" bottom="1" header="0.5" footer="0.5"/>
  <pageSetup paperSize="9" scale="57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C21" sqref="C2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30" t="s">
        <v>267</v>
      </c>
      <c r="B1" s="30"/>
      <c r="C1" s="30"/>
      <c r="D1" s="30"/>
      <c r="E1" s="30"/>
      <c r="F1" s="30"/>
      <c r="G1" s="30"/>
      <c r="H1" s="30"/>
      <c r="I1" s="30"/>
      <c r="J1" s="50"/>
    </row>
    <row r="2" ht="28.5" customHeight="1" spans="1:10">
      <c r="A2" s="65" t="s">
        <v>268</v>
      </c>
      <c r="B2" s="66"/>
      <c r="C2" s="66"/>
      <c r="D2" s="66"/>
      <c r="E2" s="66"/>
      <c r="F2" s="67"/>
      <c r="G2" s="66"/>
      <c r="H2" s="67"/>
      <c r="I2" s="67"/>
      <c r="J2" s="66"/>
    </row>
    <row r="3" ht="15" customHeight="1" spans="1:1">
      <c r="A3" s="5" t="str">
        <f>"单位名称："&amp;"玉溪市房屋租赁和物业管理所"</f>
        <v>单位名称：玉溪市房屋租赁和物业管理所</v>
      </c>
    </row>
    <row r="4" ht="14.25" customHeight="1" spans="1:10">
      <c r="A4" s="68" t="s">
        <v>216</v>
      </c>
      <c r="B4" s="68" t="s">
        <v>217</v>
      </c>
      <c r="C4" s="68" t="s">
        <v>218</v>
      </c>
      <c r="D4" s="68" t="s">
        <v>219</v>
      </c>
      <c r="E4" s="68" t="s">
        <v>220</v>
      </c>
      <c r="F4" s="55" t="s">
        <v>221</v>
      </c>
      <c r="G4" s="68" t="s">
        <v>222</v>
      </c>
      <c r="H4" s="55" t="s">
        <v>223</v>
      </c>
      <c r="I4" s="55" t="s">
        <v>224</v>
      </c>
      <c r="J4" s="68" t="s">
        <v>225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55">
        <v>6</v>
      </c>
      <c r="G5" s="68">
        <v>7</v>
      </c>
      <c r="H5" s="55">
        <v>8</v>
      </c>
      <c r="I5" s="55">
        <v>9</v>
      </c>
      <c r="J5" s="68">
        <v>10</v>
      </c>
    </row>
    <row r="6" ht="15" customHeight="1" spans="1:10">
      <c r="A6" s="69"/>
      <c r="B6" s="70"/>
      <c r="C6" s="70"/>
      <c r="D6" s="70"/>
      <c r="E6" s="71"/>
      <c r="F6" s="72"/>
      <c r="G6" s="71"/>
      <c r="H6" s="72"/>
      <c r="I6" s="72"/>
      <c r="J6" s="71"/>
    </row>
    <row r="7" ht="33.75" customHeight="1" spans="1:10">
      <c r="A7" s="69"/>
      <c r="B7" s="69"/>
      <c r="C7" s="69"/>
      <c r="D7" s="69"/>
      <c r="E7" s="69"/>
      <c r="F7" s="69"/>
      <c r="G7" s="43"/>
      <c r="H7" s="69"/>
      <c r="I7" s="69"/>
      <c r="J7" s="69"/>
    </row>
    <row r="9" customHeight="1" spans="1:3">
      <c r="A9" s="73" t="s">
        <v>269</v>
      </c>
      <c r="B9" s="73"/>
      <c r="C9" s="73"/>
    </row>
  </sheetData>
  <mergeCells count="4">
    <mergeCell ref="A1:J1"/>
    <mergeCell ref="A2:J2"/>
    <mergeCell ref="A3:H3"/>
    <mergeCell ref="A9:C9"/>
  </mergeCells>
  <pageMargins left="0.75" right="0.75" top="1" bottom="1" header="0.5" footer="0.5"/>
  <pageSetup paperSize="9" scale="67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selection activeCell="C15" sqref="C15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6" t="s">
        <v>270</v>
      </c>
      <c r="B1" s="56"/>
      <c r="C1" s="56"/>
      <c r="D1" s="56"/>
      <c r="E1" s="56"/>
      <c r="F1" s="56"/>
      <c r="G1" s="56"/>
      <c r="H1" s="56" t="s">
        <v>270</v>
      </c>
    </row>
    <row r="2" ht="28.5" customHeight="1" spans="1:8">
      <c r="A2" s="57" t="s">
        <v>271</v>
      </c>
      <c r="B2" s="57"/>
      <c r="C2" s="57"/>
      <c r="D2" s="57"/>
      <c r="E2" s="57"/>
      <c r="F2" s="57"/>
      <c r="G2" s="57"/>
      <c r="H2" s="57"/>
    </row>
    <row r="3" ht="18.75" customHeight="1" spans="1:8">
      <c r="A3" s="58" t="str">
        <f>"单位名称："&amp;"玉溪市房屋租赁和物业管理所"</f>
        <v>单位名称：玉溪市房屋租赁和物业管理所</v>
      </c>
      <c r="B3" s="58"/>
      <c r="C3" s="58"/>
      <c r="D3" s="58"/>
      <c r="E3" s="58"/>
      <c r="F3" s="58"/>
      <c r="G3" s="58"/>
      <c r="H3" s="58"/>
    </row>
    <row r="4" ht="18.75" customHeight="1" spans="1:8">
      <c r="A4" s="59" t="s">
        <v>122</v>
      </c>
      <c r="B4" s="59" t="s">
        <v>272</v>
      </c>
      <c r="C4" s="59" t="s">
        <v>273</v>
      </c>
      <c r="D4" s="59" t="s">
        <v>274</v>
      </c>
      <c r="E4" s="59" t="s">
        <v>275</v>
      </c>
      <c r="F4" s="59" t="s">
        <v>276</v>
      </c>
      <c r="G4" s="59"/>
      <c r="H4" s="59"/>
    </row>
    <row r="5" ht="18.75" customHeight="1" spans="1:8">
      <c r="A5" s="59"/>
      <c r="B5" s="59"/>
      <c r="C5" s="59"/>
      <c r="D5" s="59"/>
      <c r="E5" s="59"/>
      <c r="F5" s="59" t="s">
        <v>238</v>
      </c>
      <c r="G5" s="59" t="s">
        <v>277</v>
      </c>
      <c r="H5" s="59" t="s">
        <v>278</v>
      </c>
    </row>
    <row r="6" ht="18.75" customHeight="1" spans="1:8">
      <c r="A6" s="60" t="s">
        <v>44</v>
      </c>
      <c r="B6" s="60" t="s">
        <v>45</v>
      </c>
      <c r="C6" s="60" t="s">
        <v>46</v>
      </c>
      <c r="D6" s="60" t="s">
        <v>47</v>
      </c>
      <c r="E6" s="60" t="s">
        <v>48</v>
      </c>
      <c r="F6" s="60" t="s">
        <v>49</v>
      </c>
      <c r="G6" s="60" t="s">
        <v>50</v>
      </c>
      <c r="H6" s="60" t="s">
        <v>51</v>
      </c>
    </row>
    <row r="7" ht="18" customHeight="1" spans="1:8">
      <c r="A7" s="61"/>
      <c r="B7" s="61"/>
      <c r="C7" s="61"/>
      <c r="D7" s="61"/>
      <c r="E7" s="62"/>
      <c r="F7" s="63"/>
      <c r="G7" s="64"/>
      <c r="H7" s="64"/>
    </row>
    <row r="8" ht="18" customHeight="1" spans="1:8">
      <c r="A8" s="62" t="s">
        <v>30</v>
      </c>
      <c r="B8" s="62"/>
      <c r="C8" s="62"/>
      <c r="D8" s="62"/>
      <c r="E8" s="62"/>
      <c r="F8" s="63"/>
      <c r="G8" s="64"/>
      <c r="H8" s="64"/>
    </row>
    <row r="10" customHeight="1" spans="1:3">
      <c r="A10" s="49" t="s">
        <v>279</v>
      </c>
      <c r="B10" s="49"/>
      <c r="C10" s="49"/>
    </row>
  </sheetData>
  <mergeCells count="11">
    <mergeCell ref="A1:H1"/>
    <mergeCell ref="A2:H2"/>
    <mergeCell ref="A3:H3"/>
    <mergeCell ref="F4:H4"/>
    <mergeCell ref="A8:E8"/>
    <mergeCell ref="A10:C10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71" fitToHeight="0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E21" sqref="E21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30" t="s">
        <v>280</v>
      </c>
      <c r="B1" s="30"/>
      <c r="C1" s="30"/>
      <c r="D1" s="31"/>
      <c r="E1" s="31"/>
      <c r="F1" s="31"/>
      <c r="G1" s="31"/>
      <c r="H1" s="30"/>
      <c r="I1" s="30"/>
      <c r="J1" s="30"/>
      <c r="K1" s="50"/>
    </row>
    <row r="2" ht="28.5" customHeight="1" spans="1:11">
      <c r="A2" s="32" t="s">
        <v>281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3.5" customHeight="1" spans="1:11">
      <c r="A3" s="5" t="str">
        <f>"单位名称："&amp;"玉溪市房屋租赁和物业管理所"</f>
        <v>单位名称：玉溪市房屋租赁和物业管理所</v>
      </c>
      <c r="B3" s="6"/>
      <c r="C3" s="6"/>
      <c r="D3" s="6"/>
      <c r="E3" s="6"/>
      <c r="F3" s="6"/>
      <c r="G3" s="6"/>
      <c r="H3" s="7"/>
      <c r="I3" s="7"/>
      <c r="J3" s="7"/>
      <c r="K3" s="51" t="s">
        <v>2</v>
      </c>
    </row>
    <row r="4" ht="21.75" customHeight="1" spans="1:11">
      <c r="A4" s="33" t="s">
        <v>207</v>
      </c>
      <c r="B4" s="33" t="s">
        <v>124</v>
      </c>
      <c r="C4" s="33" t="s">
        <v>208</v>
      </c>
      <c r="D4" s="34" t="s">
        <v>125</v>
      </c>
      <c r="E4" s="34" t="s">
        <v>126</v>
      </c>
      <c r="F4" s="34" t="s">
        <v>127</v>
      </c>
      <c r="G4" s="34" t="s">
        <v>128</v>
      </c>
      <c r="H4" s="35" t="s">
        <v>30</v>
      </c>
      <c r="I4" s="52" t="s">
        <v>282</v>
      </c>
      <c r="J4" s="53"/>
      <c r="K4" s="54"/>
    </row>
    <row r="5" ht="21.75" customHeight="1" spans="1:11">
      <c r="A5" s="36"/>
      <c r="B5" s="36"/>
      <c r="C5" s="36"/>
      <c r="D5" s="37"/>
      <c r="E5" s="37"/>
      <c r="F5" s="37"/>
      <c r="G5" s="37"/>
      <c r="H5" s="38"/>
      <c r="I5" s="34" t="s">
        <v>33</v>
      </c>
      <c r="J5" s="34" t="s">
        <v>34</v>
      </c>
      <c r="K5" s="34" t="s">
        <v>35</v>
      </c>
    </row>
    <row r="6" ht="40.5" customHeight="1" spans="1:11">
      <c r="A6" s="39"/>
      <c r="B6" s="39"/>
      <c r="C6" s="39"/>
      <c r="D6" s="40"/>
      <c r="E6" s="40"/>
      <c r="F6" s="40"/>
      <c r="G6" s="40"/>
      <c r="H6" s="41"/>
      <c r="I6" s="40" t="s">
        <v>32</v>
      </c>
      <c r="J6" s="40"/>
      <c r="K6" s="40"/>
    </row>
    <row r="7" ht="15" customHeight="1" spans="1:11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55">
        <v>10</v>
      </c>
      <c r="K7" s="55">
        <v>11</v>
      </c>
    </row>
    <row r="8" ht="30.65" customHeight="1" spans="1:11">
      <c r="A8" s="43"/>
      <c r="B8" s="44"/>
      <c r="C8" s="43"/>
      <c r="D8" s="43"/>
      <c r="E8" s="43"/>
      <c r="F8" s="43"/>
      <c r="G8" s="43"/>
      <c r="H8" s="45"/>
      <c r="I8" s="45"/>
      <c r="J8" s="45"/>
      <c r="K8" s="45"/>
    </row>
    <row r="9" ht="30.65" customHeight="1" spans="1:11">
      <c r="A9" s="44"/>
      <c r="B9" s="44"/>
      <c r="C9" s="44"/>
      <c r="D9" s="44"/>
      <c r="E9" s="44"/>
      <c r="F9" s="44"/>
      <c r="G9" s="44"/>
      <c r="H9" s="45"/>
      <c r="I9" s="45"/>
      <c r="J9" s="45"/>
      <c r="K9" s="45"/>
    </row>
    <row r="10" ht="18.75" customHeight="1" spans="1:11">
      <c r="A10" s="46" t="s">
        <v>212</v>
      </c>
      <c r="B10" s="47"/>
      <c r="C10" s="47"/>
      <c r="D10" s="47"/>
      <c r="E10" s="47"/>
      <c r="F10" s="47"/>
      <c r="G10" s="48"/>
      <c r="H10" s="45"/>
      <c r="I10" s="45"/>
      <c r="J10" s="45"/>
      <c r="K10" s="45"/>
    </row>
    <row r="12" customHeight="1" spans="1:5">
      <c r="A12" s="49" t="s">
        <v>283</v>
      </c>
      <c r="B12" s="49"/>
      <c r="C12" s="49"/>
      <c r="D12" s="49"/>
      <c r="E12" s="49"/>
    </row>
  </sheetData>
  <mergeCells count="17">
    <mergeCell ref="A1:K1"/>
    <mergeCell ref="A2:K2"/>
    <mergeCell ref="A3:G3"/>
    <mergeCell ref="I4:K4"/>
    <mergeCell ref="A10:G10"/>
    <mergeCell ref="A12:E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selection activeCell="F27" sqref="F27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284</v>
      </c>
      <c r="B1" s="1"/>
      <c r="C1" s="1"/>
      <c r="D1" s="2"/>
      <c r="E1" s="1"/>
      <c r="F1" s="1"/>
      <c r="G1" s="3"/>
    </row>
    <row r="2" ht="27.75" customHeight="1" spans="1:7">
      <c r="A2" s="4" t="s">
        <v>285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"单位名称："&amp;"玉溪市房屋租赁和物业管理所"</f>
        <v>单位名称：玉溪市房屋租赁和物业管理所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208</v>
      </c>
      <c r="B4" s="9" t="s">
        <v>207</v>
      </c>
      <c r="C4" s="9" t="s">
        <v>124</v>
      </c>
      <c r="D4" s="10" t="s">
        <v>286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287</v>
      </c>
      <c r="F5" s="10" t="s">
        <v>288</v>
      </c>
      <c r="G5" s="10" t="s">
        <v>289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/>
      <c r="B8" s="22"/>
      <c r="C8" s="22"/>
      <c r="D8" s="23"/>
      <c r="E8" s="24"/>
      <c r="F8" s="24"/>
      <c r="G8" s="24"/>
    </row>
    <row r="9" ht="21" customHeight="1" spans="1:7">
      <c r="A9" s="21"/>
      <c r="B9" s="21"/>
      <c r="C9" s="21"/>
      <c r="D9" s="25"/>
      <c r="E9" s="24"/>
      <c r="F9" s="24"/>
      <c r="G9" s="24"/>
    </row>
    <row r="10" ht="21" customHeight="1" spans="1:7">
      <c r="A10" s="26" t="s">
        <v>30</v>
      </c>
      <c r="B10" s="27" t="s">
        <v>290</v>
      </c>
      <c r="C10" s="27"/>
      <c r="D10" s="28"/>
      <c r="E10" s="24"/>
      <c r="F10" s="24"/>
      <c r="G10" s="24"/>
    </row>
    <row r="12" customHeight="1" spans="1:6">
      <c r="A12" s="29" t="s">
        <v>291</v>
      </c>
      <c r="B12" s="29"/>
      <c r="C12" s="29"/>
      <c r="D12" s="29"/>
      <c r="E12" s="29"/>
      <c r="F12" s="29"/>
    </row>
  </sheetData>
  <mergeCells count="13">
    <mergeCell ref="A1:G1"/>
    <mergeCell ref="A2:G2"/>
    <mergeCell ref="A3:D3"/>
    <mergeCell ref="E4:G4"/>
    <mergeCell ref="A10:D10"/>
    <mergeCell ref="A12:F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WQ</cp:lastModifiedBy>
  <dcterms:created xsi:type="dcterms:W3CDTF">2025-02-17T02:39:00Z</dcterms:created>
  <dcterms:modified xsi:type="dcterms:W3CDTF">2025-02-19T03:45:14Z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765EF3564F6D4D298DBA582AFE0EBA12_12</vt:lpwstr>
  </property>
  <property fmtid="{D5CDD505-2E9C-101B-9397-08002B2CF9AE}" pid="3" name="KSOProductBuildVer">
    <vt:lpwstr>2052-12.8.2.18205</vt:lpwstr>
  </property>
</Properties>
</file>