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<sst xmlns="http://schemas.openxmlformats.org/spreadsheetml/2006/main" count="1783" uniqueCount="532">
  <si>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</si>
  <si>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</si>
  <si>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</si>
  <si>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</si>
  <si>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</si>
  <si>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</si>
  <si>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</si>
  <si>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</si>
  <si>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</si>
  <si>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</si>
  <si>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</si>
  <si>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</si>
  <si>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</si>
  <si>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</si>
  <si>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</si>
  <si>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</si>
  <si>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</si>
  <si>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</si>
  <si>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</si>
  <si>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</si>
  <si>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</si>
  <si>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</si>
  <si>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</si>
  <si>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</si>
  <si>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</si>
  <si>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</si>
  <si>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</si>
  <si>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</si>
  <si>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</si>
  <si>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</si>
  <si>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</si>
  <si>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</si>
  <si>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</si>
  <si>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</si>
  <si>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</si>
  <si>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</si>
  <si>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</si>
  <si>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</si>
  <si>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</si>
  <si>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</si>
  <si>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</si>
  <si>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</si>
  <si>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</si>
  <si>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</si>
  <si>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</si>
  <si>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</si>
  <si>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</si>
  <si>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</si>
  <si>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</si>
  <si>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</si>
  <si>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</si>
  <si>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</si>
  <si>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</si>
  <si>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</si>
  <si>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</si>
  <si>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</si>
  <si>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</si>
  <si>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</si>
  <si>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</si>
  <si>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</si>
  <si>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</si>
  <si>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</si>
  <si>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</si>
  <si>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169009</t>
  </si>
  <si>
    <t>云南哀牢山国家级自然保护区新平管护局</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</si>
  <si>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</si>
  <si>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</si>
  <si>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</si>
  <si>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</si>
  <si>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</si>
  <si>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</si>
  <si>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</si>
  <si>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</si>
  <si>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</si>
  <si>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</si>
  <si>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</si>
  <si>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</si>
  <si>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</si>
  <si>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208</t>
  </si>
  <si>
    <t>20805</t>
  </si>
  <si>
    <t>2080501</t>
  </si>
  <si>
    <t>2080502</t>
  </si>
  <si>
    <t>2080505</t>
  </si>
  <si>
    <t>20808</t>
  </si>
  <si>
    <t>2080801</t>
  </si>
  <si>
    <t>210</t>
  </si>
  <si>
    <t>21011</t>
  </si>
  <si>
    <t>2101101</t>
  </si>
  <si>
    <t>2101102</t>
  </si>
  <si>
    <t>2101103</t>
  </si>
  <si>
    <t>2101199</t>
  </si>
  <si>
    <t>211</t>
  </si>
  <si>
    <t>21104</t>
  </si>
  <si>
    <t>2110406</t>
  </si>
  <si>
    <t>2110499</t>
  </si>
  <si>
    <t>21105</t>
  </si>
  <si>
    <t>2110501</t>
  </si>
  <si>
    <t>213</t>
  </si>
  <si>
    <t>21302</t>
  </si>
  <si>
    <t>2130204</t>
  </si>
  <si>
    <t>2130205</t>
  </si>
  <si>
    <t>2130207</t>
  </si>
  <si>
    <t>2130234</t>
  </si>
  <si>
    <t>221</t>
  </si>
  <si>
    <t>22102</t>
  </si>
  <si>
    <t>2210201</t>
  </si>
  <si>
    <t>2210203</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</si>
  <si>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</si>
  <si>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</si>
  <si>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</si>
  <si>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</si>
  <si>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</si>
  <si>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</si>
  <si>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</si>
  <si>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</si>
  <si>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</si>
  <si>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</si>
  <si>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</si>
  <si>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</si>
  <si>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</si>
  <si>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</si>
  <si>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</si>
  <si>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</si>
  <si>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</si>
  <si>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</si>
  <si>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</si>
  <si>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</si>
  <si>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</si>
  <si>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</si>
  <si>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</si>
  <si>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</si>
  <si>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</si>
  <si>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</si>
  <si>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</si>
  <si>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</si>
  <si>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</si>
  <si>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</si>
  <si>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</si>
  <si>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</si>
  <si>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</si>
  <si>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</si>
  <si>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</si>
  <si>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</si>
  <si>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</si>
  <si>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</si>
  <si>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</si>
  <si>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</si>
  <si>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</si>
  <si>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</si>
  <si>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</si>
  <si>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</si>
  <si>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</si>
  <si>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530400221100000636928</t>
  </si>
  <si>
    <t>事业人员工资支出</t>
  </si>
  <si>
    <t>事业机构</t>
  </si>
  <si>
    <t>30101</t>
  </si>
  <si>
    <t>基本工资</t>
  </si>
  <si>
    <t>30102</t>
  </si>
  <si>
    <t>津贴补贴</t>
  </si>
  <si>
    <t>30107</t>
  </si>
  <si>
    <t>绩效工资</t>
  </si>
  <si>
    <t>购房补贴</t>
  </si>
  <si>
    <t>530400221100000636929</t>
  </si>
  <si>
    <t>对个人和家庭的补助</t>
  </si>
  <si>
    <t>行政单位离退休</t>
  </si>
  <si>
    <t>30305</t>
  </si>
  <si>
    <t>生活补助</t>
  </si>
  <si>
    <t>事业单位离退休</t>
  </si>
  <si>
    <t>530400221100000636930</t>
  </si>
  <si>
    <t>30217</t>
  </si>
  <si>
    <t>530400221100000636931</t>
  </si>
  <si>
    <t>工会经费</t>
  </si>
  <si>
    <t>30228</t>
  </si>
  <si>
    <t>530400221100000636946</t>
  </si>
  <si>
    <t>社会保障缴费</t>
  </si>
  <si>
    <t>机关事业单位基本养老保险缴费支出</t>
  </si>
  <si>
    <t>30108</t>
  </si>
  <si>
    <t>机关事业单位基本养老保险缴费</t>
  </si>
  <si>
    <t>事业单位医疗</t>
  </si>
  <si>
    <t>30110</t>
  </si>
  <si>
    <t>职工基本医疗保险缴费</t>
  </si>
  <si>
    <t>公务员医疗补助</t>
  </si>
  <si>
    <t>30111</t>
  </si>
  <si>
    <t>公务员医疗补助缴费</t>
  </si>
  <si>
    <t>其他行政事业单位医疗支出</t>
  </si>
  <si>
    <t>30112</t>
  </si>
  <si>
    <t>其他社会保障缴费</t>
  </si>
  <si>
    <t>530400221100000636947</t>
  </si>
  <si>
    <t>住房公积金</t>
  </si>
  <si>
    <t>30113</t>
  </si>
  <si>
    <t>530400221100000636948</t>
  </si>
  <si>
    <t>公车购置及运维费</t>
  </si>
  <si>
    <t>30231</t>
  </si>
  <si>
    <t>公务用车运行维护费</t>
  </si>
  <si>
    <t>530400221100000636949</t>
  </si>
  <si>
    <t>一般公用经费</t>
  </si>
  <si>
    <t>30299</t>
  </si>
  <si>
    <t>其他商品和服务支出</t>
  </si>
  <si>
    <t>30201</t>
  </si>
  <si>
    <t>办公费</t>
  </si>
  <si>
    <t>30205</t>
  </si>
  <si>
    <t>水费</t>
  </si>
  <si>
    <t>30206</t>
  </si>
  <si>
    <t>电费</t>
  </si>
  <si>
    <t>30207</t>
  </si>
  <si>
    <t>邮电费</t>
  </si>
  <si>
    <t>30211</t>
  </si>
  <si>
    <t>差旅费</t>
  </si>
  <si>
    <t>30229</t>
  </si>
  <si>
    <t>福利费</t>
  </si>
  <si>
    <t>30239</t>
  </si>
  <si>
    <t>其他交通费用</t>
  </si>
  <si>
    <t>530400231100001395186</t>
  </si>
  <si>
    <t>残疾人就业保障金</t>
  </si>
  <si>
    <t>530400241100002382080</t>
  </si>
  <si>
    <t>编外临聘人员经费</t>
  </si>
  <si>
    <t>30199</t>
  </si>
  <si>
    <t>其他工资福利支出</t>
  </si>
  <si>
    <t>530400241100002382835</t>
  </si>
  <si>
    <t>奖励性绩效工资（工资部分）资金</t>
  </si>
  <si>
    <t>530400241100002382839</t>
  </si>
  <si>
    <t>奖励性绩效工资（高于部分）资金</t>
  </si>
  <si>
    <t>预算05-1表</t>
  </si>
  <si>
    <t>2025年部门项目支出预算表</t>
  </si>
  <si>
    <t>项目分类</t>
  </si>
  <si>
    <t>项目单位</t>
  </si>
  <si>
    <t>本年拨款</t>
  </si>
  <si>
    <t>单位资金</t>
  </si>
  <si>
    <t>其中：本次下达</t>
  </si>
  <si>
    <t>森林防火专项经费</t>
  </si>
  <si>
    <t>专项业务类</t>
  </si>
  <si>
    <t>530400221100000212552</t>
  </si>
  <si>
    <t>林业草原防灾减灾</t>
  </si>
  <si>
    <t>30213</t>
  </si>
  <si>
    <t>维修（护）费</t>
  </si>
  <si>
    <t>30218</t>
  </si>
  <si>
    <t>专用材料费</t>
  </si>
  <si>
    <t>30227</t>
  </si>
  <si>
    <t>委托业务费</t>
  </si>
  <si>
    <t>天保工程管护经费</t>
  </si>
  <si>
    <t>事业发展类</t>
  </si>
  <si>
    <t>530400221100000673939</t>
  </si>
  <si>
    <t>森林管护</t>
  </si>
  <si>
    <t>30226</t>
  </si>
  <si>
    <t>劳务费</t>
  </si>
  <si>
    <t>林区管护站点建设补助资金</t>
  </si>
  <si>
    <t>530400221100000674803</t>
  </si>
  <si>
    <t>森林资源管理</t>
  </si>
  <si>
    <t>31001</t>
  </si>
  <si>
    <t>房屋建筑物购建</t>
  </si>
  <si>
    <t>森林防火“三·三”制专项经费</t>
  </si>
  <si>
    <t>530400231100001182518</t>
  </si>
  <si>
    <t>遗属生活补助经费</t>
  </si>
  <si>
    <t>民生类</t>
  </si>
  <si>
    <t>530400231100001192102</t>
  </si>
  <si>
    <t>死亡抚恤</t>
  </si>
  <si>
    <t>中央财政林业草原生态保护恢复建设项目经费</t>
  </si>
  <si>
    <t>530400231100001699707</t>
  </si>
  <si>
    <t>自然保护地</t>
  </si>
  <si>
    <t>省级森林防火专项经费</t>
  </si>
  <si>
    <t>530400231100001832095</t>
  </si>
  <si>
    <t>林业有害生物防治项目经费</t>
  </si>
  <si>
    <t>530400241100003060622</t>
  </si>
  <si>
    <t>2024年中央财政林业草原生态保护恢复项目经费</t>
  </si>
  <si>
    <t>530400241100003061533</t>
  </si>
  <si>
    <t>30216</t>
  </si>
  <si>
    <t>培训费</t>
  </si>
  <si>
    <t>31003</t>
  </si>
  <si>
    <t>专用设备购置</t>
  </si>
  <si>
    <t>鸟类环志项目专项经费</t>
  </si>
  <si>
    <t>530400241100003248307</t>
  </si>
  <si>
    <t>蚂蚁森林云南省绿色环境发展资金会新平县西南桦人工造林项目经费</t>
  </si>
  <si>
    <t>530400251100003758810</t>
  </si>
  <si>
    <t>森林资源培育</t>
  </si>
  <si>
    <t>中央财政林业草原生态保护恢复资金国家级保护区补助项目经费</t>
  </si>
  <si>
    <t>530400251100003878689</t>
  </si>
  <si>
    <t>陆生野生动物疫源疫病监测工作经费</t>
  </si>
  <si>
    <t>530400251100003878937</t>
  </si>
  <si>
    <t>其他自然生态保护支出</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</si>
  <si>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</si>
  <si>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</si>
  <si>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</si>
  <si>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</si>
  <si>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</si>
  <si>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</si>
  <si>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</si>
  <si>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</si>
  <si>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</si>
  <si>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</si>
  <si>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</si>
  <si>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</si>
  <si>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</si>
  <si>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通过宣传教育、装备配备、租赁灭火机具运输皮卡车3辆等项目的实施，修缮防火公路10公里，为哀牢山新平片区防灭火工作奠定基础，实现森林防火“预防为主，积极消灭”的工作方针，努力实现“打早、打小、打了”的森林防火目标。预期达到年森林火灾受害率控制在1‰，即年度森林火灾受害面积不超过140公顷；年森林火灾当日扑灭率不低于98%；年森林火灾查处率不低于80%。预期圆满完成2023年哀牢山国家级自然保护区新平片区森林草原防灭火任务。</t>
  </si>
  <si>
    <t>产出指标</t>
  </si>
  <si>
    <t>数量指标</t>
  </si>
  <si>
    <t>修缮防火公路</t>
  </si>
  <si>
    <t>&gt;=</t>
  </si>
  <si>
    <t>公里</t>
  </si>
  <si>
    <t>定量指标</t>
  </si>
  <si>
    <t>防火公路修缮项目完成情况</t>
  </si>
  <si>
    <t>采购防灭火装备一批</t>
  </si>
  <si>
    <t>=</t>
  </si>
  <si>
    <t>套</t>
  </si>
  <si>
    <t>验收合格</t>
  </si>
  <si>
    <t>质量指标</t>
  </si>
  <si>
    <t>森林火灾受害率</t>
  </si>
  <si>
    <t>&lt;=</t>
  </si>
  <si>
    <t>0.1</t>
  </si>
  <si>
    <t>%</t>
  </si>
  <si>
    <t>根据防火工作考核结果，森林火灾受害率=火灾受灾面积÷管护总面积×100%</t>
  </si>
  <si>
    <t>时效指标</t>
  </si>
  <si>
    <t>项目完成时间</t>
  </si>
  <si>
    <t>月</t>
  </si>
  <si>
    <t>年内完成情况</t>
  </si>
  <si>
    <t>效益指标</t>
  </si>
  <si>
    <t>社会效益</t>
  </si>
  <si>
    <t>提高群众防火意识</t>
  </si>
  <si>
    <t>长期</t>
  </si>
  <si>
    <t>定性指标</t>
  </si>
  <si>
    <t>根据防火督查检查结果</t>
  </si>
  <si>
    <t>生态效益</t>
  </si>
  <si>
    <t>维护哀牢山国家级自然保护区新平段生态系统平衡</t>
  </si>
  <si>
    <t>是否有偷猎、偷伐现象</t>
  </si>
  <si>
    <t>可持续影响</t>
  </si>
  <si>
    <t>减少森林火灾发生，使森林环境得到有效改善，建立森林防火长效机制</t>
  </si>
  <si>
    <t>森林环境得到有效改善，建立森林防火长效机制</t>
  </si>
  <si>
    <t>满意度指标</t>
  </si>
  <si>
    <t>服务对象满意度</t>
  </si>
  <si>
    <t>哀牢山国家级自然保护区周边社区群众对该项目满意度</t>
  </si>
  <si>
    <t>90</t>
  </si>
  <si>
    <t>问卷调查，调查满意人数÷调查人数×100%。</t>
  </si>
  <si>
    <t>为认真贯彻执行《云南省民政厅云南省财政厅关于提高2022年城乡居民最低生活保障特困人员救助供养孤儿基本生活保障标准的通知》(云民发 〔2024〕9号)精神，经报请市人民政府同意,决定提高全市城乡居民最低生活保障标准、特困人员救助供养标准和孤l基本生活保障标准。</t>
  </si>
  <si>
    <t>遗属生活补助人数</t>
  </si>
  <si>
    <t>1.00</t>
  </si>
  <si>
    <t>人</t>
  </si>
  <si>
    <t>反映发放遗属生活补助的人员数量</t>
  </si>
  <si>
    <t>补助时间</t>
  </si>
  <si>
    <t>年</t>
  </si>
  <si>
    <t>反映发放遗属生活补助的时间</t>
  </si>
  <si>
    <t>成本指标</t>
  </si>
  <si>
    <t>经济成本指标</t>
  </si>
  <si>
    <t>956.00</t>
  </si>
  <si>
    <t>元/人*月</t>
  </si>
  <si>
    <t>反映发放遗属生活补助的标准。</t>
  </si>
  <si>
    <t>人民生活水平</t>
  </si>
  <si>
    <t>提高</t>
  </si>
  <si>
    <t>反映发放遗属生活补助生活水平的提高</t>
  </si>
  <si>
    <t>单位人员满意度</t>
  </si>
  <si>
    <t>反映发放遗属生活补助的人员满意度</t>
  </si>
  <si>
    <t>2025年，完成实施项目造林360.4亩，种植西南桦40000株的管护工作,完成项目执行情况总结，并检查验收;进行补植补造、完成未成林地抚育管理及管护工作、检查验收。</t>
  </si>
  <si>
    <t>种植西南桦的面积</t>
  </si>
  <si>
    <t>360.4</t>
  </si>
  <si>
    <t>亩</t>
  </si>
  <si>
    <t>反映维护维护已经种植西南桦的面积完成率</t>
  </si>
  <si>
    <t>种植西南桦数量</t>
  </si>
  <si>
    <t>40000</t>
  </si>
  <si>
    <t>株</t>
  </si>
  <si>
    <t>反映维护种植西南桦数量</t>
  </si>
  <si>
    <t>当年造林成活率</t>
  </si>
  <si>
    <t>85</t>
  </si>
  <si>
    <t>反映当年造林成活率</t>
  </si>
  <si>
    <t>苗木三年保存率</t>
  </si>
  <si>
    <t>80</t>
  </si>
  <si>
    <t>放映苗木3年保存率</t>
  </si>
  <si>
    <t>项目实施期限</t>
  </si>
  <si>
    <t>反映项目推进情况</t>
  </si>
  <si>
    <t>增收来源及方式</t>
  </si>
  <si>
    <t>反映项目开展给周边社区带来社会效益。</t>
  </si>
  <si>
    <t>通过人工造林，修复栖息地，将降低西黑冠长臂猿种群栖 息地斑块化现状，促进猴群迁入周边可利用生境，扩大栖息地面积， 提高猴群生存质量；</t>
  </si>
  <si>
    <t>反应项目开展对当地生态效益的影响。</t>
  </si>
  <si>
    <t>高山地区长期作为当地居民的薪柴采集地、放牧地，地表 呈现出一定退化趋势。 通过人工造林可以有效涵养水源，调节水流， 遏制水土流失，建立并改善当地土壤营养循环。</t>
  </si>
  <si>
    <t>周边社区群众对该项工作满意度</t>
  </si>
  <si>
    <t>反映周边社区群众对该项工作满意度，周边社区群众该项工作满意度=表示满意的人数/调查人数×100%。</t>
  </si>
  <si>
    <t>项目实施内容：制作宣传材料1批，并做好宣传工作,采取多种形式深入开展森林防火宣传工作，使“护林防火，人人有责”成为人们的自觉行动；储备应对森林火灾所需的扑火机具以及相应物资，防火车辆运营维护一项，采购森林草原火灾预防专业队所需储备干粮、野外饮用水一项，保障扑救森林火灾的需要。项目目标：制作宣传材料1批；购买防火专业队所需储备干粮及野外饮用水1项；防火车辆运营维护一项；物资验收合格率≥85%，2024年5月前完成5.58万资金全部投入使用，项目工作及时完成率100%；社会公众对森林防火工作满意度≥80%。项目实施后预期达到将森林火灾受害率控制在1‰以下，火灾扑灭率达到98%以上，最大可能减少森林防火工作的发生次数。</t>
  </si>
  <si>
    <t>制作宣传材料</t>
  </si>
  <si>
    <t>批</t>
  </si>
  <si>
    <t>制作宣传材料1批</t>
  </si>
  <si>
    <t>宣传材料、森林防火2号工具验收质量</t>
  </si>
  <si>
    <t>宣传材料验收质量合格率</t>
  </si>
  <si>
    <t>年内完成项目实施</t>
  </si>
  <si>
    <t>5.58</t>
  </si>
  <si>
    <t>万元</t>
  </si>
  <si>
    <t>全部支付完成</t>
  </si>
  <si>
    <t>经济效益</t>
  </si>
  <si>
    <t>推动林区可持续健康发展</t>
  </si>
  <si>
    <t>项目实施方案</t>
  </si>
  <si>
    <t>森林覆盖率</t>
  </si>
  <si>
    <t>森林环境得到有效改善</t>
  </si>
  <si>
    <t>100</t>
  </si>
  <si>
    <t>社会公众满意度</t>
  </si>
  <si>
    <t>过实施2025年云南哀牢山国家级自然保护区新平片区保护区监测计划编制、保护设施设备维护与购置、野生动植物专项调查与监测、宣传教育、项目审计等5个子项目，可以为哀牢山国家级自然保护区的生物多样性保护工作提供良好的科研监测条件和指导；完善和丰富保护区野生动植物调查与监测的本底资料；增强保护区自然资源监管的能力和水平；持续提升保护区的知名度和影响力；让哀牢山保护区的各项工作与时俱进，从而助推生态文明建设的发展。</t>
  </si>
  <si>
    <t>编制保护区监测计划</t>
  </si>
  <si>
    <t>份</t>
  </si>
  <si>
    <t>完成编制保护区监测计划的数量。</t>
  </si>
  <si>
    <t>台</t>
  </si>
  <si>
    <t>完成采购红外相机的数量。</t>
  </si>
  <si>
    <t>2200</t>
  </si>
  <si>
    <t>只</t>
  </si>
  <si>
    <t>完成候鸟迁徙保护与监测环志候鸟的数量。</t>
  </si>
  <si>
    <t>个</t>
  </si>
  <si>
    <t>完成植物固定样地布设的数量。</t>
  </si>
  <si>
    <t>人/人次</t>
  </si>
  <si>
    <t>完成保护区周边社区宣传教育的次数。</t>
  </si>
  <si>
    <t>14291.19</t>
  </si>
  <si>
    <t>公顷</t>
  </si>
  <si>
    <t>完成野生动植物专项调查与监测面积。</t>
  </si>
  <si>
    <t>95</t>
  </si>
  <si>
    <t>维护验收合格率。</t>
  </si>
  <si>
    <t>监测调查率覆盖哀牢山新平片区的面积。</t>
  </si>
  <si>
    <t>野生动植物专项调查与监测报告通过评审率。</t>
  </si>
  <si>
    <t>红外相机购置合格率。</t>
  </si>
  <si>
    <t>项目完成时间的时效。</t>
  </si>
  <si>
    <t>采购预算节约率</t>
  </si>
  <si>
    <t>有效管护14291.19公顷森林资源，受益群众达2万余人次。</t>
  </si>
  <si>
    <t>森林生态系统生态效益发挥，野生动植物保护工作成效明显。</t>
  </si>
  <si>
    <t>保护区健康稳定发展，森林生态系统功能改善可持续影响明显。</t>
  </si>
  <si>
    <t>宣传教育培训对象对宣传活动的满意度</t>
  </si>
  <si>
    <t>宣传教育培训对象对宣传活动的满意度。</t>
  </si>
  <si>
    <t>完成2025年度陆生野生动物监测防控工作，保障好我辖区内陆生野生动物监测防控工作正常开展，项目总投资30000元。用于开展巡护监测、宣传培训等期间产生的其他交通费用；资金来源为中央财政资金，通过项目实施，能针对特定的陆生野生动物疫源种类、特定的陆生野生动物疫病、特定的重点区域进行巡护、观测和检测，掌握特定陆生野生动物疫源疫病变化情况，从而更好的进行防控管理。</t>
  </si>
  <si>
    <t>278916</t>
  </si>
  <si>
    <t>完成云南哀牢山国家级自然保护区新平片区278916亩国有林陆生野生疫源疫病监测工作。</t>
  </si>
  <si>
    <t>有效保护辖区内及周围野生动植物资源和生态环境的安全，森林资源安全率达到95%以上。</t>
  </si>
  <si>
    <t>有效完成监测时间1年。</t>
  </si>
  <si>
    <t>通过实施陆生野生疫源疫病监测工作，提高森林管护效果。</t>
  </si>
  <si>
    <t>森林资源得到有效保护，为当地群众提供就业岗位，稳定了社会，提高了保护区周边群众保护意识，为推进生态文明建设贡献力量。</t>
  </si>
  <si>
    <t>进一步提升森林质量和生态功能，减轻水土流失、改善生态环境，实现天然林资源持续增长。</t>
  </si>
  <si>
    <t>保护区周边乡镇、群众及护林员对该项工作满意度80%以上。</t>
  </si>
  <si>
    <t>省级森林防火专项经费的投入8万元，实现了林地防火任务管护面积实现全覆盖，将加强森林防火预防和扑救、应急体系和地方森林消防队伍建设，2025年实现地方专业(半专业)队伍建设1支，按年度计划及时购置防火物资，确保进入下轮防火期前完成采购入库;全面提升森林火灾的综合防控能力，省级对县级防火单位森林防火宣传实现覆盖率不低于80%，项目建设内容：建设森林防火检查卡点1个，修缮防火公路1项，购置储物架等物资1批，清除防火隔离带1项，配置卡点花杆等设施1项。项目目标：修缮防火公路合格率达90%；防火检查卡点建设合格率达90%；采购储物架等物资合格率达90%。2025年6月前完成8万资金全部投入使用，森林火灾害率在1‰以内，森林覆盖率大于80%，保护区周边林农对森林防火工作满意度90％以上，该项目经费建设森林防火检查卡点1.5万元，修缮防火公路3万元，购置储物架等物资1.5万元，清除防火隔离带1万元，配置卡点花杆等设施1万元。通过项目实施，实现无重大以上森林火灾发生，有力地保护森林资源和人民群众的生命财产安全，保障云南哀牢山国家级自然保护区新平段森林防火工作正常开展。</t>
  </si>
  <si>
    <t>装备配备</t>
  </si>
  <si>
    <t>根据实施方案，是否完成建设</t>
  </si>
  <si>
    <t>卡点花杆等设施配置</t>
  </si>
  <si>
    <t>项</t>
  </si>
  <si>
    <t>根据实施方案，是否完成配置</t>
  </si>
  <si>
    <t>机具用油维修</t>
  </si>
  <si>
    <t>根据实施方案，是否完成修缮</t>
  </si>
  <si>
    <t>建设森林防火检查卡点</t>
  </si>
  <si>
    <t>根据实施方案，是否完成购置</t>
  </si>
  <si>
    <t>防火车辆运营维护</t>
  </si>
  <si>
    <t>根据实施方案，是否清除</t>
  </si>
  <si>
    <t>装备配备合格率达</t>
  </si>
  <si>
    <t>根据实施方案，验收是否合格</t>
  </si>
  <si>
    <t>修缮防火公路合格率</t>
  </si>
  <si>
    <t>森林防火检查卡点建设合格率达</t>
  </si>
  <si>
    <t>完成时间</t>
  </si>
  <si>
    <t>根据实施方案，是否按时完成</t>
  </si>
  <si>
    <t>森林火灾害率</t>
  </si>
  <si>
    <t>根据实施方案，根据发生情况</t>
  </si>
  <si>
    <t>根据实施方案，年度是否达标</t>
  </si>
  <si>
    <t>保护区周边林农对森林防火工作满意度</t>
  </si>
  <si>
    <t>对保护区周边林农对森林防火工作满意度调查</t>
  </si>
  <si>
    <t>1.完成天保工程国有林森林管护1年，面积278916亩；
2.完成30名护林员承包管护费发放；
3.保障本年度巡护经费发放；
4.完成哨所委托业务费支付、专用设备配置等；
5.戛洒耀南野生动物救护食物费支付，确保救护站食物能满足日常所需；
6.保障管护巡护车辆正常运行；
7.组织天保国有林管护员开展年度技能培训2期。</t>
  </si>
  <si>
    <t>完成天保工程国有林森林管护</t>
  </si>
  <si>
    <t>森林资源得到有效保护</t>
  </si>
  <si>
    <t>聘请护林员</t>
  </si>
  <si>
    <t>30</t>
  </si>
  <si>
    <t>完成森林资源管护效果好</t>
  </si>
  <si>
    <t>森林安全率</t>
  </si>
  <si>
    <t>有效保护辖区内及周围野生动植物资源和生态环境的安全</t>
  </si>
  <si>
    <t>完成天保工程管护时间</t>
  </si>
  <si>
    <t>完成天保工程森林资源管护</t>
  </si>
  <si>
    <t>提高保护区周边群众保护意识</t>
  </si>
  <si>
    <t>提升森林质量和生态功能</t>
  </si>
  <si>
    <t>周边乡镇、群众及护林员对该项工作满意度</t>
  </si>
  <si>
    <t>预算06表</t>
  </si>
  <si>
    <t>2025年部门政府性基金预算支出预算表</t>
  </si>
  <si>
    <t>单位:元</t>
  </si>
  <si>
    <t>政府性基金预算支出</t>
  </si>
  <si>
    <t>我单位无此事项，本表为空。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</si>
  <si>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</si>
  <si>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</si>
  <si>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</si>
  <si>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</si>
  <si>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</si>
  <si>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</si>
  <si>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</si>
  <si>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</si>
  <si>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</si>
  <si>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</si>
  <si>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</si>
  <si>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</si>
  <si>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预算08表</t>
  </si>
  <si>
    <t>2025年部门政府购买服务预算表</t>
  </si>
  <si>
    <t>政府购买服务项目</t>
  </si>
  <si>
    <t>政府购买服务目录</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</si>
  <si>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</si>
  <si>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</si>
  <si>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</si>
  <si>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</si>
  <si>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</si>
  <si>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</si>
  <si>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</si>
  <si>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</si>
  <si>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</si>
  <si>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</si>
  <si>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</si>
  <si>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</si>
  <si>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</si>
  <si>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</si>
  <si>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</si>
  <si>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</si>
  <si>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</si>
  <si>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</si>
  <si>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</si>
  <si>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</si>
  <si>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</si>
  <si>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</si>
  <si>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</si>
  <si>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</si>
  <si>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</si>
  <si>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</si>
  <si>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设备</t>
  </si>
  <si>
    <t>A02091299 其他音频设备</t>
  </si>
  <si>
    <t>音频监测系统-鸣声定位仪</t>
  </si>
  <si>
    <t>A02010108 便携式计算机</t>
  </si>
  <si>
    <t>笔记本电脑</t>
  </si>
  <si>
    <t>A02021301 碎纸机</t>
  </si>
  <si>
    <t>碎纸机</t>
  </si>
  <si>
    <t>A02020505 特殊照相机</t>
  </si>
  <si>
    <t>红外相机</t>
  </si>
  <si>
    <t>预算11表</t>
  </si>
  <si>
    <t>2025年上级补助项目支出预算表</t>
  </si>
  <si>
    <t>上级补助</t>
  </si>
  <si>
    <t>预算12表</t>
  </si>
  <si>
    <t>2025年部门项目支出中期规划预算表</t>
  </si>
  <si>
    <t>项目级次</t>
  </si>
  <si>
    <t>2025年</t>
  </si>
  <si>
    <t>2026年</t>
  </si>
  <si>
    <t>2027年</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</si>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</sst>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1">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2" borderId="1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29" fillId="0" borderId="0" applyNumberFormat="0" applyFill="0" applyBorder="0" applyAlignment="0" applyProtection="0">
      <alignment vertical="center"/>
    </xf>
    <xf numFmtId="0" fontId="30" fillId="3" borderId="17" applyNumberFormat="0" applyAlignment="0" applyProtection="0">
      <alignment vertical="center"/>
    </xf>
    <xf numFmtId="0" fontId="31" fillId="4" borderId="18" applyNumberFormat="0" applyAlignment="0" applyProtection="0">
      <alignment vertical="center"/>
    </xf>
    <xf numFmtId="0" fontId="32" fillId="4" borderId="17" applyNumberFormat="0" applyAlignment="0" applyProtection="0">
      <alignment vertical="center"/>
    </xf>
    <xf numFmtId="0" fontId="33" fillId="5" borderId="19" applyNumberFormat="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176" fontId="11" fillId="0" borderId="7">
      <alignment horizontal="right" vertical="center"/>
    </xf>
    <xf numFmtId="49" fontId="11" fillId="0" borderId="7">
      <alignment horizontal="left" vertical="center" wrapText="1"/>
    </xf>
    <xf numFmtId="176" fontId="11" fillId="0" borderId="7">
      <alignment horizontal="right" vertical="center"/>
    </xf>
    <xf numFmtId="177" fontId="11" fillId="0" borderId="7">
      <alignment horizontal="right" vertical="center"/>
    </xf>
    <xf numFmtId="178" fontId="11" fillId="0" borderId="7">
      <alignment horizontal="right" vertical="center"/>
    </xf>
    <xf numFmtId="179" fontId="11" fillId="0" borderId="7">
      <alignment horizontal="right" vertical="center"/>
    </xf>
    <xf numFmtId="10" fontId="11" fillId="0" borderId="7">
      <alignment horizontal="right" vertical="center"/>
    </xf>
    <xf numFmtId="180" fontId="11" fillId="0" borderId="7">
      <alignment horizontal="right" vertical="center"/>
    </xf>
  </cellStyleXfs>
  <cellXfs count="165">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0" applyNumberFormat="1" applyFont="1" applyBorder="1">
      <alignment horizontal="left" vertical="center" wrapText="1"/>
    </xf>
    <xf numFmtId="176" fontId="7" fillId="0" borderId="7" xfId="0" applyNumberFormat="1" applyFont="1" applyBorder="1" applyAlignment="1">
      <alignment horizontal="right" vertical="center"/>
    </xf>
    <xf numFmtId="49" fontId="6" fillId="0" borderId="7" xfId="0" applyNumberFormat="1" applyFont="1" applyBorder="1" applyAlignment="1">
      <alignment horizontal="center" vertical="center" wrapText="1"/>
    </xf>
    <xf numFmtId="49" fontId="7" fillId="0" borderId="7" xfId="50"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6" fontId="7" fillId="0" borderId="7" xfId="0" applyNumberFormat="1" applyFont="1" applyBorder="1" applyAlignment="1">
      <alignment horizontal="right"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pplyProtection="1">
      <alignment horizontal="center" vertical="center"/>
      <protection locked="0"/>
    </xf>
    <xf numFmtId="49" fontId="11" fillId="0" borderId="0" xfId="50" applyNumberFormat="1" applyFont="1" applyBorder="1" applyAlignment="1">
      <alignment horizontal="right" vertical="center" wrapText="1"/>
    </xf>
    <xf numFmtId="49" fontId="12" fillId="0" borderId="0" xfId="50" applyNumberFormat="1" applyFont="1" applyBorder="1" applyAlignment="1">
      <alignment horizontal="center" vertical="center" wrapText="1"/>
    </xf>
    <xf numFmtId="49" fontId="11" fillId="0" borderId="0" xfId="50" applyNumberFormat="1" applyFont="1" applyBorder="1">
      <alignment horizontal="left" vertical="center" wrapText="1"/>
    </xf>
    <xf numFmtId="49" fontId="13" fillId="0" borderId="7"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1" fillId="0" borderId="7" xfId="0" applyNumberFormat="1" applyFont="1" applyBorder="1" applyAlignment="1">
      <alignment horizontal="left" vertical="center" wrapText="1"/>
    </xf>
    <xf numFmtId="49" fontId="11" fillId="0" borderId="7" xfId="0" applyNumberFormat="1" applyFont="1" applyBorder="1" applyAlignment="1">
      <alignment horizontal="center" vertical="center" wrapText="1"/>
    </xf>
    <xf numFmtId="180" fontId="11" fillId="0" borderId="7" xfId="0" applyNumberFormat="1" applyFont="1" applyBorder="1" applyAlignment="1">
      <alignment horizontal="right" vertical="center" wrapText="1"/>
    </xf>
    <xf numFmtId="176" fontId="11" fillId="0" borderId="7" xfId="0" applyNumberFormat="1" applyFont="1" applyBorder="1" applyAlignment="1">
      <alignment horizontal="right" vertical="center" wrapText="1"/>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pplyProtection="1">
      <alignment horizontal="center" vertical="center"/>
      <protection locked="0"/>
    </xf>
    <xf numFmtId="0" fontId="9"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8" xfId="0" applyFont="1" applyBorder="1" applyAlignment="1">
      <alignment horizontal="center"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18"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18" fillId="0" borderId="0" xfId="0" applyFont="1" applyBorder="1" applyAlignment="1" applyProtection="1">
      <alignment horizontal="right" vertical="center"/>
      <protection locked="0"/>
    </xf>
    <xf numFmtId="0" fontId="18"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9"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176" fontId="3" fillId="0" borderId="7" xfId="0" applyNumberFormat="1" applyFont="1" applyBorder="1" applyAlignment="1">
      <alignment horizontal="right" vertical="center"/>
    </xf>
    <xf numFmtId="0" fontId="3" fillId="0" borderId="11" xfId="0" applyFont="1" applyBorder="1" applyAlignment="1">
      <alignment horizontal="center" vertical="center" wrapText="1"/>
    </xf>
    <xf numFmtId="180" fontId="7" fillId="0" borderId="7" xfId="56" applyNumberFormat="1"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10" xfId="0" applyFont="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0" borderId="13" xfId="0" applyFont="1" applyBorder="1" applyAlignment="1" applyProtection="1">
      <alignment horizontal="center" vertical="center"/>
      <protection locked="0"/>
    </xf>
    <xf numFmtId="0" fontId="9" fillId="0" borderId="13"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9" fillId="0" borderId="4" xfId="0" applyFont="1" applyBorder="1" applyAlignment="1">
      <alignment horizontal="center" vertical="center" wrapText="1"/>
    </xf>
    <xf numFmtId="0" fontId="19"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76" fontId="7" fillId="0" borderId="7" xfId="51" applyNumberFormat="1" applyFont="1" applyBorder="1">
      <alignment horizontal="right" vertical="center"/>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7" fillId="0" borderId="0" xfId="0" applyFont="1" applyBorder="1" applyAlignment="1">
      <alignment horizontal="center" vertical="center"/>
    </xf>
    <xf numFmtId="0" fontId="3" fillId="0" borderId="0" xfId="0" applyFont="1" applyBorder="1" applyAlignment="1" applyProtection="1">
      <alignment horizontal="right" vertical="center"/>
      <protection locked="0"/>
    </xf>
    <xf numFmtId="49" fontId="10" fillId="0" borderId="0" xfId="0" applyNumberFormat="1" applyFont="1" applyBorder="1" applyAlignment="1"/>
    <xf numFmtId="0" fontId="7" fillId="0" borderId="0" xfId="0" applyFont="1" applyBorder="1" applyAlignment="1">
      <alignment horizontal="left" vertical="center"/>
    </xf>
    <xf numFmtId="0" fontId="10"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0" fillId="0" borderId="0" xfId="0" applyFont="1" applyBorder="1">
      <alignment vertical="top"/>
    </xf>
    <xf numFmtId="49" fontId="11" fillId="0" borderId="7" xfId="50" applyNumberFormat="1" applyFont="1" applyBorder="1" applyAlignment="1">
      <alignment horizontal="right" vertical="center" wrapText="1"/>
    </xf>
    <xf numFmtId="49" fontId="12" fillId="0" borderId="7" xfId="50" applyNumberFormat="1" applyFont="1" applyBorder="1" applyAlignment="1">
      <alignment horizontal="center" vertical="center" wrapText="1"/>
    </xf>
    <xf numFmtId="49" fontId="11" fillId="0" borderId="7" xfId="50" applyNumberFormat="1" applyFont="1" applyBorder="1">
      <alignment horizontal="left" vertical="center" wrapText="1"/>
    </xf>
    <xf numFmtId="49" fontId="13" fillId="0" borderId="7" xfId="50" applyNumberFormat="1" applyFont="1" applyBorder="1" applyAlignment="1">
      <alignment horizontal="center" vertical="center" wrapText="1"/>
    </xf>
    <xf numFmtId="49" fontId="11" fillId="0" borderId="7" xfId="50" applyNumberFormat="1" applyFont="1" applyBorder="1" applyAlignment="1">
      <alignment horizontal="center" vertical="center" wrapText="1"/>
    </xf>
    <xf numFmtId="176" fontId="11" fillId="0" borderId="7" xfId="50" applyNumberFormat="1" applyFont="1" applyBorder="1" applyAlignment="1">
      <alignment horizontal="right" vertical="center" wrapText="1"/>
    </xf>
    <xf numFmtId="180" fontId="11" fillId="0" borderId="7" xfId="56" applyNumberFormat="1" applyFont="1" applyBorder="1" applyAlignment="1">
      <alignment horizontal="center" vertical="center" wrapText="1"/>
    </xf>
    <xf numFmtId="49" fontId="20" fillId="0" borderId="7" xfId="50" applyNumberFormat="1" applyFont="1" applyBorder="1" applyAlignment="1">
      <alignment horizontal="right" vertical="center" wrapText="1"/>
    </xf>
    <xf numFmtId="49" fontId="11" fillId="0" borderId="10" xfId="50" applyNumberFormat="1" applyFont="1" applyBorder="1" applyAlignment="1">
      <alignment horizontal="right" vertical="center" wrapText="1"/>
    </xf>
    <xf numFmtId="49" fontId="11" fillId="0" borderId="7" xfId="50" applyNumberFormat="1" applyFont="1" applyBorder="1" applyAlignment="1">
      <alignment horizontal="left" vertical="center" wrapText="1" indent="2"/>
    </xf>
    <xf numFmtId="49" fontId="11" fillId="0" borderId="7" xfId="50" applyNumberFormat="1" applyFont="1" applyBorder="1" applyAlignment="1">
      <alignment horizontal="left" vertical="center" wrapText="1" indent="4"/>
    </xf>
    <xf numFmtId="49" fontId="21" fillId="0" borderId="7" xfId="0" applyNumberFormat="1" applyFont="1" applyBorder="1" applyAlignment="1">
      <alignment horizontal="right" vertical="center" wrapText="1"/>
    </xf>
    <xf numFmtId="49" fontId="12" fillId="0" borderId="7" xfId="0" applyNumberFormat="1" applyFont="1" applyBorder="1" applyAlignment="1">
      <alignment horizontal="center" vertical="center" wrapText="1"/>
    </xf>
    <xf numFmtId="49" fontId="21" fillId="0" borderId="7" xfId="50" applyNumberFormat="1" applyFont="1" applyBorder="1">
      <alignment horizontal="left" vertical="center" wrapText="1"/>
    </xf>
    <xf numFmtId="176" fontId="11" fillId="0" borderId="7" xfId="0" applyNumberFormat="1" applyFont="1" applyBorder="1" applyAlignment="1">
      <alignment horizontal="right" vertical="center"/>
    </xf>
    <xf numFmtId="176" fontId="21" fillId="0" borderId="7" xfId="0" applyNumberFormat="1" applyFont="1" applyBorder="1" applyAlignment="1">
      <alignment horizontal="left" vertical="center"/>
    </xf>
    <xf numFmtId="176" fontId="11" fillId="0" borderId="7" xfId="51" applyNumberFormat="1" applyFont="1" applyBorder="1">
      <alignment horizontal="right" vertical="center"/>
    </xf>
    <xf numFmtId="176" fontId="11" fillId="0" borderId="7" xfId="0" applyNumberFormat="1" applyFont="1" applyBorder="1" applyAlignment="1">
      <alignment horizontal="left" vertical="center"/>
    </xf>
    <xf numFmtId="49" fontId="21" fillId="0" borderId="7" xfId="0" applyNumberFormat="1" applyFont="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0"/>
  <sheetViews>
    <sheetView showZeros="0" tabSelected="1" workbookViewId="0">
      <selection activeCell="A1" sqref="A1:D1"/>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46" t="s">
        <v>0</v>
      </c>
      <c r="B1" s="157"/>
      <c r="C1" s="157"/>
      <c r="D1" s="157"/>
    </row>
    <row r="2" ht="28.5" customHeight="1" spans="1:4">
      <c r="A2" s="158" t="s">
        <v>1</v>
      </c>
      <c r="B2" s="158"/>
      <c r="C2" s="158"/>
      <c r="D2" s="158"/>
    </row>
    <row r="3" ht="18.75" customHeight="1" spans="1:4">
      <c r="A3" s="148" t="str">
        <f>"单位名称："&amp;"云南哀牢山国家级自然保护区新平管护局"</f>
        <v>单位名称：云南哀牢山国家级自然保护区新平管护局</v>
      </c>
      <c r="B3" s="148"/>
      <c r="C3" s="148"/>
      <c r="D3" s="146" t="s">
        <v>2</v>
      </c>
    </row>
    <row r="4" ht="18.75" customHeight="1" spans="1:4">
      <c r="A4" s="149" t="s">
        <v>3</v>
      </c>
      <c r="B4" s="149"/>
      <c r="C4" s="149" t="s">
        <v>4</v>
      </c>
      <c r="D4" s="149"/>
    </row>
    <row r="5" ht="18.75" customHeight="1" spans="1:4">
      <c r="A5" s="149" t="s">
        <v>5</v>
      </c>
      <c r="B5" s="149" t="s">
        <v>6</v>
      </c>
      <c r="C5" s="149" t="s">
        <v>7</v>
      </c>
      <c r="D5" s="149" t="s">
        <v>6</v>
      </c>
    </row>
    <row r="6" ht="18.75" customHeight="1" spans="1:4">
      <c r="A6" s="148" t="s">
        <v>8</v>
      </c>
      <c r="B6" s="162">
        <v>11195257.49</v>
      </c>
      <c r="C6" s="163" t="str">
        <f>"一"&amp;"、"&amp;"社会保障和就业支出"</f>
        <v>一、社会保障和就业支出</v>
      </c>
      <c r="D6" s="162">
        <v>455547.84</v>
      </c>
    </row>
    <row r="7" ht="18.75" customHeight="1" spans="1:4">
      <c r="A7" s="148" t="s">
        <v>9</v>
      </c>
      <c r="B7" s="162"/>
      <c r="C7" s="163" t="str">
        <f>"二"&amp;"、"&amp;"卫生健康支出"</f>
        <v>二、卫生健康支出</v>
      </c>
      <c r="D7" s="162">
        <v>327429.61</v>
      </c>
    </row>
    <row r="8" ht="18.75" customHeight="1" spans="1:4">
      <c r="A8" s="148" t="s">
        <v>10</v>
      </c>
      <c r="B8" s="162"/>
      <c r="C8" s="163" t="str">
        <f>"三"&amp;"、"&amp;"节能环保支出"</f>
        <v>三、节能环保支出</v>
      </c>
      <c r="D8" s="162">
        <v>6719165.62</v>
      </c>
    </row>
    <row r="9" ht="18.75" customHeight="1" spans="1:4">
      <c r="A9" s="148" t="s">
        <v>11</v>
      </c>
      <c r="B9" s="162"/>
      <c r="C9" s="163" t="str">
        <f>"四"&amp;"、"&amp;"农林水支出"</f>
        <v>四、农林水支出</v>
      </c>
      <c r="D9" s="162">
        <v>6552035.04</v>
      </c>
    </row>
    <row r="10" ht="18.75" customHeight="1" spans="1:4">
      <c r="A10" s="148" t="s">
        <v>12</v>
      </c>
      <c r="B10" s="162">
        <v>228360</v>
      </c>
      <c r="C10" s="163" t="str">
        <f>"五"&amp;"、"&amp;"住房保障支出"</f>
        <v>五、住房保障支出</v>
      </c>
      <c r="D10" s="162">
        <v>423634.56</v>
      </c>
    </row>
    <row r="11" ht="18.75" customHeight="1" spans="1:4">
      <c r="A11" s="148" t="s">
        <v>13</v>
      </c>
      <c r="B11" s="162"/>
      <c r="C11" s="148"/>
      <c r="D11" s="148"/>
    </row>
    <row r="12" ht="18.75" customHeight="1" spans="1:4">
      <c r="A12" s="148" t="s">
        <v>14</v>
      </c>
      <c r="B12" s="162"/>
      <c r="C12" s="148"/>
      <c r="D12" s="148"/>
    </row>
    <row r="13" ht="18.75" customHeight="1" spans="1:4">
      <c r="A13" s="148" t="s">
        <v>15</v>
      </c>
      <c r="B13" s="162"/>
      <c r="C13" s="148"/>
      <c r="D13" s="148"/>
    </row>
    <row r="14" ht="18.75" customHeight="1" spans="1:4">
      <c r="A14" s="148" t="s">
        <v>16</v>
      </c>
      <c r="B14" s="162"/>
      <c r="C14" s="148"/>
      <c r="D14" s="148"/>
    </row>
    <row r="15" ht="18.75" customHeight="1" spans="1:4">
      <c r="A15" s="148" t="s">
        <v>17</v>
      </c>
      <c r="B15" s="162">
        <v>228360</v>
      </c>
      <c r="C15" s="148"/>
      <c r="D15" s="148"/>
    </row>
    <row r="16" ht="18.75" customHeight="1" spans="1:4">
      <c r="A16" s="164" t="s">
        <v>18</v>
      </c>
      <c r="B16" s="162">
        <v>11423617.49</v>
      </c>
      <c r="C16" s="164" t="s">
        <v>19</v>
      </c>
      <c r="D16" s="162">
        <v>14477812.67</v>
      </c>
    </row>
    <row r="17" ht="18.75" customHeight="1" spans="1:4">
      <c r="A17" s="159" t="s">
        <v>20</v>
      </c>
      <c r="B17" s="148"/>
      <c r="C17" s="159" t="s">
        <v>21</v>
      </c>
      <c r="D17" s="148"/>
    </row>
    <row r="18" ht="18.75" customHeight="1" spans="1:4">
      <c r="A18" s="60" t="s">
        <v>22</v>
      </c>
      <c r="B18" s="162">
        <v>3054195.18</v>
      </c>
      <c r="C18" s="60" t="s">
        <v>22</v>
      </c>
      <c r="D18" s="162"/>
    </row>
    <row r="19" ht="18.75" customHeight="1" spans="1:4">
      <c r="A19" s="60" t="s">
        <v>23</v>
      </c>
      <c r="B19" s="162"/>
      <c r="C19" s="60" t="s">
        <v>23</v>
      </c>
      <c r="D19" s="162"/>
    </row>
    <row r="20" ht="18.75" customHeight="1" spans="1:4">
      <c r="A20" s="164" t="s">
        <v>24</v>
      </c>
      <c r="B20" s="162">
        <v>14477812.67</v>
      </c>
      <c r="C20" s="164" t="s">
        <v>25</v>
      </c>
      <c r="D20" s="162">
        <v>14477812.67</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topLeftCell="B1" workbookViewId="0">
      <selection activeCell="B9" sqref="B9"/>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2:6">
      <c r="B1" s="130"/>
      <c r="F1" s="131" t="s">
        <v>463</v>
      </c>
    </row>
    <row r="2" ht="28.5" customHeight="1" spans="1:6">
      <c r="A2" s="32" t="s">
        <v>464</v>
      </c>
      <c r="B2" s="32"/>
      <c r="C2" s="32"/>
      <c r="D2" s="32"/>
      <c r="E2" s="32"/>
      <c r="F2" s="32"/>
    </row>
    <row r="3" ht="15" customHeight="1" spans="1:6">
      <c r="A3" s="132" t="str">
        <f>"单位名称："&amp;"云南哀牢山国家级自然保护区新平管护局"</f>
        <v>单位名称：云南哀牢山国家级自然保护区新平管护局</v>
      </c>
      <c r="B3" s="133"/>
      <c r="C3" s="133"/>
      <c r="D3" s="73"/>
      <c r="E3" s="73"/>
      <c r="F3" s="134" t="s">
        <v>465</v>
      </c>
    </row>
    <row r="4" ht="18.75" customHeight="1" spans="1:6">
      <c r="A4" s="34" t="s">
        <v>133</v>
      </c>
      <c r="B4" s="34" t="s">
        <v>67</v>
      </c>
      <c r="C4" s="34" t="s">
        <v>68</v>
      </c>
      <c r="D4" s="35" t="s">
        <v>466</v>
      </c>
      <c r="E4" s="42"/>
      <c r="F4" s="42"/>
    </row>
    <row r="5" ht="30" customHeight="1" spans="1:6">
      <c r="A5" s="41"/>
      <c r="B5" s="41"/>
      <c r="C5" s="41"/>
      <c r="D5" s="35" t="s">
        <v>30</v>
      </c>
      <c r="E5" s="42" t="s">
        <v>71</v>
      </c>
      <c r="F5" s="42" t="s">
        <v>72</v>
      </c>
    </row>
    <row r="6" ht="16.5" customHeight="1" spans="1:6">
      <c r="A6" s="42">
        <v>1</v>
      </c>
      <c r="B6" s="42">
        <v>2</v>
      </c>
      <c r="C6" s="42">
        <v>3</v>
      </c>
      <c r="D6" s="42">
        <v>4</v>
      </c>
      <c r="E6" s="42">
        <v>5</v>
      </c>
      <c r="F6" s="42">
        <v>6</v>
      </c>
    </row>
    <row r="7" ht="20.25" customHeight="1" spans="1:6">
      <c r="A7" s="43"/>
      <c r="B7" s="43"/>
      <c r="C7" s="43"/>
      <c r="D7" s="24"/>
      <c r="E7" s="135"/>
      <c r="F7" s="135"/>
    </row>
    <row r="8" ht="17.25" customHeight="1" spans="1:6">
      <c r="A8" s="136" t="s">
        <v>279</v>
      </c>
      <c r="B8" s="137"/>
      <c r="C8" s="137" t="s">
        <v>279</v>
      </c>
      <c r="D8" s="135"/>
      <c r="E8" s="135"/>
      <c r="F8" s="135"/>
    </row>
    <row r="9" customHeight="1" spans="2:2">
      <c r="B9" t="s">
        <v>467</v>
      </c>
    </row>
  </sheetData>
  <mergeCells count="7">
    <mergeCell ref="A2:F2"/>
    <mergeCell ref="A3:E3"/>
    <mergeCell ref="D4:F4"/>
    <mergeCell ref="A8:C8"/>
    <mergeCell ref="A4:A5"/>
    <mergeCell ref="B4:B5"/>
    <mergeCell ref="C4:C5"/>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1"/>
  <sheetViews>
    <sheetView showZeros="0" workbookViewId="0">
      <selection activeCell="A19" sqref="A19"/>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ht="13.5" customHeight="1" spans="1:17">
      <c r="A1" s="30" t="s">
        <v>468</v>
      </c>
      <c r="B1" s="30"/>
      <c r="C1" s="30"/>
      <c r="D1" s="30"/>
      <c r="E1" s="30"/>
      <c r="F1" s="30"/>
      <c r="G1" s="30"/>
      <c r="H1" s="30"/>
      <c r="I1" s="30"/>
      <c r="J1" s="30"/>
      <c r="K1" s="30"/>
      <c r="L1" s="30"/>
      <c r="M1" s="30"/>
      <c r="N1" s="30"/>
      <c r="O1" s="49"/>
      <c r="P1" s="49"/>
      <c r="Q1" s="30"/>
    </row>
    <row r="2" ht="27.75" customHeight="1" spans="1:17">
      <c r="A2" s="71" t="s">
        <v>469</v>
      </c>
      <c r="B2" s="32"/>
      <c r="C2" s="32"/>
      <c r="D2" s="32"/>
      <c r="E2" s="32"/>
      <c r="F2" s="32"/>
      <c r="G2" s="32"/>
      <c r="H2" s="32"/>
      <c r="I2" s="32"/>
      <c r="J2" s="32"/>
      <c r="K2" s="100"/>
      <c r="L2" s="32"/>
      <c r="M2" s="32"/>
      <c r="N2" s="32"/>
      <c r="O2" s="100"/>
      <c r="P2" s="100"/>
      <c r="Q2" s="32"/>
    </row>
    <row r="3" ht="18.75" customHeight="1" spans="1:17">
      <c r="A3" s="109" t="str">
        <f>"单位名称："&amp;"云南哀牢山国家级自然保护区新平管护局"</f>
        <v>单位名称：云南哀牢山国家级自然保护区新平管护局</v>
      </c>
      <c r="B3" s="7"/>
      <c r="C3" s="7"/>
      <c r="D3" s="7"/>
      <c r="E3" s="7"/>
      <c r="F3" s="7"/>
      <c r="G3" s="7"/>
      <c r="H3" s="7"/>
      <c r="I3" s="7"/>
      <c r="J3" s="7"/>
      <c r="O3" s="77"/>
      <c r="P3" s="77"/>
      <c r="Q3" s="128" t="s">
        <v>2</v>
      </c>
    </row>
    <row r="4" ht="15.75" customHeight="1" spans="1:17">
      <c r="A4" s="34" t="s">
        <v>470</v>
      </c>
      <c r="B4" s="110" t="s">
        <v>471</v>
      </c>
      <c r="C4" s="110" t="s">
        <v>472</v>
      </c>
      <c r="D4" s="110" t="s">
        <v>473</v>
      </c>
      <c r="E4" s="110" t="s">
        <v>474</v>
      </c>
      <c r="F4" s="110" t="s">
        <v>475</v>
      </c>
      <c r="G4" s="111" t="s">
        <v>140</v>
      </c>
      <c r="H4" s="111"/>
      <c r="I4" s="111"/>
      <c r="J4" s="111"/>
      <c r="K4" s="120"/>
      <c r="L4" s="111"/>
      <c r="M4" s="111"/>
      <c r="N4" s="111"/>
      <c r="O4" s="121"/>
      <c r="P4" s="120"/>
      <c r="Q4" s="129"/>
    </row>
    <row r="5" ht="17.25" customHeight="1" spans="1:17">
      <c r="A5" s="37"/>
      <c r="B5" s="112"/>
      <c r="C5" s="112"/>
      <c r="D5" s="112"/>
      <c r="E5" s="112"/>
      <c r="F5" s="112"/>
      <c r="G5" s="112" t="s">
        <v>30</v>
      </c>
      <c r="H5" s="112" t="s">
        <v>33</v>
      </c>
      <c r="I5" s="112" t="s">
        <v>476</v>
      </c>
      <c r="J5" s="112" t="s">
        <v>477</v>
      </c>
      <c r="K5" s="122" t="s">
        <v>478</v>
      </c>
      <c r="L5" s="123" t="s">
        <v>479</v>
      </c>
      <c r="M5" s="123"/>
      <c r="N5" s="123"/>
      <c r="O5" s="124"/>
      <c r="P5" s="125"/>
      <c r="Q5" s="113"/>
    </row>
    <row r="6" ht="54" customHeight="1" spans="1:17">
      <c r="A6" s="40"/>
      <c r="B6" s="113"/>
      <c r="C6" s="113"/>
      <c r="D6" s="113"/>
      <c r="E6" s="113"/>
      <c r="F6" s="113"/>
      <c r="G6" s="113"/>
      <c r="H6" s="113" t="s">
        <v>32</v>
      </c>
      <c r="I6" s="113"/>
      <c r="J6" s="113"/>
      <c r="K6" s="126"/>
      <c r="L6" s="113" t="s">
        <v>32</v>
      </c>
      <c r="M6" s="113" t="s">
        <v>39</v>
      </c>
      <c r="N6" s="113" t="s">
        <v>147</v>
      </c>
      <c r="O6" s="127" t="s">
        <v>41</v>
      </c>
      <c r="P6" s="126" t="s">
        <v>42</v>
      </c>
      <c r="Q6" s="113" t="s">
        <v>43</v>
      </c>
    </row>
    <row r="7" ht="15" customHeight="1" spans="1:17">
      <c r="A7" s="41">
        <v>1</v>
      </c>
      <c r="B7" s="114">
        <v>2</v>
      </c>
      <c r="C7" s="114">
        <v>3</v>
      </c>
      <c r="D7" s="114">
        <v>4</v>
      </c>
      <c r="E7" s="114">
        <v>5</v>
      </c>
      <c r="F7" s="114">
        <v>6</v>
      </c>
      <c r="G7" s="115">
        <v>7</v>
      </c>
      <c r="H7" s="115">
        <v>8</v>
      </c>
      <c r="I7" s="115">
        <v>9</v>
      </c>
      <c r="J7" s="115">
        <v>10</v>
      </c>
      <c r="K7" s="115">
        <v>11</v>
      </c>
      <c r="L7" s="115">
        <v>12</v>
      </c>
      <c r="M7" s="115">
        <v>13</v>
      </c>
      <c r="N7" s="115">
        <v>14</v>
      </c>
      <c r="O7" s="115">
        <v>15</v>
      </c>
      <c r="P7" s="115">
        <v>16</v>
      </c>
      <c r="Q7" s="115">
        <v>17</v>
      </c>
    </row>
    <row r="8" ht="21" customHeight="1" spans="1:17">
      <c r="A8" s="93"/>
      <c r="B8" s="94"/>
      <c r="C8" s="94"/>
      <c r="D8" s="94"/>
      <c r="E8" s="116"/>
      <c r="F8" s="117"/>
      <c r="G8" s="45"/>
      <c r="H8" s="45"/>
      <c r="I8" s="45"/>
      <c r="J8" s="45"/>
      <c r="K8" s="45"/>
      <c r="L8" s="45"/>
      <c r="M8" s="45"/>
      <c r="N8" s="45"/>
      <c r="O8" s="45"/>
      <c r="P8" s="45"/>
      <c r="Q8" s="45"/>
    </row>
    <row r="9" ht="21" customHeight="1" spans="1:17">
      <c r="A9" s="93"/>
      <c r="B9" s="94"/>
      <c r="C9" s="94"/>
      <c r="D9" s="118"/>
      <c r="E9" s="119"/>
      <c r="F9" s="24"/>
      <c r="G9" s="45"/>
      <c r="H9" s="45"/>
      <c r="I9" s="45"/>
      <c r="J9" s="45"/>
      <c r="K9" s="45"/>
      <c r="L9" s="45"/>
      <c r="M9" s="45"/>
      <c r="N9" s="45"/>
      <c r="O9" s="45"/>
      <c r="P9" s="45"/>
      <c r="Q9" s="45"/>
    </row>
    <row r="10" ht="21" customHeight="1" spans="1:17">
      <c r="A10" s="95" t="s">
        <v>279</v>
      </c>
      <c r="B10" s="96"/>
      <c r="C10" s="96"/>
      <c r="D10" s="96"/>
      <c r="E10" s="116"/>
      <c r="F10" s="117"/>
      <c r="G10" s="45"/>
      <c r="H10" s="45"/>
      <c r="I10" s="45"/>
      <c r="J10" s="45"/>
      <c r="K10" s="45"/>
      <c r="L10" s="45"/>
      <c r="M10" s="45"/>
      <c r="N10" s="45"/>
      <c r="O10" s="45"/>
      <c r="P10" s="45"/>
      <c r="Q10" s="45"/>
    </row>
    <row r="11" customHeight="1" spans="1:1">
      <c r="A11" t="s">
        <v>467</v>
      </c>
    </row>
  </sheetData>
  <mergeCells count="17">
    <mergeCell ref="A1:Q1"/>
    <mergeCell ref="A2:Q2"/>
    <mergeCell ref="A3:E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topLeftCell="D1" workbookViewId="0">
      <selection activeCell="F22" sqref="F22"/>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78" t="s">
        <v>480</v>
      </c>
      <c r="B1" s="78"/>
      <c r="C1" s="78"/>
      <c r="D1" s="78"/>
      <c r="E1" s="78"/>
      <c r="F1" s="78"/>
      <c r="G1" s="78"/>
      <c r="H1" s="79"/>
      <c r="I1" s="78"/>
      <c r="J1" s="78"/>
      <c r="K1" s="78"/>
      <c r="L1" s="98"/>
      <c r="M1" s="79"/>
      <c r="N1" s="99"/>
    </row>
    <row r="2" ht="27.75" customHeight="1" spans="1:14">
      <c r="A2" s="71" t="s">
        <v>481</v>
      </c>
      <c r="B2" s="80"/>
      <c r="C2" s="80"/>
      <c r="D2" s="80"/>
      <c r="E2" s="80"/>
      <c r="F2" s="80"/>
      <c r="G2" s="80"/>
      <c r="H2" s="81"/>
      <c r="I2" s="80"/>
      <c r="J2" s="80"/>
      <c r="K2" s="80"/>
      <c r="L2" s="100"/>
      <c r="M2" s="81"/>
      <c r="N2" s="80"/>
    </row>
    <row r="3" ht="18.75" customHeight="1" spans="1:14">
      <c r="A3" s="72" t="str">
        <f>"单位名称："&amp;"云南哀牢山国家级自然保护区新平管护局"</f>
        <v>单位名称：云南哀牢山国家级自然保护区新平管护局</v>
      </c>
      <c r="B3" s="73"/>
      <c r="C3" s="73"/>
      <c r="D3" s="73"/>
      <c r="E3" s="73"/>
      <c r="F3" s="73"/>
      <c r="G3" s="73"/>
      <c r="H3" s="82"/>
      <c r="I3" s="75"/>
      <c r="J3" s="75"/>
      <c r="K3" s="75"/>
      <c r="L3" s="77"/>
      <c r="M3" s="101"/>
      <c r="N3" s="102" t="s">
        <v>2</v>
      </c>
    </row>
    <row r="4" ht="15.75" customHeight="1" spans="1:14">
      <c r="A4" s="83" t="s">
        <v>470</v>
      </c>
      <c r="B4" s="84" t="s">
        <v>482</v>
      </c>
      <c r="C4" s="84" t="s">
        <v>483</v>
      </c>
      <c r="D4" s="85" t="s">
        <v>140</v>
      </c>
      <c r="E4" s="85"/>
      <c r="F4" s="85"/>
      <c r="G4" s="85"/>
      <c r="H4" s="86"/>
      <c r="I4" s="85"/>
      <c r="J4" s="85"/>
      <c r="K4" s="85"/>
      <c r="L4" s="103"/>
      <c r="M4" s="86"/>
      <c r="N4" s="104"/>
    </row>
    <row r="5" ht="17.25" customHeight="1" spans="1:14">
      <c r="A5" s="87"/>
      <c r="B5" s="88"/>
      <c r="C5" s="88"/>
      <c r="D5" s="88" t="s">
        <v>30</v>
      </c>
      <c r="E5" s="88" t="s">
        <v>33</v>
      </c>
      <c r="F5" s="88" t="s">
        <v>476</v>
      </c>
      <c r="G5" s="88" t="s">
        <v>477</v>
      </c>
      <c r="H5" s="89" t="s">
        <v>478</v>
      </c>
      <c r="I5" s="105" t="s">
        <v>479</v>
      </c>
      <c r="J5" s="105"/>
      <c r="K5" s="105"/>
      <c r="L5" s="106"/>
      <c r="M5" s="107"/>
      <c r="N5" s="91"/>
    </row>
    <row r="6" ht="54" customHeight="1" spans="1:14">
      <c r="A6" s="90"/>
      <c r="B6" s="91"/>
      <c r="C6" s="91"/>
      <c r="D6" s="91"/>
      <c r="E6" s="91"/>
      <c r="F6" s="91"/>
      <c r="G6" s="91"/>
      <c r="H6" s="92"/>
      <c r="I6" s="91" t="s">
        <v>32</v>
      </c>
      <c r="J6" s="91" t="s">
        <v>39</v>
      </c>
      <c r="K6" s="91" t="s">
        <v>147</v>
      </c>
      <c r="L6" s="108" t="s">
        <v>41</v>
      </c>
      <c r="M6" s="92" t="s">
        <v>42</v>
      </c>
      <c r="N6" s="91" t="s">
        <v>43</v>
      </c>
    </row>
    <row r="7" ht="15" customHeight="1" spans="1:14">
      <c r="A7" s="90">
        <v>1</v>
      </c>
      <c r="B7" s="91">
        <v>2</v>
      </c>
      <c r="C7" s="91">
        <v>3</v>
      </c>
      <c r="D7" s="92">
        <v>4</v>
      </c>
      <c r="E7" s="92">
        <v>5</v>
      </c>
      <c r="F7" s="92">
        <v>6</v>
      </c>
      <c r="G7" s="92">
        <v>7</v>
      </c>
      <c r="H7" s="92">
        <v>8</v>
      </c>
      <c r="I7" s="92">
        <v>9</v>
      </c>
      <c r="J7" s="92">
        <v>10</v>
      </c>
      <c r="K7" s="92">
        <v>11</v>
      </c>
      <c r="L7" s="92">
        <v>12</v>
      </c>
      <c r="M7" s="92">
        <v>13</v>
      </c>
      <c r="N7" s="92">
        <v>14</v>
      </c>
    </row>
    <row r="8" ht="21" customHeight="1" spans="1:14">
      <c r="A8" s="93"/>
      <c r="B8" s="94"/>
      <c r="C8" s="94"/>
      <c r="D8" s="45"/>
      <c r="E8" s="45"/>
      <c r="F8" s="45"/>
      <c r="G8" s="45"/>
      <c r="H8" s="45"/>
      <c r="I8" s="45"/>
      <c r="J8" s="45"/>
      <c r="K8" s="45"/>
      <c r="L8" s="45"/>
      <c r="M8" s="45"/>
      <c r="N8" s="45"/>
    </row>
    <row r="9" ht="21" customHeight="1" spans="1:14">
      <c r="A9" s="93"/>
      <c r="B9" s="94"/>
      <c r="C9" s="94"/>
      <c r="D9" s="45"/>
      <c r="E9" s="45"/>
      <c r="F9" s="45"/>
      <c r="G9" s="45"/>
      <c r="H9" s="45"/>
      <c r="I9" s="45"/>
      <c r="J9" s="45"/>
      <c r="K9" s="45"/>
      <c r="L9" s="45"/>
      <c r="M9" s="45"/>
      <c r="N9" s="45"/>
    </row>
    <row r="10" ht="21" customHeight="1" spans="1:14">
      <c r="A10" s="95" t="s">
        <v>279</v>
      </c>
      <c r="B10" s="96"/>
      <c r="C10" s="97"/>
      <c r="D10" s="45"/>
      <c r="E10" s="45"/>
      <c r="F10" s="45"/>
      <c r="G10" s="45"/>
      <c r="H10" s="45"/>
      <c r="I10" s="45"/>
      <c r="J10" s="45"/>
      <c r="K10" s="45"/>
      <c r="L10" s="45"/>
      <c r="M10" s="45"/>
      <c r="N10" s="45"/>
    </row>
    <row r="11" customHeight="1" spans="4:4">
      <c r="D11" t="s">
        <v>467</v>
      </c>
    </row>
  </sheetData>
  <mergeCells count="14">
    <mergeCell ref="A1:N1"/>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workbookViewId="0">
      <selection activeCell="A23" sqref="A23"/>
    </sheetView>
  </sheetViews>
  <sheetFormatPr defaultColWidth="9.14166666666667" defaultRowHeight="14.25" customHeight="1"/>
  <cols>
    <col min="1" max="1" width="76.275" customWidth="1"/>
    <col min="2" max="13" width="17.175" customWidth="1"/>
    <col min="14" max="14" width="17.0333333333333" customWidth="1"/>
  </cols>
  <sheetData>
    <row r="1" ht="13.5" customHeight="1" spans="1:14">
      <c r="A1" s="30" t="s">
        <v>484</v>
      </c>
      <c r="B1" s="30"/>
      <c r="C1" s="30"/>
      <c r="D1" s="30"/>
      <c r="E1" s="30"/>
      <c r="F1" s="30"/>
      <c r="G1" s="30"/>
      <c r="H1" s="30"/>
      <c r="I1" s="30"/>
      <c r="J1" s="30"/>
      <c r="K1" s="30"/>
      <c r="L1" s="30"/>
      <c r="M1" s="30"/>
      <c r="N1" s="49"/>
    </row>
    <row r="2" ht="27.75" customHeight="1" spans="1:14">
      <c r="A2" s="71" t="s">
        <v>485</v>
      </c>
      <c r="B2" s="32"/>
      <c r="C2" s="32"/>
      <c r="D2" s="32"/>
      <c r="E2" s="32"/>
      <c r="F2" s="32"/>
      <c r="G2" s="32"/>
      <c r="H2" s="32"/>
      <c r="I2" s="32"/>
      <c r="J2" s="32"/>
      <c r="K2" s="32"/>
      <c r="L2" s="32"/>
      <c r="M2" s="32"/>
      <c r="N2" s="32"/>
    </row>
    <row r="3" ht="18" customHeight="1" spans="1:14">
      <c r="A3" s="72" t="str">
        <f>"单位名称："&amp;"云南哀牢山国家级自然保护区新平管护局"</f>
        <v>单位名称：云南哀牢山国家级自然保护区新平管护局</v>
      </c>
      <c r="B3" s="73"/>
      <c r="C3" s="73"/>
      <c r="D3" s="74"/>
      <c r="E3" s="75"/>
      <c r="F3" s="75"/>
      <c r="G3" s="75"/>
      <c r="H3" s="75"/>
      <c r="I3" s="75"/>
      <c r="N3" s="77" t="s">
        <v>2</v>
      </c>
    </row>
    <row r="4" ht="19.5" customHeight="1" spans="1:14">
      <c r="A4" s="35" t="s">
        <v>486</v>
      </c>
      <c r="B4" s="51" t="s">
        <v>140</v>
      </c>
      <c r="C4" s="52"/>
      <c r="D4" s="52"/>
      <c r="E4" s="51" t="s">
        <v>487</v>
      </c>
      <c r="F4" s="52"/>
      <c r="G4" s="52"/>
      <c r="H4" s="52"/>
      <c r="I4" s="52"/>
      <c r="J4" s="52"/>
      <c r="K4" s="52"/>
      <c r="L4" s="52"/>
      <c r="M4" s="52"/>
      <c r="N4" s="52"/>
    </row>
    <row r="5" ht="40.5" customHeight="1" spans="1:14">
      <c r="A5" s="41"/>
      <c r="B5" s="38" t="s">
        <v>30</v>
      </c>
      <c r="C5" s="34" t="s">
        <v>33</v>
      </c>
      <c r="D5" s="76" t="s">
        <v>488</v>
      </c>
      <c r="E5" s="42" t="s">
        <v>489</v>
      </c>
      <c r="F5" s="42" t="s">
        <v>490</v>
      </c>
      <c r="G5" s="42" t="s">
        <v>491</v>
      </c>
      <c r="H5" s="42" t="s">
        <v>492</v>
      </c>
      <c r="I5" s="42" t="s">
        <v>493</v>
      </c>
      <c r="J5" s="42" t="s">
        <v>494</v>
      </c>
      <c r="K5" s="42" t="s">
        <v>495</v>
      </c>
      <c r="L5" s="42" t="s">
        <v>496</v>
      </c>
      <c r="M5" s="42" t="s">
        <v>497</v>
      </c>
      <c r="N5" s="42" t="s">
        <v>498</v>
      </c>
    </row>
    <row r="6" ht="19.5" customHeight="1" spans="1:14">
      <c r="A6" s="42">
        <v>1</v>
      </c>
      <c r="B6" s="42">
        <v>2</v>
      </c>
      <c r="C6" s="42">
        <v>3</v>
      </c>
      <c r="D6" s="51">
        <v>4</v>
      </c>
      <c r="E6" s="42">
        <v>5</v>
      </c>
      <c r="F6" s="42">
        <v>6</v>
      </c>
      <c r="G6" s="42">
        <v>7</v>
      </c>
      <c r="H6" s="51">
        <v>8</v>
      </c>
      <c r="I6" s="42">
        <v>9</v>
      </c>
      <c r="J6" s="42">
        <v>10</v>
      </c>
      <c r="K6" s="42">
        <v>11</v>
      </c>
      <c r="L6" s="51">
        <v>12</v>
      </c>
      <c r="M6" s="42">
        <v>13</v>
      </c>
      <c r="N6" s="42">
        <v>14</v>
      </c>
    </row>
    <row r="7" ht="20.25" customHeight="1" spans="1:14">
      <c r="A7" s="43"/>
      <c r="B7" s="45"/>
      <c r="C7" s="45"/>
      <c r="D7" s="45"/>
      <c r="E7" s="45"/>
      <c r="F7" s="45"/>
      <c r="G7" s="45"/>
      <c r="H7" s="45"/>
      <c r="I7" s="45"/>
      <c r="J7" s="45"/>
      <c r="K7" s="45"/>
      <c r="L7" s="45"/>
      <c r="M7" s="45"/>
      <c r="N7" s="45"/>
    </row>
    <row r="8" ht="20.25" customHeight="1" spans="1:14">
      <c r="A8" s="43"/>
      <c r="B8" s="45"/>
      <c r="C8" s="45"/>
      <c r="D8" s="45"/>
      <c r="E8" s="45"/>
      <c r="F8" s="45"/>
      <c r="G8" s="45"/>
      <c r="H8" s="45"/>
      <c r="I8" s="45"/>
      <c r="J8" s="45"/>
      <c r="K8" s="45"/>
      <c r="L8" s="45"/>
      <c r="M8" s="45"/>
      <c r="N8" s="45"/>
    </row>
    <row r="9" ht="20.25" customHeight="1" spans="1:14">
      <c r="A9" s="69" t="s">
        <v>30</v>
      </c>
      <c r="B9" s="45"/>
      <c r="C9" s="45"/>
      <c r="D9" s="45"/>
      <c r="E9" s="45"/>
      <c r="F9" s="45"/>
      <c r="G9" s="45"/>
      <c r="H9" s="45"/>
      <c r="I9" s="45"/>
      <c r="J9" s="45"/>
      <c r="K9" s="45"/>
      <c r="L9" s="45"/>
      <c r="M9" s="45"/>
      <c r="N9" s="45"/>
    </row>
    <row r="10" customHeight="1" spans="1:1">
      <c r="A10" t="s">
        <v>467</v>
      </c>
    </row>
  </sheetData>
  <mergeCells count="6">
    <mergeCell ref="A1:N1"/>
    <mergeCell ref="A2:N2"/>
    <mergeCell ref="A3:I3"/>
    <mergeCell ref="B4:D4"/>
    <mergeCell ref="E4:N4"/>
    <mergeCell ref="A4:A5"/>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topLeftCell="A4" workbookViewId="0">
      <selection activeCell="C30" sqref="C30"/>
    </sheetView>
  </sheetViews>
  <sheetFormatPr defaultColWidth="9.14166666666667" defaultRowHeight="12" customHeight="1" outlineLevelRow="7"/>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30" t="s">
        <v>499</v>
      </c>
      <c r="B1" s="30"/>
      <c r="C1" s="30"/>
      <c r="D1" s="30"/>
      <c r="E1" s="30"/>
      <c r="F1" s="30"/>
      <c r="G1" s="30"/>
      <c r="H1" s="30"/>
      <c r="I1" s="30"/>
      <c r="J1" s="49"/>
    </row>
    <row r="2" ht="28.5" customHeight="1" spans="1:10">
      <c r="A2" s="64" t="s">
        <v>500</v>
      </c>
      <c r="B2" s="65"/>
      <c r="C2" s="65"/>
      <c r="D2" s="65"/>
      <c r="E2" s="65"/>
      <c r="F2" s="66"/>
      <c r="G2" s="65"/>
      <c r="H2" s="66"/>
      <c r="I2" s="66"/>
      <c r="J2" s="65"/>
    </row>
    <row r="3" ht="15" customHeight="1" spans="1:1">
      <c r="A3" s="5" t="str">
        <f>"单位名称："&amp;"云南哀牢山国家级自然保护区新平管护局"</f>
        <v>单位名称：云南哀牢山国家级自然保护区新平管护局</v>
      </c>
    </row>
    <row r="4" ht="14.25" customHeight="1" spans="1:10">
      <c r="A4" s="67" t="s">
        <v>282</v>
      </c>
      <c r="B4" s="67" t="s">
        <v>283</v>
      </c>
      <c r="C4" s="67" t="s">
        <v>284</v>
      </c>
      <c r="D4" s="67" t="s">
        <v>285</v>
      </c>
      <c r="E4" s="67" t="s">
        <v>286</v>
      </c>
      <c r="F4" s="54" t="s">
        <v>287</v>
      </c>
      <c r="G4" s="67" t="s">
        <v>288</v>
      </c>
      <c r="H4" s="54" t="s">
        <v>289</v>
      </c>
      <c r="I4" s="54" t="s">
        <v>290</v>
      </c>
      <c r="J4" s="67" t="s">
        <v>291</v>
      </c>
    </row>
    <row r="5" ht="14.25" customHeight="1" spans="1:10">
      <c r="A5" s="67">
        <v>1</v>
      </c>
      <c r="B5" s="67">
        <v>2</v>
      </c>
      <c r="C5" s="67">
        <v>3</v>
      </c>
      <c r="D5" s="67">
        <v>4</v>
      </c>
      <c r="E5" s="67">
        <v>5</v>
      </c>
      <c r="F5" s="54">
        <v>6</v>
      </c>
      <c r="G5" s="67">
        <v>7</v>
      </c>
      <c r="H5" s="54">
        <v>8</v>
      </c>
      <c r="I5" s="54">
        <v>9</v>
      </c>
      <c r="J5" s="67">
        <v>10</v>
      </c>
    </row>
    <row r="6" ht="15" customHeight="1" spans="1:10">
      <c r="A6" s="26"/>
      <c r="B6" s="68"/>
      <c r="C6" s="68"/>
      <c r="D6" s="68"/>
      <c r="E6" s="69"/>
      <c r="F6" s="70"/>
      <c r="G6" s="69"/>
      <c r="H6" s="70"/>
      <c r="I6" s="70"/>
      <c r="J6" s="69"/>
    </row>
    <row r="7" ht="33.75" customHeight="1" spans="1:10">
      <c r="A7" s="26"/>
      <c r="B7" s="26"/>
      <c r="C7" s="26"/>
      <c r="D7" s="26"/>
      <c r="E7" s="26"/>
      <c r="F7" s="26"/>
      <c r="G7" s="43"/>
      <c r="H7" s="26"/>
      <c r="I7" s="26"/>
      <c r="J7" s="26"/>
    </row>
    <row r="8" customHeight="1" spans="1:1">
      <c r="A8" t="s">
        <v>467</v>
      </c>
    </row>
  </sheetData>
  <mergeCells count="3">
    <mergeCell ref="A1:J1"/>
    <mergeCell ref="A2:J2"/>
    <mergeCell ref="A3:H3"/>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1"/>
  <sheetViews>
    <sheetView showZeros="0" workbookViewId="0">
      <selection activeCell="A1" sqref="A1:H1"/>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ht="18.75" customHeight="1" spans="1:8">
      <c r="A1" s="55" t="s">
        <v>501</v>
      </c>
      <c r="B1" s="55"/>
      <c r="C1" s="55"/>
      <c r="D1" s="55"/>
      <c r="E1" s="55"/>
      <c r="F1" s="55"/>
      <c r="G1" s="55"/>
      <c r="H1" s="55" t="s">
        <v>501</v>
      </c>
    </row>
    <row r="2" ht="28.5" customHeight="1" spans="1:8">
      <c r="A2" s="56" t="s">
        <v>502</v>
      </c>
      <c r="B2" s="56"/>
      <c r="C2" s="56"/>
      <c r="D2" s="56"/>
      <c r="E2" s="56"/>
      <c r="F2" s="56"/>
      <c r="G2" s="56"/>
      <c r="H2" s="56"/>
    </row>
    <row r="3" ht="18.75" customHeight="1" spans="1:8">
      <c r="A3" s="57" t="str">
        <f>"单位名称："&amp;"云南哀牢山国家级自然保护区新平管护局"</f>
        <v>单位名称：云南哀牢山国家级自然保护区新平管护局</v>
      </c>
      <c r="B3" s="57"/>
      <c r="C3" s="57"/>
      <c r="D3" s="57"/>
      <c r="E3" s="57"/>
      <c r="F3" s="57"/>
      <c r="G3" s="57"/>
      <c r="H3" s="57"/>
    </row>
    <row r="4" ht="18.75" customHeight="1" spans="1:8">
      <c r="A4" s="58" t="s">
        <v>133</v>
      </c>
      <c r="B4" s="58" t="s">
        <v>503</v>
      </c>
      <c r="C4" s="58" t="s">
        <v>504</v>
      </c>
      <c r="D4" s="58" t="s">
        <v>505</v>
      </c>
      <c r="E4" s="58" t="s">
        <v>506</v>
      </c>
      <c r="F4" s="58" t="s">
        <v>507</v>
      </c>
      <c r="G4" s="58"/>
      <c r="H4" s="58"/>
    </row>
    <row r="5" ht="18.75" customHeight="1" spans="1:8">
      <c r="A5" s="58"/>
      <c r="B5" s="58"/>
      <c r="C5" s="58"/>
      <c r="D5" s="58"/>
      <c r="E5" s="58"/>
      <c r="F5" s="58" t="s">
        <v>474</v>
      </c>
      <c r="G5" s="58" t="s">
        <v>508</v>
      </c>
      <c r="H5" s="58" t="s">
        <v>509</v>
      </c>
    </row>
    <row r="6" ht="18.75" customHeight="1" spans="1:8">
      <c r="A6" s="59" t="s">
        <v>44</v>
      </c>
      <c r="B6" s="59" t="s">
        <v>45</v>
      </c>
      <c r="C6" s="59" t="s">
        <v>46</v>
      </c>
      <c r="D6" s="59" t="s">
        <v>47</v>
      </c>
      <c r="E6" s="59" t="s">
        <v>48</v>
      </c>
      <c r="F6" s="59" t="s">
        <v>49</v>
      </c>
      <c r="G6" s="59" t="s">
        <v>50</v>
      </c>
      <c r="H6" s="59" t="s">
        <v>51</v>
      </c>
    </row>
    <row r="7" ht="18" customHeight="1" spans="1:8">
      <c r="A7" s="60" t="s">
        <v>64</v>
      </c>
      <c r="B7" s="60" t="s">
        <v>510</v>
      </c>
      <c r="C7" s="60" t="s">
        <v>511</v>
      </c>
      <c r="D7" s="60" t="s">
        <v>512</v>
      </c>
      <c r="E7" s="61" t="s">
        <v>302</v>
      </c>
      <c r="F7" s="62">
        <v>4</v>
      </c>
      <c r="G7" s="63">
        <v>175000</v>
      </c>
      <c r="H7" s="63">
        <v>700000</v>
      </c>
    </row>
    <row r="8" ht="18" customHeight="1" spans="1:8">
      <c r="A8" s="60" t="s">
        <v>64</v>
      </c>
      <c r="B8" s="60" t="s">
        <v>510</v>
      </c>
      <c r="C8" s="60" t="s">
        <v>513</v>
      </c>
      <c r="D8" s="60" t="s">
        <v>514</v>
      </c>
      <c r="E8" s="61" t="s">
        <v>394</v>
      </c>
      <c r="F8" s="62">
        <v>2</v>
      </c>
      <c r="G8" s="63">
        <v>7500</v>
      </c>
      <c r="H8" s="63">
        <v>15000</v>
      </c>
    </row>
    <row r="9" ht="18" customHeight="1" spans="1:8">
      <c r="A9" s="60" t="s">
        <v>64</v>
      </c>
      <c r="B9" s="60" t="s">
        <v>510</v>
      </c>
      <c r="C9" s="60" t="s">
        <v>515</v>
      </c>
      <c r="D9" s="60" t="s">
        <v>516</v>
      </c>
      <c r="E9" s="61" t="s">
        <v>394</v>
      </c>
      <c r="F9" s="62">
        <v>1</v>
      </c>
      <c r="G9" s="63">
        <v>1000</v>
      </c>
      <c r="H9" s="63">
        <v>1000</v>
      </c>
    </row>
    <row r="10" ht="18" customHeight="1" spans="1:8">
      <c r="A10" s="60" t="s">
        <v>64</v>
      </c>
      <c r="B10" s="60" t="s">
        <v>510</v>
      </c>
      <c r="C10" s="60" t="s">
        <v>517</v>
      </c>
      <c r="D10" s="60" t="s">
        <v>518</v>
      </c>
      <c r="E10" s="61" t="s">
        <v>394</v>
      </c>
      <c r="F10" s="62">
        <v>120</v>
      </c>
      <c r="G10" s="63">
        <v>2730</v>
      </c>
      <c r="H10" s="63">
        <v>327600</v>
      </c>
    </row>
    <row r="11" ht="18" customHeight="1" spans="1:8">
      <c r="A11" s="61" t="s">
        <v>30</v>
      </c>
      <c r="B11" s="61"/>
      <c r="C11" s="61"/>
      <c r="D11" s="61"/>
      <c r="E11" s="61"/>
      <c r="F11" s="62">
        <v>127</v>
      </c>
      <c r="G11" s="63"/>
      <c r="H11" s="63">
        <v>1043600</v>
      </c>
    </row>
  </sheetData>
  <mergeCells count="10">
    <mergeCell ref="A1:H1"/>
    <mergeCell ref="A2:H2"/>
    <mergeCell ref="A3:H3"/>
    <mergeCell ref="F4:H4"/>
    <mergeCell ref="A11:E11"/>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23"/>
  <sheetViews>
    <sheetView showZeros="0" topLeftCell="A6" workbookViewId="0">
      <selection activeCell="A1" sqref="A1:K1"/>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1:11">
      <c r="A1" s="30" t="s">
        <v>519</v>
      </c>
      <c r="B1" s="30"/>
      <c r="C1" s="30"/>
      <c r="D1" s="31"/>
      <c r="E1" s="31"/>
      <c r="F1" s="31"/>
      <c r="G1" s="31"/>
      <c r="H1" s="30"/>
      <c r="I1" s="30"/>
      <c r="J1" s="30"/>
      <c r="K1" s="49"/>
    </row>
    <row r="2" ht="28.5" customHeight="1" spans="1:11">
      <c r="A2" s="32" t="s">
        <v>520</v>
      </c>
      <c r="B2" s="32"/>
      <c r="C2" s="32"/>
      <c r="D2" s="32"/>
      <c r="E2" s="32"/>
      <c r="F2" s="32"/>
      <c r="G2" s="32"/>
      <c r="H2" s="32"/>
      <c r="I2" s="32"/>
      <c r="J2" s="32"/>
      <c r="K2" s="32"/>
    </row>
    <row r="3" ht="13.5" customHeight="1" spans="1:11">
      <c r="A3" s="5" t="str">
        <f>"单位名称："&amp;"云南哀牢山国家级自然保护区新平管护局"</f>
        <v>单位名称：云南哀牢山国家级自然保护区新平管护局</v>
      </c>
      <c r="B3" s="6"/>
      <c r="C3" s="6"/>
      <c r="D3" s="6"/>
      <c r="E3" s="6"/>
      <c r="F3" s="6"/>
      <c r="G3" s="6"/>
      <c r="H3" s="7"/>
      <c r="I3" s="7"/>
      <c r="J3" s="7"/>
      <c r="K3" s="50" t="s">
        <v>2</v>
      </c>
    </row>
    <row r="4" ht="21.75" customHeight="1" spans="1:11">
      <c r="A4" s="33" t="s">
        <v>224</v>
      </c>
      <c r="B4" s="33" t="s">
        <v>135</v>
      </c>
      <c r="C4" s="33" t="s">
        <v>225</v>
      </c>
      <c r="D4" s="34" t="s">
        <v>136</v>
      </c>
      <c r="E4" s="34" t="s">
        <v>137</v>
      </c>
      <c r="F4" s="34" t="s">
        <v>138</v>
      </c>
      <c r="G4" s="34" t="s">
        <v>139</v>
      </c>
      <c r="H4" s="35" t="s">
        <v>30</v>
      </c>
      <c r="I4" s="51" t="s">
        <v>521</v>
      </c>
      <c r="J4" s="52"/>
      <c r="K4" s="53"/>
    </row>
    <row r="5" ht="21.75" customHeight="1" spans="1:11">
      <c r="A5" s="36"/>
      <c r="B5" s="36"/>
      <c r="C5" s="36"/>
      <c r="D5" s="37"/>
      <c r="E5" s="37"/>
      <c r="F5" s="37"/>
      <c r="G5" s="37"/>
      <c r="H5" s="38"/>
      <c r="I5" s="34" t="s">
        <v>33</v>
      </c>
      <c r="J5" s="34" t="s">
        <v>34</v>
      </c>
      <c r="K5" s="34" t="s">
        <v>35</v>
      </c>
    </row>
    <row r="6" ht="40.5" customHeight="1" spans="1:11">
      <c r="A6" s="39"/>
      <c r="B6" s="39"/>
      <c r="C6" s="39"/>
      <c r="D6" s="40"/>
      <c r="E6" s="40"/>
      <c r="F6" s="40"/>
      <c r="G6" s="40"/>
      <c r="H6" s="41"/>
      <c r="I6" s="40" t="s">
        <v>32</v>
      </c>
      <c r="J6" s="40"/>
      <c r="K6" s="40"/>
    </row>
    <row r="7" ht="15" customHeight="1" spans="1:11">
      <c r="A7" s="42">
        <v>1</v>
      </c>
      <c r="B7" s="42">
        <v>2</v>
      </c>
      <c r="C7" s="42">
        <v>3</v>
      </c>
      <c r="D7" s="42">
        <v>4</v>
      </c>
      <c r="E7" s="42">
        <v>5</v>
      </c>
      <c r="F7" s="42">
        <v>6</v>
      </c>
      <c r="G7" s="42">
        <v>7</v>
      </c>
      <c r="H7" s="42">
        <v>8</v>
      </c>
      <c r="I7" s="42">
        <v>9</v>
      </c>
      <c r="J7" s="54">
        <v>10</v>
      </c>
      <c r="K7" s="54">
        <v>11</v>
      </c>
    </row>
    <row r="8" ht="30.65" customHeight="1" spans="1:11">
      <c r="A8" s="43"/>
      <c r="B8" s="44" t="s">
        <v>276</v>
      </c>
      <c r="C8" s="43"/>
      <c r="D8" s="43"/>
      <c r="E8" s="43"/>
      <c r="F8" s="43"/>
      <c r="G8" s="43"/>
      <c r="H8" s="45">
        <v>30000</v>
      </c>
      <c r="I8" s="45">
        <v>30000</v>
      </c>
      <c r="J8" s="45"/>
      <c r="K8" s="45"/>
    </row>
    <row r="9" ht="30.65" customHeight="1" spans="1:11">
      <c r="A9" s="44" t="s">
        <v>240</v>
      </c>
      <c r="B9" s="44" t="s">
        <v>276</v>
      </c>
      <c r="C9" s="44" t="s">
        <v>64</v>
      </c>
      <c r="D9" s="44" t="s">
        <v>94</v>
      </c>
      <c r="E9" s="44" t="s">
        <v>278</v>
      </c>
      <c r="F9" s="44" t="s">
        <v>210</v>
      </c>
      <c r="G9" s="44" t="s">
        <v>211</v>
      </c>
      <c r="H9" s="45">
        <v>30000</v>
      </c>
      <c r="I9" s="45">
        <v>30000</v>
      </c>
      <c r="J9" s="45"/>
      <c r="K9" s="45"/>
    </row>
    <row r="10" ht="30.65" customHeight="1" spans="1:11">
      <c r="A10" s="26"/>
      <c r="B10" s="44" t="s">
        <v>239</v>
      </c>
      <c r="C10" s="26"/>
      <c r="D10" s="26"/>
      <c r="E10" s="26"/>
      <c r="F10" s="26"/>
      <c r="G10" s="26"/>
      <c r="H10" s="45">
        <v>660000</v>
      </c>
      <c r="I10" s="45">
        <v>660000</v>
      </c>
      <c r="J10" s="45"/>
      <c r="K10" s="45"/>
    </row>
    <row r="11" ht="30.65" customHeight="1" spans="1:11">
      <c r="A11" s="44" t="s">
        <v>240</v>
      </c>
      <c r="B11" s="44" t="s">
        <v>239</v>
      </c>
      <c r="C11" s="44" t="s">
        <v>64</v>
      </c>
      <c r="D11" s="44" t="s">
        <v>96</v>
      </c>
      <c r="E11" s="44" t="s">
        <v>242</v>
      </c>
      <c r="F11" s="44" t="s">
        <v>243</v>
      </c>
      <c r="G11" s="44" t="s">
        <v>244</v>
      </c>
      <c r="H11" s="45">
        <v>560000</v>
      </c>
      <c r="I11" s="45">
        <v>560000</v>
      </c>
      <c r="J11" s="45"/>
      <c r="K11" s="45"/>
    </row>
    <row r="12" ht="30.65" customHeight="1" spans="1:11">
      <c r="A12" s="44" t="s">
        <v>240</v>
      </c>
      <c r="B12" s="44" t="s">
        <v>239</v>
      </c>
      <c r="C12" s="44" t="s">
        <v>64</v>
      </c>
      <c r="D12" s="44" t="s">
        <v>96</v>
      </c>
      <c r="E12" s="44" t="s">
        <v>242</v>
      </c>
      <c r="F12" s="44" t="s">
        <v>210</v>
      </c>
      <c r="G12" s="44" t="s">
        <v>211</v>
      </c>
      <c r="H12" s="45">
        <v>50000</v>
      </c>
      <c r="I12" s="45">
        <v>50000</v>
      </c>
      <c r="J12" s="45"/>
      <c r="K12" s="45"/>
    </row>
    <row r="13" ht="30.65" customHeight="1" spans="1:11">
      <c r="A13" s="44" t="s">
        <v>240</v>
      </c>
      <c r="B13" s="44" t="s">
        <v>239</v>
      </c>
      <c r="C13" s="44" t="s">
        <v>64</v>
      </c>
      <c r="D13" s="44" t="s">
        <v>96</v>
      </c>
      <c r="E13" s="44" t="s">
        <v>242</v>
      </c>
      <c r="F13" s="44" t="s">
        <v>196</v>
      </c>
      <c r="G13" s="44" t="s">
        <v>197</v>
      </c>
      <c r="H13" s="45">
        <v>50000</v>
      </c>
      <c r="I13" s="45">
        <v>50000</v>
      </c>
      <c r="J13" s="45"/>
      <c r="K13" s="45"/>
    </row>
    <row r="14" ht="30.65" customHeight="1" spans="1:11">
      <c r="A14" s="26"/>
      <c r="B14" s="44" t="s">
        <v>274</v>
      </c>
      <c r="C14" s="26"/>
      <c r="D14" s="26"/>
      <c r="E14" s="26"/>
      <c r="F14" s="26"/>
      <c r="G14" s="26"/>
      <c r="H14" s="45">
        <v>3500000</v>
      </c>
      <c r="I14" s="45">
        <v>3500000</v>
      </c>
      <c r="J14" s="45"/>
      <c r="K14" s="45"/>
    </row>
    <row r="15" ht="30.65" customHeight="1" spans="1:11">
      <c r="A15" s="44" t="s">
        <v>240</v>
      </c>
      <c r="B15" s="44" t="s">
        <v>274</v>
      </c>
      <c r="C15" s="44" t="s">
        <v>64</v>
      </c>
      <c r="D15" s="44" t="s">
        <v>93</v>
      </c>
      <c r="E15" s="44" t="s">
        <v>258</v>
      </c>
      <c r="F15" s="44" t="s">
        <v>233</v>
      </c>
      <c r="G15" s="44" t="s">
        <v>234</v>
      </c>
      <c r="H15" s="45">
        <v>1151000</v>
      </c>
      <c r="I15" s="45">
        <v>1151000</v>
      </c>
      <c r="J15" s="45"/>
      <c r="K15" s="45"/>
    </row>
    <row r="16" ht="30.65" customHeight="1" spans="1:11">
      <c r="A16" s="44" t="s">
        <v>240</v>
      </c>
      <c r="B16" s="44" t="s">
        <v>274</v>
      </c>
      <c r="C16" s="44" t="s">
        <v>64</v>
      </c>
      <c r="D16" s="44" t="s">
        <v>93</v>
      </c>
      <c r="E16" s="44" t="s">
        <v>258</v>
      </c>
      <c r="F16" s="44" t="s">
        <v>265</v>
      </c>
      <c r="G16" s="44" t="s">
        <v>266</v>
      </c>
      <c r="H16" s="45">
        <v>55000</v>
      </c>
      <c r="I16" s="45">
        <v>55000</v>
      </c>
      <c r="J16" s="45"/>
      <c r="K16" s="45"/>
    </row>
    <row r="17" ht="30.65" customHeight="1" spans="1:11">
      <c r="A17" s="44" t="s">
        <v>240</v>
      </c>
      <c r="B17" s="44" t="s">
        <v>274</v>
      </c>
      <c r="C17" s="44" t="s">
        <v>64</v>
      </c>
      <c r="D17" s="44" t="s">
        <v>93</v>
      </c>
      <c r="E17" s="44" t="s">
        <v>258</v>
      </c>
      <c r="F17" s="44" t="s">
        <v>235</v>
      </c>
      <c r="G17" s="44" t="s">
        <v>236</v>
      </c>
      <c r="H17" s="45">
        <v>60000</v>
      </c>
      <c r="I17" s="45">
        <v>60000</v>
      </c>
      <c r="J17" s="45"/>
      <c r="K17" s="45"/>
    </row>
    <row r="18" ht="30.65" customHeight="1" spans="1:11">
      <c r="A18" s="44" t="s">
        <v>240</v>
      </c>
      <c r="B18" s="44" t="s">
        <v>274</v>
      </c>
      <c r="C18" s="44" t="s">
        <v>64</v>
      </c>
      <c r="D18" s="44" t="s">
        <v>93</v>
      </c>
      <c r="E18" s="44" t="s">
        <v>258</v>
      </c>
      <c r="F18" s="44" t="s">
        <v>243</v>
      </c>
      <c r="G18" s="44" t="s">
        <v>244</v>
      </c>
      <c r="H18" s="45">
        <v>288000</v>
      </c>
      <c r="I18" s="45">
        <v>288000</v>
      </c>
      <c r="J18" s="45"/>
      <c r="K18" s="45"/>
    </row>
    <row r="19" ht="30.65" customHeight="1" spans="1:11">
      <c r="A19" s="44" t="s">
        <v>240</v>
      </c>
      <c r="B19" s="44" t="s">
        <v>274</v>
      </c>
      <c r="C19" s="44" t="s">
        <v>64</v>
      </c>
      <c r="D19" s="44" t="s">
        <v>93</v>
      </c>
      <c r="E19" s="44" t="s">
        <v>258</v>
      </c>
      <c r="F19" s="44" t="s">
        <v>243</v>
      </c>
      <c r="G19" s="44" t="s">
        <v>244</v>
      </c>
      <c r="H19" s="45">
        <v>160000</v>
      </c>
      <c r="I19" s="45">
        <v>160000</v>
      </c>
      <c r="J19" s="45"/>
      <c r="K19" s="45"/>
    </row>
    <row r="20" ht="30.65" customHeight="1" spans="1:11">
      <c r="A20" s="44" t="s">
        <v>240</v>
      </c>
      <c r="B20" s="44" t="s">
        <v>274</v>
      </c>
      <c r="C20" s="44" t="s">
        <v>64</v>
      </c>
      <c r="D20" s="44" t="s">
        <v>93</v>
      </c>
      <c r="E20" s="44" t="s">
        <v>258</v>
      </c>
      <c r="F20" s="44" t="s">
        <v>237</v>
      </c>
      <c r="G20" s="44" t="s">
        <v>238</v>
      </c>
      <c r="H20" s="45">
        <v>323000</v>
      </c>
      <c r="I20" s="45">
        <v>323000</v>
      </c>
      <c r="J20" s="45"/>
      <c r="K20" s="45"/>
    </row>
    <row r="21" ht="30.65" customHeight="1" spans="1:11">
      <c r="A21" s="44" t="s">
        <v>240</v>
      </c>
      <c r="B21" s="44" t="s">
        <v>274</v>
      </c>
      <c r="C21" s="44" t="s">
        <v>64</v>
      </c>
      <c r="D21" s="44" t="s">
        <v>93</v>
      </c>
      <c r="E21" s="44" t="s">
        <v>258</v>
      </c>
      <c r="F21" s="44" t="s">
        <v>237</v>
      </c>
      <c r="G21" s="44" t="s">
        <v>238</v>
      </c>
      <c r="H21" s="45">
        <v>1263000</v>
      </c>
      <c r="I21" s="45">
        <v>1263000</v>
      </c>
      <c r="J21" s="45"/>
      <c r="K21" s="45"/>
    </row>
    <row r="22" ht="30.65" customHeight="1" spans="1:11">
      <c r="A22" s="44" t="s">
        <v>240</v>
      </c>
      <c r="B22" s="44" t="s">
        <v>274</v>
      </c>
      <c r="C22" s="44" t="s">
        <v>64</v>
      </c>
      <c r="D22" s="44" t="s">
        <v>93</v>
      </c>
      <c r="E22" s="44" t="s">
        <v>258</v>
      </c>
      <c r="F22" s="44" t="s">
        <v>267</v>
      </c>
      <c r="G22" s="44" t="s">
        <v>268</v>
      </c>
      <c r="H22" s="45">
        <v>200000</v>
      </c>
      <c r="I22" s="45">
        <v>200000</v>
      </c>
      <c r="J22" s="45"/>
      <c r="K22" s="45"/>
    </row>
    <row r="23" ht="18.75" customHeight="1" spans="1:11">
      <c r="A23" s="46" t="s">
        <v>279</v>
      </c>
      <c r="B23" s="47"/>
      <c r="C23" s="47"/>
      <c r="D23" s="47"/>
      <c r="E23" s="47"/>
      <c r="F23" s="47"/>
      <c r="G23" s="48"/>
      <c r="H23" s="45">
        <v>4190000</v>
      </c>
      <c r="I23" s="45">
        <v>4190000</v>
      </c>
      <c r="J23" s="45"/>
      <c r="K23" s="45"/>
    </row>
  </sheetData>
  <mergeCells count="16">
    <mergeCell ref="A1:K1"/>
    <mergeCell ref="A2:K2"/>
    <mergeCell ref="A3:G3"/>
    <mergeCell ref="I4:K4"/>
    <mergeCell ref="A23:G23"/>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2"/>
  <sheetViews>
    <sheetView showZeros="0" workbookViewId="0">
      <selection activeCell="A1" sqref="A1:G1"/>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522</v>
      </c>
      <c r="B1" s="1"/>
      <c r="C1" s="1"/>
      <c r="D1" s="2"/>
      <c r="E1" s="1"/>
      <c r="F1" s="1"/>
      <c r="G1" s="3"/>
    </row>
    <row r="2" ht="27.75" customHeight="1" spans="1:7">
      <c r="A2" s="4" t="s">
        <v>523</v>
      </c>
      <c r="B2" s="4"/>
      <c r="C2" s="4"/>
      <c r="D2" s="4"/>
      <c r="E2" s="4"/>
      <c r="F2" s="4"/>
      <c r="G2" s="4"/>
    </row>
    <row r="3" ht="13.5" customHeight="1" spans="1:7">
      <c r="A3" s="5" t="str">
        <f>"单位名称："&amp;"云南哀牢山国家级自然保护区新平管护局"</f>
        <v>单位名称：云南哀牢山国家级自然保护区新平管护局</v>
      </c>
      <c r="B3" s="6"/>
      <c r="C3" s="6"/>
      <c r="D3" s="6"/>
      <c r="E3" s="7"/>
      <c r="F3" s="7"/>
      <c r="G3" s="8" t="s">
        <v>2</v>
      </c>
    </row>
    <row r="4" ht="21.75" customHeight="1" spans="1:7">
      <c r="A4" s="9" t="s">
        <v>225</v>
      </c>
      <c r="B4" s="9" t="s">
        <v>224</v>
      </c>
      <c r="C4" s="9" t="s">
        <v>135</v>
      </c>
      <c r="D4" s="10" t="s">
        <v>524</v>
      </c>
      <c r="E4" s="11" t="s">
        <v>33</v>
      </c>
      <c r="F4" s="12"/>
      <c r="G4" s="13"/>
    </row>
    <row r="5" ht="21.75" customHeight="1" spans="1:7">
      <c r="A5" s="14"/>
      <c r="B5" s="14"/>
      <c r="C5" s="14"/>
      <c r="D5" s="15"/>
      <c r="E5" s="16" t="s">
        <v>525</v>
      </c>
      <c r="F5" s="10" t="s">
        <v>526</v>
      </c>
      <c r="G5" s="10" t="s">
        <v>527</v>
      </c>
    </row>
    <row r="6" ht="40.5" customHeight="1" spans="1:7">
      <c r="A6" s="17"/>
      <c r="B6" s="17"/>
      <c r="C6" s="17"/>
      <c r="D6" s="18"/>
      <c r="E6" s="19"/>
      <c r="F6" s="18" t="s">
        <v>32</v>
      </c>
      <c r="G6" s="18"/>
    </row>
    <row r="7" ht="15" customHeight="1" spans="1:7">
      <c r="A7" s="20">
        <v>1</v>
      </c>
      <c r="B7" s="20">
        <v>2</v>
      </c>
      <c r="C7" s="20">
        <v>3</v>
      </c>
      <c r="D7" s="20">
        <v>4</v>
      </c>
      <c r="E7" s="20">
        <v>5</v>
      </c>
      <c r="F7" s="20">
        <v>6</v>
      </c>
      <c r="G7" s="20">
        <v>7</v>
      </c>
    </row>
    <row r="8" ht="21" customHeight="1" spans="1:7">
      <c r="A8" s="21" t="s">
        <v>64</v>
      </c>
      <c r="B8" s="22"/>
      <c r="C8" s="22"/>
      <c r="D8" s="23"/>
      <c r="E8" s="24">
        <v>267272</v>
      </c>
      <c r="F8" s="24"/>
      <c r="G8" s="24"/>
    </row>
    <row r="9" ht="21" customHeight="1" spans="1:7">
      <c r="A9" s="21"/>
      <c r="B9" s="21" t="s">
        <v>528</v>
      </c>
      <c r="C9" s="21" t="s">
        <v>229</v>
      </c>
      <c r="D9" s="25" t="s">
        <v>529</v>
      </c>
      <c r="E9" s="24">
        <v>200000</v>
      </c>
      <c r="F9" s="24"/>
      <c r="G9" s="24"/>
    </row>
    <row r="10" ht="21" customHeight="1" spans="1:7">
      <c r="A10" s="26"/>
      <c r="B10" s="21" t="s">
        <v>530</v>
      </c>
      <c r="C10" s="21" t="s">
        <v>252</v>
      </c>
      <c r="D10" s="25" t="s">
        <v>529</v>
      </c>
      <c r="E10" s="24">
        <v>11472</v>
      </c>
      <c r="F10" s="24"/>
      <c r="G10" s="24"/>
    </row>
    <row r="11" ht="21" customHeight="1" spans="1:7">
      <c r="A11" s="26"/>
      <c r="B11" s="21" t="s">
        <v>528</v>
      </c>
      <c r="C11" s="21" t="s">
        <v>250</v>
      </c>
      <c r="D11" s="25" t="s">
        <v>529</v>
      </c>
      <c r="E11" s="24">
        <v>55800</v>
      </c>
      <c r="F11" s="24"/>
      <c r="G11" s="24"/>
    </row>
    <row r="12" ht="21" customHeight="1" spans="1:7">
      <c r="A12" s="27" t="s">
        <v>30</v>
      </c>
      <c r="B12" s="28" t="s">
        <v>531</v>
      </c>
      <c r="C12" s="28"/>
      <c r="D12" s="29"/>
      <c r="E12" s="24">
        <v>267272</v>
      </c>
      <c r="F12" s="24"/>
      <c r="G12" s="24"/>
    </row>
  </sheetData>
  <mergeCells count="12">
    <mergeCell ref="A1:G1"/>
    <mergeCell ref="A2:G2"/>
    <mergeCell ref="A3:D3"/>
    <mergeCell ref="E4:G4"/>
    <mergeCell ref="A12:D12"/>
    <mergeCell ref="A4:A6"/>
    <mergeCell ref="B4:B6"/>
    <mergeCell ref="C4:C6"/>
    <mergeCell ref="D4:D6"/>
    <mergeCell ref="E5:E6"/>
    <mergeCell ref="F5:F6"/>
    <mergeCell ref="G5:G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workbookViewId="0">
      <selection activeCell="A1" sqref="A1:S1"/>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53" t="s">
        <v>26</v>
      </c>
      <c r="B1" s="153"/>
      <c r="C1" s="153"/>
      <c r="D1" s="153"/>
      <c r="E1" s="153"/>
      <c r="F1" s="153"/>
      <c r="G1" s="153"/>
      <c r="H1" s="153"/>
      <c r="I1" s="153"/>
      <c r="J1" s="153"/>
      <c r="K1" s="153"/>
      <c r="L1" s="153"/>
      <c r="M1" s="153"/>
      <c r="N1" s="153"/>
      <c r="O1" s="153"/>
      <c r="P1" s="153"/>
      <c r="Q1" s="153"/>
      <c r="R1" s="153"/>
      <c r="S1" s="153"/>
    </row>
    <row r="2" ht="28.5" customHeight="1" spans="1:19">
      <c r="A2" s="147" t="s">
        <v>27</v>
      </c>
      <c r="B2" s="147"/>
      <c r="C2" s="147"/>
      <c r="D2" s="147"/>
      <c r="E2" s="147"/>
      <c r="F2" s="147"/>
      <c r="G2" s="147"/>
      <c r="H2" s="147"/>
      <c r="I2" s="147"/>
      <c r="J2" s="147"/>
      <c r="K2" s="147"/>
      <c r="L2" s="147"/>
      <c r="M2" s="147"/>
      <c r="N2" s="147"/>
      <c r="O2" s="147"/>
      <c r="P2" s="147"/>
      <c r="Q2" s="147"/>
      <c r="R2" s="147"/>
      <c r="S2" s="147"/>
    </row>
    <row r="3" ht="20.25" customHeight="1" spans="1:19">
      <c r="A3" s="148" t="str">
        <f>"单位名称："&amp;"云南哀牢山国家级自然保护区新平管护局"</f>
        <v>单位名称：云南哀牢山国家级自然保护区新平管护局</v>
      </c>
      <c r="B3" s="148"/>
      <c r="C3" s="148"/>
      <c r="D3" s="148"/>
      <c r="E3" s="148"/>
      <c r="F3" s="148"/>
      <c r="G3" s="148"/>
      <c r="H3" s="148"/>
      <c r="I3" s="148"/>
      <c r="J3" s="148"/>
      <c r="K3" s="148"/>
      <c r="L3" s="154"/>
      <c r="M3" s="154"/>
      <c r="N3" s="154"/>
      <c r="O3" s="154"/>
      <c r="P3" s="154"/>
      <c r="Q3" s="154"/>
      <c r="R3" s="154"/>
      <c r="S3" s="154" t="s">
        <v>2</v>
      </c>
    </row>
    <row r="4" ht="27" customHeight="1" spans="1:19">
      <c r="A4" s="149" t="s">
        <v>28</v>
      </c>
      <c r="B4" s="149" t="s">
        <v>29</v>
      </c>
      <c r="C4" s="149" t="s">
        <v>30</v>
      </c>
      <c r="D4" s="149" t="s">
        <v>31</v>
      </c>
      <c r="E4" s="149"/>
      <c r="F4" s="149"/>
      <c r="G4" s="149"/>
      <c r="H4" s="149"/>
      <c r="I4" s="149"/>
      <c r="J4" s="149"/>
      <c r="K4" s="149"/>
      <c r="L4" s="149"/>
      <c r="M4" s="149"/>
      <c r="N4" s="149"/>
      <c r="O4" s="149" t="s">
        <v>20</v>
      </c>
      <c r="P4" s="149"/>
      <c r="Q4" s="149"/>
      <c r="R4" s="149"/>
      <c r="S4" s="149"/>
    </row>
    <row r="5" ht="27" customHeight="1" spans="1:19">
      <c r="A5" s="149"/>
      <c r="B5" s="149"/>
      <c r="C5" s="149"/>
      <c r="D5" s="149" t="s">
        <v>32</v>
      </c>
      <c r="E5" s="149" t="s">
        <v>33</v>
      </c>
      <c r="F5" s="149" t="s">
        <v>34</v>
      </c>
      <c r="G5" s="149" t="s">
        <v>35</v>
      </c>
      <c r="H5" s="149" t="s">
        <v>36</v>
      </c>
      <c r="I5" s="149" t="s">
        <v>37</v>
      </c>
      <c r="J5" s="149"/>
      <c r="K5" s="149"/>
      <c r="L5" s="149"/>
      <c r="M5" s="149"/>
      <c r="N5" s="149"/>
      <c r="O5" s="149" t="s">
        <v>32</v>
      </c>
      <c r="P5" s="149" t="s">
        <v>33</v>
      </c>
      <c r="Q5" s="149" t="s">
        <v>34</v>
      </c>
      <c r="R5" s="149" t="s">
        <v>35</v>
      </c>
      <c r="S5" s="149" t="s">
        <v>38</v>
      </c>
    </row>
    <row r="6" ht="27" customHeight="1" spans="1:19">
      <c r="A6" s="149"/>
      <c r="B6" s="149"/>
      <c r="C6" s="149"/>
      <c r="D6" s="149"/>
      <c r="E6" s="149"/>
      <c r="F6" s="149"/>
      <c r="G6" s="149"/>
      <c r="H6" s="149"/>
      <c r="I6" s="149" t="s">
        <v>32</v>
      </c>
      <c r="J6" s="149" t="s">
        <v>39</v>
      </c>
      <c r="K6" s="149" t="s">
        <v>40</v>
      </c>
      <c r="L6" s="149" t="s">
        <v>41</v>
      </c>
      <c r="M6" s="149" t="s">
        <v>42</v>
      </c>
      <c r="N6" s="149" t="s">
        <v>43</v>
      </c>
      <c r="O6" s="149"/>
      <c r="P6" s="149"/>
      <c r="Q6" s="149"/>
      <c r="R6" s="149"/>
      <c r="S6" s="149"/>
    </row>
    <row r="7" ht="20.25" customHeight="1" spans="1:19">
      <c r="A7" s="152" t="s">
        <v>44</v>
      </c>
      <c r="B7" s="152" t="s">
        <v>45</v>
      </c>
      <c r="C7" s="152" t="s">
        <v>46</v>
      </c>
      <c r="D7" s="152" t="s">
        <v>47</v>
      </c>
      <c r="E7" s="152" t="s">
        <v>48</v>
      </c>
      <c r="F7" s="152" t="s">
        <v>49</v>
      </c>
      <c r="G7" s="152" t="s">
        <v>50</v>
      </c>
      <c r="H7" s="152" t="s">
        <v>51</v>
      </c>
      <c r="I7" s="152" t="s">
        <v>52</v>
      </c>
      <c r="J7" s="152" t="s">
        <v>53</v>
      </c>
      <c r="K7" s="152" t="s">
        <v>54</v>
      </c>
      <c r="L7" s="152" t="s">
        <v>55</v>
      </c>
      <c r="M7" s="152" t="s">
        <v>56</v>
      </c>
      <c r="N7" s="152" t="s">
        <v>57</v>
      </c>
      <c r="O7" s="152" t="s">
        <v>58</v>
      </c>
      <c r="P7" s="152" t="s">
        <v>59</v>
      </c>
      <c r="Q7" s="152" t="s">
        <v>60</v>
      </c>
      <c r="R7" s="152" t="s">
        <v>61</v>
      </c>
      <c r="S7" s="152" t="s">
        <v>62</v>
      </c>
    </row>
    <row r="8" ht="20.25" customHeight="1" spans="1:19">
      <c r="A8" s="148" t="s">
        <v>63</v>
      </c>
      <c r="B8" s="148" t="s">
        <v>64</v>
      </c>
      <c r="C8" s="151">
        <v>14477812.67</v>
      </c>
      <c r="D8" s="151">
        <v>11423617.49</v>
      </c>
      <c r="E8" s="63">
        <v>11195257.49</v>
      </c>
      <c r="F8" s="63"/>
      <c r="G8" s="63"/>
      <c r="H8" s="63"/>
      <c r="I8" s="63">
        <v>228360</v>
      </c>
      <c r="J8" s="63"/>
      <c r="K8" s="63"/>
      <c r="L8" s="63"/>
      <c r="M8" s="63"/>
      <c r="N8" s="63">
        <v>228360</v>
      </c>
      <c r="O8" s="151">
        <v>3054195.18</v>
      </c>
      <c r="P8" s="151">
        <v>3054195.18</v>
      </c>
      <c r="Q8" s="151"/>
      <c r="R8" s="151"/>
      <c r="S8" s="151"/>
    </row>
    <row r="9" ht="20.25" customHeight="1" spans="1:19">
      <c r="A9" s="150" t="s">
        <v>30</v>
      </c>
      <c r="B9" s="148"/>
      <c r="C9" s="151">
        <v>14477812.67</v>
      </c>
      <c r="D9" s="151">
        <v>11423617.49</v>
      </c>
      <c r="E9" s="151">
        <v>11195257.49</v>
      </c>
      <c r="F9" s="151"/>
      <c r="G9" s="151"/>
      <c r="H9" s="151"/>
      <c r="I9" s="151">
        <v>228360</v>
      </c>
      <c r="J9" s="151"/>
      <c r="K9" s="151"/>
      <c r="L9" s="151"/>
      <c r="M9" s="151"/>
      <c r="N9" s="151">
        <v>228360</v>
      </c>
      <c r="O9" s="151">
        <v>3054195.18</v>
      </c>
      <c r="P9" s="151">
        <v>3054195.18</v>
      </c>
      <c r="Q9" s="151"/>
      <c r="R9" s="151"/>
      <c r="S9" s="151"/>
    </row>
  </sheetData>
  <mergeCells count="20">
    <mergeCell ref="A1:S1"/>
    <mergeCell ref="A2:S2"/>
    <mergeCell ref="A3:R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6"/>
  <sheetViews>
    <sheetView showZeros="0" topLeftCell="B1" workbookViewId="0">
      <selection activeCell="A1" sqref="A1:O1"/>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153" t="s">
        <v>65</v>
      </c>
      <c r="B1" s="153"/>
      <c r="C1" s="153"/>
      <c r="D1" s="153"/>
      <c r="E1" s="153"/>
      <c r="F1" s="153"/>
      <c r="G1" s="153"/>
      <c r="H1" s="153"/>
      <c r="I1" s="153"/>
      <c r="J1" s="153"/>
      <c r="K1" s="153"/>
      <c r="L1" s="153"/>
      <c r="M1" s="153"/>
      <c r="N1" s="153"/>
      <c r="O1" s="153"/>
    </row>
    <row r="2" ht="28.5" customHeight="1" spans="1:15">
      <c r="A2" s="147" t="s">
        <v>66</v>
      </c>
      <c r="B2" s="147"/>
      <c r="C2" s="147"/>
      <c r="D2" s="147"/>
      <c r="E2" s="147"/>
      <c r="F2" s="147"/>
      <c r="G2" s="147"/>
      <c r="H2" s="147"/>
      <c r="I2" s="147"/>
      <c r="J2" s="147"/>
      <c r="K2" s="147"/>
      <c r="L2" s="147"/>
      <c r="M2" s="147"/>
      <c r="N2" s="147"/>
      <c r="O2" s="147"/>
    </row>
    <row r="3" ht="20.25" customHeight="1" spans="1:15">
      <c r="A3" s="148" t="str">
        <f>"单位名称："&amp;"云南哀牢山国家级自然保护区新平管护局"</f>
        <v>单位名称：云南哀牢山国家级自然保护区新平管护局</v>
      </c>
      <c r="B3" s="148"/>
      <c r="C3" s="148"/>
      <c r="D3" s="148"/>
      <c r="E3" s="148"/>
      <c r="F3" s="148"/>
      <c r="G3" s="148"/>
      <c r="H3" s="148"/>
      <c r="I3" s="148"/>
      <c r="J3" s="154"/>
      <c r="K3" s="154"/>
      <c r="L3" s="154"/>
      <c r="M3" s="154"/>
      <c r="N3" s="154"/>
      <c r="O3" s="154" t="s">
        <v>2</v>
      </c>
    </row>
    <row r="4" ht="27" customHeight="1" spans="1:15">
      <c r="A4" s="149" t="s">
        <v>67</v>
      </c>
      <c r="B4" s="149" t="s">
        <v>68</v>
      </c>
      <c r="C4" s="149" t="s">
        <v>30</v>
      </c>
      <c r="D4" s="149" t="s">
        <v>33</v>
      </c>
      <c r="E4" s="149"/>
      <c r="F4" s="149"/>
      <c r="G4" s="149" t="s">
        <v>34</v>
      </c>
      <c r="H4" s="149" t="s">
        <v>35</v>
      </c>
      <c r="I4" s="149" t="s">
        <v>69</v>
      </c>
      <c r="J4" s="149" t="s">
        <v>70</v>
      </c>
      <c r="K4" s="149"/>
      <c r="L4" s="149"/>
      <c r="M4" s="149"/>
      <c r="N4" s="149"/>
      <c r="O4" s="149"/>
    </row>
    <row r="5" ht="27" customHeight="1" spans="1:15">
      <c r="A5" s="149"/>
      <c r="B5" s="149"/>
      <c r="C5" s="149"/>
      <c r="D5" s="149" t="s">
        <v>32</v>
      </c>
      <c r="E5" s="149" t="s">
        <v>71</v>
      </c>
      <c r="F5" s="149" t="s">
        <v>72</v>
      </c>
      <c r="G5" s="149"/>
      <c r="H5" s="149"/>
      <c r="I5" s="149"/>
      <c r="J5" s="149" t="s">
        <v>32</v>
      </c>
      <c r="K5" s="149" t="s">
        <v>73</v>
      </c>
      <c r="L5" s="149" t="s">
        <v>74</v>
      </c>
      <c r="M5" s="149" t="s">
        <v>75</v>
      </c>
      <c r="N5" s="149" t="s">
        <v>76</v>
      </c>
      <c r="O5" s="149" t="s">
        <v>77</v>
      </c>
    </row>
    <row r="6" ht="20.25" customHeight="1" spans="1:15">
      <c r="A6" s="152" t="s">
        <v>44</v>
      </c>
      <c r="B6" s="152" t="s">
        <v>45</v>
      </c>
      <c r="C6" s="152" t="s">
        <v>46</v>
      </c>
      <c r="D6" s="152" t="s">
        <v>47</v>
      </c>
      <c r="E6" s="152" t="s">
        <v>48</v>
      </c>
      <c r="F6" s="152" t="s">
        <v>49</v>
      </c>
      <c r="G6" s="152" t="s">
        <v>50</v>
      </c>
      <c r="H6" s="152" t="s">
        <v>51</v>
      </c>
      <c r="I6" s="152" t="s">
        <v>52</v>
      </c>
      <c r="J6" s="152" t="s">
        <v>53</v>
      </c>
      <c r="K6" s="152" t="s">
        <v>54</v>
      </c>
      <c r="L6" s="152" t="s">
        <v>55</v>
      </c>
      <c r="M6" s="152" t="s">
        <v>56</v>
      </c>
      <c r="N6" s="152" t="s">
        <v>57</v>
      </c>
      <c r="O6" s="152" t="s">
        <v>58</v>
      </c>
    </row>
    <row r="7" ht="20.25" customHeight="1" spans="1:15">
      <c r="A7" s="148" t="s">
        <v>78</v>
      </c>
      <c r="B7" s="148" t="str">
        <f>"        "&amp;"社会保障和就业支出"</f>
        <v>        社会保障和就业支出</v>
      </c>
      <c r="C7" s="63">
        <v>455547.84</v>
      </c>
      <c r="D7" s="63">
        <v>455547.84</v>
      </c>
      <c r="E7" s="63">
        <v>444075.84</v>
      </c>
      <c r="F7" s="63">
        <v>11472</v>
      </c>
      <c r="G7" s="63"/>
      <c r="H7" s="63"/>
      <c r="I7" s="63"/>
      <c r="J7" s="63"/>
      <c r="K7" s="63"/>
      <c r="L7" s="63"/>
      <c r="M7" s="63"/>
      <c r="N7" s="63"/>
      <c r="O7" s="63"/>
    </row>
    <row r="8" ht="20.25" customHeight="1" spans="1:15">
      <c r="A8" s="155" t="s">
        <v>79</v>
      </c>
      <c r="B8" s="155" t="str">
        <f>"        "&amp;"行政事业单位养老支出"</f>
        <v>        行政事业单位养老支出</v>
      </c>
      <c r="C8" s="63">
        <v>444075.84</v>
      </c>
      <c r="D8" s="63">
        <v>444075.84</v>
      </c>
      <c r="E8" s="63">
        <v>444075.84</v>
      </c>
      <c r="F8" s="63"/>
      <c r="G8" s="63"/>
      <c r="H8" s="63"/>
      <c r="I8" s="63"/>
      <c r="J8" s="63"/>
      <c r="K8" s="63"/>
      <c r="L8" s="63"/>
      <c r="M8" s="63"/>
      <c r="N8" s="63"/>
      <c r="O8" s="63"/>
    </row>
    <row r="9" ht="20.25" customHeight="1" spans="1:15">
      <c r="A9" s="156" t="s">
        <v>80</v>
      </c>
      <c r="B9" s="156" t="str">
        <f>"        "&amp;"行政单位离退休"</f>
        <v>        行政单位离退休</v>
      </c>
      <c r="C9" s="63">
        <v>31800</v>
      </c>
      <c r="D9" s="63">
        <v>31800</v>
      </c>
      <c r="E9" s="63">
        <v>31800</v>
      </c>
      <c r="F9" s="63"/>
      <c r="G9" s="63"/>
      <c r="H9" s="63"/>
      <c r="I9" s="63"/>
      <c r="J9" s="63"/>
      <c r="K9" s="63"/>
      <c r="L9" s="63"/>
      <c r="M9" s="63"/>
      <c r="N9" s="63"/>
      <c r="O9" s="63"/>
    </row>
    <row r="10" ht="20.25" customHeight="1" spans="1:15">
      <c r="A10" s="156" t="s">
        <v>81</v>
      </c>
      <c r="B10" s="156" t="str">
        <f>"        "&amp;"事业单位离退休"</f>
        <v>        事业单位离退休</v>
      </c>
      <c r="C10" s="63">
        <v>54000</v>
      </c>
      <c r="D10" s="63">
        <v>54000</v>
      </c>
      <c r="E10" s="63">
        <v>54000</v>
      </c>
      <c r="F10" s="63"/>
      <c r="G10" s="63"/>
      <c r="H10" s="63"/>
      <c r="I10" s="63"/>
      <c r="J10" s="63"/>
      <c r="K10" s="63"/>
      <c r="L10" s="63"/>
      <c r="M10" s="63"/>
      <c r="N10" s="63"/>
      <c r="O10" s="63"/>
    </row>
    <row r="11" ht="20.25" customHeight="1" spans="1:15">
      <c r="A11" s="156" t="s">
        <v>82</v>
      </c>
      <c r="B11" s="156" t="str">
        <f>"        "&amp;"机关事业单位基本养老保险缴费支出"</f>
        <v>        机关事业单位基本养老保险缴费支出</v>
      </c>
      <c r="C11" s="63">
        <v>358275.84</v>
      </c>
      <c r="D11" s="63">
        <v>358275.84</v>
      </c>
      <c r="E11" s="63">
        <v>358275.84</v>
      </c>
      <c r="F11" s="63"/>
      <c r="G11" s="63"/>
      <c r="H11" s="63"/>
      <c r="I11" s="63"/>
      <c r="J11" s="63"/>
      <c r="K11" s="63"/>
      <c r="L11" s="63"/>
      <c r="M11" s="63"/>
      <c r="N11" s="63"/>
      <c r="O11" s="63"/>
    </row>
    <row r="12" ht="20.25" customHeight="1" spans="1:15">
      <c r="A12" s="155" t="s">
        <v>83</v>
      </c>
      <c r="B12" s="155" t="str">
        <f>"        "&amp;"抚恤"</f>
        <v>        抚恤</v>
      </c>
      <c r="C12" s="63">
        <v>11472</v>
      </c>
      <c r="D12" s="63">
        <v>11472</v>
      </c>
      <c r="E12" s="63"/>
      <c r="F12" s="63">
        <v>11472</v>
      </c>
      <c r="G12" s="63"/>
      <c r="H12" s="63"/>
      <c r="I12" s="63"/>
      <c r="J12" s="63"/>
      <c r="K12" s="63"/>
      <c r="L12" s="63"/>
      <c r="M12" s="63"/>
      <c r="N12" s="63"/>
      <c r="O12" s="63"/>
    </row>
    <row r="13" ht="20.25" customHeight="1" spans="1:15">
      <c r="A13" s="156" t="s">
        <v>84</v>
      </c>
      <c r="B13" s="156" t="str">
        <f>"        "&amp;"死亡抚恤"</f>
        <v>        死亡抚恤</v>
      </c>
      <c r="C13" s="63">
        <v>11472</v>
      </c>
      <c r="D13" s="63">
        <v>11472</v>
      </c>
      <c r="E13" s="63"/>
      <c r="F13" s="63">
        <v>11472</v>
      </c>
      <c r="G13" s="63"/>
      <c r="H13" s="63"/>
      <c r="I13" s="63"/>
      <c r="J13" s="63"/>
      <c r="K13" s="63"/>
      <c r="L13" s="63"/>
      <c r="M13" s="63"/>
      <c r="N13" s="63"/>
      <c r="O13" s="63"/>
    </row>
    <row r="14" ht="20.25" customHeight="1" spans="1:15">
      <c r="A14" s="148" t="s">
        <v>85</v>
      </c>
      <c r="B14" s="148" t="str">
        <f>"        "&amp;"卫生健康支出"</f>
        <v>        卫生健康支出</v>
      </c>
      <c r="C14" s="63">
        <v>327429.61</v>
      </c>
      <c r="D14" s="63">
        <v>327429.61</v>
      </c>
      <c r="E14" s="63">
        <v>327429.61</v>
      </c>
      <c r="F14" s="63"/>
      <c r="G14" s="63"/>
      <c r="H14" s="63"/>
      <c r="I14" s="63"/>
      <c r="J14" s="63"/>
      <c r="K14" s="63"/>
      <c r="L14" s="63"/>
      <c r="M14" s="63"/>
      <c r="N14" s="63"/>
      <c r="O14" s="63"/>
    </row>
    <row r="15" ht="20.25" customHeight="1" spans="1:15">
      <c r="A15" s="155" t="s">
        <v>86</v>
      </c>
      <c r="B15" s="155" t="str">
        <f>"        "&amp;"行政事业单位医疗"</f>
        <v>        行政事业单位医疗</v>
      </c>
      <c r="C15" s="63">
        <v>327429.61</v>
      </c>
      <c r="D15" s="63">
        <v>327429.61</v>
      </c>
      <c r="E15" s="63">
        <v>327429.61</v>
      </c>
      <c r="F15" s="63"/>
      <c r="G15" s="63"/>
      <c r="H15" s="63"/>
      <c r="I15" s="63"/>
      <c r="J15" s="63"/>
      <c r="K15" s="63"/>
      <c r="L15" s="63"/>
      <c r="M15" s="63"/>
      <c r="N15" s="63"/>
      <c r="O15" s="63"/>
    </row>
    <row r="16" ht="20.25" customHeight="1" spans="1:15">
      <c r="A16" s="156" t="s">
        <v>87</v>
      </c>
      <c r="B16" s="156" t="str">
        <f>"        "&amp;"行政单位医疗"</f>
        <v>        行政单位医疗</v>
      </c>
      <c r="C16" s="63"/>
      <c r="D16" s="63"/>
      <c r="E16" s="63"/>
      <c r="F16" s="63"/>
      <c r="G16" s="63"/>
      <c r="H16" s="63"/>
      <c r="I16" s="63"/>
      <c r="J16" s="63"/>
      <c r="K16" s="63"/>
      <c r="L16" s="63"/>
      <c r="M16" s="63"/>
      <c r="N16" s="63"/>
      <c r="O16" s="63"/>
    </row>
    <row r="17" ht="20.25" customHeight="1" spans="1:15">
      <c r="A17" s="156" t="s">
        <v>88</v>
      </c>
      <c r="B17" s="156" t="str">
        <f>"        "&amp;"事业单位医疗"</f>
        <v>        事业单位医疗</v>
      </c>
      <c r="C17" s="63">
        <v>185855.59</v>
      </c>
      <c r="D17" s="63">
        <v>185855.59</v>
      </c>
      <c r="E17" s="63">
        <v>185855.59</v>
      </c>
      <c r="F17" s="63"/>
      <c r="G17" s="63"/>
      <c r="H17" s="63"/>
      <c r="I17" s="63"/>
      <c r="J17" s="63"/>
      <c r="K17" s="63"/>
      <c r="L17" s="63"/>
      <c r="M17" s="63"/>
      <c r="N17" s="63"/>
      <c r="O17" s="63"/>
    </row>
    <row r="18" ht="20.25" customHeight="1" spans="1:15">
      <c r="A18" s="156" t="s">
        <v>89</v>
      </c>
      <c r="B18" s="156" t="str">
        <f>"        "&amp;"公务员医疗补助"</f>
        <v>        公务员医疗补助</v>
      </c>
      <c r="C18" s="63">
        <v>122761.2</v>
      </c>
      <c r="D18" s="63">
        <v>122761.2</v>
      </c>
      <c r="E18" s="63">
        <v>122761.2</v>
      </c>
      <c r="F18" s="63"/>
      <c r="G18" s="63"/>
      <c r="H18" s="63"/>
      <c r="I18" s="63"/>
      <c r="J18" s="63"/>
      <c r="K18" s="63"/>
      <c r="L18" s="63"/>
      <c r="M18" s="63"/>
      <c r="N18" s="63"/>
      <c r="O18" s="63"/>
    </row>
    <row r="19" ht="20.25" customHeight="1" spans="1:15">
      <c r="A19" s="156" t="s">
        <v>90</v>
      </c>
      <c r="B19" s="156" t="str">
        <f>"        "&amp;"其他行政事业单位医疗支出"</f>
        <v>        其他行政事业单位医疗支出</v>
      </c>
      <c r="C19" s="63">
        <v>18812.82</v>
      </c>
      <c r="D19" s="63">
        <v>18812.82</v>
      </c>
      <c r="E19" s="63">
        <v>18812.82</v>
      </c>
      <c r="F19" s="63"/>
      <c r="G19" s="63"/>
      <c r="H19" s="63"/>
      <c r="I19" s="63"/>
      <c r="J19" s="63"/>
      <c r="K19" s="63"/>
      <c r="L19" s="63"/>
      <c r="M19" s="63"/>
      <c r="N19" s="63"/>
      <c r="O19" s="63"/>
    </row>
    <row r="20" ht="20.25" customHeight="1" spans="1:15">
      <c r="A20" s="148" t="s">
        <v>91</v>
      </c>
      <c r="B20" s="148" t="str">
        <f>"        "&amp;"节能环保支出"</f>
        <v>        节能环保支出</v>
      </c>
      <c r="C20" s="63">
        <v>6719165.62</v>
      </c>
      <c r="D20" s="63">
        <v>6719165.62</v>
      </c>
      <c r="E20" s="63"/>
      <c r="F20" s="63">
        <v>6719165.62</v>
      </c>
      <c r="G20" s="63"/>
      <c r="H20" s="63"/>
      <c r="I20" s="63"/>
      <c r="J20" s="63"/>
      <c r="K20" s="63"/>
      <c r="L20" s="63"/>
      <c r="M20" s="63"/>
      <c r="N20" s="63"/>
      <c r="O20" s="63"/>
    </row>
    <row r="21" ht="20.25" customHeight="1" spans="1:15">
      <c r="A21" s="155" t="s">
        <v>92</v>
      </c>
      <c r="B21" s="155" t="str">
        <f>"        "&amp;"自然生态保护"</f>
        <v>        自然生态保护</v>
      </c>
      <c r="C21" s="63">
        <v>5887622.25</v>
      </c>
      <c r="D21" s="63">
        <v>5887622.25</v>
      </c>
      <c r="E21" s="63"/>
      <c r="F21" s="63">
        <v>5887622.25</v>
      </c>
      <c r="G21" s="63"/>
      <c r="H21" s="63"/>
      <c r="I21" s="63"/>
      <c r="J21" s="63"/>
      <c r="K21" s="63"/>
      <c r="L21" s="63"/>
      <c r="M21" s="63"/>
      <c r="N21" s="63"/>
      <c r="O21" s="63"/>
    </row>
    <row r="22" ht="20.25" customHeight="1" spans="1:15">
      <c r="A22" s="156" t="s">
        <v>93</v>
      </c>
      <c r="B22" s="156" t="str">
        <f>"        "&amp;"自然保护地"</f>
        <v>        自然保护地</v>
      </c>
      <c r="C22" s="63">
        <v>5857622.25</v>
      </c>
      <c r="D22" s="63">
        <v>5857622.25</v>
      </c>
      <c r="E22" s="63"/>
      <c r="F22" s="63">
        <v>5857622.25</v>
      </c>
      <c r="G22" s="63"/>
      <c r="H22" s="63"/>
      <c r="I22" s="63"/>
      <c r="J22" s="63"/>
      <c r="K22" s="63"/>
      <c r="L22" s="63"/>
      <c r="M22" s="63"/>
      <c r="N22" s="63"/>
      <c r="O22" s="63"/>
    </row>
    <row r="23" ht="20.25" customHeight="1" spans="1:15">
      <c r="A23" s="156" t="s">
        <v>94</v>
      </c>
      <c r="B23" s="156" t="str">
        <f>"        "&amp;"其他自然生态保护支出"</f>
        <v>        其他自然生态保护支出</v>
      </c>
      <c r="C23" s="63">
        <v>30000</v>
      </c>
      <c r="D23" s="63">
        <v>30000</v>
      </c>
      <c r="E23" s="63"/>
      <c r="F23" s="63">
        <v>30000</v>
      </c>
      <c r="G23" s="63"/>
      <c r="H23" s="63"/>
      <c r="I23" s="63"/>
      <c r="J23" s="63"/>
      <c r="K23" s="63"/>
      <c r="L23" s="63"/>
      <c r="M23" s="63"/>
      <c r="N23" s="63"/>
      <c r="O23" s="63"/>
    </row>
    <row r="24" ht="20.25" customHeight="1" spans="1:15">
      <c r="A24" s="155" t="s">
        <v>95</v>
      </c>
      <c r="B24" s="155" t="str">
        <f>"        "&amp;"森林保护修护"</f>
        <v>        森林保护修护</v>
      </c>
      <c r="C24" s="63">
        <v>831543.37</v>
      </c>
      <c r="D24" s="63">
        <v>831543.37</v>
      </c>
      <c r="E24" s="63"/>
      <c r="F24" s="63">
        <v>831543.37</v>
      </c>
      <c r="G24" s="63"/>
      <c r="H24" s="63"/>
      <c r="I24" s="63"/>
      <c r="J24" s="63"/>
      <c r="K24" s="63"/>
      <c r="L24" s="63"/>
      <c r="M24" s="63"/>
      <c r="N24" s="63"/>
      <c r="O24" s="63"/>
    </row>
    <row r="25" ht="20.25" customHeight="1" spans="1:15">
      <c r="A25" s="156" t="s">
        <v>96</v>
      </c>
      <c r="B25" s="156" t="str">
        <f>"        "&amp;"森林管护"</f>
        <v>        森林管护</v>
      </c>
      <c r="C25" s="63">
        <v>831543.37</v>
      </c>
      <c r="D25" s="63">
        <v>831543.37</v>
      </c>
      <c r="E25" s="63"/>
      <c r="F25" s="63">
        <v>831543.37</v>
      </c>
      <c r="G25" s="63"/>
      <c r="H25" s="63"/>
      <c r="I25" s="63"/>
      <c r="J25" s="63"/>
      <c r="K25" s="63"/>
      <c r="L25" s="63"/>
      <c r="M25" s="63"/>
      <c r="N25" s="63"/>
      <c r="O25" s="63"/>
    </row>
    <row r="26" ht="20.25" customHeight="1" spans="1:15">
      <c r="A26" s="148" t="s">
        <v>97</v>
      </c>
      <c r="B26" s="148" t="str">
        <f>"        "&amp;"农林水支出"</f>
        <v>        农林水支出</v>
      </c>
      <c r="C26" s="63">
        <v>6552035.04</v>
      </c>
      <c r="D26" s="63">
        <v>6323675.04</v>
      </c>
      <c r="E26" s="63">
        <v>5462845.48</v>
      </c>
      <c r="F26" s="63">
        <v>860829.56</v>
      </c>
      <c r="G26" s="63"/>
      <c r="H26" s="63"/>
      <c r="I26" s="63"/>
      <c r="J26" s="63">
        <v>228360</v>
      </c>
      <c r="K26" s="63"/>
      <c r="L26" s="63"/>
      <c r="M26" s="63"/>
      <c r="N26" s="63"/>
      <c r="O26" s="63">
        <v>228360</v>
      </c>
    </row>
    <row r="27" ht="20.25" customHeight="1" spans="1:15">
      <c r="A27" s="155" t="s">
        <v>98</v>
      </c>
      <c r="B27" s="155" t="str">
        <f>"        "&amp;"林业和草原"</f>
        <v>        林业和草原</v>
      </c>
      <c r="C27" s="63">
        <v>6552035.04</v>
      </c>
      <c r="D27" s="63">
        <v>6323675.04</v>
      </c>
      <c r="E27" s="63">
        <v>5462845.48</v>
      </c>
      <c r="F27" s="63">
        <v>860829.56</v>
      </c>
      <c r="G27" s="63"/>
      <c r="H27" s="63"/>
      <c r="I27" s="63"/>
      <c r="J27" s="63">
        <v>228360</v>
      </c>
      <c r="K27" s="63"/>
      <c r="L27" s="63"/>
      <c r="M27" s="63"/>
      <c r="N27" s="63"/>
      <c r="O27" s="63">
        <v>228360</v>
      </c>
    </row>
    <row r="28" ht="20.25" customHeight="1" spans="1:15">
      <c r="A28" s="156" t="s">
        <v>99</v>
      </c>
      <c r="B28" s="156" t="str">
        <f>"        "&amp;"事业机构"</f>
        <v>        事业机构</v>
      </c>
      <c r="C28" s="63">
        <v>5462845.48</v>
      </c>
      <c r="D28" s="63">
        <v>5462845.48</v>
      </c>
      <c r="E28" s="63">
        <v>5462845.48</v>
      </c>
      <c r="F28" s="63"/>
      <c r="G28" s="63"/>
      <c r="H28" s="63"/>
      <c r="I28" s="63"/>
      <c r="J28" s="63"/>
      <c r="K28" s="63"/>
      <c r="L28" s="63"/>
      <c r="M28" s="63"/>
      <c r="N28" s="63"/>
      <c r="O28" s="63"/>
    </row>
    <row r="29" ht="20.25" customHeight="1" spans="1:15">
      <c r="A29" s="156" t="s">
        <v>100</v>
      </c>
      <c r="B29" s="156" t="str">
        <f>"        "&amp;"森林资源培育"</f>
        <v>        森林资源培育</v>
      </c>
      <c r="C29" s="63">
        <v>228360</v>
      </c>
      <c r="D29" s="63"/>
      <c r="E29" s="63"/>
      <c r="F29" s="63"/>
      <c r="G29" s="63"/>
      <c r="H29" s="63"/>
      <c r="I29" s="63"/>
      <c r="J29" s="63">
        <v>228360</v>
      </c>
      <c r="K29" s="63"/>
      <c r="L29" s="63"/>
      <c r="M29" s="63"/>
      <c r="N29" s="63"/>
      <c r="O29" s="63">
        <v>228360</v>
      </c>
    </row>
    <row r="30" ht="20.25" customHeight="1" spans="1:15">
      <c r="A30" s="156" t="s">
        <v>101</v>
      </c>
      <c r="B30" s="156" t="str">
        <f>"        "&amp;"森林资源管理"</f>
        <v>        森林资源管理</v>
      </c>
      <c r="C30" s="63">
        <v>325029.56</v>
      </c>
      <c r="D30" s="63">
        <v>325029.56</v>
      </c>
      <c r="E30" s="63"/>
      <c r="F30" s="63">
        <v>325029.56</v>
      </c>
      <c r="G30" s="63"/>
      <c r="H30" s="63"/>
      <c r="I30" s="63"/>
      <c r="J30" s="63"/>
      <c r="K30" s="63"/>
      <c r="L30" s="63"/>
      <c r="M30" s="63"/>
      <c r="N30" s="63"/>
      <c r="O30" s="63"/>
    </row>
    <row r="31" ht="20.25" customHeight="1" spans="1:15">
      <c r="A31" s="156" t="s">
        <v>102</v>
      </c>
      <c r="B31" s="156" t="str">
        <f>"        "&amp;"林业草原防灾减灾"</f>
        <v>        林业草原防灾减灾</v>
      </c>
      <c r="C31" s="63">
        <v>535800</v>
      </c>
      <c r="D31" s="63">
        <v>535800</v>
      </c>
      <c r="E31" s="63"/>
      <c r="F31" s="63">
        <v>535800</v>
      </c>
      <c r="G31" s="63"/>
      <c r="H31" s="63"/>
      <c r="I31" s="63"/>
      <c r="J31" s="63"/>
      <c r="K31" s="63"/>
      <c r="L31" s="63"/>
      <c r="M31" s="63"/>
      <c r="N31" s="63"/>
      <c r="O31" s="63"/>
    </row>
    <row r="32" ht="20.25" customHeight="1" spans="1:15">
      <c r="A32" s="148" t="s">
        <v>103</v>
      </c>
      <c r="B32" s="148" t="str">
        <f>"        "&amp;"住房保障支出"</f>
        <v>        住房保障支出</v>
      </c>
      <c r="C32" s="63">
        <v>423634.56</v>
      </c>
      <c r="D32" s="63">
        <v>423634.56</v>
      </c>
      <c r="E32" s="63">
        <v>423634.56</v>
      </c>
      <c r="F32" s="63"/>
      <c r="G32" s="63"/>
      <c r="H32" s="63"/>
      <c r="I32" s="63"/>
      <c r="J32" s="63"/>
      <c r="K32" s="63"/>
      <c r="L32" s="63"/>
      <c r="M32" s="63"/>
      <c r="N32" s="63"/>
      <c r="O32" s="63"/>
    </row>
    <row r="33" ht="20.25" customHeight="1" spans="1:15">
      <c r="A33" s="155" t="s">
        <v>104</v>
      </c>
      <c r="B33" s="155" t="str">
        <f>"        "&amp;"住房改革支出"</f>
        <v>        住房改革支出</v>
      </c>
      <c r="C33" s="63">
        <v>423634.56</v>
      </c>
      <c r="D33" s="63">
        <v>423634.56</v>
      </c>
      <c r="E33" s="63">
        <v>423634.56</v>
      </c>
      <c r="F33" s="63"/>
      <c r="G33" s="63"/>
      <c r="H33" s="63"/>
      <c r="I33" s="63"/>
      <c r="J33" s="63"/>
      <c r="K33" s="63"/>
      <c r="L33" s="63"/>
      <c r="M33" s="63"/>
      <c r="N33" s="63"/>
      <c r="O33" s="63"/>
    </row>
    <row r="34" ht="20.25" customHeight="1" spans="1:15">
      <c r="A34" s="156" t="s">
        <v>105</v>
      </c>
      <c r="B34" s="156" t="str">
        <f>"        "&amp;"住房公积金"</f>
        <v>        住房公积金</v>
      </c>
      <c r="C34" s="63">
        <v>382908</v>
      </c>
      <c r="D34" s="63">
        <v>382908</v>
      </c>
      <c r="E34" s="63">
        <v>382908</v>
      </c>
      <c r="F34" s="63"/>
      <c r="G34" s="63"/>
      <c r="H34" s="63"/>
      <c r="I34" s="63"/>
      <c r="J34" s="63"/>
      <c r="K34" s="63"/>
      <c r="L34" s="63"/>
      <c r="M34" s="63"/>
      <c r="N34" s="63"/>
      <c r="O34" s="63"/>
    </row>
    <row r="35" ht="20.25" customHeight="1" spans="1:15">
      <c r="A35" s="156" t="s">
        <v>106</v>
      </c>
      <c r="B35" s="156" t="str">
        <f>"        "&amp;"购房补贴"</f>
        <v>        购房补贴</v>
      </c>
      <c r="C35" s="63">
        <v>40726.56</v>
      </c>
      <c r="D35" s="63">
        <v>40726.56</v>
      </c>
      <c r="E35" s="63">
        <v>40726.56</v>
      </c>
      <c r="F35" s="63"/>
      <c r="G35" s="63"/>
      <c r="H35" s="63"/>
      <c r="I35" s="63"/>
      <c r="J35" s="63"/>
      <c r="K35" s="63"/>
      <c r="L35" s="63"/>
      <c r="M35" s="63"/>
      <c r="N35" s="63"/>
      <c r="O35" s="63"/>
    </row>
    <row r="36" ht="20.25" customHeight="1" spans="1:15">
      <c r="A36" s="150" t="s">
        <v>30</v>
      </c>
      <c r="B36" s="148"/>
      <c r="C36" s="151">
        <v>14477812.67</v>
      </c>
      <c r="D36" s="151">
        <v>14249452.67</v>
      </c>
      <c r="E36" s="151">
        <v>6657985.49</v>
      </c>
      <c r="F36" s="151">
        <v>7591467.18</v>
      </c>
      <c r="G36" s="151"/>
      <c r="H36" s="151"/>
      <c r="I36" s="151"/>
      <c r="J36" s="151">
        <v>228360</v>
      </c>
      <c r="K36" s="151"/>
      <c r="L36" s="151"/>
      <c r="M36" s="151"/>
      <c r="N36" s="151"/>
      <c r="O36" s="151">
        <v>228360</v>
      </c>
    </row>
  </sheetData>
  <mergeCells count="12">
    <mergeCell ref="A1:O1"/>
    <mergeCell ref="A2:O2"/>
    <mergeCell ref="A3:N3"/>
    <mergeCell ref="D4:F4"/>
    <mergeCell ref="J4:O4"/>
    <mergeCell ref="A36:B36"/>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5"/>
  <sheetViews>
    <sheetView showZeros="0" workbookViewId="0">
      <selection activeCell="A1" sqref="A1:D1"/>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46" t="s">
        <v>107</v>
      </c>
      <c r="B1" s="157"/>
      <c r="C1" s="157"/>
      <c r="D1" s="157"/>
    </row>
    <row r="2" ht="28.5" customHeight="1" spans="1:4">
      <c r="A2" s="158" t="s">
        <v>108</v>
      </c>
      <c r="B2" s="158"/>
      <c r="C2" s="158"/>
      <c r="D2" s="158"/>
    </row>
    <row r="3" ht="18.75" customHeight="1" spans="1:4">
      <c r="A3" s="148" t="str">
        <f>"单位名称："&amp;"云南哀牢山国家级自然保护区新平管护局"</f>
        <v>单位名称：云南哀牢山国家级自然保护区新平管护局</v>
      </c>
      <c r="B3" s="148"/>
      <c r="C3" s="148"/>
      <c r="D3" s="146" t="s">
        <v>2</v>
      </c>
    </row>
    <row r="4" ht="18.75" customHeight="1" spans="1:4">
      <c r="A4" s="58" t="s">
        <v>3</v>
      </c>
      <c r="B4" s="58"/>
      <c r="C4" s="58" t="s">
        <v>4</v>
      </c>
      <c r="D4" s="58"/>
    </row>
    <row r="5" ht="18.75" customHeight="1" spans="1:4">
      <c r="A5" s="58" t="s">
        <v>5</v>
      </c>
      <c r="B5" s="58" t="s">
        <v>6</v>
      </c>
      <c r="C5" s="58" t="s">
        <v>109</v>
      </c>
      <c r="D5" s="58" t="s">
        <v>6</v>
      </c>
    </row>
    <row r="6" ht="18.75" customHeight="1" spans="1:4">
      <c r="A6" s="159" t="s">
        <v>110</v>
      </c>
      <c r="B6" s="160"/>
      <c r="C6" s="161" t="s">
        <v>111</v>
      </c>
      <c r="D6" s="160"/>
    </row>
    <row r="7" ht="18.75" customHeight="1" spans="1:4">
      <c r="A7" s="148" t="s">
        <v>112</v>
      </c>
      <c r="B7" s="162">
        <v>11195257.49</v>
      </c>
      <c r="C7" s="163" t="str">
        <f>"（一）"&amp;"社会保障和就业支出"</f>
        <v>（一）社会保障和就业支出</v>
      </c>
      <c r="D7" s="162">
        <v>455547.84</v>
      </c>
    </row>
    <row r="8" ht="18.75" customHeight="1" spans="1:4">
      <c r="A8" s="148" t="s">
        <v>113</v>
      </c>
      <c r="B8" s="162"/>
      <c r="C8" s="163" t="str">
        <f>"（二）"&amp;"卫生健康支出"</f>
        <v>（二）卫生健康支出</v>
      </c>
      <c r="D8" s="162">
        <v>327429.61</v>
      </c>
    </row>
    <row r="9" ht="18.75" customHeight="1" spans="1:4">
      <c r="A9" s="148" t="s">
        <v>114</v>
      </c>
      <c r="B9" s="162"/>
      <c r="C9" s="163" t="str">
        <f>"（三）"&amp;"节能环保支出"</f>
        <v>（三）节能环保支出</v>
      </c>
      <c r="D9" s="162">
        <v>6719165.62</v>
      </c>
    </row>
    <row r="10" ht="18.75" customHeight="1" spans="1:4">
      <c r="A10" s="148" t="s">
        <v>115</v>
      </c>
      <c r="B10" s="162"/>
      <c r="C10" s="163" t="str">
        <f>"（四）"&amp;"农林水支出"</f>
        <v>（四）农林水支出</v>
      </c>
      <c r="D10" s="162">
        <v>6323675.04</v>
      </c>
    </row>
    <row r="11" ht="18.75" customHeight="1" spans="1:4">
      <c r="A11" s="60" t="s">
        <v>112</v>
      </c>
      <c r="B11" s="162">
        <v>3054195.18</v>
      </c>
      <c r="C11" s="163" t="str">
        <f>"（五）"&amp;"住房保障支出"</f>
        <v>（五）住房保障支出</v>
      </c>
      <c r="D11" s="162">
        <v>423634.56</v>
      </c>
    </row>
    <row r="12" ht="18.75" customHeight="1" spans="1:4">
      <c r="A12" s="60" t="s">
        <v>113</v>
      </c>
      <c r="B12" s="162"/>
      <c r="C12" s="148"/>
      <c r="D12" s="148"/>
    </row>
    <row r="13" ht="18.75" customHeight="1" spans="1:4">
      <c r="A13" s="60" t="s">
        <v>114</v>
      </c>
      <c r="B13" s="162"/>
      <c r="C13" s="148"/>
      <c r="D13" s="148"/>
    </row>
    <row r="14" ht="18.75" customHeight="1" spans="1:4">
      <c r="A14" s="148"/>
      <c r="B14" s="148"/>
      <c r="C14" s="148" t="s">
        <v>116</v>
      </c>
      <c r="D14" s="148"/>
    </row>
    <row r="15" ht="18.75" customHeight="1" spans="1:4">
      <c r="A15" s="164" t="s">
        <v>24</v>
      </c>
      <c r="B15" s="162">
        <v>14249452.67</v>
      </c>
      <c r="C15" s="164" t="s">
        <v>25</v>
      </c>
      <c r="D15" s="162">
        <v>14249452.67</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4"/>
  <sheetViews>
    <sheetView showZeros="0" topLeftCell="A5" workbookViewId="0">
      <selection activeCell="A1" sqref="A1:G1"/>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53" t="s">
        <v>117</v>
      </c>
      <c r="B1" s="153"/>
      <c r="C1" s="153"/>
      <c r="D1" s="153"/>
      <c r="E1" s="153"/>
      <c r="F1" s="153"/>
      <c r="G1" s="153"/>
    </row>
    <row r="2" ht="28.5" customHeight="1" spans="1:7">
      <c r="A2" s="147" t="s">
        <v>118</v>
      </c>
      <c r="B2" s="147"/>
      <c r="C2" s="147"/>
      <c r="D2" s="147"/>
      <c r="E2" s="147"/>
      <c r="F2" s="147"/>
      <c r="G2" s="147"/>
    </row>
    <row r="3" ht="20.25" customHeight="1" spans="1:7">
      <c r="A3" s="148" t="str">
        <f>"单位名称："&amp;"云南哀牢山国家级自然保护区新平管护局"</f>
        <v>单位名称：云南哀牢山国家级自然保护区新平管护局</v>
      </c>
      <c r="B3" s="148"/>
      <c r="C3" s="148"/>
      <c r="D3" s="148"/>
      <c r="E3" s="148"/>
      <c r="F3" s="148"/>
      <c r="G3" s="154" t="s">
        <v>2</v>
      </c>
    </row>
    <row r="4" ht="27" customHeight="1" spans="1:7">
      <c r="A4" s="149" t="s">
        <v>119</v>
      </c>
      <c r="B4" s="149"/>
      <c r="C4" s="149" t="s">
        <v>30</v>
      </c>
      <c r="D4" s="149" t="s">
        <v>33</v>
      </c>
      <c r="E4" s="149"/>
      <c r="F4" s="149"/>
      <c r="G4" s="149" t="s">
        <v>72</v>
      </c>
    </row>
    <row r="5" ht="27" customHeight="1" spans="1:7">
      <c r="A5" s="149" t="s">
        <v>67</v>
      </c>
      <c r="B5" s="149" t="s">
        <v>68</v>
      </c>
      <c r="C5" s="149"/>
      <c r="D5" s="149" t="s">
        <v>32</v>
      </c>
      <c r="E5" s="149" t="s">
        <v>120</v>
      </c>
      <c r="F5" s="149" t="s">
        <v>121</v>
      </c>
      <c r="G5" s="149"/>
    </row>
    <row r="6" ht="20.25" customHeight="1" spans="1:7">
      <c r="A6" s="152" t="s">
        <v>44</v>
      </c>
      <c r="B6" s="152" t="s">
        <v>45</v>
      </c>
      <c r="C6" s="152" t="s">
        <v>46</v>
      </c>
      <c r="D6" s="152" t="s">
        <v>47</v>
      </c>
      <c r="E6" s="152" t="s">
        <v>48</v>
      </c>
      <c r="F6" s="152" t="s">
        <v>49</v>
      </c>
      <c r="G6" s="152">
        <v>7</v>
      </c>
    </row>
    <row r="7" ht="20.25" customHeight="1" spans="1:7">
      <c r="A7" s="148" t="s">
        <v>78</v>
      </c>
      <c r="B7" s="148" t="str">
        <f>"        "&amp;"社会保障和就业支出"</f>
        <v>        社会保障和就业支出</v>
      </c>
      <c r="C7" s="63">
        <v>455547.84</v>
      </c>
      <c r="D7" s="151">
        <v>444075.84</v>
      </c>
      <c r="E7" s="63">
        <v>442275.84</v>
      </c>
      <c r="F7" s="63">
        <v>1800</v>
      </c>
      <c r="G7" s="63">
        <v>11472</v>
      </c>
    </row>
    <row r="8" ht="20.25" customHeight="1" spans="1:7">
      <c r="A8" s="155" t="s">
        <v>79</v>
      </c>
      <c r="B8" s="155" t="str">
        <f>"        "&amp;"行政事业单位养老支出"</f>
        <v>        行政事业单位养老支出</v>
      </c>
      <c r="C8" s="63">
        <v>444075.84</v>
      </c>
      <c r="D8" s="151">
        <v>444075.84</v>
      </c>
      <c r="E8" s="63">
        <v>442275.84</v>
      </c>
      <c r="F8" s="63">
        <v>1800</v>
      </c>
      <c r="G8" s="63"/>
    </row>
    <row r="9" ht="20.25" customHeight="1" spans="1:7">
      <c r="A9" s="156" t="s">
        <v>80</v>
      </c>
      <c r="B9" s="156" t="str">
        <f>"        "&amp;"行政单位离退休"</f>
        <v>        行政单位离退休</v>
      </c>
      <c r="C9" s="63">
        <v>31800</v>
      </c>
      <c r="D9" s="151">
        <v>31800</v>
      </c>
      <c r="E9" s="63">
        <v>31200</v>
      </c>
      <c r="F9" s="63">
        <v>600</v>
      </c>
      <c r="G9" s="63"/>
    </row>
    <row r="10" ht="20.25" customHeight="1" spans="1:7">
      <c r="A10" s="156" t="s">
        <v>81</v>
      </c>
      <c r="B10" s="156" t="str">
        <f>"        "&amp;"事业单位离退休"</f>
        <v>        事业单位离退休</v>
      </c>
      <c r="C10" s="63">
        <v>54000</v>
      </c>
      <c r="D10" s="151">
        <v>54000</v>
      </c>
      <c r="E10" s="63">
        <v>52800</v>
      </c>
      <c r="F10" s="63">
        <v>1200</v>
      </c>
      <c r="G10" s="63"/>
    </row>
    <row r="11" ht="20.25" customHeight="1" spans="1:7">
      <c r="A11" s="156" t="s">
        <v>82</v>
      </c>
      <c r="B11" s="156" t="str">
        <f>"        "&amp;"机关事业单位基本养老保险缴费支出"</f>
        <v>        机关事业单位基本养老保险缴费支出</v>
      </c>
      <c r="C11" s="63">
        <v>358275.84</v>
      </c>
      <c r="D11" s="151">
        <v>358275.84</v>
      </c>
      <c r="E11" s="63">
        <v>358275.84</v>
      </c>
      <c r="F11" s="63"/>
      <c r="G11" s="63"/>
    </row>
    <row r="12" ht="20.25" customHeight="1" spans="1:7">
      <c r="A12" s="155" t="s">
        <v>83</v>
      </c>
      <c r="B12" s="155" t="str">
        <f>"        "&amp;"抚恤"</f>
        <v>        抚恤</v>
      </c>
      <c r="C12" s="63">
        <v>11472</v>
      </c>
      <c r="D12" s="151"/>
      <c r="E12" s="63"/>
      <c r="F12" s="63"/>
      <c r="G12" s="63">
        <v>11472</v>
      </c>
    </row>
    <row r="13" ht="20.25" customHeight="1" spans="1:7">
      <c r="A13" s="156" t="s">
        <v>84</v>
      </c>
      <c r="B13" s="156" t="str">
        <f>"        "&amp;"死亡抚恤"</f>
        <v>        死亡抚恤</v>
      </c>
      <c r="C13" s="63">
        <v>11472</v>
      </c>
      <c r="D13" s="151"/>
      <c r="E13" s="63"/>
      <c r="F13" s="63"/>
      <c r="G13" s="63">
        <v>11472</v>
      </c>
    </row>
    <row r="14" ht="20.25" customHeight="1" spans="1:7">
      <c r="A14" s="148" t="s">
        <v>85</v>
      </c>
      <c r="B14" s="148" t="str">
        <f>"        "&amp;"卫生健康支出"</f>
        <v>        卫生健康支出</v>
      </c>
      <c r="C14" s="63">
        <v>327429.61</v>
      </c>
      <c r="D14" s="151">
        <v>327429.61</v>
      </c>
      <c r="E14" s="63">
        <v>327429.61</v>
      </c>
      <c r="F14" s="63"/>
      <c r="G14" s="63"/>
    </row>
    <row r="15" ht="20.25" customHeight="1" spans="1:7">
      <c r="A15" s="155" t="s">
        <v>86</v>
      </c>
      <c r="B15" s="155" t="str">
        <f>"        "&amp;"行政事业单位医疗"</f>
        <v>        行政事业单位医疗</v>
      </c>
      <c r="C15" s="63">
        <v>327429.61</v>
      </c>
      <c r="D15" s="151">
        <v>327429.61</v>
      </c>
      <c r="E15" s="63">
        <v>327429.61</v>
      </c>
      <c r="F15" s="63"/>
      <c r="G15" s="63"/>
    </row>
    <row r="16" ht="20.25" customHeight="1" spans="1:7">
      <c r="A16" s="156" t="s">
        <v>88</v>
      </c>
      <c r="B16" s="156" t="str">
        <f>"        "&amp;"事业单位医疗"</f>
        <v>        事业单位医疗</v>
      </c>
      <c r="C16" s="63">
        <v>185855.59</v>
      </c>
      <c r="D16" s="151">
        <v>185855.59</v>
      </c>
      <c r="E16" s="63">
        <v>185855.59</v>
      </c>
      <c r="F16" s="63"/>
      <c r="G16" s="63"/>
    </row>
    <row r="17" ht="20.25" customHeight="1" spans="1:7">
      <c r="A17" s="156" t="s">
        <v>89</v>
      </c>
      <c r="B17" s="156" t="str">
        <f>"        "&amp;"公务员医疗补助"</f>
        <v>        公务员医疗补助</v>
      </c>
      <c r="C17" s="63">
        <v>122761.2</v>
      </c>
      <c r="D17" s="151">
        <v>122761.2</v>
      </c>
      <c r="E17" s="63">
        <v>122761.2</v>
      </c>
      <c r="F17" s="63"/>
      <c r="G17" s="63"/>
    </row>
    <row r="18" ht="20.25" customHeight="1" spans="1:7">
      <c r="A18" s="156" t="s">
        <v>90</v>
      </c>
      <c r="B18" s="156" t="str">
        <f>"        "&amp;"其他行政事业单位医疗支出"</f>
        <v>        其他行政事业单位医疗支出</v>
      </c>
      <c r="C18" s="63">
        <v>18812.82</v>
      </c>
      <c r="D18" s="151">
        <v>18812.82</v>
      </c>
      <c r="E18" s="63">
        <v>18812.82</v>
      </c>
      <c r="F18" s="63"/>
      <c r="G18" s="63"/>
    </row>
    <row r="19" ht="20.25" customHeight="1" spans="1:7">
      <c r="A19" s="148" t="s">
        <v>91</v>
      </c>
      <c r="B19" s="148" t="str">
        <f>"        "&amp;"节能环保支出"</f>
        <v>        节能环保支出</v>
      </c>
      <c r="C19" s="63">
        <v>6719165.62</v>
      </c>
      <c r="D19" s="151"/>
      <c r="E19" s="63"/>
      <c r="F19" s="63"/>
      <c r="G19" s="63">
        <v>6719165.62</v>
      </c>
    </row>
    <row r="20" ht="20.25" customHeight="1" spans="1:7">
      <c r="A20" s="155" t="s">
        <v>92</v>
      </c>
      <c r="B20" s="155" t="str">
        <f>"        "&amp;"自然生态保护"</f>
        <v>        自然生态保护</v>
      </c>
      <c r="C20" s="63">
        <v>5887622.25</v>
      </c>
      <c r="D20" s="151"/>
      <c r="E20" s="63"/>
      <c r="F20" s="63"/>
      <c r="G20" s="63">
        <v>5887622.25</v>
      </c>
    </row>
    <row r="21" ht="20.25" customHeight="1" spans="1:7">
      <c r="A21" s="156" t="s">
        <v>93</v>
      </c>
      <c r="B21" s="156" t="str">
        <f>"        "&amp;"自然保护地"</f>
        <v>        自然保护地</v>
      </c>
      <c r="C21" s="63">
        <v>5857622.25</v>
      </c>
      <c r="D21" s="151"/>
      <c r="E21" s="63"/>
      <c r="F21" s="63"/>
      <c r="G21" s="63">
        <v>5857622.25</v>
      </c>
    </row>
    <row r="22" ht="20.25" customHeight="1" spans="1:7">
      <c r="A22" s="156" t="s">
        <v>94</v>
      </c>
      <c r="B22" s="156" t="str">
        <f>"        "&amp;"其他自然生态保护支出"</f>
        <v>        其他自然生态保护支出</v>
      </c>
      <c r="C22" s="63">
        <v>30000</v>
      </c>
      <c r="D22" s="151"/>
      <c r="E22" s="63"/>
      <c r="F22" s="63"/>
      <c r="G22" s="63">
        <v>30000</v>
      </c>
    </row>
    <row r="23" ht="20.25" customHeight="1" spans="1:7">
      <c r="A23" s="155" t="s">
        <v>95</v>
      </c>
      <c r="B23" s="155" t="str">
        <f>"        "&amp;"森林保护修护"</f>
        <v>        森林保护修护</v>
      </c>
      <c r="C23" s="63">
        <v>831543.37</v>
      </c>
      <c r="D23" s="151"/>
      <c r="E23" s="63"/>
      <c r="F23" s="63"/>
      <c r="G23" s="63">
        <v>831543.37</v>
      </c>
    </row>
    <row r="24" ht="20.25" customHeight="1" spans="1:7">
      <c r="A24" s="156" t="s">
        <v>96</v>
      </c>
      <c r="B24" s="156" t="str">
        <f>"        "&amp;"森林管护"</f>
        <v>        森林管护</v>
      </c>
      <c r="C24" s="63">
        <v>831543.37</v>
      </c>
      <c r="D24" s="151"/>
      <c r="E24" s="63"/>
      <c r="F24" s="63"/>
      <c r="G24" s="63">
        <v>831543.37</v>
      </c>
    </row>
    <row r="25" ht="20.25" customHeight="1" spans="1:7">
      <c r="A25" s="148" t="s">
        <v>97</v>
      </c>
      <c r="B25" s="148" t="str">
        <f>"        "&amp;"农林水支出"</f>
        <v>        农林水支出</v>
      </c>
      <c r="C25" s="63">
        <v>6323675.04</v>
      </c>
      <c r="D25" s="151">
        <v>5462845.48</v>
      </c>
      <c r="E25" s="63">
        <v>5102946.47</v>
      </c>
      <c r="F25" s="63">
        <v>359899.01</v>
      </c>
      <c r="G25" s="63">
        <v>860829.56</v>
      </c>
    </row>
    <row r="26" ht="20.25" customHeight="1" spans="1:7">
      <c r="A26" s="155" t="s">
        <v>98</v>
      </c>
      <c r="B26" s="155" t="str">
        <f>"        "&amp;"林业和草原"</f>
        <v>        林业和草原</v>
      </c>
      <c r="C26" s="63">
        <v>6323675.04</v>
      </c>
      <c r="D26" s="151">
        <v>5462845.48</v>
      </c>
      <c r="E26" s="63">
        <v>5102946.47</v>
      </c>
      <c r="F26" s="63">
        <v>359899.01</v>
      </c>
      <c r="G26" s="63">
        <v>860829.56</v>
      </c>
    </row>
    <row r="27" ht="20.25" customHeight="1" spans="1:7">
      <c r="A27" s="156" t="s">
        <v>99</v>
      </c>
      <c r="B27" s="156" t="str">
        <f>"        "&amp;"事业机构"</f>
        <v>        事业机构</v>
      </c>
      <c r="C27" s="63">
        <v>5462845.48</v>
      </c>
      <c r="D27" s="151">
        <v>5462845.48</v>
      </c>
      <c r="E27" s="63">
        <v>5102946.47</v>
      </c>
      <c r="F27" s="63">
        <v>359899.01</v>
      </c>
      <c r="G27" s="63"/>
    </row>
    <row r="28" ht="20.25" customHeight="1" spans="1:7">
      <c r="A28" s="156" t="s">
        <v>101</v>
      </c>
      <c r="B28" s="156" t="str">
        <f>"        "&amp;"森林资源管理"</f>
        <v>        森林资源管理</v>
      </c>
      <c r="C28" s="63">
        <v>325029.56</v>
      </c>
      <c r="D28" s="151"/>
      <c r="E28" s="63"/>
      <c r="F28" s="63"/>
      <c r="G28" s="63">
        <v>325029.56</v>
      </c>
    </row>
    <row r="29" ht="20.25" customHeight="1" spans="1:7">
      <c r="A29" s="156" t="s">
        <v>102</v>
      </c>
      <c r="B29" s="156" t="str">
        <f>"        "&amp;"林业草原防灾减灾"</f>
        <v>        林业草原防灾减灾</v>
      </c>
      <c r="C29" s="63">
        <v>535800</v>
      </c>
      <c r="D29" s="151"/>
      <c r="E29" s="63"/>
      <c r="F29" s="63"/>
      <c r="G29" s="63">
        <v>535800</v>
      </c>
    </row>
    <row r="30" ht="20.25" customHeight="1" spans="1:7">
      <c r="A30" s="148" t="s">
        <v>103</v>
      </c>
      <c r="B30" s="148" t="str">
        <f>"        "&amp;"住房保障支出"</f>
        <v>        住房保障支出</v>
      </c>
      <c r="C30" s="63">
        <v>423634.56</v>
      </c>
      <c r="D30" s="151">
        <v>423634.56</v>
      </c>
      <c r="E30" s="63">
        <v>423634.56</v>
      </c>
      <c r="F30" s="63"/>
      <c r="G30" s="63"/>
    </row>
    <row r="31" ht="20.25" customHeight="1" spans="1:7">
      <c r="A31" s="155" t="s">
        <v>104</v>
      </c>
      <c r="B31" s="155" t="str">
        <f>"        "&amp;"住房改革支出"</f>
        <v>        住房改革支出</v>
      </c>
      <c r="C31" s="63">
        <v>423634.56</v>
      </c>
      <c r="D31" s="151">
        <v>423634.56</v>
      </c>
      <c r="E31" s="63">
        <v>423634.56</v>
      </c>
      <c r="F31" s="63"/>
      <c r="G31" s="63"/>
    </row>
    <row r="32" ht="20.25" customHeight="1" spans="1:7">
      <c r="A32" s="156" t="s">
        <v>105</v>
      </c>
      <c r="B32" s="156" t="str">
        <f>"        "&amp;"住房公积金"</f>
        <v>        住房公积金</v>
      </c>
      <c r="C32" s="63">
        <v>382908</v>
      </c>
      <c r="D32" s="151">
        <v>382908</v>
      </c>
      <c r="E32" s="63">
        <v>382908</v>
      </c>
      <c r="F32" s="63"/>
      <c r="G32" s="63"/>
    </row>
    <row r="33" ht="20.25" customHeight="1" spans="1:7">
      <c r="A33" s="156" t="s">
        <v>106</v>
      </c>
      <c r="B33" s="156" t="str">
        <f>"        "&amp;"购房补贴"</f>
        <v>        购房补贴</v>
      </c>
      <c r="C33" s="63">
        <v>40726.56</v>
      </c>
      <c r="D33" s="151">
        <v>40726.56</v>
      </c>
      <c r="E33" s="63">
        <v>40726.56</v>
      </c>
      <c r="F33" s="63"/>
      <c r="G33" s="63"/>
    </row>
    <row r="34" ht="20.25" customHeight="1" spans="1:7">
      <c r="A34" s="150" t="s">
        <v>30</v>
      </c>
      <c r="B34" s="148"/>
      <c r="C34" s="151">
        <v>14249452.67</v>
      </c>
      <c r="D34" s="151">
        <v>6657985.49</v>
      </c>
      <c r="E34" s="151">
        <v>6296286.48</v>
      </c>
      <c r="F34" s="151">
        <v>361699.01</v>
      </c>
      <c r="G34" s="151">
        <v>7591467.18</v>
      </c>
    </row>
  </sheetData>
  <mergeCells count="8">
    <mergeCell ref="A1:G1"/>
    <mergeCell ref="A2:G2"/>
    <mergeCell ref="A3:F3"/>
    <mergeCell ref="A4:B4"/>
    <mergeCell ref="D4:F4"/>
    <mergeCell ref="A34:B34"/>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B14" sqref="B14"/>
    </sheetView>
  </sheetViews>
  <sheetFormatPr defaultColWidth="8.85" defaultRowHeight="15" customHeight="1" outlineLevelRow="6" outlineLevelCol="5"/>
  <cols>
    <col min="1" max="6" width="25.1333333333333" customWidth="1"/>
  </cols>
  <sheetData>
    <row r="1" customHeight="1" spans="1:6">
      <c r="A1" s="146" t="s">
        <v>122</v>
      </c>
      <c r="B1" s="146"/>
      <c r="C1" s="146"/>
      <c r="D1" s="146"/>
      <c r="E1" s="146"/>
      <c r="F1" s="146"/>
    </row>
    <row r="2" ht="28.5" customHeight="1" spans="1:6">
      <c r="A2" s="147" t="s">
        <v>123</v>
      </c>
      <c r="B2" s="147"/>
      <c r="C2" s="147"/>
      <c r="D2" s="147"/>
      <c r="E2" s="147"/>
      <c r="F2" s="147"/>
    </row>
    <row r="3" ht="20.25" customHeight="1" spans="1:6">
      <c r="A3" s="148" t="str">
        <f>"单位名称："&amp;"云南哀牢山国家级自然保护区新平管护局"</f>
        <v>单位名称：云南哀牢山国家级自然保护区新平管护局</v>
      </c>
      <c r="B3" s="148"/>
      <c r="C3" s="148"/>
      <c r="D3" s="148"/>
      <c r="E3" s="148"/>
      <c r="F3" s="146" t="s">
        <v>2</v>
      </c>
    </row>
    <row r="4" ht="20.25" customHeight="1" spans="1:6">
      <c r="A4" s="149" t="s">
        <v>124</v>
      </c>
      <c r="B4" s="149" t="s">
        <v>125</v>
      </c>
      <c r="C4" s="149" t="s">
        <v>126</v>
      </c>
      <c r="D4" s="149"/>
      <c r="E4" s="149"/>
      <c r="F4" s="149"/>
    </row>
    <row r="5" ht="35.25" customHeight="1" spans="1:6">
      <c r="A5" s="149"/>
      <c r="B5" s="149"/>
      <c r="C5" s="149" t="s">
        <v>32</v>
      </c>
      <c r="D5" s="149" t="s">
        <v>127</v>
      </c>
      <c r="E5" s="149" t="s">
        <v>128</v>
      </c>
      <c r="F5" s="149" t="s">
        <v>129</v>
      </c>
    </row>
    <row r="6" ht="20.25" customHeight="1" spans="1:6">
      <c r="A6" s="152" t="s">
        <v>44</v>
      </c>
      <c r="B6" s="152">
        <v>2</v>
      </c>
      <c r="C6" s="152">
        <v>3</v>
      </c>
      <c r="D6" s="152">
        <v>4</v>
      </c>
      <c r="E6" s="152">
        <v>5</v>
      </c>
      <c r="F6" s="152">
        <v>6</v>
      </c>
    </row>
    <row r="7" ht="20.25" customHeight="1" spans="1:6">
      <c r="A7" s="63">
        <v>47300</v>
      </c>
      <c r="B7" s="63">
        <v>0</v>
      </c>
      <c r="C7" s="63">
        <v>39300</v>
      </c>
      <c r="D7" s="63"/>
      <c r="E7" s="151">
        <v>39300</v>
      </c>
      <c r="F7" s="63">
        <v>8000</v>
      </c>
    </row>
  </sheetData>
  <mergeCells count="6">
    <mergeCell ref="A1:F1"/>
    <mergeCell ref="A2:F2"/>
    <mergeCell ref="A3:E3"/>
    <mergeCell ref="C4:E4"/>
    <mergeCell ref="A4:A5"/>
    <mergeCell ref="B4:B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7"/>
  <sheetViews>
    <sheetView showZeros="0" topLeftCell="A18" workbookViewId="0">
      <selection activeCell="A1" sqref="A1:W1"/>
    </sheetView>
  </sheetViews>
  <sheetFormatPr defaultColWidth="8.85" defaultRowHeight="15" customHeight="1"/>
  <cols>
    <col min="1" max="1" width="27.2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146" t="s">
        <v>130</v>
      </c>
      <c r="B1" s="146"/>
      <c r="C1" s="146"/>
      <c r="D1" s="146"/>
      <c r="E1" s="146"/>
      <c r="F1" s="146"/>
      <c r="G1" s="146"/>
      <c r="H1" s="146"/>
      <c r="I1" s="146"/>
      <c r="J1" s="146"/>
      <c r="K1" s="146"/>
      <c r="L1" s="146"/>
      <c r="M1" s="146"/>
      <c r="N1" s="146"/>
      <c r="O1" s="146"/>
      <c r="P1" s="146"/>
      <c r="Q1" s="146"/>
      <c r="R1" s="146"/>
      <c r="S1" s="146"/>
      <c r="T1" s="146"/>
      <c r="U1" s="146"/>
      <c r="V1" s="146"/>
      <c r="W1" s="146"/>
    </row>
    <row r="2" ht="28.5" customHeight="1" spans="1:23">
      <c r="A2" s="147" t="s">
        <v>131</v>
      </c>
      <c r="B2" s="147"/>
      <c r="C2" s="147" t="s">
        <v>132</v>
      </c>
      <c r="D2" s="147"/>
      <c r="E2" s="147"/>
      <c r="F2" s="147"/>
      <c r="G2" s="147"/>
      <c r="H2" s="147"/>
      <c r="I2" s="147"/>
      <c r="J2" s="147"/>
      <c r="K2" s="147"/>
      <c r="L2" s="147"/>
      <c r="M2" s="147"/>
      <c r="N2" s="147"/>
      <c r="O2" s="147"/>
      <c r="P2" s="147"/>
      <c r="Q2" s="147"/>
      <c r="R2" s="147"/>
      <c r="S2" s="147"/>
      <c r="T2" s="147"/>
      <c r="U2" s="147"/>
      <c r="V2" s="147"/>
      <c r="W2" s="147"/>
    </row>
    <row r="3" ht="19.5" customHeight="1" spans="1:23">
      <c r="A3" s="148" t="str">
        <f>"单位名称："&amp;"云南哀牢山国家级自然保护区新平管护局"</f>
        <v>单位名称：云南哀牢山国家级自然保护区新平管护局</v>
      </c>
      <c r="B3" s="148"/>
      <c r="C3" s="148"/>
      <c r="D3" s="148"/>
      <c r="E3" s="148"/>
      <c r="F3" s="148"/>
      <c r="G3" s="148"/>
      <c r="H3" s="148"/>
      <c r="I3" s="148"/>
      <c r="J3" s="148"/>
      <c r="K3" s="148"/>
      <c r="L3" s="148"/>
      <c r="M3" s="148"/>
      <c r="N3" s="148"/>
      <c r="O3" s="148"/>
      <c r="P3" s="148"/>
      <c r="Q3" s="148"/>
      <c r="R3" s="146"/>
      <c r="S3" s="146"/>
      <c r="T3" s="146"/>
      <c r="U3" s="146"/>
      <c r="V3" s="146"/>
      <c r="W3" s="146" t="s">
        <v>2</v>
      </c>
    </row>
    <row r="4" ht="19.5" customHeight="1" spans="1:23">
      <c r="A4" s="149" t="s">
        <v>133</v>
      </c>
      <c r="B4" s="149" t="s">
        <v>134</v>
      </c>
      <c r="C4" s="149" t="s">
        <v>135</v>
      </c>
      <c r="D4" s="149" t="s">
        <v>136</v>
      </c>
      <c r="E4" s="149" t="s">
        <v>137</v>
      </c>
      <c r="F4" s="149" t="s">
        <v>138</v>
      </c>
      <c r="G4" s="149" t="s">
        <v>139</v>
      </c>
      <c r="H4" s="149" t="s">
        <v>140</v>
      </c>
      <c r="I4" s="149"/>
      <c r="J4" s="149"/>
      <c r="K4" s="149"/>
      <c r="L4" s="149"/>
      <c r="M4" s="149"/>
      <c r="N4" s="149"/>
      <c r="O4" s="149"/>
      <c r="P4" s="149"/>
      <c r="Q4" s="149"/>
      <c r="R4" s="149"/>
      <c r="S4" s="149"/>
      <c r="T4" s="149"/>
      <c r="U4" s="149"/>
      <c r="V4" s="149"/>
      <c r="W4" s="149"/>
    </row>
    <row r="5" ht="19.5" customHeight="1" spans="1:23">
      <c r="A5" s="149"/>
      <c r="B5" s="149"/>
      <c r="C5" s="149"/>
      <c r="D5" s="149"/>
      <c r="E5" s="149"/>
      <c r="F5" s="149"/>
      <c r="G5" s="149"/>
      <c r="H5" s="149" t="s">
        <v>30</v>
      </c>
      <c r="I5" s="149" t="s">
        <v>33</v>
      </c>
      <c r="J5" s="149"/>
      <c r="K5" s="149"/>
      <c r="L5" s="149"/>
      <c r="M5" s="149"/>
      <c r="N5" s="149" t="s">
        <v>141</v>
      </c>
      <c r="O5" s="149"/>
      <c r="P5" s="149"/>
      <c r="Q5" s="149" t="s">
        <v>36</v>
      </c>
      <c r="R5" s="149" t="s">
        <v>70</v>
      </c>
      <c r="S5" s="149"/>
      <c r="T5" s="149"/>
      <c r="U5" s="149"/>
      <c r="V5" s="149"/>
      <c r="W5" s="149"/>
    </row>
    <row r="6" ht="41.25" customHeight="1" spans="1:23">
      <c r="A6" s="149"/>
      <c r="B6" s="149"/>
      <c r="C6" s="149"/>
      <c r="D6" s="149"/>
      <c r="E6" s="149"/>
      <c r="F6" s="149"/>
      <c r="G6" s="149"/>
      <c r="H6" s="149"/>
      <c r="I6" s="149" t="s">
        <v>142</v>
      </c>
      <c r="J6" s="149" t="s">
        <v>143</v>
      </c>
      <c r="K6" s="149" t="s">
        <v>144</v>
      </c>
      <c r="L6" s="149" t="s">
        <v>145</v>
      </c>
      <c r="M6" s="149" t="s">
        <v>146</v>
      </c>
      <c r="N6" s="149" t="s">
        <v>33</v>
      </c>
      <c r="O6" s="149" t="s">
        <v>34</v>
      </c>
      <c r="P6" s="149" t="s">
        <v>35</v>
      </c>
      <c r="Q6" s="149"/>
      <c r="R6" s="149" t="s">
        <v>32</v>
      </c>
      <c r="S6" s="149" t="s">
        <v>39</v>
      </c>
      <c r="T6" s="149" t="s">
        <v>147</v>
      </c>
      <c r="U6" s="149" t="s">
        <v>41</v>
      </c>
      <c r="V6" s="149" t="s">
        <v>42</v>
      </c>
      <c r="W6" s="149" t="s">
        <v>43</v>
      </c>
    </row>
    <row r="7" ht="20.25" customHeight="1" spans="1:23">
      <c r="A7" s="150" t="s">
        <v>44</v>
      </c>
      <c r="B7" s="150" t="s">
        <v>45</v>
      </c>
      <c r="C7" s="150" t="s">
        <v>46</v>
      </c>
      <c r="D7" s="150" t="s">
        <v>47</v>
      </c>
      <c r="E7" s="150" t="s">
        <v>48</v>
      </c>
      <c r="F7" s="150" t="s">
        <v>49</v>
      </c>
      <c r="G7" s="150" t="s">
        <v>50</v>
      </c>
      <c r="H7" s="150" t="s">
        <v>51</v>
      </c>
      <c r="I7" s="150" t="s">
        <v>52</v>
      </c>
      <c r="J7" s="150" t="s">
        <v>53</v>
      </c>
      <c r="K7" s="150" t="s">
        <v>54</v>
      </c>
      <c r="L7" s="150" t="s">
        <v>55</v>
      </c>
      <c r="M7" s="150" t="s">
        <v>56</v>
      </c>
      <c r="N7" s="150" t="s">
        <v>57</v>
      </c>
      <c r="O7" s="150" t="s">
        <v>58</v>
      </c>
      <c r="P7" s="150" t="s">
        <v>59</v>
      </c>
      <c r="Q7" s="150" t="s">
        <v>60</v>
      </c>
      <c r="R7" s="150" t="s">
        <v>61</v>
      </c>
      <c r="S7" s="150" t="s">
        <v>62</v>
      </c>
      <c r="T7" s="150" t="s">
        <v>148</v>
      </c>
      <c r="U7" s="150" t="s">
        <v>149</v>
      </c>
      <c r="V7" s="150" t="s">
        <v>150</v>
      </c>
      <c r="W7" s="150" t="s">
        <v>151</v>
      </c>
    </row>
    <row r="8" ht="20.25" customHeight="1" spans="1:23">
      <c r="A8" t="s">
        <v>64</v>
      </c>
      <c r="C8" s="148"/>
      <c r="D8" s="148"/>
      <c r="E8" s="148"/>
      <c r="G8" s="148"/>
      <c r="H8" s="151">
        <v>6657985.49</v>
      </c>
      <c r="I8" s="63">
        <v>6657985.49</v>
      </c>
      <c r="J8" s="63">
        <v>2628235.49</v>
      </c>
      <c r="K8" s="63"/>
      <c r="L8" s="63">
        <v>4029750</v>
      </c>
      <c r="M8" s="63"/>
      <c r="N8" s="63"/>
      <c r="O8" s="63"/>
      <c r="P8" s="63"/>
      <c r="Q8" s="63"/>
      <c r="R8" s="63"/>
      <c r="S8" s="63"/>
      <c r="T8" s="63"/>
      <c r="U8" s="63"/>
      <c r="V8" s="63"/>
      <c r="W8" s="63"/>
    </row>
    <row r="9" ht="20.25" customHeight="1" spans="1:23">
      <c r="A9" t="str">
        <f t="shared" ref="A9:A36" si="0">"       "&amp;"云南哀牢山国家级自然保护区新平管护局"</f>
        <v>       云南哀牢山国家级自然保护区新平管护局</v>
      </c>
      <c r="B9" s="148" t="s">
        <v>152</v>
      </c>
      <c r="C9" s="148" t="s">
        <v>153</v>
      </c>
      <c r="D9" s="148" t="s">
        <v>99</v>
      </c>
      <c r="E9" s="148" t="s">
        <v>154</v>
      </c>
      <c r="F9" s="148" t="s">
        <v>155</v>
      </c>
      <c r="G9" s="148" t="s">
        <v>156</v>
      </c>
      <c r="H9" s="151">
        <v>939264</v>
      </c>
      <c r="I9" s="63">
        <v>939264</v>
      </c>
      <c r="J9" s="63">
        <v>410928</v>
      </c>
      <c r="K9" s="63"/>
      <c r="L9" s="63">
        <v>528336</v>
      </c>
      <c r="M9" s="63"/>
      <c r="N9" s="63"/>
      <c r="O9" s="63"/>
      <c r="P9" s="63"/>
      <c r="Q9" s="63"/>
      <c r="R9" s="63"/>
      <c r="S9" s="63"/>
      <c r="T9" s="63"/>
      <c r="U9" s="63"/>
      <c r="V9" s="63"/>
      <c r="W9" s="63"/>
    </row>
    <row r="10" ht="20.25" customHeight="1" spans="1:23">
      <c r="A10" s="148" t="str">
        <f t="shared" si="0"/>
        <v>       云南哀牢山国家级自然保护区新平管护局</v>
      </c>
      <c r="B10" s="148" t="s">
        <v>152</v>
      </c>
      <c r="C10" s="148" t="s">
        <v>153</v>
      </c>
      <c r="D10" s="148" t="s">
        <v>99</v>
      </c>
      <c r="E10" s="148" t="s">
        <v>154</v>
      </c>
      <c r="F10" s="148" t="s">
        <v>157</v>
      </c>
      <c r="G10" s="148" t="s">
        <v>158</v>
      </c>
      <c r="H10" s="151">
        <v>198780</v>
      </c>
      <c r="I10" s="63">
        <v>198780</v>
      </c>
      <c r="J10" s="63">
        <v>86966.25</v>
      </c>
      <c r="K10" s="148"/>
      <c r="L10" s="63">
        <v>111813.75</v>
      </c>
      <c r="M10" s="148"/>
      <c r="N10" s="63"/>
      <c r="O10" s="63"/>
      <c r="P10" s="148"/>
      <c r="Q10" s="63"/>
      <c r="R10" s="63"/>
      <c r="S10" s="63"/>
      <c r="T10" s="63"/>
      <c r="U10" s="63"/>
      <c r="V10" s="63"/>
      <c r="W10" s="63"/>
    </row>
    <row r="11" ht="20.25" customHeight="1" spans="1:23">
      <c r="A11" s="148" t="str">
        <f t="shared" si="0"/>
        <v>       云南哀牢山国家级自然保护区新平管护局</v>
      </c>
      <c r="B11" s="148" t="s">
        <v>152</v>
      </c>
      <c r="C11" s="148" t="s">
        <v>153</v>
      </c>
      <c r="D11" s="148" t="s">
        <v>99</v>
      </c>
      <c r="E11" s="148" t="s">
        <v>154</v>
      </c>
      <c r="F11" s="148" t="s">
        <v>159</v>
      </c>
      <c r="G11" s="148" t="s">
        <v>160</v>
      </c>
      <c r="H11" s="151">
        <v>391080</v>
      </c>
      <c r="I11" s="63">
        <v>391080</v>
      </c>
      <c r="J11" s="63">
        <v>171097.5</v>
      </c>
      <c r="K11" s="148"/>
      <c r="L11" s="63">
        <v>219982.5</v>
      </c>
      <c r="M11" s="148"/>
      <c r="N11" s="63"/>
      <c r="O11" s="63"/>
      <c r="P11" s="148"/>
      <c r="Q11" s="63"/>
      <c r="R11" s="63"/>
      <c r="S11" s="63"/>
      <c r="T11" s="63"/>
      <c r="U11" s="63"/>
      <c r="V11" s="63"/>
      <c r="W11" s="63"/>
    </row>
    <row r="12" ht="20.25" customHeight="1" spans="1:23">
      <c r="A12" s="148" t="str">
        <f t="shared" si="0"/>
        <v>       云南哀牢山国家级自然保护区新平管护局</v>
      </c>
      <c r="B12" s="148" t="s">
        <v>152</v>
      </c>
      <c r="C12" s="148" t="s">
        <v>153</v>
      </c>
      <c r="D12" s="148" t="s">
        <v>106</v>
      </c>
      <c r="E12" s="148" t="s">
        <v>161</v>
      </c>
      <c r="F12" s="148" t="s">
        <v>157</v>
      </c>
      <c r="G12" s="148" t="s">
        <v>158</v>
      </c>
      <c r="H12" s="151">
        <v>40726.56</v>
      </c>
      <c r="I12" s="63">
        <v>40726.56</v>
      </c>
      <c r="J12" s="63"/>
      <c r="K12" s="148"/>
      <c r="L12" s="63">
        <v>40726.56</v>
      </c>
      <c r="M12" s="148"/>
      <c r="N12" s="63"/>
      <c r="O12" s="63"/>
      <c r="P12" s="148"/>
      <c r="Q12" s="63"/>
      <c r="R12" s="63"/>
      <c r="S12" s="63"/>
      <c r="T12" s="63"/>
      <c r="U12" s="63"/>
      <c r="V12" s="63"/>
      <c r="W12" s="63"/>
    </row>
    <row r="13" ht="20.25" customHeight="1" spans="1:23">
      <c r="A13" s="148" t="str">
        <f t="shared" si="0"/>
        <v>       云南哀牢山国家级自然保护区新平管护局</v>
      </c>
      <c r="B13" s="148" t="s">
        <v>162</v>
      </c>
      <c r="C13" s="148" t="s">
        <v>163</v>
      </c>
      <c r="D13" s="148" t="s">
        <v>80</v>
      </c>
      <c r="E13" s="148" t="s">
        <v>164</v>
      </c>
      <c r="F13" s="148" t="s">
        <v>165</v>
      </c>
      <c r="G13" s="148" t="s">
        <v>166</v>
      </c>
      <c r="H13" s="151">
        <v>31200</v>
      </c>
      <c r="I13" s="63">
        <v>31200</v>
      </c>
      <c r="J13" s="63">
        <v>31200</v>
      </c>
      <c r="K13" s="148"/>
      <c r="L13" s="63"/>
      <c r="M13" s="148"/>
      <c r="N13" s="63"/>
      <c r="O13" s="63"/>
      <c r="P13" s="148"/>
      <c r="Q13" s="63"/>
      <c r="R13" s="63"/>
      <c r="S13" s="63"/>
      <c r="T13" s="63"/>
      <c r="U13" s="63"/>
      <c r="V13" s="63"/>
      <c r="W13" s="63"/>
    </row>
    <row r="14" ht="20.25" customHeight="1" spans="1:23">
      <c r="A14" s="148" t="str">
        <f t="shared" si="0"/>
        <v>       云南哀牢山国家级自然保护区新平管护局</v>
      </c>
      <c r="B14" s="148" t="s">
        <v>162</v>
      </c>
      <c r="C14" s="148" t="s">
        <v>163</v>
      </c>
      <c r="D14" s="148" t="s">
        <v>81</v>
      </c>
      <c r="E14" s="148" t="s">
        <v>167</v>
      </c>
      <c r="F14" s="148" t="s">
        <v>165</v>
      </c>
      <c r="G14" s="148" t="s">
        <v>166</v>
      </c>
      <c r="H14" s="151">
        <v>52800</v>
      </c>
      <c r="I14" s="63">
        <v>52800</v>
      </c>
      <c r="J14" s="63">
        <v>52800</v>
      </c>
      <c r="K14" s="148"/>
      <c r="L14" s="63"/>
      <c r="M14" s="148"/>
      <c r="N14" s="63"/>
      <c r="O14" s="63"/>
      <c r="P14" s="148"/>
      <c r="Q14" s="63"/>
      <c r="R14" s="63"/>
      <c r="S14" s="63"/>
      <c r="T14" s="63"/>
      <c r="U14" s="63"/>
      <c r="V14" s="63"/>
      <c r="W14" s="63"/>
    </row>
    <row r="15" ht="20.25" customHeight="1" spans="1:23">
      <c r="A15" s="148" t="str">
        <f t="shared" si="0"/>
        <v>       云南哀牢山国家级自然保护区新平管护局</v>
      </c>
      <c r="B15" s="148" t="s">
        <v>168</v>
      </c>
      <c r="C15" s="148" t="s">
        <v>129</v>
      </c>
      <c r="D15" s="148" t="s">
        <v>99</v>
      </c>
      <c r="E15" s="148" t="s">
        <v>154</v>
      </c>
      <c r="F15" s="148" t="s">
        <v>169</v>
      </c>
      <c r="G15" s="148" t="s">
        <v>129</v>
      </c>
      <c r="H15" s="151">
        <v>8000</v>
      </c>
      <c r="I15" s="63">
        <v>8000</v>
      </c>
      <c r="J15" s="63"/>
      <c r="K15" s="148"/>
      <c r="L15" s="63">
        <v>8000</v>
      </c>
      <c r="M15" s="148"/>
      <c r="N15" s="63"/>
      <c r="O15" s="63"/>
      <c r="P15" s="148"/>
      <c r="Q15" s="63"/>
      <c r="R15" s="63"/>
      <c r="S15" s="63"/>
      <c r="T15" s="63"/>
      <c r="U15" s="63"/>
      <c r="V15" s="63"/>
      <c r="W15" s="63"/>
    </row>
    <row r="16" ht="20.25" customHeight="1" spans="1:23">
      <c r="A16" s="148" t="str">
        <f t="shared" si="0"/>
        <v>       云南哀牢山国家级自然保护区新平管护局</v>
      </c>
      <c r="B16" s="148" t="s">
        <v>170</v>
      </c>
      <c r="C16" s="148" t="s">
        <v>171</v>
      </c>
      <c r="D16" s="148" t="s">
        <v>99</v>
      </c>
      <c r="E16" s="148" t="s">
        <v>154</v>
      </c>
      <c r="F16" s="148" t="s">
        <v>172</v>
      </c>
      <c r="G16" s="148" t="s">
        <v>171</v>
      </c>
      <c r="H16" s="151">
        <v>47099.01</v>
      </c>
      <c r="I16" s="63">
        <v>47099.01</v>
      </c>
      <c r="J16" s="63"/>
      <c r="K16" s="148"/>
      <c r="L16" s="63">
        <v>47099.01</v>
      </c>
      <c r="M16" s="148"/>
      <c r="N16" s="63"/>
      <c r="O16" s="63"/>
      <c r="P16" s="148"/>
      <c r="Q16" s="63"/>
      <c r="R16" s="63"/>
      <c r="S16" s="63"/>
      <c r="T16" s="63"/>
      <c r="U16" s="63"/>
      <c r="V16" s="63"/>
      <c r="W16" s="63"/>
    </row>
    <row r="17" ht="20.25" customHeight="1" spans="1:23">
      <c r="A17" s="148" t="str">
        <f t="shared" si="0"/>
        <v>       云南哀牢山国家级自然保护区新平管护局</v>
      </c>
      <c r="B17" s="148" t="s">
        <v>173</v>
      </c>
      <c r="C17" s="148" t="s">
        <v>174</v>
      </c>
      <c r="D17" s="148" t="s">
        <v>82</v>
      </c>
      <c r="E17" s="148" t="s">
        <v>175</v>
      </c>
      <c r="F17" s="148" t="s">
        <v>176</v>
      </c>
      <c r="G17" s="148" t="s">
        <v>177</v>
      </c>
      <c r="H17" s="151">
        <v>358275.84</v>
      </c>
      <c r="I17" s="63">
        <v>358275.84</v>
      </c>
      <c r="J17" s="63">
        <v>89568.96</v>
      </c>
      <c r="K17" s="148"/>
      <c r="L17" s="63">
        <v>268706.88</v>
      </c>
      <c r="M17" s="148"/>
      <c r="N17" s="63"/>
      <c r="O17" s="63"/>
      <c r="P17" s="148"/>
      <c r="Q17" s="63"/>
      <c r="R17" s="63"/>
      <c r="S17" s="63"/>
      <c r="T17" s="63"/>
      <c r="U17" s="63"/>
      <c r="V17" s="63"/>
      <c r="W17" s="63"/>
    </row>
    <row r="18" ht="20.25" customHeight="1" spans="1:23">
      <c r="A18" s="148" t="str">
        <f t="shared" si="0"/>
        <v>       云南哀牢山国家级自然保护区新平管护局</v>
      </c>
      <c r="B18" s="148" t="s">
        <v>173</v>
      </c>
      <c r="C18" s="148" t="s">
        <v>174</v>
      </c>
      <c r="D18" s="148" t="s">
        <v>88</v>
      </c>
      <c r="E18" s="148" t="s">
        <v>178</v>
      </c>
      <c r="F18" s="148" t="s">
        <v>179</v>
      </c>
      <c r="G18" s="148" t="s">
        <v>180</v>
      </c>
      <c r="H18" s="151">
        <v>185855.59</v>
      </c>
      <c r="I18" s="63">
        <v>185855.59</v>
      </c>
      <c r="J18" s="63">
        <v>46463.9</v>
      </c>
      <c r="K18" s="148"/>
      <c r="L18" s="63">
        <v>139391.69</v>
      </c>
      <c r="M18" s="148"/>
      <c r="N18" s="63"/>
      <c r="O18" s="63"/>
      <c r="P18" s="148"/>
      <c r="Q18" s="63"/>
      <c r="R18" s="63"/>
      <c r="S18" s="63"/>
      <c r="T18" s="63"/>
      <c r="U18" s="63"/>
      <c r="V18" s="63"/>
      <c r="W18" s="63"/>
    </row>
    <row r="19" ht="20.25" customHeight="1" spans="1:23">
      <c r="A19" s="148" t="str">
        <f t="shared" si="0"/>
        <v>       云南哀牢山国家级自然保护区新平管护局</v>
      </c>
      <c r="B19" s="148" t="s">
        <v>173</v>
      </c>
      <c r="C19" s="148" t="s">
        <v>174</v>
      </c>
      <c r="D19" s="148" t="s">
        <v>89</v>
      </c>
      <c r="E19" s="148" t="s">
        <v>181</v>
      </c>
      <c r="F19" s="148" t="s">
        <v>182</v>
      </c>
      <c r="G19" s="148" t="s">
        <v>183</v>
      </c>
      <c r="H19" s="151">
        <v>122761.2</v>
      </c>
      <c r="I19" s="63">
        <v>122761.2</v>
      </c>
      <c r="J19" s="63">
        <v>30690.3</v>
      </c>
      <c r="K19" s="148"/>
      <c r="L19" s="63">
        <v>92070.9</v>
      </c>
      <c r="M19" s="148"/>
      <c r="N19" s="63"/>
      <c r="O19" s="63"/>
      <c r="P19" s="148"/>
      <c r="Q19" s="63"/>
      <c r="R19" s="63"/>
      <c r="S19" s="63"/>
      <c r="T19" s="63"/>
      <c r="U19" s="63"/>
      <c r="V19" s="63"/>
      <c r="W19" s="63"/>
    </row>
    <row r="20" ht="20.25" customHeight="1" spans="1:23">
      <c r="A20" s="148" t="str">
        <f t="shared" si="0"/>
        <v>       云南哀牢山国家级自然保护区新平管护局</v>
      </c>
      <c r="B20" s="148" t="s">
        <v>173</v>
      </c>
      <c r="C20" s="148" t="s">
        <v>174</v>
      </c>
      <c r="D20" s="148" t="s">
        <v>90</v>
      </c>
      <c r="E20" s="148" t="s">
        <v>184</v>
      </c>
      <c r="F20" s="148" t="s">
        <v>185</v>
      </c>
      <c r="G20" s="148" t="s">
        <v>186</v>
      </c>
      <c r="H20" s="151">
        <v>18812.82</v>
      </c>
      <c r="I20" s="63">
        <v>18812.82</v>
      </c>
      <c r="J20" s="63">
        <v>11927.21</v>
      </c>
      <c r="K20" s="148"/>
      <c r="L20" s="63">
        <v>6885.61</v>
      </c>
      <c r="M20" s="148"/>
      <c r="N20" s="63"/>
      <c r="O20" s="63"/>
      <c r="P20" s="148"/>
      <c r="Q20" s="63"/>
      <c r="R20" s="63"/>
      <c r="S20" s="63"/>
      <c r="T20" s="63"/>
      <c r="U20" s="63"/>
      <c r="V20" s="63"/>
      <c r="W20" s="63"/>
    </row>
    <row r="21" ht="20.25" customHeight="1" spans="1:23">
      <c r="A21" s="148" t="str">
        <f t="shared" si="0"/>
        <v>       云南哀牢山国家级自然保护区新平管护局</v>
      </c>
      <c r="B21" s="148" t="s">
        <v>173</v>
      </c>
      <c r="C21" s="148" t="s">
        <v>174</v>
      </c>
      <c r="D21" s="148" t="s">
        <v>99</v>
      </c>
      <c r="E21" s="148" t="s">
        <v>154</v>
      </c>
      <c r="F21" s="148" t="s">
        <v>185</v>
      </c>
      <c r="G21" s="148" t="s">
        <v>186</v>
      </c>
      <c r="H21" s="151">
        <v>16222.47</v>
      </c>
      <c r="I21" s="63">
        <v>16222.47</v>
      </c>
      <c r="J21" s="63">
        <v>4055.62</v>
      </c>
      <c r="K21" s="148"/>
      <c r="L21" s="63">
        <v>12166.85</v>
      </c>
      <c r="M21" s="148"/>
      <c r="N21" s="63"/>
      <c r="O21" s="63"/>
      <c r="P21" s="148"/>
      <c r="Q21" s="63"/>
      <c r="R21" s="63"/>
      <c r="S21" s="63"/>
      <c r="T21" s="63"/>
      <c r="U21" s="63"/>
      <c r="V21" s="63"/>
      <c r="W21" s="63"/>
    </row>
    <row r="22" ht="20.25" customHeight="1" spans="1:23">
      <c r="A22" s="148" t="str">
        <f t="shared" si="0"/>
        <v>       云南哀牢山国家级自然保护区新平管护局</v>
      </c>
      <c r="B22" s="148" t="s">
        <v>187</v>
      </c>
      <c r="C22" s="148" t="s">
        <v>188</v>
      </c>
      <c r="D22" s="148" t="s">
        <v>105</v>
      </c>
      <c r="E22" s="148" t="s">
        <v>188</v>
      </c>
      <c r="F22" s="148" t="s">
        <v>189</v>
      </c>
      <c r="G22" s="148" t="s">
        <v>188</v>
      </c>
      <c r="H22" s="151">
        <v>382908</v>
      </c>
      <c r="I22" s="63">
        <v>382908</v>
      </c>
      <c r="J22" s="63">
        <v>95727</v>
      </c>
      <c r="K22" s="148"/>
      <c r="L22" s="63">
        <v>287181</v>
      </c>
      <c r="M22" s="148"/>
      <c r="N22" s="63"/>
      <c r="O22" s="63"/>
      <c r="P22" s="148"/>
      <c r="Q22" s="63"/>
      <c r="R22" s="63"/>
      <c r="S22" s="63"/>
      <c r="T22" s="63"/>
      <c r="U22" s="63"/>
      <c r="V22" s="63"/>
      <c r="W22" s="63"/>
    </row>
    <row r="23" ht="20.25" customHeight="1" spans="1:23">
      <c r="A23" s="148" t="str">
        <f t="shared" si="0"/>
        <v>       云南哀牢山国家级自然保护区新平管护局</v>
      </c>
      <c r="B23" s="148" t="s">
        <v>190</v>
      </c>
      <c r="C23" s="148" t="s">
        <v>191</v>
      </c>
      <c r="D23" s="148" t="s">
        <v>99</v>
      </c>
      <c r="E23" s="148" t="s">
        <v>154</v>
      </c>
      <c r="F23" s="148" t="s">
        <v>192</v>
      </c>
      <c r="G23" s="148" t="s">
        <v>193</v>
      </c>
      <c r="H23" s="151">
        <v>39300</v>
      </c>
      <c r="I23" s="63">
        <v>39300</v>
      </c>
      <c r="J23" s="63"/>
      <c r="K23" s="148"/>
      <c r="L23" s="63">
        <v>39300</v>
      </c>
      <c r="M23" s="148"/>
      <c r="N23" s="63"/>
      <c r="O23" s="63"/>
      <c r="P23" s="148"/>
      <c r="Q23" s="63"/>
      <c r="R23" s="63"/>
      <c r="S23" s="63"/>
      <c r="T23" s="63"/>
      <c r="U23" s="63"/>
      <c r="V23" s="63"/>
      <c r="W23" s="63"/>
    </row>
    <row r="24" ht="20.25" customHeight="1" spans="1:23">
      <c r="A24" s="148" t="str">
        <f t="shared" si="0"/>
        <v>       云南哀牢山国家级自然保护区新平管护局</v>
      </c>
      <c r="B24" s="148" t="s">
        <v>194</v>
      </c>
      <c r="C24" s="148" t="s">
        <v>195</v>
      </c>
      <c r="D24" s="148" t="s">
        <v>80</v>
      </c>
      <c r="E24" s="148" t="s">
        <v>164</v>
      </c>
      <c r="F24" s="148" t="s">
        <v>196</v>
      </c>
      <c r="G24" s="148" t="s">
        <v>197</v>
      </c>
      <c r="H24" s="151">
        <v>600</v>
      </c>
      <c r="I24" s="63">
        <v>600</v>
      </c>
      <c r="J24" s="63">
        <v>600</v>
      </c>
      <c r="K24" s="148"/>
      <c r="L24" s="63"/>
      <c r="M24" s="148"/>
      <c r="N24" s="63"/>
      <c r="O24" s="63"/>
      <c r="P24" s="148"/>
      <c r="Q24" s="63"/>
      <c r="R24" s="63"/>
      <c r="S24" s="63"/>
      <c r="T24" s="63"/>
      <c r="U24" s="63"/>
      <c r="V24" s="63"/>
      <c r="W24" s="63"/>
    </row>
    <row r="25" ht="20.25" customHeight="1" spans="1:23">
      <c r="A25" s="148" t="str">
        <f t="shared" si="0"/>
        <v>       云南哀牢山国家级自然保护区新平管护局</v>
      </c>
      <c r="B25" s="148" t="s">
        <v>194</v>
      </c>
      <c r="C25" s="148" t="s">
        <v>195</v>
      </c>
      <c r="D25" s="148" t="s">
        <v>81</v>
      </c>
      <c r="E25" s="148" t="s">
        <v>167</v>
      </c>
      <c r="F25" s="148" t="s">
        <v>196</v>
      </c>
      <c r="G25" s="148" t="s">
        <v>197</v>
      </c>
      <c r="H25" s="151">
        <v>1200</v>
      </c>
      <c r="I25" s="63">
        <v>1200</v>
      </c>
      <c r="J25" s="63">
        <v>1200</v>
      </c>
      <c r="K25" s="148"/>
      <c r="L25" s="63"/>
      <c r="M25" s="148"/>
      <c r="N25" s="63"/>
      <c r="O25" s="63"/>
      <c r="P25" s="148"/>
      <c r="Q25" s="63"/>
      <c r="R25" s="63"/>
      <c r="S25" s="63"/>
      <c r="T25" s="63"/>
      <c r="U25" s="63"/>
      <c r="V25" s="63"/>
      <c r="W25" s="63"/>
    </row>
    <row r="26" ht="20.25" customHeight="1" spans="1:23">
      <c r="A26" s="148" t="str">
        <f t="shared" si="0"/>
        <v>       云南哀牢山国家级自然保护区新平管护局</v>
      </c>
      <c r="B26" s="148" t="s">
        <v>194</v>
      </c>
      <c r="C26" s="148" t="s">
        <v>195</v>
      </c>
      <c r="D26" s="148" t="s">
        <v>99</v>
      </c>
      <c r="E26" s="148" t="s">
        <v>154</v>
      </c>
      <c r="F26" s="148" t="s">
        <v>198</v>
      </c>
      <c r="G26" s="148" t="s">
        <v>199</v>
      </c>
      <c r="H26" s="151">
        <v>70700</v>
      </c>
      <c r="I26" s="63">
        <v>70700</v>
      </c>
      <c r="J26" s="63">
        <v>15410.75</v>
      </c>
      <c r="K26" s="148"/>
      <c r="L26" s="63">
        <v>55289.25</v>
      </c>
      <c r="M26" s="148"/>
      <c r="N26" s="63"/>
      <c r="O26" s="63"/>
      <c r="P26" s="148"/>
      <c r="Q26" s="63"/>
      <c r="R26" s="63"/>
      <c r="S26" s="63"/>
      <c r="T26" s="63"/>
      <c r="U26" s="63"/>
      <c r="V26" s="63"/>
      <c r="W26" s="63"/>
    </row>
    <row r="27" ht="20.25" customHeight="1" spans="1:23">
      <c r="A27" s="148" t="str">
        <f t="shared" si="0"/>
        <v>       云南哀牢山国家级自然保护区新平管护局</v>
      </c>
      <c r="B27" s="148" t="s">
        <v>194</v>
      </c>
      <c r="C27" s="148" t="s">
        <v>195</v>
      </c>
      <c r="D27" s="148" t="s">
        <v>99</v>
      </c>
      <c r="E27" s="148" t="s">
        <v>154</v>
      </c>
      <c r="F27" s="148" t="s">
        <v>200</v>
      </c>
      <c r="G27" s="148" t="s">
        <v>201</v>
      </c>
      <c r="H27" s="151">
        <v>8000</v>
      </c>
      <c r="I27" s="63">
        <v>8000</v>
      </c>
      <c r="J27" s="63">
        <v>2000</v>
      </c>
      <c r="K27" s="148"/>
      <c r="L27" s="63">
        <v>6000</v>
      </c>
      <c r="M27" s="148"/>
      <c r="N27" s="63"/>
      <c r="O27" s="63"/>
      <c r="P27" s="148"/>
      <c r="Q27" s="63"/>
      <c r="R27" s="63"/>
      <c r="S27" s="63"/>
      <c r="T27" s="63"/>
      <c r="U27" s="63"/>
      <c r="V27" s="63"/>
      <c r="W27" s="63"/>
    </row>
    <row r="28" ht="20.25" customHeight="1" spans="1:23">
      <c r="A28" s="148" t="str">
        <f t="shared" si="0"/>
        <v>       云南哀牢山国家级自然保护区新平管护局</v>
      </c>
      <c r="B28" s="148" t="s">
        <v>194</v>
      </c>
      <c r="C28" s="148" t="s">
        <v>195</v>
      </c>
      <c r="D28" s="148" t="s">
        <v>99</v>
      </c>
      <c r="E28" s="148" t="s">
        <v>154</v>
      </c>
      <c r="F28" s="148" t="s">
        <v>202</v>
      </c>
      <c r="G28" s="148" t="s">
        <v>203</v>
      </c>
      <c r="H28" s="151">
        <v>30000</v>
      </c>
      <c r="I28" s="63">
        <v>30000</v>
      </c>
      <c r="J28" s="63">
        <v>7500</v>
      </c>
      <c r="K28" s="148"/>
      <c r="L28" s="63">
        <v>22500</v>
      </c>
      <c r="M28" s="148"/>
      <c r="N28" s="63"/>
      <c r="O28" s="63"/>
      <c r="P28" s="148"/>
      <c r="Q28" s="63"/>
      <c r="R28" s="63"/>
      <c r="S28" s="63"/>
      <c r="T28" s="63"/>
      <c r="U28" s="63"/>
      <c r="V28" s="63"/>
      <c r="W28" s="63"/>
    </row>
    <row r="29" ht="20.25" customHeight="1" spans="1:23">
      <c r="A29" s="148" t="str">
        <f t="shared" si="0"/>
        <v>       云南哀牢山国家级自然保护区新平管护局</v>
      </c>
      <c r="B29" s="148" t="s">
        <v>194</v>
      </c>
      <c r="C29" s="148" t="s">
        <v>195</v>
      </c>
      <c r="D29" s="148" t="s">
        <v>99</v>
      </c>
      <c r="E29" s="148" t="s">
        <v>154</v>
      </c>
      <c r="F29" s="148" t="s">
        <v>204</v>
      </c>
      <c r="G29" s="148" t="s">
        <v>205</v>
      </c>
      <c r="H29" s="151">
        <v>1800</v>
      </c>
      <c r="I29" s="63">
        <v>1800</v>
      </c>
      <c r="J29" s="63">
        <v>450</v>
      </c>
      <c r="K29" s="148"/>
      <c r="L29" s="63">
        <v>1350</v>
      </c>
      <c r="M29" s="148"/>
      <c r="N29" s="63"/>
      <c r="O29" s="63"/>
      <c r="P29" s="148"/>
      <c r="Q29" s="63"/>
      <c r="R29" s="63"/>
      <c r="S29" s="63"/>
      <c r="T29" s="63"/>
      <c r="U29" s="63"/>
      <c r="V29" s="63"/>
      <c r="W29" s="63"/>
    </row>
    <row r="30" ht="20.25" customHeight="1" spans="1:23">
      <c r="A30" s="148" t="str">
        <f t="shared" si="0"/>
        <v>       云南哀牢山国家级自然保护区新平管护局</v>
      </c>
      <c r="B30" s="148" t="s">
        <v>194</v>
      </c>
      <c r="C30" s="148" t="s">
        <v>195</v>
      </c>
      <c r="D30" s="148" t="s">
        <v>99</v>
      </c>
      <c r="E30" s="148" t="s">
        <v>154</v>
      </c>
      <c r="F30" s="148" t="s">
        <v>206</v>
      </c>
      <c r="G30" s="148" t="s">
        <v>207</v>
      </c>
      <c r="H30" s="151">
        <v>110000</v>
      </c>
      <c r="I30" s="63">
        <v>110000</v>
      </c>
      <c r="J30" s="63">
        <v>27500</v>
      </c>
      <c r="K30" s="148"/>
      <c r="L30" s="63">
        <v>82500</v>
      </c>
      <c r="M30" s="148"/>
      <c r="N30" s="63"/>
      <c r="O30" s="63"/>
      <c r="P30" s="148"/>
      <c r="Q30" s="63"/>
      <c r="R30" s="63"/>
      <c r="S30" s="63"/>
      <c r="T30" s="63"/>
      <c r="U30" s="63"/>
      <c r="V30" s="63"/>
      <c r="W30" s="63"/>
    </row>
    <row r="31" ht="20.25" customHeight="1" spans="1:23">
      <c r="A31" s="148" t="str">
        <f t="shared" si="0"/>
        <v>       云南哀牢山国家级自然保护区新平管护局</v>
      </c>
      <c r="B31" s="148" t="s">
        <v>194</v>
      </c>
      <c r="C31" s="148" t="s">
        <v>195</v>
      </c>
      <c r="D31" s="148" t="s">
        <v>99</v>
      </c>
      <c r="E31" s="148" t="s">
        <v>154</v>
      </c>
      <c r="F31" s="148" t="s">
        <v>208</v>
      </c>
      <c r="G31" s="148" t="s">
        <v>209</v>
      </c>
      <c r="H31" s="151">
        <v>25000</v>
      </c>
      <c r="I31" s="63">
        <v>25000</v>
      </c>
      <c r="J31" s="63">
        <v>6250</v>
      </c>
      <c r="K31" s="148"/>
      <c r="L31" s="63">
        <v>18750</v>
      </c>
      <c r="M31" s="148"/>
      <c r="N31" s="63"/>
      <c r="O31" s="63"/>
      <c r="P31" s="148"/>
      <c r="Q31" s="63"/>
      <c r="R31" s="63"/>
      <c r="S31" s="63"/>
      <c r="T31" s="63"/>
      <c r="U31" s="63"/>
      <c r="V31" s="63"/>
      <c r="W31" s="63"/>
    </row>
    <row r="32" ht="20.25" customHeight="1" spans="1:23">
      <c r="A32" s="148" t="str">
        <f t="shared" si="0"/>
        <v>       云南哀牢山国家级自然保护区新平管护局</v>
      </c>
      <c r="B32" s="148" t="s">
        <v>194</v>
      </c>
      <c r="C32" s="148" t="s">
        <v>195</v>
      </c>
      <c r="D32" s="148" t="s">
        <v>99</v>
      </c>
      <c r="E32" s="148" t="s">
        <v>154</v>
      </c>
      <c r="F32" s="148" t="s">
        <v>210</v>
      </c>
      <c r="G32" s="148" t="s">
        <v>211</v>
      </c>
      <c r="H32" s="151">
        <v>20000</v>
      </c>
      <c r="I32" s="63">
        <v>20000</v>
      </c>
      <c r="J32" s="63">
        <v>5000</v>
      </c>
      <c r="K32" s="148"/>
      <c r="L32" s="63">
        <v>15000</v>
      </c>
      <c r="M32" s="148"/>
      <c r="N32" s="63"/>
      <c r="O32" s="63"/>
      <c r="P32" s="148"/>
      <c r="Q32" s="63"/>
      <c r="R32" s="63"/>
      <c r="S32" s="63"/>
      <c r="T32" s="63"/>
      <c r="U32" s="63"/>
      <c r="V32" s="63"/>
      <c r="W32" s="63"/>
    </row>
    <row r="33" ht="20.25" customHeight="1" spans="1:23">
      <c r="A33" s="148" t="str">
        <f t="shared" si="0"/>
        <v>       云南哀牢山国家级自然保护区新平管护局</v>
      </c>
      <c r="B33" s="148" t="s">
        <v>212</v>
      </c>
      <c r="C33" s="148" t="s">
        <v>213</v>
      </c>
      <c r="D33" s="148" t="s">
        <v>99</v>
      </c>
      <c r="E33" s="148" t="s">
        <v>154</v>
      </c>
      <c r="F33" s="148" t="s">
        <v>185</v>
      </c>
      <c r="G33" s="148" t="s">
        <v>186</v>
      </c>
      <c r="H33" s="151">
        <v>14000</v>
      </c>
      <c r="I33" s="63">
        <v>14000</v>
      </c>
      <c r="J33" s="63"/>
      <c r="K33" s="148"/>
      <c r="L33" s="63">
        <v>14000</v>
      </c>
      <c r="M33" s="148"/>
      <c r="N33" s="63"/>
      <c r="O33" s="63"/>
      <c r="P33" s="148"/>
      <c r="Q33" s="63"/>
      <c r="R33" s="63"/>
      <c r="S33" s="63"/>
      <c r="T33" s="63"/>
      <c r="U33" s="63"/>
      <c r="V33" s="63"/>
      <c r="W33" s="63"/>
    </row>
    <row r="34" ht="20.25" customHeight="1" spans="1:23">
      <c r="A34" s="148" t="str">
        <f t="shared" si="0"/>
        <v>       云南哀牢山国家级自然保护区新平管护局</v>
      </c>
      <c r="B34" s="148" t="s">
        <v>214</v>
      </c>
      <c r="C34" s="148" t="s">
        <v>215</v>
      </c>
      <c r="D34" s="148" t="s">
        <v>99</v>
      </c>
      <c r="E34" s="148" t="s">
        <v>154</v>
      </c>
      <c r="F34" s="148" t="s">
        <v>216</v>
      </c>
      <c r="G34" s="148" t="s">
        <v>217</v>
      </c>
      <c r="H34" s="151">
        <v>1683600</v>
      </c>
      <c r="I34" s="63">
        <v>1683600</v>
      </c>
      <c r="J34" s="63">
        <v>420900</v>
      </c>
      <c r="K34" s="148"/>
      <c r="L34" s="63">
        <v>1262700</v>
      </c>
      <c r="M34" s="148"/>
      <c r="N34" s="63"/>
      <c r="O34" s="63"/>
      <c r="P34" s="148"/>
      <c r="Q34" s="63"/>
      <c r="R34" s="63"/>
      <c r="S34" s="63"/>
      <c r="T34" s="63"/>
      <c r="U34" s="63"/>
      <c r="V34" s="63"/>
      <c r="W34" s="63"/>
    </row>
    <row r="35" ht="20.25" customHeight="1" spans="1:23">
      <c r="A35" s="148" t="str">
        <f t="shared" si="0"/>
        <v>       云南哀牢山国家级自然保护区新平管护局</v>
      </c>
      <c r="B35" s="148" t="s">
        <v>218</v>
      </c>
      <c r="C35" s="148" t="s">
        <v>219</v>
      </c>
      <c r="D35" s="148" t="s">
        <v>99</v>
      </c>
      <c r="E35" s="148" t="s">
        <v>154</v>
      </c>
      <c r="F35" s="148" t="s">
        <v>159</v>
      </c>
      <c r="G35" s="148" t="s">
        <v>160</v>
      </c>
      <c r="H35" s="151">
        <v>1110000</v>
      </c>
      <c r="I35" s="63">
        <v>1110000</v>
      </c>
      <c r="J35" s="63">
        <v>1110000</v>
      </c>
      <c r="K35" s="148"/>
      <c r="L35" s="63"/>
      <c r="M35" s="148"/>
      <c r="N35" s="63"/>
      <c r="O35" s="63"/>
      <c r="P35" s="148"/>
      <c r="Q35" s="63"/>
      <c r="R35" s="63"/>
      <c r="S35" s="63"/>
      <c r="T35" s="63"/>
      <c r="U35" s="63"/>
      <c r="V35" s="63"/>
      <c r="W35" s="63"/>
    </row>
    <row r="36" ht="20.25" customHeight="1" spans="1:23">
      <c r="A36" s="148" t="str">
        <f t="shared" si="0"/>
        <v>       云南哀牢山国家级自然保护区新平管护局</v>
      </c>
      <c r="B36" s="148" t="s">
        <v>220</v>
      </c>
      <c r="C36" s="148" t="s">
        <v>221</v>
      </c>
      <c r="D36" s="148" t="s">
        <v>99</v>
      </c>
      <c r="E36" s="148" t="s">
        <v>154</v>
      </c>
      <c r="F36" s="148" t="s">
        <v>159</v>
      </c>
      <c r="G36" s="148" t="s">
        <v>160</v>
      </c>
      <c r="H36" s="151">
        <v>750000</v>
      </c>
      <c r="I36" s="63">
        <v>750000</v>
      </c>
      <c r="J36" s="63"/>
      <c r="K36" s="148"/>
      <c r="L36" s="63">
        <v>750000</v>
      </c>
      <c r="M36" s="148"/>
      <c r="N36" s="63"/>
      <c r="O36" s="63"/>
      <c r="P36" s="148"/>
      <c r="Q36" s="63"/>
      <c r="R36" s="63"/>
      <c r="S36" s="63"/>
      <c r="T36" s="63"/>
      <c r="U36" s="63"/>
      <c r="V36" s="63"/>
      <c r="W36" s="63"/>
    </row>
    <row r="37" ht="20.25" customHeight="1" spans="1:23">
      <c r="A37" s="150" t="s">
        <v>30</v>
      </c>
      <c r="B37" s="150"/>
      <c r="C37" s="150"/>
      <c r="D37" s="150"/>
      <c r="E37" s="150"/>
      <c r="F37" s="150"/>
      <c r="G37" s="150"/>
      <c r="H37" s="63">
        <v>6657985.49</v>
      </c>
      <c r="I37" s="63">
        <v>6657985.49</v>
      </c>
      <c r="J37" s="63">
        <v>2628235.49</v>
      </c>
      <c r="K37" s="63"/>
      <c r="L37" s="63">
        <v>4029750</v>
      </c>
      <c r="M37" s="63"/>
      <c r="N37" s="63"/>
      <c r="O37" s="63"/>
      <c r="P37" s="63"/>
      <c r="Q37" s="63"/>
      <c r="R37" s="63"/>
      <c r="S37" s="63"/>
      <c r="T37" s="63"/>
      <c r="U37" s="63"/>
      <c r="V37" s="63"/>
      <c r="W37" s="63"/>
    </row>
  </sheetData>
  <mergeCells count="17">
    <mergeCell ref="A1:W1"/>
    <mergeCell ref="A2:W2"/>
    <mergeCell ref="A3:V3"/>
    <mergeCell ref="H4:W4"/>
    <mergeCell ref="I5:M5"/>
    <mergeCell ref="N5:P5"/>
    <mergeCell ref="R5:W5"/>
    <mergeCell ref="A37:G37"/>
    <mergeCell ref="A4:A6"/>
    <mergeCell ref="B4:B6"/>
    <mergeCell ref="C4:C6"/>
    <mergeCell ref="D4:D6"/>
    <mergeCell ref="E4:E6"/>
    <mergeCell ref="F4:F6"/>
    <mergeCell ref="G4:G6"/>
    <mergeCell ref="H5:H6"/>
    <mergeCell ref="Q5:Q6"/>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8"/>
  <sheetViews>
    <sheetView showZeros="0" topLeftCell="F5" workbookViewId="0">
      <selection activeCell="A1" sqref="A1"/>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2:23">
      <c r="B1" s="130"/>
      <c r="E1" s="140"/>
      <c r="F1" s="140"/>
      <c r="G1" s="140"/>
      <c r="H1" s="140"/>
      <c r="K1" s="130"/>
      <c r="N1" s="130"/>
      <c r="O1" s="130"/>
      <c r="P1" s="130"/>
      <c r="U1" s="145"/>
      <c r="W1" s="131" t="s">
        <v>222</v>
      </c>
    </row>
    <row r="2" ht="27.75" customHeight="1" spans="1:23">
      <c r="A2" s="32" t="s">
        <v>223</v>
      </c>
      <c r="B2" s="32"/>
      <c r="C2" s="32"/>
      <c r="D2" s="32"/>
      <c r="E2" s="32"/>
      <c r="F2" s="32"/>
      <c r="G2" s="32"/>
      <c r="H2" s="32"/>
      <c r="I2" s="32"/>
      <c r="J2" s="32"/>
      <c r="K2" s="32"/>
      <c r="L2" s="32"/>
      <c r="M2" s="32"/>
      <c r="N2" s="32"/>
      <c r="O2" s="32"/>
      <c r="P2" s="32"/>
      <c r="Q2" s="32"/>
      <c r="R2" s="32"/>
      <c r="S2" s="32"/>
      <c r="T2" s="32"/>
      <c r="U2" s="32"/>
      <c r="V2" s="32"/>
      <c r="W2" s="32"/>
    </row>
    <row r="3" ht="13.5" customHeight="1" spans="1:23">
      <c r="A3" s="5" t="str">
        <f>"单位名称："&amp;"云南哀牢山国家级自然保护区新平管护局"</f>
        <v>单位名称：云南哀牢山国家级自然保护区新平管护局</v>
      </c>
      <c r="B3" s="141" t="str">
        <f>"单位名称："&amp;"云南哀牢山国家级自然保护区新平管护局"</f>
        <v>单位名称：云南哀牢山国家级自然保护区新平管护局</v>
      </c>
      <c r="C3" s="141"/>
      <c r="D3" s="141"/>
      <c r="E3" s="141"/>
      <c r="F3" s="141"/>
      <c r="G3" s="141"/>
      <c r="H3" s="141"/>
      <c r="I3" s="141"/>
      <c r="J3" s="7"/>
      <c r="K3" s="7"/>
      <c r="L3" s="7"/>
      <c r="M3" s="7"/>
      <c r="N3" s="7"/>
      <c r="O3" s="7"/>
      <c r="P3" s="7"/>
      <c r="Q3" s="7"/>
      <c r="U3" s="145"/>
      <c r="W3" s="134" t="s">
        <v>2</v>
      </c>
    </row>
    <row r="4" ht="21.75" customHeight="1" spans="1:23">
      <c r="A4" s="9" t="s">
        <v>224</v>
      </c>
      <c r="B4" s="9" t="s">
        <v>134</v>
      </c>
      <c r="C4" s="9" t="s">
        <v>135</v>
      </c>
      <c r="D4" s="9" t="s">
        <v>225</v>
      </c>
      <c r="E4" s="10" t="s">
        <v>136</v>
      </c>
      <c r="F4" s="10" t="s">
        <v>137</v>
      </c>
      <c r="G4" s="10" t="s">
        <v>138</v>
      </c>
      <c r="H4" s="10" t="s">
        <v>139</v>
      </c>
      <c r="I4" s="20" t="s">
        <v>30</v>
      </c>
      <c r="J4" s="20" t="s">
        <v>226</v>
      </c>
      <c r="K4" s="20"/>
      <c r="L4" s="20"/>
      <c r="M4" s="20"/>
      <c r="N4" s="20" t="s">
        <v>141</v>
      </c>
      <c r="O4" s="20"/>
      <c r="P4" s="20"/>
      <c r="Q4" s="10" t="s">
        <v>36</v>
      </c>
      <c r="R4" s="11" t="s">
        <v>227</v>
      </c>
      <c r="S4" s="12"/>
      <c r="T4" s="12"/>
      <c r="U4" s="12"/>
      <c r="V4" s="12"/>
      <c r="W4" s="13"/>
    </row>
    <row r="5" ht="21.75" customHeight="1" spans="1:23">
      <c r="A5" s="14"/>
      <c r="B5" s="14"/>
      <c r="C5" s="14"/>
      <c r="D5" s="14"/>
      <c r="E5" s="15"/>
      <c r="F5" s="15"/>
      <c r="G5" s="15"/>
      <c r="H5" s="15"/>
      <c r="I5" s="20"/>
      <c r="J5" s="144" t="s">
        <v>33</v>
      </c>
      <c r="K5" s="144"/>
      <c r="L5" s="144" t="s">
        <v>34</v>
      </c>
      <c r="M5" s="144" t="s">
        <v>35</v>
      </c>
      <c r="N5" s="10" t="s">
        <v>33</v>
      </c>
      <c r="O5" s="10" t="s">
        <v>34</v>
      </c>
      <c r="P5" s="10" t="s">
        <v>35</v>
      </c>
      <c r="Q5" s="15"/>
      <c r="R5" s="10" t="s">
        <v>32</v>
      </c>
      <c r="S5" s="10" t="s">
        <v>39</v>
      </c>
      <c r="T5" s="10" t="s">
        <v>147</v>
      </c>
      <c r="U5" s="10" t="s">
        <v>41</v>
      </c>
      <c r="V5" s="10" t="s">
        <v>42</v>
      </c>
      <c r="W5" s="10" t="s">
        <v>43</v>
      </c>
    </row>
    <row r="6" ht="40.5" customHeight="1" spans="1:23">
      <c r="A6" s="17"/>
      <c r="B6" s="17"/>
      <c r="C6" s="17"/>
      <c r="D6" s="17"/>
      <c r="E6" s="18"/>
      <c r="F6" s="18"/>
      <c r="G6" s="18"/>
      <c r="H6" s="18"/>
      <c r="I6" s="20"/>
      <c r="J6" s="144" t="s">
        <v>32</v>
      </c>
      <c r="K6" s="144" t="s">
        <v>228</v>
      </c>
      <c r="L6" s="144"/>
      <c r="M6" s="144"/>
      <c r="N6" s="18"/>
      <c r="O6" s="18"/>
      <c r="P6" s="18"/>
      <c r="Q6" s="18"/>
      <c r="R6" s="18"/>
      <c r="S6" s="18"/>
      <c r="T6" s="18"/>
      <c r="U6" s="19"/>
      <c r="V6" s="18"/>
      <c r="W6" s="18"/>
    </row>
    <row r="7" ht="15" customHeight="1" spans="1:23">
      <c r="A7" s="142">
        <v>1</v>
      </c>
      <c r="B7" s="142">
        <v>2</v>
      </c>
      <c r="C7" s="142">
        <v>3</v>
      </c>
      <c r="D7" s="142">
        <v>4</v>
      </c>
      <c r="E7" s="142">
        <v>5</v>
      </c>
      <c r="F7" s="142">
        <v>6</v>
      </c>
      <c r="G7" s="142">
        <v>7</v>
      </c>
      <c r="H7" s="142">
        <v>8</v>
      </c>
      <c r="I7" s="142">
        <v>9</v>
      </c>
      <c r="J7" s="142">
        <v>10</v>
      </c>
      <c r="K7" s="142">
        <v>11</v>
      </c>
      <c r="L7" s="142">
        <v>12</v>
      </c>
      <c r="M7" s="142">
        <v>13</v>
      </c>
      <c r="N7" s="142">
        <v>14</v>
      </c>
      <c r="O7" s="142">
        <v>15</v>
      </c>
      <c r="P7" s="142">
        <v>16</v>
      </c>
      <c r="Q7" s="142">
        <v>17</v>
      </c>
      <c r="R7" s="142">
        <v>18</v>
      </c>
      <c r="S7" s="142">
        <v>19</v>
      </c>
      <c r="T7" s="142">
        <v>20</v>
      </c>
      <c r="U7" s="142">
        <v>21</v>
      </c>
      <c r="V7" s="142">
        <v>22</v>
      </c>
      <c r="W7" s="142">
        <v>23</v>
      </c>
    </row>
    <row r="8" ht="32.9" customHeight="1" spans="1:23">
      <c r="A8" s="26"/>
      <c r="B8" s="143"/>
      <c r="C8" s="26" t="s">
        <v>229</v>
      </c>
      <c r="D8" s="26"/>
      <c r="E8" s="26"/>
      <c r="F8" s="26"/>
      <c r="G8" s="26"/>
      <c r="H8" s="26"/>
      <c r="I8" s="45">
        <v>200000</v>
      </c>
      <c r="J8" s="45">
        <v>200000</v>
      </c>
      <c r="K8" s="45">
        <v>200000</v>
      </c>
      <c r="L8" s="45"/>
      <c r="M8" s="45"/>
      <c r="N8" s="45"/>
      <c r="O8" s="45"/>
      <c r="P8" s="45"/>
      <c r="Q8" s="45"/>
      <c r="R8" s="45"/>
      <c r="S8" s="45"/>
      <c r="T8" s="45"/>
      <c r="U8" s="45"/>
      <c r="V8" s="45"/>
      <c r="W8" s="45"/>
    </row>
    <row r="9" ht="32.9" customHeight="1" spans="1:23">
      <c r="A9" s="26" t="s">
        <v>230</v>
      </c>
      <c r="B9" s="143" t="s">
        <v>231</v>
      </c>
      <c r="C9" s="26" t="s">
        <v>229</v>
      </c>
      <c r="D9" s="26" t="s">
        <v>64</v>
      </c>
      <c r="E9" s="26" t="s">
        <v>102</v>
      </c>
      <c r="F9" s="26" t="s">
        <v>232</v>
      </c>
      <c r="G9" s="26" t="s">
        <v>233</v>
      </c>
      <c r="H9" s="26" t="s">
        <v>234</v>
      </c>
      <c r="I9" s="45">
        <v>10000</v>
      </c>
      <c r="J9" s="45">
        <v>10000</v>
      </c>
      <c r="K9" s="45">
        <v>10000</v>
      </c>
      <c r="L9" s="45"/>
      <c r="M9" s="45"/>
      <c r="N9" s="45"/>
      <c r="O9" s="45"/>
      <c r="P9" s="45"/>
      <c r="Q9" s="45"/>
      <c r="R9" s="45"/>
      <c r="S9" s="45"/>
      <c r="T9" s="45"/>
      <c r="U9" s="45"/>
      <c r="V9" s="45"/>
      <c r="W9" s="45"/>
    </row>
    <row r="10" ht="32.9" customHeight="1" spans="1:23">
      <c r="A10" s="26" t="s">
        <v>230</v>
      </c>
      <c r="B10" s="143" t="s">
        <v>231</v>
      </c>
      <c r="C10" s="26" t="s">
        <v>229</v>
      </c>
      <c r="D10" s="26" t="s">
        <v>64</v>
      </c>
      <c r="E10" s="26" t="s">
        <v>102</v>
      </c>
      <c r="F10" s="26" t="s">
        <v>232</v>
      </c>
      <c r="G10" s="26" t="s">
        <v>235</v>
      </c>
      <c r="H10" s="26" t="s">
        <v>236</v>
      </c>
      <c r="I10" s="45">
        <v>30000</v>
      </c>
      <c r="J10" s="45">
        <v>30000</v>
      </c>
      <c r="K10" s="45">
        <v>30000</v>
      </c>
      <c r="L10" s="45"/>
      <c r="M10" s="45"/>
      <c r="N10" s="45"/>
      <c r="O10" s="45"/>
      <c r="P10" s="45"/>
      <c r="Q10" s="45"/>
      <c r="R10" s="45"/>
      <c r="S10" s="45"/>
      <c r="T10" s="45"/>
      <c r="U10" s="45"/>
      <c r="V10" s="45"/>
      <c r="W10" s="45"/>
    </row>
    <row r="11" ht="32.9" customHeight="1" spans="1:23">
      <c r="A11" s="26" t="s">
        <v>230</v>
      </c>
      <c r="B11" s="143" t="s">
        <v>231</v>
      </c>
      <c r="C11" s="26" t="s">
        <v>229</v>
      </c>
      <c r="D11" s="26" t="s">
        <v>64</v>
      </c>
      <c r="E11" s="26" t="s">
        <v>102</v>
      </c>
      <c r="F11" s="26" t="s">
        <v>232</v>
      </c>
      <c r="G11" s="26" t="s">
        <v>237</v>
      </c>
      <c r="H11" s="26" t="s">
        <v>238</v>
      </c>
      <c r="I11" s="45">
        <v>40000</v>
      </c>
      <c r="J11" s="45">
        <v>40000</v>
      </c>
      <c r="K11" s="45">
        <v>40000</v>
      </c>
      <c r="L11" s="45"/>
      <c r="M11" s="45"/>
      <c r="N11" s="45"/>
      <c r="O11" s="45"/>
      <c r="P11" s="45"/>
      <c r="Q11" s="45"/>
      <c r="R11" s="45"/>
      <c r="S11" s="45"/>
      <c r="T11" s="45"/>
      <c r="U11" s="45"/>
      <c r="V11" s="45"/>
      <c r="W11" s="45"/>
    </row>
    <row r="12" ht="32.9" customHeight="1" spans="1:23">
      <c r="A12" s="26" t="s">
        <v>230</v>
      </c>
      <c r="B12" s="143" t="s">
        <v>231</v>
      </c>
      <c r="C12" s="26" t="s">
        <v>229</v>
      </c>
      <c r="D12" s="26" t="s">
        <v>64</v>
      </c>
      <c r="E12" s="26" t="s">
        <v>102</v>
      </c>
      <c r="F12" s="26" t="s">
        <v>232</v>
      </c>
      <c r="G12" s="26" t="s">
        <v>210</v>
      </c>
      <c r="H12" s="26" t="s">
        <v>211</v>
      </c>
      <c r="I12" s="45">
        <v>120000</v>
      </c>
      <c r="J12" s="45">
        <v>120000</v>
      </c>
      <c r="K12" s="45">
        <v>120000</v>
      </c>
      <c r="L12" s="45"/>
      <c r="M12" s="45"/>
      <c r="N12" s="45"/>
      <c r="O12" s="45"/>
      <c r="P12" s="45"/>
      <c r="Q12" s="45"/>
      <c r="R12" s="45"/>
      <c r="S12" s="45"/>
      <c r="T12" s="45"/>
      <c r="U12" s="45"/>
      <c r="V12" s="45"/>
      <c r="W12" s="45"/>
    </row>
    <row r="13" ht="32.9" customHeight="1" spans="1:23">
      <c r="A13" s="26"/>
      <c r="B13" s="26"/>
      <c r="C13" s="26" t="s">
        <v>239</v>
      </c>
      <c r="D13" s="26"/>
      <c r="E13" s="26"/>
      <c r="F13" s="26"/>
      <c r="G13" s="26"/>
      <c r="H13" s="26"/>
      <c r="I13" s="45">
        <v>831543.37</v>
      </c>
      <c r="J13" s="45">
        <v>660000</v>
      </c>
      <c r="K13" s="45">
        <v>660000</v>
      </c>
      <c r="L13" s="45"/>
      <c r="M13" s="45"/>
      <c r="N13" s="45">
        <v>171543.37</v>
      </c>
      <c r="O13" s="45"/>
      <c r="P13" s="45"/>
      <c r="Q13" s="45"/>
      <c r="R13" s="45"/>
      <c r="S13" s="45"/>
      <c r="T13" s="45"/>
      <c r="U13" s="45"/>
      <c r="V13" s="45"/>
      <c r="W13" s="45"/>
    </row>
    <row r="14" ht="32.9" customHeight="1" spans="1:23">
      <c r="A14" s="26" t="s">
        <v>240</v>
      </c>
      <c r="B14" s="143" t="s">
        <v>241</v>
      </c>
      <c r="C14" s="26" t="s">
        <v>239</v>
      </c>
      <c r="D14" s="26" t="s">
        <v>64</v>
      </c>
      <c r="E14" s="26" t="s">
        <v>96</v>
      </c>
      <c r="F14" s="26" t="s">
        <v>242</v>
      </c>
      <c r="G14" s="26" t="s">
        <v>233</v>
      </c>
      <c r="H14" s="26" t="s">
        <v>234</v>
      </c>
      <c r="I14" s="45">
        <v>22943</v>
      </c>
      <c r="J14" s="45"/>
      <c r="K14" s="45"/>
      <c r="L14" s="45"/>
      <c r="M14" s="45"/>
      <c r="N14" s="45">
        <v>22943</v>
      </c>
      <c r="O14" s="45"/>
      <c r="P14" s="45"/>
      <c r="Q14" s="45"/>
      <c r="R14" s="45"/>
      <c r="S14" s="45"/>
      <c r="T14" s="45"/>
      <c r="U14" s="45"/>
      <c r="V14" s="45"/>
      <c r="W14" s="45"/>
    </row>
    <row r="15" ht="32.9" customHeight="1" spans="1:23">
      <c r="A15" s="26" t="s">
        <v>240</v>
      </c>
      <c r="B15" s="143" t="s">
        <v>241</v>
      </c>
      <c r="C15" s="26" t="s">
        <v>239</v>
      </c>
      <c r="D15" s="26" t="s">
        <v>64</v>
      </c>
      <c r="E15" s="26" t="s">
        <v>96</v>
      </c>
      <c r="F15" s="26" t="s">
        <v>242</v>
      </c>
      <c r="G15" s="26" t="s">
        <v>243</v>
      </c>
      <c r="H15" s="26" t="s">
        <v>244</v>
      </c>
      <c r="I15" s="45">
        <v>654600</v>
      </c>
      <c r="J15" s="45">
        <v>560000</v>
      </c>
      <c r="K15" s="45">
        <v>560000</v>
      </c>
      <c r="L15" s="45"/>
      <c r="M15" s="45"/>
      <c r="N15" s="45">
        <v>94600</v>
      </c>
      <c r="O15" s="45"/>
      <c r="P15" s="45"/>
      <c r="Q15" s="45"/>
      <c r="R15" s="45"/>
      <c r="S15" s="45"/>
      <c r="T15" s="45"/>
      <c r="U15" s="45"/>
      <c r="V15" s="45"/>
      <c r="W15" s="45"/>
    </row>
    <row r="16" ht="32.9" customHeight="1" spans="1:23">
      <c r="A16" s="26" t="s">
        <v>240</v>
      </c>
      <c r="B16" s="143" t="s">
        <v>241</v>
      </c>
      <c r="C16" s="26" t="s">
        <v>239</v>
      </c>
      <c r="D16" s="26" t="s">
        <v>64</v>
      </c>
      <c r="E16" s="26" t="s">
        <v>96</v>
      </c>
      <c r="F16" s="26" t="s">
        <v>242</v>
      </c>
      <c r="G16" s="26" t="s">
        <v>237</v>
      </c>
      <c r="H16" s="26" t="s">
        <v>238</v>
      </c>
      <c r="I16" s="45">
        <v>54000.37</v>
      </c>
      <c r="J16" s="45"/>
      <c r="K16" s="45"/>
      <c r="L16" s="45"/>
      <c r="M16" s="45"/>
      <c r="N16" s="45">
        <v>54000.37</v>
      </c>
      <c r="O16" s="45"/>
      <c r="P16" s="45"/>
      <c r="Q16" s="45"/>
      <c r="R16" s="45"/>
      <c r="S16" s="45"/>
      <c r="T16" s="45"/>
      <c r="U16" s="45"/>
      <c r="V16" s="45"/>
      <c r="W16" s="45"/>
    </row>
    <row r="17" ht="32.9" customHeight="1" spans="1:23">
      <c r="A17" s="26" t="s">
        <v>240</v>
      </c>
      <c r="B17" s="143" t="s">
        <v>241</v>
      </c>
      <c r="C17" s="26" t="s">
        <v>239</v>
      </c>
      <c r="D17" s="26" t="s">
        <v>64</v>
      </c>
      <c r="E17" s="26" t="s">
        <v>96</v>
      </c>
      <c r="F17" s="26" t="s">
        <v>242</v>
      </c>
      <c r="G17" s="26" t="s">
        <v>210</v>
      </c>
      <c r="H17" s="26" t="s">
        <v>211</v>
      </c>
      <c r="I17" s="45">
        <v>50000</v>
      </c>
      <c r="J17" s="45">
        <v>50000</v>
      </c>
      <c r="K17" s="45">
        <v>50000</v>
      </c>
      <c r="L17" s="45"/>
      <c r="M17" s="45"/>
      <c r="N17" s="45"/>
      <c r="O17" s="45"/>
      <c r="P17" s="45"/>
      <c r="Q17" s="45"/>
      <c r="R17" s="45"/>
      <c r="S17" s="45"/>
      <c r="T17" s="45"/>
      <c r="U17" s="45"/>
      <c r="V17" s="45"/>
      <c r="W17" s="45"/>
    </row>
    <row r="18" ht="32.9" customHeight="1" spans="1:23">
      <c r="A18" s="26" t="s">
        <v>240</v>
      </c>
      <c r="B18" s="143" t="s">
        <v>241</v>
      </c>
      <c r="C18" s="26" t="s">
        <v>239</v>
      </c>
      <c r="D18" s="26" t="s">
        <v>64</v>
      </c>
      <c r="E18" s="26" t="s">
        <v>96</v>
      </c>
      <c r="F18" s="26" t="s">
        <v>242</v>
      </c>
      <c r="G18" s="26" t="s">
        <v>196</v>
      </c>
      <c r="H18" s="26" t="s">
        <v>197</v>
      </c>
      <c r="I18" s="45">
        <v>50000</v>
      </c>
      <c r="J18" s="45">
        <v>50000</v>
      </c>
      <c r="K18" s="45">
        <v>50000</v>
      </c>
      <c r="L18" s="45"/>
      <c r="M18" s="45"/>
      <c r="N18" s="45"/>
      <c r="O18" s="45"/>
      <c r="P18" s="45"/>
      <c r="Q18" s="45"/>
      <c r="R18" s="45"/>
      <c r="S18" s="45"/>
      <c r="T18" s="45"/>
      <c r="U18" s="45"/>
      <c r="V18" s="45"/>
      <c r="W18" s="45"/>
    </row>
    <row r="19" ht="32.9" customHeight="1" spans="1:23">
      <c r="A19" s="26"/>
      <c r="B19" s="26"/>
      <c r="C19" s="26" t="s">
        <v>245</v>
      </c>
      <c r="D19" s="26"/>
      <c r="E19" s="26"/>
      <c r="F19" s="26"/>
      <c r="G19" s="26"/>
      <c r="H19" s="26"/>
      <c r="I19" s="45">
        <v>325029.56</v>
      </c>
      <c r="J19" s="45"/>
      <c r="K19" s="45"/>
      <c r="L19" s="45"/>
      <c r="M19" s="45"/>
      <c r="N19" s="45">
        <v>325029.56</v>
      </c>
      <c r="O19" s="45"/>
      <c r="P19" s="45"/>
      <c r="Q19" s="45"/>
      <c r="R19" s="45"/>
      <c r="S19" s="45"/>
      <c r="T19" s="45"/>
      <c r="U19" s="45"/>
      <c r="V19" s="45"/>
      <c r="W19" s="45"/>
    </row>
    <row r="20" ht="32.9" customHeight="1" spans="1:23">
      <c r="A20" s="26" t="s">
        <v>240</v>
      </c>
      <c r="B20" s="143" t="s">
        <v>246</v>
      </c>
      <c r="C20" s="26" t="s">
        <v>245</v>
      </c>
      <c r="D20" s="26" t="s">
        <v>64</v>
      </c>
      <c r="E20" s="26" t="s">
        <v>101</v>
      </c>
      <c r="F20" s="26" t="s">
        <v>247</v>
      </c>
      <c r="G20" s="26" t="s">
        <v>248</v>
      </c>
      <c r="H20" s="26" t="s">
        <v>249</v>
      </c>
      <c r="I20" s="45">
        <v>325029.56</v>
      </c>
      <c r="J20" s="45"/>
      <c r="K20" s="45"/>
      <c r="L20" s="45"/>
      <c r="M20" s="45"/>
      <c r="N20" s="45">
        <v>325029.56</v>
      </c>
      <c r="O20" s="45"/>
      <c r="P20" s="45"/>
      <c r="Q20" s="45"/>
      <c r="R20" s="45"/>
      <c r="S20" s="45"/>
      <c r="T20" s="45"/>
      <c r="U20" s="45"/>
      <c r="V20" s="45"/>
      <c r="W20" s="45"/>
    </row>
    <row r="21" ht="32.9" customHeight="1" spans="1:23">
      <c r="A21" s="26"/>
      <c r="B21" s="26"/>
      <c r="C21" s="26" t="s">
        <v>250</v>
      </c>
      <c r="D21" s="26"/>
      <c r="E21" s="26"/>
      <c r="F21" s="26"/>
      <c r="G21" s="26"/>
      <c r="H21" s="26"/>
      <c r="I21" s="45">
        <v>55800</v>
      </c>
      <c r="J21" s="45">
        <v>55800</v>
      </c>
      <c r="K21" s="45">
        <v>55800</v>
      </c>
      <c r="L21" s="45"/>
      <c r="M21" s="45"/>
      <c r="N21" s="45"/>
      <c r="O21" s="45"/>
      <c r="P21" s="45"/>
      <c r="Q21" s="45"/>
      <c r="R21" s="45"/>
      <c r="S21" s="45"/>
      <c r="T21" s="45"/>
      <c r="U21" s="45"/>
      <c r="V21" s="45"/>
      <c r="W21" s="45"/>
    </row>
    <row r="22" ht="32.9" customHeight="1" spans="1:23">
      <c r="A22" s="26" t="s">
        <v>230</v>
      </c>
      <c r="B22" s="143" t="s">
        <v>251</v>
      </c>
      <c r="C22" s="26" t="s">
        <v>250</v>
      </c>
      <c r="D22" s="26" t="s">
        <v>64</v>
      </c>
      <c r="E22" s="26" t="s">
        <v>102</v>
      </c>
      <c r="F22" s="26" t="s">
        <v>232</v>
      </c>
      <c r="G22" s="26" t="s">
        <v>233</v>
      </c>
      <c r="H22" s="26" t="s">
        <v>234</v>
      </c>
      <c r="I22" s="45">
        <v>20000</v>
      </c>
      <c r="J22" s="45">
        <v>20000</v>
      </c>
      <c r="K22" s="45">
        <v>20000</v>
      </c>
      <c r="L22" s="45"/>
      <c r="M22" s="45"/>
      <c r="N22" s="45"/>
      <c r="O22" s="45"/>
      <c r="P22" s="45"/>
      <c r="Q22" s="45"/>
      <c r="R22" s="45"/>
      <c r="S22" s="45"/>
      <c r="T22" s="45"/>
      <c r="U22" s="45"/>
      <c r="V22" s="45"/>
      <c r="W22" s="45"/>
    </row>
    <row r="23" ht="32.9" customHeight="1" spans="1:23">
      <c r="A23" s="26" t="s">
        <v>230</v>
      </c>
      <c r="B23" s="143" t="s">
        <v>251</v>
      </c>
      <c r="C23" s="26" t="s">
        <v>250</v>
      </c>
      <c r="D23" s="26" t="s">
        <v>64</v>
      </c>
      <c r="E23" s="26" t="s">
        <v>102</v>
      </c>
      <c r="F23" s="26" t="s">
        <v>232</v>
      </c>
      <c r="G23" s="26" t="s">
        <v>235</v>
      </c>
      <c r="H23" s="26" t="s">
        <v>236</v>
      </c>
      <c r="I23" s="45">
        <v>35800</v>
      </c>
      <c r="J23" s="45">
        <v>35800</v>
      </c>
      <c r="K23" s="45">
        <v>35800</v>
      </c>
      <c r="L23" s="45"/>
      <c r="M23" s="45"/>
      <c r="N23" s="45"/>
      <c r="O23" s="45"/>
      <c r="P23" s="45"/>
      <c r="Q23" s="45"/>
      <c r="R23" s="45"/>
      <c r="S23" s="45"/>
      <c r="T23" s="45"/>
      <c r="U23" s="45"/>
      <c r="V23" s="45"/>
      <c r="W23" s="45"/>
    </row>
    <row r="24" ht="32.9" customHeight="1" spans="1:23">
      <c r="A24" s="26"/>
      <c r="B24" s="26"/>
      <c r="C24" s="26" t="s">
        <v>252</v>
      </c>
      <c r="D24" s="26"/>
      <c r="E24" s="26"/>
      <c r="F24" s="26"/>
      <c r="G24" s="26"/>
      <c r="H24" s="26"/>
      <c r="I24" s="45">
        <v>11472</v>
      </c>
      <c r="J24" s="45">
        <v>11472</v>
      </c>
      <c r="K24" s="45">
        <v>11472</v>
      </c>
      <c r="L24" s="45"/>
      <c r="M24" s="45"/>
      <c r="N24" s="45"/>
      <c r="O24" s="45"/>
      <c r="P24" s="45"/>
      <c r="Q24" s="45"/>
      <c r="R24" s="45"/>
      <c r="S24" s="45"/>
      <c r="T24" s="45"/>
      <c r="U24" s="45"/>
      <c r="V24" s="45"/>
      <c r="W24" s="45"/>
    </row>
    <row r="25" ht="32.9" customHeight="1" spans="1:23">
      <c r="A25" s="26" t="s">
        <v>253</v>
      </c>
      <c r="B25" s="143" t="s">
        <v>254</v>
      </c>
      <c r="C25" s="26" t="s">
        <v>252</v>
      </c>
      <c r="D25" s="26" t="s">
        <v>64</v>
      </c>
      <c r="E25" s="26" t="s">
        <v>84</v>
      </c>
      <c r="F25" s="26" t="s">
        <v>255</v>
      </c>
      <c r="G25" s="26" t="s">
        <v>165</v>
      </c>
      <c r="H25" s="26" t="s">
        <v>166</v>
      </c>
      <c r="I25" s="45">
        <v>11472</v>
      </c>
      <c r="J25" s="45">
        <v>11472</v>
      </c>
      <c r="K25" s="45">
        <v>11472</v>
      </c>
      <c r="L25" s="45"/>
      <c r="M25" s="45"/>
      <c r="N25" s="45"/>
      <c r="O25" s="45"/>
      <c r="P25" s="45"/>
      <c r="Q25" s="45"/>
      <c r="R25" s="45"/>
      <c r="S25" s="45"/>
      <c r="T25" s="45"/>
      <c r="U25" s="45"/>
      <c r="V25" s="45"/>
      <c r="W25" s="45"/>
    </row>
    <row r="26" ht="32.9" customHeight="1" spans="1:23">
      <c r="A26" s="26"/>
      <c r="B26" s="26"/>
      <c r="C26" s="26" t="s">
        <v>256</v>
      </c>
      <c r="D26" s="26"/>
      <c r="E26" s="26"/>
      <c r="F26" s="26"/>
      <c r="G26" s="26"/>
      <c r="H26" s="26"/>
      <c r="I26" s="45">
        <v>613607.25</v>
      </c>
      <c r="J26" s="45"/>
      <c r="K26" s="45"/>
      <c r="L26" s="45"/>
      <c r="M26" s="45"/>
      <c r="N26" s="45">
        <v>613607.25</v>
      </c>
      <c r="O26" s="45"/>
      <c r="P26" s="45"/>
      <c r="Q26" s="45"/>
      <c r="R26" s="45"/>
      <c r="S26" s="45"/>
      <c r="T26" s="45"/>
      <c r="U26" s="45"/>
      <c r="V26" s="45"/>
      <c r="W26" s="45"/>
    </row>
    <row r="27" ht="32.9" customHeight="1" spans="1:23">
      <c r="A27" s="26" t="s">
        <v>240</v>
      </c>
      <c r="B27" s="143" t="s">
        <v>257</v>
      </c>
      <c r="C27" s="26" t="s">
        <v>256</v>
      </c>
      <c r="D27" s="26" t="s">
        <v>64</v>
      </c>
      <c r="E27" s="26" t="s">
        <v>93</v>
      </c>
      <c r="F27" s="26" t="s">
        <v>258</v>
      </c>
      <c r="G27" s="26" t="s">
        <v>233</v>
      </c>
      <c r="H27" s="26" t="s">
        <v>234</v>
      </c>
      <c r="I27" s="45">
        <v>523485.02</v>
      </c>
      <c r="J27" s="45"/>
      <c r="K27" s="45"/>
      <c r="L27" s="45"/>
      <c r="M27" s="45"/>
      <c r="N27" s="45">
        <v>523485.02</v>
      </c>
      <c r="O27" s="45"/>
      <c r="P27" s="45"/>
      <c r="Q27" s="45"/>
      <c r="R27" s="45"/>
      <c r="S27" s="45"/>
      <c r="T27" s="45"/>
      <c r="U27" s="45"/>
      <c r="V27" s="45"/>
      <c r="W27" s="45"/>
    </row>
    <row r="28" ht="32.9" customHeight="1" spans="1:23">
      <c r="A28" s="26" t="s">
        <v>240</v>
      </c>
      <c r="B28" s="143" t="s">
        <v>257</v>
      </c>
      <c r="C28" s="26" t="s">
        <v>256</v>
      </c>
      <c r="D28" s="26" t="s">
        <v>64</v>
      </c>
      <c r="E28" s="26" t="s">
        <v>93</v>
      </c>
      <c r="F28" s="26" t="s">
        <v>258</v>
      </c>
      <c r="G28" s="26" t="s">
        <v>237</v>
      </c>
      <c r="H28" s="26" t="s">
        <v>238</v>
      </c>
      <c r="I28" s="45">
        <v>52599.93</v>
      </c>
      <c r="J28" s="45"/>
      <c r="K28" s="45"/>
      <c r="L28" s="45"/>
      <c r="M28" s="45"/>
      <c r="N28" s="45">
        <v>52599.93</v>
      </c>
      <c r="O28" s="45"/>
      <c r="P28" s="45"/>
      <c r="Q28" s="45"/>
      <c r="R28" s="45"/>
      <c r="S28" s="45"/>
      <c r="T28" s="45"/>
      <c r="U28" s="45"/>
      <c r="V28" s="45"/>
      <c r="W28" s="45"/>
    </row>
    <row r="29" ht="32.9" customHeight="1" spans="1:23">
      <c r="A29" s="26" t="s">
        <v>240</v>
      </c>
      <c r="B29" s="143" t="s">
        <v>257</v>
      </c>
      <c r="C29" s="26" t="s">
        <v>256</v>
      </c>
      <c r="D29" s="26" t="s">
        <v>64</v>
      </c>
      <c r="E29" s="26" t="s">
        <v>93</v>
      </c>
      <c r="F29" s="26" t="s">
        <v>258</v>
      </c>
      <c r="G29" s="26" t="s">
        <v>196</v>
      </c>
      <c r="H29" s="26" t="s">
        <v>197</v>
      </c>
      <c r="I29" s="45">
        <v>9780</v>
      </c>
      <c r="J29" s="45"/>
      <c r="K29" s="45"/>
      <c r="L29" s="45"/>
      <c r="M29" s="45"/>
      <c r="N29" s="45">
        <v>9780</v>
      </c>
      <c r="O29" s="45"/>
      <c r="P29" s="45"/>
      <c r="Q29" s="45"/>
      <c r="R29" s="45"/>
      <c r="S29" s="45"/>
      <c r="T29" s="45"/>
      <c r="U29" s="45"/>
      <c r="V29" s="45"/>
      <c r="W29" s="45"/>
    </row>
    <row r="30" ht="32.9" customHeight="1" spans="1:23">
      <c r="A30" s="26" t="s">
        <v>240</v>
      </c>
      <c r="B30" s="143" t="s">
        <v>257</v>
      </c>
      <c r="C30" s="26" t="s">
        <v>256</v>
      </c>
      <c r="D30" s="26" t="s">
        <v>64</v>
      </c>
      <c r="E30" s="26" t="s">
        <v>93</v>
      </c>
      <c r="F30" s="26" t="s">
        <v>258</v>
      </c>
      <c r="G30" s="26" t="s">
        <v>248</v>
      </c>
      <c r="H30" s="26" t="s">
        <v>249</v>
      </c>
      <c r="I30" s="45">
        <v>27742.3</v>
      </c>
      <c r="J30" s="45"/>
      <c r="K30" s="45"/>
      <c r="L30" s="45"/>
      <c r="M30" s="45"/>
      <c r="N30" s="45">
        <v>27742.3</v>
      </c>
      <c r="O30" s="45"/>
      <c r="P30" s="45"/>
      <c r="Q30" s="45"/>
      <c r="R30" s="45"/>
      <c r="S30" s="45"/>
      <c r="T30" s="45"/>
      <c r="U30" s="45"/>
      <c r="V30" s="45"/>
      <c r="W30" s="45"/>
    </row>
    <row r="31" ht="32.9" customHeight="1" spans="1:23">
      <c r="A31" s="26"/>
      <c r="B31" s="26"/>
      <c r="C31" s="26" t="s">
        <v>259</v>
      </c>
      <c r="D31" s="26"/>
      <c r="E31" s="26"/>
      <c r="F31" s="26"/>
      <c r="G31" s="26"/>
      <c r="H31" s="26"/>
      <c r="I31" s="45">
        <v>80000</v>
      </c>
      <c r="J31" s="45">
        <v>80000</v>
      </c>
      <c r="K31" s="45">
        <v>80000</v>
      </c>
      <c r="L31" s="45"/>
      <c r="M31" s="45"/>
      <c r="N31" s="45"/>
      <c r="O31" s="45"/>
      <c r="P31" s="45"/>
      <c r="Q31" s="45"/>
      <c r="R31" s="45"/>
      <c r="S31" s="45"/>
      <c r="T31" s="45"/>
      <c r="U31" s="45"/>
      <c r="V31" s="45"/>
      <c r="W31" s="45"/>
    </row>
    <row r="32" ht="32.9" customHeight="1" spans="1:23">
      <c r="A32" s="26" t="s">
        <v>230</v>
      </c>
      <c r="B32" s="143" t="s">
        <v>260</v>
      </c>
      <c r="C32" s="26" t="s">
        <v>259</v>
      </c>
      <c r="D32" s="26" t="s">
        <v>64</v>
      </c>
      <c r="E32" s="26" t="s">
        <v>102</v>
      </c>
      <c r="F32" s="26" t="s">
        <v>232</v>
      </c>
      <c r="G32" s="26" t="s">
        <v>235</v>
      </c>
      <c r="H32" s="26" t="s">
        <v>236</v>
      </c>
      <c r="I32" s="45">
        <v>15000</v>
      </c>
      <c r="J32" s="45">
        <v>15000</v>
      </c>
      <c r="K32" s="45">
        <v>15000</v>
      </c>
      <c r="L32" s="45"/>
      <c r="M32" s="45"/>
      <c r="N32" s="45"/>
      <c r="O32" s="45"/>
      <c r="P32" s="45"/>
      <c r="Q32" s="45"/>
      <c r="R32" s="45"/>
      <c r="S32" s="45"/>
      <c r="T32" s="45"/>
      <c r="U32" s="45"/>
      <c r="V32" s="45"/>
      <c r="W32" s="45"/>
    </row>
    <row r="33" ht="32.9" customHeight="1" spans="1:23">
      <c r="A33" s="26" t="s">
        <v>230</v>
      </c>
      <c r="B33" s="143" t="s">
        <v>260</v>
      </c>
      <c r="C33" s="26" t="s">
        <v>259</v>
      </c>
      <c r="D33" s="26" t="s">
        <v>64</v>
      </c>
      <c r="E33" s="26" t="s">
        <v>102</v>
      </c>
      <c r="F33" s="26" t="s">
        <v>232</v>
      </c>
      <c r="G33" s="26" t="s">
        <v>237</v>
      </c>
      <c r="H33" s="26" t="s">
        <v>238</v>
      </c>
      <c r="I33" s="45">
        <v>50000</v>
      </c>
      <c r="J33" s="45">
        <v>50000</v>
      </c>
      <c r="K33" s="45">
        <v>50000</v>
      </c>
      <c r="L33" s="45"/>
      <c r="M33" s="45"/>
      <c r="N33" s="45"/>
      <c r="O33" s="45"/>
      <c r="P33" s="45"/>
      <c r="Q33" s="45"/>
      <c r="R33" s="45"/>
      <c r="S33" s="45"/>
      <c r="T33" s="45"/>
      <c r="U33" s="45"/>
      <c r="V33" s="45"/>
      <c r="W33" s="45"/>
    </row>
    <row r="34" ht="32.9" customHeight="1" spans="1:23">
      <c r="A34" s="26" t="s">
        <v>230</v>
      </c>
      <c r="B34" s="143" t="s">
        <v>260</v>
      </c>
      <c r="C34" s="26" t="s">
        <v>259</v>
      </c>
      <c r="D34" s="26" t="s">
        <v>64</v>
      </c>
      <c r="E34" s="26" t="s">
        <v>102</v>
      </c>
      <c r="F34" s="26" t="s">
        <v>232</v>
      </c>
      <c r="G34" s="26" t="s">
        <v>248</v>
      </c>
      <c r="H34" s="26" t="s">
        <v>249</v>
      </c>
      <c r="I34" s="45">
        <v>15000</v>
      </c>
      <c r="J34" s="45">
        <v>15000</v>
      </c>
      <c r="K34" s="45">
        <v>15000</v>
      </c>
      <c r="L34" s="45"/>
      <c r="M34" s="45"/>
      <c r="N34" s="45"/>
      <c r="O34" s="45"/>
      <c r="P34" s="45"/>
      <c r="Q34" s="45"/>
      <c r="R34" s="45"/>
      <c r="S34" s="45"/>
      <c r="T34" s="45"/>
      <c r="U34" s="45"/>
      <c r="V34" s="45"/>
      <c r="W34" s="45"/>
    </row>
    <row r="35" ht="32.9" customHeight="1" spans="1:23">
      <c r="A35" s="26"/>
      <c r="B35" s="26"/>
      <c r="C35" s="26" t="s">
        <v>261</v>
      </c>
      <c r="D35" s="26"/>
      <c r="E35" s="26"/>
      <c r="F35" s="26"/>
      <c r="G35" s="26"/>
      <c r="H35" s="26"/>
      <c r="I35" s="45">
        <v>200000</v>
      </c>
      <c r="J35" s="45"/>
      <c r="K35" s="45"/>
      <c r="L35" s="45"/>
      <c r="M35" s="45"/>
      <c r="N35" s="45">
        <v>200000</v>
      </c>
      <c r="O35" s="45"/>
      <c r="P35" s="45"/>
      <c r="Q35" s="45"/>
      <c r="R35" s="45"/>
      <c r="S35" s="45"/>
      <c r="T35" s="45"/>
      <c r="U35" s="45"/>
      <c r="V35" s="45"/>
      <c r="W35" s="45"/>
    </row>
    <row r="36" ht="32.9" customHeight="1" spans="1:23">
      <c r="A36" s="26" t="s">
        <v>230</v>
      </c>
      <c r="B36" s="143" t="s">
        <v>262</v>
      </c>
      <c r="C36" s="26" t="s">
        <v>261</v>
      </c>
      <c r="D36" s="26" t="s">
        <v>64</v>
      </c>
      <c r="E36" s="26" t="s">
        <v>102</v>
      </c>
      <c r="F36" s="26" t="s">
        <v>232</v>
      </c>
      <c r="G36" s="26" t="s">
        <v>243</v>
      </c>
      <c r="H36" s="26" t="s">
        <v>244</v>
      </c>
      <c r="I36" s="45">
        <v>168000</v>
      </c>
      <c r="J36" s="45"/>
      <c r="K36" s="45"/>
      <c r="L36" s="45"/>
      <c r="M36" s="45"/>
      <c r="N36" s="45">
        <v>168000</v>
      </c>
      <c r="O36" s="45"/>
      <c r="P36" s="45"/>
      <c r="Q36" s="45"/>
      <c r="R36" s="45"/>
      <c r="S36" s="45"/>
      <c r="T36" s="45"/>
      <c r="U36" s="45"/>
      <c r="V36" s="45"/>
      <c r="W36" s="45"/>
    </row>
    <row r="37" ht="32.9" customHeight="1" spans="1:23">
      <c r="A37" s="26" t="s">
        <v>230</v>
      </c>
      <c r="B37" s="143" t="s">
        <v>262</v>
      </c>
      <c r="C37" s="26" t="s">
        <v>261</v>
      </c>
      <c r="D37" s="26" t="s">
        <v>64</v>
      </c>
      <c r="E37" s="26" t="s">
        <v>102</v>
      </c>
      <c r="F37" s="26" t="s">
        <v>232</v>
      </c>
      <c r="G37" s="26" t="s">
        <v>210</v>
      </c>
      <c r="H37" s="26" t="s">
        <v>211</v>
      </c>
      <c r="I37" s="45">
        <v>32000</v>
      </c>
      <c r="J37" s="45"/>
      <c r="K37" s="45"/>
      <c r="L37" s="45"/>
      <c r="M37" s="45"/>
      <c r="N37" s="45">
        <v>32000</v>
      </c>
      <c r="O37" s="45"/>
      <c r="P37" s="45"/>
      <c r="Q37" s="45"/>
      <c r="R37" s="45"/>
      <c r="S37" s="45"/>
      <c r="T37" s="45"/>
      <c r="U37" s="45"/>
      <c r="V37" s="45"/>
      <c r="W37" s="45"/>
    </row>
    <row r="38" ht="32.9" customHeight="1" spans="1:23">
      <c r="A38" s="26"/>
      <c r="B38" s="26"/>
      <c r="C38" s="26" t="s">
        <v>263</v>
      </c>
      <c r="D38" s="26"/>
      <c r="E38" s="26"/>
      <c r="F38" s="26"/>
      <c r="G38" s="26"/>
      <c r="H38" s="26"/>
      <c r="I38" s="45">
        <v>1702315</v>
      </c>
      <c r="J38" s="45"/>
      <c r="K38" s="45"/>
      <c r="L38" s="45"/>
      <c r="M38" s="45"/>
      <c r="N38" s="45">
        <v>1702315</v>
      </c>
      <c r="O38" s="45"/>
      <c r="P38" s="45"/>
      <c r="Q38" s="45"/>
      <c r="R38" s="45"/>
      <c r="S38" s="45"/>
      <c r="T38" s="45"/>
      <c r="U38" s="45"/>
      <c r="V38" s="45"/>
      <c r="W38" s="45"/>
    </row>
    <row r="39" ht="32.9" customHeight="1" spans="1:23">
      <c r="A39" s="26" t="s">
        <v>230</v>
      </c>
      <c r="B39" s="143" t="s">
        <v>264</v>
      </c>
      <c r="C39" s="26" t="s">
        <v>263</v>
      </c>
      <c r="D39" s="26" t="s">
        <v>64</v>
      </c>
      <c r="E39" s="26" t="s">
        <v>93</v>
      </c>
      <c r="F39" s="26" t="s">
        <v>258</v>
      </c>
      <c r="G39" s="26" t="s">
        <v>265</v>
      </c>
      <c r="H39" s="26" t="s">
        <v>266</v>
      </c>
      <c r="I39" s="45">
        <v>14000</v>
      </c>
      <c r="J39" s="45"/>
      <c r="K39" s="45"/>
      <c r="L39" s="45"/>
      <c r="M39" s="45"/>
      <c r="N39" s="45">
        <v>14000</v>
      </c>
      <c r="O39" s="45"/>
      <c r="P39" s="45"/>
      <c r="Q39" s="45"/>
      <c r="R39" s="45"/>
      <c r="S39" s="45"/>
      <c r="T39" s="45"/>
      <c r="U39" s="45"/>
      <c r="V39" s="45"/>
      <c r="W39" s="45"/>
    </row>
    <row r="40" ht="32.9" customHeight="1" spans="1:23">
      <c r="A40" s="26" t="s">
        <v>230</v>
      </c>
      <c r="B40" s="143" t="s">
        <v>264</v>
      </c>
      <c r="C40" s="26" t="s">
        <v>263</v>
      </c>
      <c r="D40" s="26" t="s">
        <v>64</v>
      </c>
      <c r="E40" s="26" t="s">
        <v>93</v>
      </c>
      <c r="F40" s="26" t="s">
        <v>258</v>
      </c>
      <c r="G40" s="26" t="s">
        <v>235</v>
      </c>
      <c r="H40" s="26" t="s">
        <v>236</v>
      </c>
      <c r="I40" s="45">
        <v>84915</v>
      </c>
      <c r="J40" s="45"/>
      <c r="K40" s="45"/>
      <c r="L40" s="45"/>
      <c r="M40" s="45"/>
      <c r="N40" s="45">
        <v>84915</v>
      </c>
      <c r="O40" s="45"/>
      <c r="P40" s="45"/>
      <c r="Q40" s="45"/>
      <c r="R40" s="45"/>
      <c r="S40" s="45"/>
      <c r="T40" s="45"/>
      <c r="U40" s="45"/>
      <c r="V40" s="45"/>
      <c r="W40" s="45"/>
    </row>
    <row r="41" ht="32.9" customHeight="1" spans="1:23">
      <c r="A41" s="26" t="s">
        <v>230</v>
      </c>
      <c r="B41" s="143" t="s">
        <v>264</v>
      </c>
      <c r="C41" s="26" t="s">
        <v>263</v>
      </c>
      <c r="D41" s="26" t="s">
        <v>64</v>
      </c>
      <c r="E41" s="26" t="s">
        <v>93</v>
      </c>
      <c r="F41" s="26" t="s">
        <v>258</v>
      </c>
      <c r="G41" s="26" t="s">
        <v>243</v>
      </c>
      <c r="H41" s="26" t="s">
        <v>244</v>
      </c>
      <c r="I41" s="45">
        <v>432000</v>
      </c>
      <c r="J41" s="45"/>
      <c r="K41" s="45"/>
      <c r="L41" s="45"/>
      <c r="M41" s="45"/>
      <c r="N41" s="45">
        <v>432000</v>
      </c>
      <c r="O41" s="45"/>
      <c r="P41" s="45"/>
      <c r="Q41" s="45"/>
      <c r="R41" s="45"/>
      <c r="S41" s="45"/>
      <c r="T41" s="45"/>
      <c r="U41" s="45"/>
      <c r="V41" s="45"/>
      <c r="W41" s="45"/>
    </row>
    <row r="42" ht="32.9" customHeight="1" spans="1:23">
      <c r="A42" s="26" t="s">
        <v>230</v>
      </c>
      <c r="B42" s="143" t="s">
        <v>264</v>
      </c>
      <c r="C42" s="26" t="s">
        <v>263</v>
      </c>
      <c r="D42" s="26" t="s">
        <v>64</v>
      </c>
      <c r="E42" s="26" t="s">
        <v>93</v>
      </c>
      <c r="F42" s="26" t="s">
        <v>258</v>
      </c>
      <c r="G42" s="26" t="s">
        <v>237</v>
      </c>
      <c r="H42" s="26" t="s">
        <v>238</v>
      </c>
      <c r="I42" s="45">
        <v>171400</v>
      </c>
      <c r="J42" s="45"/>
      <c r="K42" s="45"/>
      <c r="L42" s="45"/>
      <c r="M42" s="45"/>
      <c r="N42" s="45">
        <v>171400</v>
      </c>
      <c r="O42" s="45"/>
      <c r="P42" s="45"/>
      <c r="Q42" s="45"/>
      <c r="R42" s="45"/>
      <c r="S42" s="45"/>
      <c r="T42" s="45"/>
      <c r="U42" s="45"/>
      <c r="V42" s="45"/>
      <c r="W42" s="45"/>
    </row>
    <row r="43" ht="32.9" customHeight="1" spans="1:23">
      <c r="A43" s="26" t="s">
        <v>230</v>
      </c>
      <c r="B43" s="143" t="s">
        <v>264</v>
      </c>
      <c r="C43" s="26" t="s">
        <v>263</v>
      </c>
      <c r="D43" s="26" t="s">
        <v>64</v>
      </c>
      <c r="E43" s="26" t="s">
        <v>93</v>
      </c>
      <c r="F43" s="26" t="s">
        <v>258</v>
      </c>
      <c r="G43" s="26" t="s">
        <v>267</v>
      </c>
      <c r="H43" s="26" t="s">
        <v>268</v>
      </c>
      <c r="I43" s="45">
        <v>1000000</v>
      </c>
      <c r="J43" s="45"/>
      <c r="K43" s="45"/>
      <c r="L43" s="45"/>
      <c r="M43" s="45"/>
      <c r="N43" s="45">
        <v>1000000</v>
      </c>
      <c r="O43" s="45"/>
      <c r="P43" s="45"/>
      <c r="Q43" s="45"/>
      <c r="R43" s="45"/>
      <c r="S43" s="45"/>
      <c r="T43" s="45"/>
      <c r="U43" s="45"/>
      <c r="V43" s="45"/>
      <c r="W43" s="45"/>
    </row>
    <row r="44" ht="32.9" customHeight="1" spans="1:23">
      <c r="A44" s="26"/>
      <c r="B44" s="26"/>
      <c r="C44" s="26" t="s">
        <v>269</v>
      </c>
      <c r="D44" s="26"/>
      <c r="E44" s="26"/>
      <c r="F44" s="26"/>
      <c r="G44" s="26"/>
      <c r="H44" s="26"/>
      <c r="I44" s="45">
        <v>41700</v>
      </c>
      <c r="J44" s="45"/>
      <c r="K44" s="45"/>
      <c r="L44" s="45"/>
      <c r="M44" s="45"/>
      <c r="N44" s="45">
        <v>41700</v>
      </c>
      <c r="O44" s="45"/>
      <c r="P44" s="45"/>
      <c r="Q44" s="45"/>
      <c r="R44" s="45"/>
      <c r="S44" s="45"/>
      <c r="T44" s="45"/>
      <c r="U44" s="45"/>
      <c r="V44" s="45"/>
      <c r="W44" s="45"/>
    </row>
    <row r="45" ht="32.9" customHeight="1" spans="1:23">
      <c r="A45" s="26" t="s">
        <v>240</v>
      </c>
      <c r="B45" s="143" t="s">
        <v>270</v>
      </c>
      <c r="C45" s="26" t="s">
        <v>269</v>
      </c>
      <c r="D45" s="26" t="s">
        <v>64</v>
      </c>
      <c r="E45" s="26" t="s">
        <v>93</v>
      </c>
      <c r="F45" s="26" t="s">
        <v>258</v>
      </c>
      <c r="G45" s="26" t="s">
        <v>235</v>
      </c>
      <c r="H45" s="26" t="s">
        <v>236</v>
      </c>
      <c r="I45" s="45">
        <v>31700</v>
      </c>
      <c r="J45" s="45"/>
      <c r="K45" s="45"/>
      <c r="L45" s="45"/>
      <c r="M45" s="45"/>
      <c r="N45" s="45">
        <v>31700</v>
      </c>
      <c r="O45" s="45"/>
      <c r="P45" s="45"/>
      <c r="Q45" s="45"/>
      <c r="R45" s="45"/>
      <c r="S45" s="45"/>
      <c r="T45" s="45"/>
      <c r="U45" s="45"/>
      <c r="V45" s="45"/>
      <c r="W45" s="45"/>
    </row>
    <row r="46" ht="32.9" customHeight="1" spans="1:23">
      <c r="A46" s="26" t="s">
        <v>240</v>
      </c>
      <c r="B46" s="143" t="s">
        <v>270</v>
      </c>
      <c r="C46" s="26" t="s">
        <v>269</v>
      </c>
      <c r="D46" s="26" t="s">
        <v>64</v>
      </c>
      <c r="E46" s="26" t="s">
        <v>93</v>
      </c>
      <c r="F46" s="26" t="s">
        <v>258</v>
      </c>
      <c r="G46" s="26" t="s">
        <v>237</v>
      </c>
      <c r="H46" s="26" t="s">
        <v>238</v>
      </c>
      <c r="I46" s="45">
        <v>10000</v>
      </c>
      <c r="J46" s="45"/>
      <c r="K46" s="45"/>
      <c r="L46" s="45"/>
      <c r="M46" s="45"/>
      <c r="N46" s="45">
        <v>10000</v>
      </c>
      <c r="O46" s="45"/>
      <c r="P46" s="45"/>
      <c r="Q46" s="45"/>
      <c r="R46" s="45"/>
      <c r="S46" s="45"/>
      <c r="T46" s="45"/>
      <c r="U46" s="45"/>
      <c r="V46" s="45"/>
      <c r="W46" s="45"/>
    </row>
    <row r="47" ht="32.9" customHeight="1" spans="1:23">
      <c r="A47" s="26"/>
      <c r="B47" s="26"/>
      <c r="C47" s="26" t="s">
        <v>271</v>
      </c>
      <c r="D47" s="26"/>
      <c r="E47" s="26"/>
      <c r="F47" s="26"/>
      <c r="G47" s="26"/>
      <c r="H47" s="26"/>
      <c r="I47" s="45">
        <v>228360</v>
      </c>
      <c r="J47" s="45"/>
      <c r="K47" s="45"/>
      <c r="L47" s="45"/>
      <c r="M47" s="45"/>
      <c r="N47" s="45"/>
      <c r="O47" s="45"/>
      <c r="P47" s="45"/>
      <c r="Q47" s="45"/>
      <c r="R47" s="45">
        <v>228360</v>
      </c>
      <c r="S47" s="45"/>
      <c r="T47" s="45"/>
      <c r="U47" s="45"/>
      <c r="V47" s="45"/>
      <c r="W47" s="45">
        <v>228360</v>
      </c>
    </row>
    <row r="48" ht="32.9" customHeight="1" spans="1:23">
      <c r="A48" s="26" t="s">
        <v>240</v>
      </c>
      <c r="B48" s="143" t="s">
        <v>272</v>
      </c>
      <c r="C48" s="26" t="s">
        <v>271</v>
      </c>
      <c r="D48" s="26" t="s">
        <v>64</v>
      </c>
      <c r="E48" s="26" t="s">
        <v>100</v>
      </c>
      <c r="F48" s="26" t="s">
        <v>273</v>
      </c>
      <c r="G48" s="26" t="s">
        <v>237</v>
      </c>
      <c r="H48" s="26" t="s">
        <v>238</v>
      </c>
      <c r="I48" s="45">
        <v>228360</v>
      </c>
      <c r="J48" s="45"/>
      <c r="K48" s="45"/>
      <c r="L48" s="45"/>
      <c r="M48" s="45"/>
      <c r="N48" s="45"/>
      <c r="O48" s="45"/>
      <c r="P48" s="45"/>
      <c r="Q48" s="45"/>
      <c r="R48" s="45">
        <v>228360</v>
      </c>
      <c r="S48" s="45"/>
      <c r="T48" s="45"/>
      <c r="U48" s="45"/>
      <c r="V48" s="45"/>
      <c r="W48" s="45">
        <v>228360</v>
      </c>
    </row>
    <row r="49" ht="32.9" customHeight="1" spans="1:23">
      <c r="A49" s="26"/>
      <c r="B49" s="26"/>
      <c r="C49" s="26" t="s">
        <v>274</v>
      </c>
      <c r="D49" s="26"/>
      <c r="E49" s="26"/>
      <c r="F49" s="26"/>
      <c r="G49" s="26"/>
      <c r="H49" s="26"/>
      <c r="I49" s="45">
        <v>3500000</v>
      </c>
      <c r="J49" s="45">
        <v>3500000</v>
      </c>
      <c r="K49" s="45">
        <v>3500000</v>
      </c>
      <c r="L49" s="45"/>
      <c r="M49" s="45"/>
      <c r="N49" s="45"/>
      <c r="O49" s="45"/>
      <c r="P49" s="45"/>
      <c r="Q49" s="45"/>
      <c r="R49" s="45"/>
      <c r="S49" s="45"/>
      <c r="T49" s="45"/>
      <c r="U49" s="45"/>
      <c r="V49" s="45"/>
      <c r="W49" s="45"/>
    </row>
    <row r="50" ht="32.9" customHeight="1" spans="1:23">
      <c r="A50" s="26" t="s">
        <v>240</v>
      </c>
      <c r="B50" s="143" t="s">
        <v>275</v>
      </c>
      <c r="C50" s="26" t="s">
        <v>274</v>
      </c>
      <c r="D50" s="26" t="s">
        <v>64</v>
      </c>
      <c r="E50" s="26" t="s">
        <v>93</v>
      </c>
      <c r="F50" s="26" t="s">
        <v>258</v>
      </c>
      <c r="G50" s="26" t="s">
        <v>233</v>
      </c>
      <c r="H50" s="26" t="s">
        <v>234</v>
      </c>
      <c r="I50" s="45">
        <v>1151000</v>
      </c>
      <c r="J50" s="45">
        <v>1151000</v>
      </c>
      <c r="K50" s="45">
        <v>1151000</v>
      </c>
      <c r="L50" s="45"/>
      <c r="M50" s="45"/>
      <c r="N50" s="45"/>
      <c r="O50" s="45"/>
      <c r="P50" s="45"/>
      <c r="Q50" s="45"/>
      <c r="R50" s="45"/>
      <c r="S50" s="45"/>
      <c r="T50" s="45"/>
      <c r="U50" s="45"/>
      <c r="V50" s="45"/>
      <c r="W50" s="45"/>
    </row>
    <row r="51" ht="32.9" customHeight="1" spans="1:23">
      <c r="A51" s="26" t="s">
        <v>240</v>
      </c>
      <c r="B51" s="143" t="s">
        <v>275</v>
      </c>
      <c r="C51" s="26" t="s">
        <v>274</v>
      </c>
      <c r="D51" s="26" t="s">
        <v>64</v>
      </c>
      <c r="E51" s="26" t="s">
        <v>93</v>
      </c>
      <c r="F51" s="26" t="s">
        <v>258</v>
      </c>
      <c r="G51" s="26" t="s">
        <v>265</v>
      </c>
      <c r="H51" s="26" t="s">
        <v>266</v>
      </c>
      <c r="I51" s="45">
        <v>55000</v>
      </c>
      <c r="J51" s="45">
        <v>55000</v>
      </c>
      <c r="K51" s="45">
        <v>55000</v>
      </c>
      <c r="L51" s="45"/>
      <c r="M51" s="45"/>
      <c r="N51" s="45"/>
      <c r="O51" s="45"/>
      <c r="P51" s="45"/>
      <c r="Q51" s="45"/>
      <c r="R51" s="45"/>
      <c r="S51" s="45"/>
      <c r="T51" s="45"/>
      <c r="U51" s="45"/>
      <c r="V51" s="45"/>
      <c r="W51" s="45"/>
    </row>
    <row r="52" ht="32.9" customHeight="1" spans="1:23">
      <c r="A52" s="26" t="s">
        <v>240</v>
      </c>
      <c r="B52" s="143" t="s">
        <v>275</v>
      </c>
      <c r="C52" s="26" t="s">
        <v>274</v>
      </c>
      <c r="D52" s="26" t="s">
        <v>64</v>
      </c>
      <c r="E52" s="26" t="s">
        <v>93</v>
      </c>
      <c r="F52" s="26" t="s">
        <v>258</v>
      </c>
      <c r="G52" s="26" t="s">
        <v>235</v>
      </c>
      <c r="H52" s="26" t="s">
        <v>236</v>
      </c>
      <c r="I52" s="45">
        <v>60000</v>
      </c>
      <c r="J52" s="45">
        <v>60000</v>
      </c>
      <c r="K52" s="45">
        <v>60000</v>
      </c>
      <c r="L52" s="45"/>
      <c r="M52" s="45"/>
      <c r="N52" s="45"/>
      <c r="O52" s="45"/>
      <c r="P52" s="45"/>
      <c r="Q52" s="45"/>
      <c r="R52" s="45"/>
      <c r="S52" s="45"/>
      <c r="T52" s="45"/>
      <c r="U52" s="45"/>
      <c r="V52" s="45"/>
      <c r="W52" s="45"/>
    </row>
    <row r="53" ht="32.9" customHeight="1" spans="1:23">
      <c r="A53" s="26" t="s">
        <v>240</v>
      </c>
      <c r="B53" s="143" t="s">
        <v>275</v>
      </c>
      <c r="C53" s="26" t="s">
        <v>274</v>
      </c>
      <c r="D53" s="26" t="s">
        <v>64</v>
      </c>
      <c r="E53" s="26" t="s">
        <v>93</v>
      </c>
      <c r="F53" s="26" t="s">
        <v>258</v>
      </c>
      <c r="G53" s="26" t="s">
        <v>243</v>
      </c>
      <c r="H53" s="26" t="s">
        <v>244</v>
      </c>
      <c r="I53" s="45">
        <v>448000</v>
      </c>
      <c r="J53" s="45">
        <v>448000</v>
      </c>
      <c r="K53" s="45">
        <v>448000</v>
      </c>
      <c r="L53" s="45"/>
      <c r="M53" s="45"/>
      <c r="N53" s="45"/>
      <c r="O53" s="45"/>
      <c r="P53" s="45"/>
      <c r="Q53" s="45"/>
      <c r="R53" s="45"/>
      <c r="S53" s="45"/>
      <c r="T53" s="45"/>
      <c r="U53" s="45"/>
      <c r="V53" s="45"/>
      <c r="W53" s="45"/>
    </row>
    <row r="54" ht="32.9" customHeight="1" spans="1:23">
      <c r="A54" s="26" t="s">
        <v>240</v>
      </c>
      <c r="B54" s="143" t="s">
        <v>275</v>
      </c>
      <c r="C54" s="26" t="s">
        <v>274</v>
      </c>
      <c r="D54" s="26" t="s">
        <v>64</v>
      </c>
      <c r="E54" s="26" t="s">
        <v>93</v>
      </c>
      <c r="F54" s="26" t="s">
        <v>258</v>
      </c>
      <c r="G54" s="26" t="s">
        <v>237</v>
      </c>
      <c r="H54" s="26" t="s">
        <v>238</v>
      </c>
      <c r="I54" s="45">
        <v>1586000</v>
      </c>
      <c r="J54" s="45">
        <v>1586000</v>
      </c>
      <c r="K54" s="45">
        <v>1586000</v>
      </c>
      <c r="L54" s="45"/>
      <c r="M54" s="45"/>
      <c r="N54" s="45"/>
      <c r="O54" s="45"/>
      <c r="P54" s="45"/>
      <c r="Q54" s="45"/>
      <c r="R54" s="45"/>
      <c r="S54" s="45"/>
      <c r="T54" s="45"/>
      <c r="U54" s="45"/>
      <c r="V54" s="45"/>
      <c r="W54" s="45"/>
    </row>
    <row r="55" ht="32.9" customHeight="1" spans="1:23">
      <c r="A55" s="26" t="s">
        <v>240</v>
      </c>
      <c r="B55" s="143" t="s">
        <v>275</v>
      </c>
      <c r="C55" s="26" t="s">
        <v>274</v>
      </c>
      <c r="D55" s="26" t="s">
        <v>64</v>
      </c>
      <c r="E55" s="26" t="s">
        <v>93</v>
      </c>
      <c r="F55" s="26" t="s">
        <v>258</v>
      </c>
      <c r="G55" s="26" t="s">
        <v>267</v>
      </c>
      <c r="H55" s="26" t="s">
        <v>268</v>
      </c>
      <c r="I55" s="45">
        <v>200000</v>
      </c>
      <c r="J55" s="45">
        <v>200000</v>
      </c>
      <c r="K55" s="45">
        <v>200000</v>
      </c>
      <c r="L55" s="45"/>
      <c r="M55" s="45"/>
      <c r="N55" s="45"/>
      <c r="O55" s="45"/>
      <c r="P55" s="45"/>
      <c r="Q55" s="45"/>
      <c r="R55" s="45"/>
      <c r="S55" s="45"/>
      <c r="T55" s="45"/>
      <c r="U55" s="45"/>
      <c r="V55" s="45"/>
      <c r="W55" s="45"/>
    </row>
    <row r="56" ht="32.9" customHeight="1" spans="1:23">
      <c r="A56" s="26"/>
      <c r="B56" s="26"/>
      <c r="C56" s="26" t="s">
        <v>276</v>
      </c>
      <c r="D56" s="26"/>
      <c r="E56" s="26"/>
      <c r="F56" s="26"/>
      <c r="G56" s="26"/>
      <c r="H56" s="26"/>
      <c r="I56" s="45">
        <v>30000</v>
      </c>
      <c r="J56" s="45">
        <v>30000</v>
      </c>
      <c r="K56" s="45">
        <v>30000</v>
      </c>
      <c r="L56" s="45"/>
      <c r="M56" s="45"/>
      <c r="N56" s="45"/>
      <c r="O56" s="45"/>
      <c r="P56" s="45"/>
      <c r="Q56" s="45"/>
      <c r="R56" s="45"/>
      <c r="S56" s="45"/>
      <c r="T56" s="45"/>
      <c r="U56" s="45"/>
      <c r="V56" s="45"/>
      <c r="W56" s="45"/>
    </row>
    <row r="57" ht="32.9" customHeight="1" spans="1:23">
      <c r="A57" s="26" t="s">
        <v>240</v>
      </c>
      <c r="B57" s="143" t="s">
        <v>277</v>
      </c>
      <c r="C57" s="26" t="s">
        <v>276</v>
      </c>
      <c r="D57" s="26" t="s">
        <v>64</v>
      </c>
      <c r="E57" s="26" t="s">
        <v>94</v>
      </c>
      <c r="F57" s="26" t="s">
        <v>278</v>
      </c>
      <c r="G57" s="26" t="s">
        <v>210</v>
      </c>
      <c r="H57" s="26" t="s">
        <v>211</v>
      </c>
      <c r="I57" s="45">
        <v>30000</v>
      </c>
      <c r="J57" s="45">
        <v>30000</v>
      </c>
      <c r="K57" s="45">
        <v>30000</v>
      </c>
      <c r="L57" s="45"/>
      <c r="M57" s="45"/>
      <c r="N57" s="45"/>
      <c r="O57" s="45"/>
      <c r="P57" s="45"/>
      <c r="Q57" s="45"/>
      <c r="R57" s="45"/>
      <c r="S57" s="45"/>
      <c r="T57" s="45"/>
      <c r="U57" s="45"/>
      <c r="V57" s="45"/>
      <c r="W57" s="45"/>
    </row>
    <row r="58" ht="18.75" customHeight="1" spans="1:23">
      <c r="A58" s="46" t="s">
        <v>279</v>
      </c>
      <c r="B58" s="47"/>
      <c r="C58" s="47"/>
      <c r="D58" s="47"/>
      <c r="E58" s="47"/>
      <c r="F58" s="47"/>
      <c r="G58" s="47"/>
      <c r="H58" s="48"/>
      <c r="I58" s="45">
        <v>7819827.18</v>
      </c>
      <c r="J58" s="45">
        <v>4537272</v>
      </c>
      <c r="K58" s="45">
        <v>4537272</v>
      </c>
      <c r="L58" s="45"/>
      <c r="M58" s="45"/>
      <c r="N58" s="45">
        <v>3054195.18</v>
      </c>
      <c r="O58" s="45"/>
      <c r="P58" s="45"/>
      <c r="Q58" s="45"/>
      <c r="R58" s="45">
        <v>228360</v>
      </c>
      <c r="S58" s="45"/>
      <c r="T58" s="45"/>
      <c r="U58" s="45"/>
      <c r="V58" s="45"/>
      <c r="W58" s="45">
        <v>228360</v>
      </c>
    </row>
  </sheetData>
  <mergeCells count="28">
    <mergeCell ref="A2:W2"/>
    <mergeCell ref="A3:I3"/>
    <mergeCell ref="J4:M4"/>
    <mergeCell ref="N4:P4"/>
    <mergeCell ref="R4:W4"/>
    <mergeCell ref="J5:K5"/>
    <mergeCell ref="A58:H58"/>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79"/>
  <sheetViews>
    <sheetView showZeros="0" workbookViewId="0">
      <selection activeCell="A1" sqref="A1"/>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0:10">
      <c r="J1" s="139" t="s">
        <v>280</v>
      </c>
    </row>
    <row r="2" ht="28.5" customHeight="1" spans="1:10">
      <c r="A2" s="138" t="s">
        <v>281</v>
      </c>
      <c r="B2" s="32"/>
      <c r="C2" s="32"/>
      <c r="D2" s="32"/>
      <c r="E2" s="32"/>
      <c r="F2" s="100"/>
      <c r="G2" s="32"/>
      <c r="H2" s="100"/>
      <c r="I2" s="100"/>
      <c r="J2" s="32"/>
    </row>
    <row r="3" ht="15" customHeight="1" spans="1:1">
      <c r="A3" s="5" t="str">
        <f>"单位名称："&amp;"云南哀牢山国家级自然保护区新平管护局"</f>
        <v>单位名称：云南哀牢山国家级自然保护区新平管护局</v>
      </c>
    </row>
    <row r="4" ht="14.25" customHeight="1" spans="1:10">
      <c r="A4" s="67" t="s">
        <v>282</v>
      </c>
      <c r="B4" s="67" t="s">
        <v>283</v>
      </c>
      <c r="C4" s="67" t="s">
        <v>284</v>
      </c>
      <c r="D4" s="67" t="s">
        <v>285</v>
      </c>
      <c r="E4" s="67" t="s">
        <v>286</v>
      </c>
      <c r="F4" s="54" t="s">
        <v>287</v>
      </c>
      <c r="G4" s="67" t="s">
        <v>288</v>
      </c>
      <c r="H4" s="54" t="s">
        <v>289</v>
      </c>
      <c r="I4" s="54" t="s">
        <v>290</v>
      </c>
      <c r="J4" s="67" t="s">
        <v>291</v>
      </c>
    </row>
    <row r="5" ht="14.25" customHeight="1" spans="1:10">
      <c r="A5" s="67">
        <v>1</v>
      </c>
      <c r="B5" s="67">
        <v>2</v>
      </c>
      <c r="C5" s="67">
        <v>3</v>
      </c>
      <c r="D5" s="67">
        <v>4</v>
      </c>
      <c r="E5" s="67">
        <v>5</v>
      </c>
      <c r="F5" s="54">
        <v>6</v>
      </c>
      <c r="G5" s="67">
        <v>7</v>
      </c>
      <c r="H5" s="54">
        <v>8</v>
      </c>
      <c r="I5" s="54">
        <v>9</v>
      </c>
      <c r="J5" s="67">
        <v>10</v>
      </c>
    </row>
    <row r="6" ht="15" customHeight="1" spans="1:10">
      <c r="A6" s="26" t="s">
        <v>64</v>
      </c>
      <c r="B6" s="68"/>
      <c r="C6" s="68"/>
      <c r="D6" s="68"/>
      <c r="E6" s="69"/>
      <c r="F6" s="70"/>
      <c r="G6" s="69"/>
      <c r="H6" s="70"/>
      <c r="I6" s="70"/>
      <c r="J6" s="69"/>
    </row>
    <row r="7" ht="33.75" customHeight="1" spans="1:10">
      <c r="A7" s="26" t="s">
        <v>229</v>
      </c>
      <c r="B7" s="26" t="s">
        <v>292</v>
      </c>
      <c r="C7" s="26" t="s">
        <v>293</v>
      </c>
      <c r="D7" s="26" t="s">
        <v>294</v>
      </c>
      <c r="E7" s="26" t="s">
        <v>295</v>
      </c>
      <c r="F7" s="26" t="s">
        <v>296</v>
      </c>
      <c r="G7" s="43" t="s">
        <v>53</v>
      </c>
      <c r="H7" s="26" t="s">
        <v>297</v>
      </c>
      <c r="I7" s="26" t="s">
        <v>298</v>
      </c>
      <c r="J7" s="26" t="s">
        <v>299</v>
      </c>
    </row>
    <row r="8" ht="33.75" customHeight="1" spans="1:10">
      <c r="A8" s="26" t="s">
        <v>229</v>
      </c>
      <c r="B8" s="26" t="s">
        <v>292</v>
      </c>
      <c r="C8" s="26" t="s">
        <v>293</v>
      </c>
      <c r="D8" s="26" t="s">
        <v>294</v>
      </c>
      <c r="E8" s="26" t="s">
        <v>300</v>
      </c>
      <c r="F8" s="26" t="s">
        <v>301</v>
      </c>
      <c r="G8" s="43" t="s">
        <v>44</v>
      </c>
      <c r="H8" s="26" t="s">
        <v>302</v>
      </c>
      <c r="I8" s="26" t="s">
        <v>298</v>
      </c>
      <c r="J8" s="26" t="s">
        <v>303</v>
      </c>
    </row>
    <row r="9" ht="33.75" customHeight="1" spans="1:10">
      <c r="A9" s="26" t="s">
        <v>229</v>
      </c>
      <c r="B9" s="26" t="s">
        <v>292</v>
      </c>
      <c r="C9" s="26" t="s">
        <v>293</v>
      </c>
      <c r="D9" s="26" t="s">
        <v>304</v>
      </c>
      <c r="E9" s="26" t="s">
        <v>305</v>
      </c>
      <c r="F9" s="26" t="s">
        <v>306</v>
      </c>
      <c r="G9" s="43" t="s">
        <v>307</v>
      </c>
      <c r="H9" s="26" t="s">
        <v>308</v>
      </c>
      <c r="I9" s="26" t="s">
        <v>298</v>
      </c>
      <c r="J9" s="26" t="s">
        <v>309</v>
      </c>
    </row>
    <row r="10" ht="33.75" customHeight="1" spans="1:10">
      <c r="A10" s="26" t="s">
        <v>229</v>
      </c>
      <c r="B10" s="26" t="s">
        <v>292</v>
      </c>
      <c r="C10" s="26" t="s">
        <v>293</v>
      </c>
      <c r="D10" s="26" t="s">
        <v>310</v>
      </c>
      <c r="E10" s="26" t="s">
        <v>311</v>
      </c>
      <c r="F10" s="26" t="s">
        <v>301</v>
      </c>
      <c r="G10" s="43" t="s">
        <v>55</v>
      </c>
      <c r="H10" s="26" t="s">
        <v>312</v>
      </c>
      <c r="I10" s="26" t="s">
        <v>298</v>
      </c>
      <c r="J10" s="26" t="s">
        <v>313</v>
      </c>
    </row>
    <row r="11" ht="33.75" customHeight="1" spans="1:10">
      <c r="A11" s="26" t="s">
        <v>229</v>
      </c>
      <c r="B11" s="26" t="s">
        <v>292</v>
      </c>
      <c r="C11" s="26" t="s">
        <v>314</v>
      </c>
      <c r="D11" s="26" t="s">
        <v>315</v>
      </c>
      <c r="E11" s="26" t="s">
        <v>316</v>
      </c>
      <c r="F11" s="26" t="s">
        <v>301</v>
      </c>
      <c r="G11" s="43" t="s">
        <v>317</v>
      </c>
      <c r="H11" s="26"/>
      <c r="I11" s="26" t="s">
        <v>318</v>
      </c>
      <c r="J11" s="26" t="s">
        <v>319</v>
      </c>
    </row>
    <row r="12" ht="33.75" customHeight="1" spans="1:10">
      <c r="A12" s="26" t="s">
        <v>229</v>
      </c>
      <c r="B12" s="26" t="s">
        <v>292</v>
      </c>
      <c r="C12" s="26" t="s">
        <v>314</v>
      </c>
      <c r="D12" s="26" t="s">
        <v>320</v>
      </c>
      <c r="E12" s="26" t="s">
        <v>321</v>
      </c>
      <c r="F12" s="26" t="s">
        <v>301</v>
      </c>
      <c r="G12" s="43" t="s">
        <v>317</v>
      </c>
      <c r="H12" s="26"/>
      <c r="I12" s="26" t="s">
        <v>318</v>
      </c>
      <c r="J12" s="26" t="s">
        <v>322</v>
      </c>
    </row>
    <row r="13" ht="33.75" customHeight="1" spans="1:10">
      <c r="A13" s="26" t="s">
        <v>229</v>
      </c>
      <c r="B13" s="26" t="s">
        <v>292</v>
      </c>
      <c r="C13" s="26" t="s">
        <v>314</v>
      </c>
      <c r="D13" s="26" t="s">
        <v>323</v>
      </c>
      <c r="E13" s="26" t="s">
        <v>324</v>
      </c>
      <c r="F13" s="26" t="s">
        <v>301</v>
      </c>
      <c r="G13" s="43" t="s">
        <v>317</v>
      </c>
      <c r="H13" s="26"/>
      <c r="I13" s="26" t="s">
        <v>318</v>
      </c>
      <c r="J13" s="26" t="s">
        <v>325</v>
      </c>
    </row>
    <row r="14" ht="33.75" customHeight="1" spans="1:10">
      <c r="A14" s="26" t="s">
        <v>229</v>
      </c>
      <c r="B14" s="26" t="s">
        <v>292</v>
      </c>
      <c r="C14" s="26" t="s">
        <v>326</v>
      </c>
      <c r="D14" s="26" t="s">
        <v>327</v>
      </c>
      <c r="E14" s="26" t="s">
        <v>328</v>
      </c>
      <c r="F14" s="26" t="s">
        <v>296</v>
      </c>
      <c r="G14" s="43" t="s">
        <v>329</v>
      </c>
      <c r="H14" s="26" t="s">
        <v>308</v>
      </c>
      <c r="I14" s="26" t="s">
        <v>298</v>
      </c>
      <c r="J14" s="26" t="s">
        <v>330</v>
      </c>
    </row>
    <row r="15" ht="33.75" customHeight="1" spans="1:10">
      <c r="A15" s="26" t="s">
        <v>252</v>
      </c>
      <c r="B15" s="26" t="s">
        <v>331</v>
      </c>
      <c r="C15" s="26" t="s">
        <v>293</v>
      </c>
      <c r="D15" s="26" t="s">
        <v>294</v>
      </c>
      <c r="E15" s="26" t="s">
        <v>332</v>
      </c>
      <c r="F15" s="26" t="s">
        <v>301</v>
      </c>
      <c r="G15" s="43" t="s">
        <v>333</v>
      </c>
      <c r="H15" s="26" t="s">
        <v>334</v>
      </c>
      <c r="I15" s="26" t="s">
        <v>298</v>
      </c>
      <c r="J15" s="26" t="s">
        <v>335</v>
      </c>
    </row>
    <row r="16" ht="33.75" customHeight="1" spans="1:10">
      <c r="A16" s="26" t="s">
        <v>252</v>
      </c>
      <c r="B16" s="26" t="s">
        <v>331</v>
      </c>
      <c r="C16" s="26" t="s">
        <v>293</v>
      </c>
      <c r="D16" s="26" t="s">
        <v>310</v>
      </c>
      <c r="E16" s="26" t="s">
        <v>336</v>
      </c>
      <c r="F16" s="26" t="s">
        <v>301</v>
      </c>
      <c r="G16" s="43" t="s">
        <v>333</v>
      </c>
      <c r="H16" s="26" t="s">
        <v>337</v>
      </c>
      <c r="I16" s="26" t="s">
        <v>298</v>
      </c>
      <c r="J16" s="26" t="s">
        <v>338</v>
      </c>
    </row>
    <row r="17" ht="33.75" customHeight="1" spans="1:10">
      <c r="A17" s="26" t="s">
        <v>252</v>
      </c>
      <c r="B17" s="26" t="s">
        <v>331</v>
      </c>
      <c r="C17" s="26" t="s">
        <v>293</v>
      </c>
      <c r="D17" s="26" t="s">
        <v>339</v>
      </c>
      <c r="E17" s="26" t="s">
        <v>340</v>
      </c>
      <c r="F17" s="26" t="s">
        <v>301</v>
      </c>
      <c r="G17" s="43" t="s">
        <v>341</v>
      </c>
      <c r="H17" s="26" t="s">
        <v>342</v>
      </c>
      <c r="I17" s="26" t="s">
        <v>298</v>
      </c>
      <c r="J17" s="26" t="s">
        <v>343</v>
      </c>
    </row>
    <row r="18" ht="33.75" customHeight="1" spans="1:10">
      <c r="A18" s="26" t="s">
        <v>252</v>
      </c>
      <c r="B18" s="26" t="s">
        <v>331</v>
      </c>
      <c r="C18" s="26" t="s">
        <v>314</v>
      </c>
      <c r="D18" s="26" t="s">
        <v>315</v>
      </c>
      <c r="E18" s="26" t="s">
        <v>344</v>
      </c>
      <c r="F18" s="26" t="s">
        <v>301</v>
      </c>
      <c r="G18" s="43" t="s">
        <v>345</v>
      </c>
      <c r="H18" s="26" t="s">
        <v>308</v>
      </c>
      <c r="I18" s="26" t="s">
        <v>298</v>
      </c>
      <c r="J18" s="26" t="s">
        <v>346</v>
      </c>
    </row>
    <row r="19" ht="33.75" customHeight="1" spans="1:10">
      <c r="A19" s="26" t="s">
        <v>252</v>
      </c>
      <c r="B19" s="26" t="s">
        <v>331</v>
      </c>
      <c r="C19" s="26" t="s">
        <v>326</v>
      </c>
      <c r="D19" s="26" t="s">
        <v>327</v>
      </c>
      <c r="E19" s="26" t="s">
        <v>347</v>
      </c>
      <c r="F19" s="26" t="s">
        <v>296</v>
      </c>
      <c r="G19" s="43" t="s">
        <v>329</v>
      </c>
      <c r="H19" s="26" t="s">
        <v>308</v>
      </c>
      <c r="I19" s="26" t="s">
        <v>298</v>
      </c>
      <c r="J19" s="26" t="s">
        <v>348</v>
      </c>
    </row>
    <row r="20" ht="33.75" customHeight="1" spans="1:10">
      <c r="A20" s="26" t="s">
        <v>271</v>
      </c>
      <c r="B20" s="26" t="s">
        <v>349</v>
      </c>
      <c r="C20" s="26" t="s">
        <v>293</v>
      </c>
      <c r="D20" s="26" t="s">
        <v>294</v>
      </c>
      <c r="E20" s="26" t="s">
        <v>350</v>
      </c>
      <c r="F20" s="26" t="s">
        <v>306</v>
      </c>
      <c r="G20" s="43" t="s">
        <v>351</v>
      </c>
      <c r="H20" s="26" t="s">
        <v>352</v>
      </c>
      <c r="I20" s="26" t="s">
        <v>298</v>
      </c>
      <c r="J20" s="26" t="s">
        <v>353</v>
      </c>
    </row>
    <row r="21" ht="33.75" customHeight="1" spans="1:10">
      <c r="A21" s="26" t="s">
        <v>271</v>
      </c>
      <c r="B21" s="26" t="s">
        <v>349</v>
      </c>
      <c r="C21" s="26" t="s">
        <v>293</v>
      </c>
      <c r="D21" s="26" t="s">
        <v>294</v>
      </c>
      <c r="E21" s="26" t="s">
        <v>354</v>
      </c>
      <c r="F21" s="26" t="s">
        <v>306</v>
      </c>
      <c r="G21" s="43" t="s">
        <v>355</v>
      </c>
      <c r="H21" s="26" t="s">
        <v>356</v>
      </c>
      <c r="I21" s="26" t="s">
        <v>298</v>
      </c>
      <c r="J21" s="26" t="s">
        <v>357</v>
      </c>
    </row>
    <row r="22" ht="33.75" customHeight="1" spans="1:10">
      <c r="A22" s="26" t="s">
        <v>271</v>
      </c>
      <c r="B22" s="26" t="s">
        <v>349</v>
      </c>
      <c r="C22" s="26" t="s">
        <v>293</v>
      </c>
      <c r="D22" s="26" t="s">
        <v>304</v>
      </c>
      <c r="E22" s="26" t="s">
        <v>358</v>
      </c>
      <c r="F22" s="26" t="s">
        <v>296</v>
      </c>
      <c r="G22" s="43" t="s">
        <v>359</v>
      </c>
      <c r="H22" s="26" t="s">
        <v>308</v>
      </c>
      <c r="I22" s="26" t="s">
        <v>298</v>
      </c>
      <c r="J22" s="26" t="s">
        <v>360</v>
      </c>
    </row>
    <row r="23" ht="33.75" customHeight="1" spans="1:10">
      <c r="A23" s="26" t="s">
        <v>271</v>
      </c>
      <c r="B23" s="26" t="s">
        <v>349</v>
      </c>
      <c r="C23" s="26" t="s">
        <v>293</v>
      </c>
      <c r="D23" s="26" t="s">
        <v>304</v>
      </c>
      <c r="E23" s="26" t="s">
        <v>361</v>
      </c>
      <c r="F23" s="26" t="s">
        <v>296</v>
      </c>
      <c r="G23" s="43" t="s">
        <v>362</v>
      </c>
      <c r="H23" s="26" t="s">
        <v>308</v>
      </c>
      <c r="I23" s="26" t="s">
        <v>298</v>
      </c>
      <c r="J23" s="26" t="s">
        <v>363</v>
      </c>
    </row>
    <row r="24" ht="33.75" customHeight="1" spans="1:10">
      <c r="A24" s="26" t="s">
        <v>271</v>
      </c>
      <c r="B24" s="26" t="s">
        <v>349</v>
      </c>
      <c r="C24" s="26" t="s">
        <v>293</v>
      </c>
      <c r="D24" s="26" t="s">
        <v>310</v>
      </c>
      <c r="E24" s="26" t="s">
        <v>364</v>
      </c>
      <c r="F24" s="26" t="s">
        <v>301</v>
      </c>
      <c r="G24" s="43" t="s">
        <v>45</v>
      </c>
      <c r="H24" s="26" t="s">
        <v>337</v>
      </c>
      <c r="I24" s="26" t="s">
        <v>298</v>
      </c>
      <c r="J24" s="26" t="s">
        <v>365</v>
      </c>
    </row>
    <row r="25" ht="33.75" customHeight="1" spans="1:10">
      <c r="A25" s="26" t="s">
        <v>271</v>
      </c>
      <c r="B25" s="26" t="s">
        <v>349</v>
      </c>
      <c r="C25" s="26" t="s">
        <v>293</v>
      </c>
      <c r="D25" s="26" t="s">
        <v>310</v>
      </c>
      <c r="E25" s="26" t="s">
        <v>366</v>
      </c>
      <c r="F25" s="26" t="s">
        <v>301</v>
      </c>
      <c r="G25" s="43" t="s">
        <v>46</v>
      </c>
      <c r="H25" s="26" t="s">
        <v>337</v>
      </c>
      <c r="I25" s="26" t="s">
        <v>318</v>
      </c>
      <c r="J25" s="26" t="s">
        <v>367</v>
      </c>
    </row>
    <row r="26" ht="33.75" customHeight="1" spans="1:10">
      <c r="A26" s="26" t="s">
        <v>271</v>
      </c>
      <c r="B26" s="26" t="s">
        <v>349</v>
      </c>
      <c r="C26" s="26" t="s">
        <v>314</v>
      </c>
      <c r="D26" s="26" t="s">
        <v>315</v>
      </c>
      <c r="E26" s="26" t="s">
        <v>366</v>
      </c>
      <c r="F26" s="26" t="s">
        <v>301</v>
      </c>
      <c r="G26" s="43" t="s">
        <v>46</v>
      </c>
      <c r="H26" s="26" t="s">
        <v>337</v>
      </c>
      <c r="I26" s="26" t="s">
        <v>318</v>
      </c>
      <c r="J26" s="26" t="s">
        <v>367</v>
      </c>
    </row>
    <row r="27" ht="33.75" customHeight="1" spans="1:10">
      <c r="A27" s="26" t="s">
        <v>271</v>
      </c>
      <c r="B27" s="26" t="s">
        <v>349</v>
      </c>
      <c r="C27" s="26" t="s">
        <v>314</v>
      </c>
      <c r="D27" s="26" t="s">
        <v>320</v>
      </c>
      <c r="E27" s="26" t="s">
        <v>368</v>
      </c>
      <c r="F27" s="26" t="s">
        <v>301</v>
      </c>
      <c r="G27" s="43" t="s">
        <v>45</v>
      </c>
      <c r="H27" s="26" t="s">
        <v>337</v>
      </c>
      <c r="I27" s="26" t="s">
        <v>318</v>
      </c>
      <c r="J27" s="26" t="s">
        <v>369</v>
      </c>
    </row>
    <row r="28" ht="33.75" customHeight="1" spans="1:10">
      <c r="A28" s="26" t="s">
        <v>271</v>
      </c>
      <c r="B28" s="26" t="s">
        <v>349</v>
      </c>
      <c r="C28" s="26" t="s">
        <v>314</v>
      </c>
      <c r="D28" s="26" t="s">
        <v>320</v>
      </c>
      <c r="E28" s="26" t="s">
        <v>370</v>
      </c>
      <c r="F28" s="26" t="s">
        <v>301</v>
      </c>
      <c r="G28" s="43" t="s">
        <v>45</v>
      </c>
      <c r="H28" s="26" t="s">
        <v>337</v>
      </c>
      <c r="I28" s="26" t="s">
        <v>318</v>
      </c>
      <c r="J28" s="26" t="s">
        <v>369</v>
      </c>
    </row>
    <row r="29" ht="33.75" customHeight="1" spans="1:10">
      <c r="A29" s="26" t="s">
        <v>271</v>
      </c>
      <c r="B29" s="26" t="s">
        <v>349</v>
      </c>
      <c r="C29" s="26" t="s">
        <v>326</v>
      </c>
      <c r="D29" s="26" t="s">
        <v>327</v>
      </c>
      <c r="E29" s="26" t="s">
        <v>371</v>
      </c>
      <c r="F29" s="26" t="s">
        <v>296</v>
      </c>
      <c r="G29" s="43" t="s">
        <v>362</v>
      </c>
      <c r="H29" s="26" t="s">
        <v>308</v>
      </c>
      <c r="I29" s="26" t="s">
        <v>298</v>
      </c>
      <c r="J29" s="26" t="s">
        <v>372</v>
      </c>
    </row>
    <row r="30" ht="33.75" customHeight="1" spans="1:10">
      <c r="A30" s="26" t="s">
        <v>250</v>
      </c>
      <c r="B30" s="26" t="s">
        <v>373</v>
      </c>
      <c r="C30" s="26" t="s">
        <v>293</v>
      </c>
      <c r="D30" s="26" t="s">
        <v>294</v>
      </c>
      <c r="E30" s="26" t="s">
        <v>374</v>
      </c>
      <c r="F30" s="26" t="s">
        <v>301</v>
      </c>
      <c r="G30" s="43" t="s">
        <v>44</v>
      </c>
      <c r="H30" s="26" t="s">
        <v>375</v>
      </c>
      <c r="I30" s="26" t="s">
        <v>298</v>
      </c>
      <c r="J30" s="26" t="s">
        <v>376</v>
      </c>
    </row>
    <row r="31" ht="33.75" customHeight="1" spans="1:10">
      <c r="A31" s="26" t="s">
        <v>250</v>
      </c>
      <c r="B31" s="26" t="s">
        <v>373</v>
      </c>
      <c r="C31" s="26" t="s">
        <v>293</v>
      </c>
      <c r="D31" s="26" t="s">
        <v>304</v>
      </c>
      <c r="E31" s="26" t="s">
        <v>377</v>
      </c>
      <c r="F31" s="26" t="s">
        <v>296</v>
      </c>
      <c r="G31" s="43" t="s">
        <v>329</v>
      </c>
      <c r="H31" s="26" t="s">
        <v>308</v>
      </c>
      <c r="I31" s="26" t="s">
        <v>298</v>
      </c>
      <c r="J31" s="26" t="s">
        <v>378</v>
      </c>
    </row>
    <row r="32" ht="33.75" customHeight="1" spans="1:10">
      <c r="A32" s="26" t="s">
        <v>250</v>
      </c>
      <c r="B32" s="26" t="s">
        <v>373</v>
      </c>
      <c r="C32" s="26" t="s">
        <v>293</v>
      </c>
      <c r="D32" s="26" t="s">
        <v>310</v>
      </c>
      <c r="E32" s="26" t="s">
        <v>379</v>
      </c>
      <c r="F32" s="26" t="s">
        <v>301</v>
      </c>
      <c r="G32" s="43" t="s">
        <v>44</v>
      </c>
      <c r="H32" s="26" t="s">
        <v>337</v>
      </c>
      <c r="I32" s="26" t="s">
        <v>298</v>
      </c>
      <c r="J32" s="26" t="s">
        <v>379</v>
      </c>
    </row>
    <row r="33" ht="33.75" customHeight="1" spans="1:10">
      <c r="A33" s="26" t="s">
        <v>250</v>
      </c>
      <c r="B33" s="26" t="s">
        <v>373</v>
      </c>
      <c r="C33" s="26" t="s">
        <v>293</v>
      </c>
      <c r="D33" s="26" t="s">
        <v>339</v>
      </c>
      <c r="E33" s="26" t="s">
        <v>340</v>
      </c>
      <c r="F33" s="26" t="s">
        <v>301</v>
      </c>
      <c r="G33" s="43" t="s">
        <v>380</v>
      </c>
      <c r="H33" s="26" t="s">
        <v>381</v>
      </c>
      <c r="I33" s="26" t="s">
        <v>298</v>
      </c>
      <c r="J33" s="26" t="s">
        <v>382</v>
      </c>
    </row>
    <row r="34" ht="33.75" customHeight="1" spans="1:10">
      <c r="A34" s="26" t="s">
        <v>250</v>
      </c>
      <c r="B34" s="26" t="s">
        <v>373</v>
      </c>
      <c r="C34" s="26" t="s">
        <v>314</v>
      </c>
      <c r="D34" s="26" t="s">
        <v>383</v>
      </c>
      <c r="E34" s="26" t="s">
        <v>384</v>
      </c>
      <c r="F34" s="26" t="s">
        <v>301</v>
      </c>
      <c r="G34" s="43" t="s">
        <v>44</v>
      </c>
      <c r="H34" s="26" t="s">
        <v>337</v>
      </c>
      <c r="I34" s="26" t="s">
        <v>298</v>
      </c>
      <c r="J34" s="26" t="s">
        <v>385</v>
      </c>
    </row>
    <row r="35" ht="33.75" customHeight="1" spans="1:10">
      <c r="A35" s="26" t="s">
        <v>250</v>
      </c>
      <c r="B35" s="26" t="s">
        <v>373</v>
      </c>
      <c r="C35" s="26" t="s">
        <v>314</v>
      </c>
      <c r="D35" s="26" t="s">
        <v>320</v>
      </c>
      <c r="E35" s="26" t="s">
        <v>386</v>
      </c>
      <c r="F35" s="26" t="s">
        <v>296</v>
      </c>
      <c r="G35" s="43" t="s">
        <v>329</v>
      </c>
      <c r="H35" s="26" t="s">
        <v>308</v>
      </c>
      <c r="I35" s="26" t="s">
        <v>298</v>
      </c>
      <c r="J35" s="26" t="s">
        <v>385</v>
      </c>
    </row>
    <row r="36" ht="33.75" customHeight="1" spans="1:10">
      <c r="A36" s="26" t="s">
        <v>250</v>
      </c>
      <c r="B36" s="26" t="s">
        <v>373</v>
      </c>
      <c r="C36" s="26" t="s">
        <v>314</v>
      </c>
      <c r="D36" s="26" t="s">
        <v>323</v>
      </c>
      <c r="E36" s="26" t="s">
        <v>387</v>
      </c>
      <c r="F36" s="26" t="s">
        <v>296</v>
      </c>
      <c r="G36" s="43" t="s">
        <v>388</v>
      </c>
      <c r="H36" s="26" t="s">
        <v>308</v>
      </c>
      <c r="I36" s="26" t="s">
        <v>298</v>
      </c>
      <c r="J36" s="26" t="s">
        <v>385</v>
      </c>
    </row>
    <row r="37" ht="33.75" customHeight="1" spans="1:10">
      <c r="A37" s="26" t="s">
        <v>250</v>
      </c>
      <c r="B37" s="26" t="s">
        <v>373</v>
      </c>
      <c r="C37" s="26" t="s">
        <v>326</v>
      </c>
      <c r="D37" s="26" t="s">
        <v>327</v>
      </c>
      <c r="E37" s="26" t="s">
        <v>389</v>
      </c>
      <c r="F37" s="26" t="s">
        <v>296</v>
      </c>
      <c r="G37" s="43" t="s">
        <v>362</v>
      </c>
      <c r="H37" s="26" t="s">
        <v>308</v>
      </c>
      <c r="I37" s="26" t="s">
        <v>298</v>
      </c>
      <c r="J37" s="26" t="s">
        <v>385</v>
      </c>
    </row>
    <row r="38" ht="33.75" customHeight="1" spans="1:10">
      <c r="A38" s="26" t="s">
        <v>274</v>
      </c>
      <c r="B38" s="26" t="s">
        <v>390</v>
      </c>
      <c r="C38" s="26" t="s">
        <v>293</v>
      </c>
      <c r="D38" s="26" t="s">
        <v>294</v>
      </c>
      <c r="E38" s="26" t="s">
        <v>391</v>
      </c>
      <c r="F38" s="26" t="s">
        <v>301</v>
      </c>
      <c r="G38" s="43" t="s">
        <v>333</v>
      </c>
      <c r="H38" s="26" t="s">
        <v>392</v>
      </c>
      <c r="I38" s="26" t="s">
        <v>298</v>
      </c>
      <c r="J38" s="26" t="s">
        <v>393</v>
      </c>
    </row>
    <row r="39" ht="33.75" customHeight="1" spans="1:10">
      <c r="A39" s="26" t="s">
        <v>274</v>
      </c>
      <c r="B39" s="26" t="s">
        <v>390</v>
      </c>
      <c r="C39" s="26" t="s">
        <v>293</v>
      </c>
      <c r="D39" s="26" t="s">
        <v>294</v>
      </c>
      <c r="E39" s="26" t="s">
        <v>44</v>
      </c>
      <c r="F39" s="26" t="s">
        <v>301</v>
      </c>
      <c r="G39" s="43" t="s">
        <v>388</v>
      </c>
      <c r="H39" s="26" t="s">
        <v>394</v>
      </c>
      <c r="I39" s="26" t="s">
        <v>298</v>
      </c>
      <c r="J39" s="26" t="s">
        <v>395</v>
      </c>
    </row>
    <row r="40" ht="33.75" customHeight="1" spans="1:10">
      <c r="A40" s="26" t="s">
        <v>274</v>
      </c>
      <c r="B40" s="26" t="s">
        <v>390</v>
      </c>
      <c r="C40" s="26" t="s">
        <v>293</v>
      </c>
      <c r="D40" s="26" t="s">
        <v>294</v>
      </c>
      <c r="E40" s="26" t="s">
        <v>45</v>
      </c>
      <c r="F40" s="26" t="s">
        <v>301</v>
      </c>
      <c r="G40" s="43" t="s">
        <v>396</v>
      </c>
      <c r="H40" s="26" t="s">
        <v>397</v>
      </c>
      <c r="I40" s="26" t="s">
        <v>298</v>
      </c>
      <c r="J40" s="26" t="s">
        <v>398</v>
      </c>
    </row>
    <row r="41" ht="33.75" customHeight="1" spans="1:10">
      <c r="A41" s="26" t="s">
        <v>274</v>
      </c>
      <c r="B41" s="26" t="s">
        <v>390</v>
      </c>
      <c r="C41" s="26" t="s">
        <v>293</v>
      </c>
      <c r="D41" s="26" t="s">
        <v>294</v>
      </c>
      <c r="E41" s="26" t="s">
        <v>46</v>
      </c>
      <c r="F41" s="26" t="s">
        <v>301</v>
      </c>
      <c r="G41" s="43" t="s">
        <v>46</v>
      </c>
      <c r="H41" s="26" t="s">
        <v>399</v>
      </c>
      <c r="I41" s="26" t="s">
        <v>298</v>
      </c>
      <c r="J41" s="26" t="s">
        <v>400</v>
      </c>
    </row>
    <row r="42" ht="33.75" customHeight="1" spans="1:10">
      <c r="A42" s="26" t="s">
        <v>274</v>
      </c>
      <c r="B42" s="26" t="s">
        <v>390</v>
      </c>
      <c r="C42" s="26" t="s">
        <v>293</v>
      </c>
      <c r="D42" s="26" t="s">
        <v>294</v>
      </c>
      <c r="E42" s="26" t="s">
        <v>47</v>
      </c>
      <c r="F42" s="26" t="s">
        <v>301</v>
      </c>
      <c r="G42" s="43" t="s">
        <v>46</v>
      </c>
      <c r="H42" s="26" t="s">
        <v>401</v>
      </c>
      <c r="I42" s="26" t="s">
        <v>298</v>
      </c>
      <c r="J42" s="26" t="s">
        <v>402</v>
      </c>
    </row>
    <row r="43" ht="33.75" customHeight="1" spans="1:10">
      <c r="A43" s="26" t="s">
        <v>274</v>
      </c>
      <c r="B43" s="26" t="s">
        <v>390</v>
      </c>
      <c r="C43" s="26" t="s">
        <v>293</v>
      </c>
      <c r="D43" s="26" t="s">
        <v>294</v>
      </c>
      <c r="E43" s="26" t="s">
        <v>48</v>
      </c>
      <c r="F43" s="26" t="s">
        <v>301</v>
      </c>
      <c r="G43" s="43" t="s">
        <v>403</v>
      </c>
      <c r="H43" s="26" t="s">
        <v>404</v>
      </c>
      <c r="I43" s="26" t="s">
        <v>298</v>
      </c>
      <c r="J43" s="26" t="s">
        <v>405</v>
      </c>
    </row>
    <row r="44" ht="33.75" customHeight="1" spans="1:10">
      <c r="A44" s="26" t="s">
        <v>274</v>
      </c>
      <c r="B44" s="26" t="s">
        <v>390</v>
      </c>
      <c r="C44" s="26" t="s">
        <v>293</v>
      </c>
      <c r="D44" s="26" t="s">
        <v>304</v>
      </c>
      <c r="E44" s="26" t="s">
        <v>44</v>
      </c>
      <c r="F44" s="26" t="s">
        <v>296</v>
      </c>
      <c r="G44" s="43" t="s">
        <v>406</v>
      </c>
      <c r="H44" s="26" t="s">
        <v>308</v>
      </c>
      <c r="I44" s="26" t="s">
        <v>298</v>
      </c>
      <c r="J44" s="26" t="s">
        <v>407</v>
      </c>
    </row>
    <row r="45" ht="33.75" customHeight="1" spans="1:10">
      <c r="A45" s="26" t="s">
        <v>274</v>
      </c>
      <c r="B45" s="26" t="s">
        <v>390</v>
      </c>
      <c r="C45" s="26" t="s">
        <v>293</v>
      </c>
      <c r="D45" s="26" t="s">
        <v>304</v>
      </c>
      <c r="E45" s="26" t="s">
        <v>45</v>
      </c>
      <c r="F45" s="26" t="s">
        <v>296</v>
      </c>
      <c r="G45" s="43" t="s">
        <v>329</v>
      </c>
      <c r="H45" s="26" t="s">
        <v>308</v>
      </c>
      <c r="I45" s="26" t="s">
        <v>298</v>
      </c>
      <c r="J45" s="26" t="s">
        <v>408</v>
      </c>
    </row>
    <row r="46" ht="33.75" customHeight="1" spans="1:10">
      <c r="A46" s="26" t="s">
        <v>274</v>
      </c>
      <c r="B46" s="26" t="s">
        <v>390</v>
      </c>
      <c r="C46" s="26" t="s">
        <v>293</v>
      </c>
      <c r="D46" s="26" t="s">
        <v>304</v>
      </c>
      <c r="E46" s="26" t="s">
        <v>46</v>
      </c>
      <c r="F46" s="26" t="s">
        <v>296</v>
      </c>
      <c r="G46" s="43" t="s">
        <v>329</v>
      </c>
      <c r="H46" s="26" t="s">
        <v>308</v>
      </c>
      <c r="I46" s="26" t="s">
        <v>298</v>
      </c>
      <c r="J46" s="26" t="s">
        <v>409</v>
      </c>
    </row>
    <row r="47" ht="33.75" customHeight="1" spans="1:10">
      <c r="A47" s="26" t="s">
        <v>274</v>
      </c>
      <c r="B47" s="26" t="s">
        <v>390</v>
      </c>
      <c r="C47" s="26" t="s">
        <v>293</v>
      </c>
      <c r="D47" s="26" t="s">
        <v>304</v>
      </c>
      <c r="E47" s="26" t="s">
        <v>47</v>
      </c>
      <c r="F47" s="26" t="s">
        <v>296</v>
      </c>
      <c r="G47" s="43" t="s">
        <v>406</v>
      </c>
      <c r="H47" s="26" t="s">
        <v>308</v>
      </c>
      <c r="I47" s="26" t="s">
        <v>298</v>
      </c>
      <c r="J47" s="26" t="s">
        <v>410</v>
      </c>
    </row>
    <row r="48" ht="33.75" customHeight="1" spans="1:10">
      <c r="A48" s="26" t="s">
        <v>274</v>
      </c>
      <c r="B48" s="26" t="s">
        <v>390</v>
      </c>
      <c r="C48" s="26" t="s">
        <v>293</v>
      </c>
      <c r="D48" s="26" t="s">
        <v>310</v>
      </c>
      <c r="E48" s="26" t="s">
        <v>311</v>
      </c>
      <c r="F48" s="26" t="s">
        <v>306</v>
      </c>
      <c r="G48" s="43" t="s">
        <v>45</v>
      </c>
      <c r="H48" s="26" t="s">
        <v>337</v>
      </c>
      <c r="I48" s="26" t="s">
        <v>298</v>
      </c>
      <c r="J48" s="26" t="s">
        <v>411</v>
      </c>
    </row>
    <row r="49" ht="33.75" customHeight="1" spans="1:10">
      <c r="A49" s="26" t="s">
        <v>274</v>
      </c>
      <c r="B49" s="26" t="s">
        <v>390</v>
      </c>
      <c r="C49" s="26" t="s">
        <v>293</v>
      </c>
      <c r="D49" s="26" t="s">
        <v>339</v>
      </c>
      <c r="E49" s="26" t="s">
        <v>340</v>
      </c>
      <c r="F49" s="26" t="s">
        <v>296</v>
      </c>
      <c r="G49" s="43" t="s">
        <v>45</v>
      </c>
      <c r="H49" s="26" t="s">
        <v>308</v>
      </c>
      <c r="I49" s="26" t="s">
        <v>298</v>
      </c>
      <c r="J49" s="26" t="s">
        <v>412</v>
      </c>
    </row>
    <row r="50" ht="33.75" customHeight="1" spans="1:10">
      <c r="A50" s="26" t="s">
        <v>274</v>
      </c>
      <c r="B50" s="26" t="s">
        <v>390</v>
      </c>
      <c r="C50" s="26" t="s">
        <v>314</v>
      </c>
      <c r="D50" s="26" t="s">
        <v>315</v>
      </c>
      <c r="E50" s="26" t="s">
        <v>44</v>
      </c>
      <c r="F50" s="26" t="s">
        <v>301</v>
      </c>
      <c r="G50" s="43" t="s">
        <v>317</v>
      </c>
      <c r="H50" s="26" t="s">
        <v>337</v>
      </c>
      <c r="I50" s="26" t="s">
        <v>318</v>
      </c>
      <c r="J50" s="26" t="s">
        <v>413</v>
      </c>
    </row>
    <row r="51" ht="33.75" customHeight="1" spans="1:10">
      <c r="A51" s="26" t="s">
        <v>274</v>
      </c>
      <c r="B51" s="26" t="s">
        <v>390</v>
      </c>
      <c r="C51" s="26" t="s">
        <v>314</v>
      </c>
      <c r="D51" s="26" t="s">
        <v>320</v>
      </c>
      <c r="E51" s="26" t="s">
        <v>44</v>
      </c>
      <c r="F51" s="26" t="s">
        <v>301</v>
      </c>
      <c r="G51" s="43" t="s">
        <v>317</v>
      </c>
      <c r="H51" s="26" t="s">
        <v>337</v>
      </c>
      <c r="I51" s="26" t="s">
        <v>318</v>
      </c>
      <c r="J51" s="26" t="s">
        <v>414</v>
      </c>
    </row>
    <row r="52" ht="33.75" customHeight="1" spans="1:10">
      <c r="A52" s="26" t="s">
        <v>274</v>
      </c>
      <c r="B52" s="26" t="s">
        <v>390</v>
      </c>
      <c r="C52" s="26" t="s">
        <v>314</v>
      </c>
      <c r="D52" s="26" t="s">
        <v>323</v>
      </c>
      <c r="E52" s="26" t="s">
        <v>44</v>
      </c>
      <c r="F52" s="26" t="s">
        <v>301</v>
      </c>
      <c r="G52" s="43" t="s">
        <v>317</v>
      </c>
      <c r="H52" s="26" t="s">
        <v>337</v>
      </c>
      <c r="I52" s="26" t="s">
        <v>318</v>
      </c>
      <c r="J52" s="26" t="s">
        <v>415</v>
      </c>
    </row>
    <row r="53" ht="33.75" customHeight="1" spans="1:10">
      <c r="A53" s="26" t="s">
        <v>274</v>
      </c>
      <c r="B53" s="26" t="s">
        <v>390</v>
      </c>
      <c r="C53" s="26" t="s">
        <v>326</v>
      </c>
      <c r="D53" s="26" t="s">
        <v>327</v>
      </c>
      <c r="E53" s="26" t="s">
        <v>416</v>
      </c>
      <c r="F53" s="26" t="s">
        <v>296</v>
      </c>
      <c r="G53" s="43" t="s">
        <v>329</v>
      </c>
      <c r="H53" s="26" t="s">
        <v>308</v>
      </c>
      <c r="I53" s="26" t="s">
        <v>298</v>
      </c>
      <c r="J53" s="26" t="s">
        <v>417</v>
      </c>
    </row>
    <row r="54" ht="33.75" customHeight="1" spans="1:10">
      <c r="A54" s="26" t="s">
        <v>276</v>
      </c>
      <c r="B54" s="26" t="s">
        <v>418</v>
      </c>
      <c r="C54" s="26" t="s">
        <v>293</v>
      </c>
      <c r="D54" s="26" t="s">
        <v>294</v>
      </c>
      <c r="E54" s="26" t="s">
        <v>44</v>
      </c>
      <c r="F54" s="26" t="s">
        <v>301</v>
      </c>
      <c r="G54" s="43" t="s">
        <v>419</v>
      </c>
      <c r="H54" s="26" t="s">
        <v>352</v>
      </c>
      <c r="I54" s="26" t="s">
        <v>298</v>
      </c>
      <c r="J54" s="26" t="s">
        <v>420</v>
      </c>
    </row>
    <row r="55" ht="33.75" customHeight="1" spans="1:10">
      <c r="A55" s="26" t="s">
        <v>276</v>
      </c>
      <c r="B55" s="26" t="s">
        <v>418</v>
      </c>
      <c r="C55" s="26" t="s">
        <v>293</v>
      </c>
      <c r="D55" s="26" t="s">
        <v>304</v>
      </c>
      <c r="E55" s="26" t="s">
        <v>54</v>
      </c>
      <c r="F55" s="26" t="s">
        <v>296</v>
      </c>
      <c r="G55" s="43" t="s">
        <v>406</v>
      </c>
      <c r="H55" s="26" t="s">
        <v>308</v>
      </c>
      <c r="I55" s="26" t="s">
        <v>298</v>
      </c>
      <c r="J55" s="26" t="s">
        <v>421</v>
      </c>
    </row>
    <row r="56" ht="33.75" customHeight="1" spans="1:10">
      <c r="A56" s="26" t="s">
        <v>276</v>
      </c>
      <c r="B56" s="26" t="s">
        <v>418</v>
      </c>
      <c r="C56" s="26" t="s">
        <v>293</v>
      </c>
      <c r="D56" s="26" t="s">
        <v>310</v>
      </c>
      <c r="E56" s="26" t="s">
        <v>54</v>
      </c>
      <c r="F56" s="26" t="s">
        <v>301</v>
      </c>
      <c r="G56" s="43" t="s">
        <v>333</v>
      </c>
      <c r="H56" s="26" t="s">
        <v>337</v>
      </c>
      <c r="I56" s="26" t="s">
        <v>298</v>
      </c>
      <c r="J56" s="26" t="s">
        <v>422</v>
      </c>
    </row>
    <row r="57" ht="33.75" customHeight="1" spans="1:10">
      <c r="A57" s="26" t="s">
        <v>276</v>
      </c>
      <c r="B57" s="26" t="s">
        <v>418</v>
      </c>
      <c r="C57" s="26" t="s">
        <v>314</v>
      </c>
      <c r="D57" s="26" t="s">
        <v>383</v>
      </c>
      <c r="E57" s="26" t="s">
        <v>54</v>
      </c>
      <c r="F57" s="26" t="s">
        <v>301</v>
      </c>
      <c r="G57" s="43" t="s">
        <v>333</v>
      </c>
      <c r="H57" s="26" t="s">
        <v>337</v>
      </c>
      <c r="I57" s="26" t="s">
        <v>298</v>
      </c>
      <c r="J57" s="26" t="s">
        <v>423</v>
      </c>
    </row>
    <row r="58" ht="33.75" customHeight="1" spans="1:10">
      <c r="A58" s="26" t="s">
        <v>276</v>
      </c>
      <c r="B58" s="26" t="s">
        <v>418</v>
      </c>
      <c r="C58" s="26" t="s">
        <v>314</v>
      </c>
      <c r="D58" s="26" t="s">
        <v>315</v>
      </c>
      <c r="E58" s="26" t="s">
        <v>54</v>
      </c>
      <c r="F58" s="26" t="s">
        <v>301</v>
      </c>
      <c r="G58" s="43" t="s">
        <v>333</v>
      </c>
      <c r="H58" s="26" t="s">
        <v>337</v>
      </c>
      <c r="I58" s="26" t="s">
        <v>298</v>
      </c>
      <c r="J58" s="26" t="s">
        <v>424</v>
      </c>
    </row>
    <row r="59" ht="33.75" customHeight="1" spans="1:10">
      <c r="A59" s="26" t="s">
        <v>276</v>
      </c>
      <c r="B59" s="26" t="s">
        <v>418</v>
      </c>
      <c r="C59" s="26" t="s">
        <v>314</v>
      </c>
      <c r="D59" s="26" t="s">
        <v>320</v>
      </c>
      <c r="E59" s="26" t="s">
        <v>54</v>
      </c>
      <c r="F59" s="26" t="s">
        <v>301</v>
      </c>
      <c r="G59" s="43" t="s">
        <v>333</v>
      </c>
      <c r="H59" s="26" t="s">
        <v>337</v>
      </c>
      <c r="I59" s="26" t="s">
        <v>298</v>
      </c>
      <c r="J59" s="26" t="s">
        <v>425</v>
      </c>
    </row>
    <row r="60" ht="33.75" customHeight="1" spans="1:10">
      <c r="A60" s="26" t="s">
        <v>276</v>
      </c>
      <c r="B60" s="26" t="s">
        <v>418</v>
      </c>
      <c r="C60" s="26" t="s">
        <v>326</v>
      </c>
      <c r="D60" s="26" t="s">
        <v>327</v>
      </c>
      <c r="E60" s="26" t="s">
        <v>54</v>
      </c>
      <c r="F60" s="26" t="s">
        <v>296</v>
      </c>
      <c r="G60" s="43" t="s">
        <v>362</v>
      </c>
      <c r="H60" s="26" t="s">
        <v>308</v>
      </c>
      <c r="I60" s="26" t="s">
        <v>298</v>
      </c>
      <c r="J60" s="26" t="s">
        <v>426</v>
      </c>
    </row>
    <row r="61" ht="33.75" customHeight="1" spans="1:10">
      <c r="A61" s="26" t="s">
        <v>259</v>
      </c>
      <c r="B61" s="26" t="s">
        <v>427</v>
      </c>
      <c r="C61" s="26" t="s">
        <v>293</v>
      </c>
      <c r="D61" s="26" t="s">
        <v>294</v>
      </c>
      <c r="E61" s="26" t="s">
        <v>428</v>
      </c>
      <c r="F61" s="26" t="s">
        <v>301</v>
      </c>
      <c r="G61" s="43" t="s">
        <v>333</v>
      </c>
      <c r="H61" s="26" t="s">
        <v>399</v>
      </c>
      <c r="I61" s="26" t="s">
        <v>298</v>
      </c>
      <c r="J61" s="26" t="s">
        <v>429</v>
      </c>
    </row>
    <row r="62" ht="33.75" customHeight="1" spans="1:10">
      <c r="A62" s="26" t="s">
        <v>259</v>
      </c>
      <c r="B62" s="26" t="s">
        <v>427</v>
      </c>
      <c r="C62" s="26" t="s">
        <v>293</v>
      </c>
      <c r="D62" s="26" t="s">
        <v>294</v>
      </c>
      <c r="E62" s="26" t="s">
        <v>430</v>
      </c>
      <c r="F62" s="26" t="s">
        <v>301</v>
      </c>
      <c r="G62" s="43" t="s">
        <v>333</v>
      </c>
      <c r="H62" s="26" t="s">
        <v>431</v>
      </c>
      <c r="I62" s="26" t="s">
        <v>298</v>
      </c>
      <c r="J62" s="26" t="s">
        <v>432</v>
      </c>
    </row>
    <row r="63" ht="33.75" customHeight="1" spans="1:10">
      <c r="A63" s="26" t="s">
        <v>259</v>
      </c>
      <c r="B63" s="26" t="s">
        <v>427</v>
      </c>
      <c r="C63" s="26" t="s">
        <v>293</v>
      </c>
      <c r="D63" s="26" t="s">
        <v>294</v>
      </c>
      <c r="E63" s="26" t="s">
        <v>433</v>
      </c>
      <c r="F63" s="26" t="s">
        <v>301</v>
      </c>
      <c r="G63" s="43" t="s">
        <v>333</v>
      </c>
      <c r="H63" s="26" t="s">
        <v>431</v>
      </c>
      <c r="I63" s="26" t="s">
        <v>298</v>
      </c>
      <c r="J63" s="26" t="s">
        <v>434</v>
      </c>
    </row>
    <row r="64" ht="33.75" customHeight="1" spans="1:10">
      <c r="A64" s="26" t="s">
        <v>259</v>
      </c>
      <c r="B64" s="26" t="s">
        <v>427</v>
      </c>
      <c r="C64" s="26" t="s">
        <v>293</v>
      </c>
      <c r="D64" s="26" t="s">
        <v>294</v>
      </c>
      <c r="E64" s="26" t="s">
        <v>435</v>
      </c>
      <c r="F64" s="26" t="s">
        <v>301</v>
      </c>
      <c r="G64" s="43" t="s">
        <v>333</v>
      </c>
      <c r="H64" s="26" t="s">
        <v>375</v>
      </c>
      <c r="I64" s="26" t="s">
        <v>298</v>
      </c>
      <c r="J64" s="26" t="s">
        <v>436</v>
      </c>
    </row>
    <row r="65" ht="33.75" customHeight="1" spans="1:10">
      <c r="A65" s="26" t="s">
        <v>259</v>
      </c>
      <c r="B65" s="26" t="s">
        <v>427</v>
      </c>
      <c r="C65" s="26" t="s">
        <v>293</v>
      </c>
      <c r="D65" s="26" t="s">
        <v>294</v>
      </c>
      <c r="E65" s="26" t="s">
        <v>437</v>
      </c>
      <c r="F65" s="26" t="s">
        <v>301</v>
      </c>
      <c r="G65" s="43" t="s">
        <v>333</v>
      </c>
      <c r="H65" s="26" t="s">
        <v>431</v>
      </c>
      <c r="I65" s="26" t="s">
        <v>298</v>
      </c>
      <c r="J65" s="26" t="s">
        <v>438</v>
      </c>
    </row>
    <row r="66" ht="33.75" customHeight="1" spans="1:10">
      <c r="A66" s="26" t="s">
        <v>259</v>
      </c>
      <c r="B66" s="26" t="s">
        <v>427</v>
      </c>
      <c r="C66" s="26" t="s">
        <v>293</v>
      </c>
      <c r="D66" s="26" t="s">
        <v>304</v>
      </c>
      <c r="E66" s="26" t="s">
        <v>439</v>
      </c>
      <c r="F66" s="26" t="s">
        <v>296</v>
      </c>
      <c r="G66" s="43" t="s">
        <v>329</v>
      </c>
      <c r="H66" s="26" t="s">
        <v>308</v>
      </c>
      <c r="I66" s="26" t="s">
        <v>298</v>
      </c>
      <c r="J66" s="26" t="s">
        <v>440</v>
      </c>
    </row>
    <row r="67" ht="33.75" customHeight="1" spans="1:10">
      <c r="A67" s="26" t="s">
        <v>259</v>
      </c>
      <c r="B67" s="26" t="s">
        <v>427</v>
      </c>
      <c r="C67" s="26" t="s">
        <v>293</v>
      </c>
      <c r="D67" s="26" t="s">
        <v>304</v>
      </c>
      <c r="E67" s="26" t="s">
        <v>441</v>
      </c>
      <c r="F67" s="26" t="s">
        <v>296</v>
      </c>
      <c r="G67" s="43" t="s">
        <v>329</v>
      </c>
      <c r="H67" s="26" t="s">
        <v>308</v>
      </c>
      <c r="I67" s="26" t="s">
        <v>318</v>
      </c>
      <c r="J67" s="26" t="s">
        <v>440</v>
      </c>
    </row>
    <row r="68" ht="33.75" customHeight="1" spans="1:10">
      <c r="A68" s="26" t="s">
        <v>259</v>
      </c>
      <c r="B68" s="26" t="s">
        <v>427</v>
      </c>
      <c r="C68" s="26" t="s">
        <v>293</v>
      </c>
      <c r="D68" s="26" t="s">
        <v>304</v>
      </c>
      <c r="E68" s="26" t="s">
        <v>442</v>
      </c>
      <c r="F68" s="26" t="s">
        <v>296</v>
      </c>
      <c r="G68" s="43" t="s">
        <v>329</v>
      </c>
      <c r="H68" s="26" t="s">
        <v>308</v>
      </c>
      <c r="I68" s="26" t="s">
        <v>298</v>
      </c>
      <c r="J68" s="26" t="s">
        <v>440</v>
      </c>
    </row>
    <row r="69" ht="33.75" customHeight="1" spans="1:10">
      <c r="A69" s="26" t="s">
        <v>259</v>
      </c>
      <c r="B69" s="26" t="s">
        <v>427</v>
      </c>
      <c r="C69" s="26" t="s">
        <v>293</v>
      </c>
      <c r="D69" s="26" t="s">
        <v>310</v>
      </c>
      <c r="E69" s="26" t="s">
        <v>443</v>
      </c>
      <c r="F69" s="26" t="s">
        <v>301</v>
      </c>
      <c r="G69" s="43" t="s">
        <v>333</v>
      </c>
      <c r="H69" s="26" t="s">
        <v>337</v>
      </c>
      <c r="I69" s="26" t="s">
        <v>298</v>
      </c>
      <c r="J69" s="26" t="s">
        <v>444</v>
      </c>
    </row>
    <row r="70" ht="33.75" customHeight="1" spans="1:10">
      <c r="A70" s="26" t="s">
        <v>259</v>
      </c>
      <c r="B70" s="26" t="s">
        <v>427</v>
      </c>
      <c r="C70" s="26" t="s">
        <v>314</v>
      </c>
      <c r="D70" s="26" t="s">
        <v>315</v>
      </c>
      <c r="E70" s="26" t="s">
        <v>445</v>
      </c>
      <c r="F70" s="26" t="s">
        <v>306</v>
      </c>
      <c r="G70" s="43" t="s">
        <v>307</v>
      </c>
      <c r="H70" s="26" t="s">
        <v>308</v>
      </c>
      <c r="I70" s="26" t="s">
        <v>318</v>
      </c>
      <c r="J70" s="26" t="s">
        <v>446</v>
      </c>
    </row>
    <row r="71" ht="33.75" customHeight="1" spans="1:10">
      <c r="A71" s="26" t="s">
        <v>259</v>
      </c>
      <c r="B71" s="26" t="s">
        <v>427</v>
      </c>
      <c r="C71" s="26" t="s">
        <v>314</v>
      </c>
      <c r="D71" s="26" t="s">
        <v>320</v>
      </c>
      <c r="E71" s="26" t="s">
        <v>386</v>
      </c>
      <c r="F71" s="26" t="s">
        <v>296</v>
      </c>
      <c r="G71" s="43" t="s">
        <v>362</v>
      </c>
      <c r="H71" s="26" t="s">
        <v>308</v>
      </c>
      <c r="I71" s="26" t="s">
        <v>298</v>
      </c>
      <c r="J71" s="26" t="s">
        <v>447</v>
      </c>
    </row>
    <row r="72" ht="33.75" customHeight="1" spans="1:10">
      <c r="A72" s="26" t="s">
        <v>259</v>
      </c>
      <c r="B72" s="26" t="s">
        <v>427</v>
      </c>
      <c r="C72" s="26" t="s">
        <v>326</v>
      </c>
      <c r="D72" s="26" t="s">
        <v>327</v>
      </c>
      <c r="E72" s="26" t="s">
        <v>448</v>
      </c>
      <c r="F72" s="26" t="s">
        <v>296</v>
      </c>
      <c r="G72" s="43" t="s">
        <v>329</v>
      </c>
      <c r="H72" s="26" t="s">
        <v>308</v>
      </c>
      <c r="I72" s="26" t="s">
        <v>298</v>
      </c>
      <c r="J72" s="26" t="s">
        <v>449</v>
      </c>
    </row>
    <row r="73" ht="33.75" customHeight="1" spans="1:10">
      <c r="A73" s="26" t="s">
        <v>239</v>
      </c>
      <c r="B73" s="26" t="s">
        <v>450</v>
      </c>
      <c r="C73" s="26" t="s">
        <v>293</v>
      </c>
      <c r="D73" s="26" t="s">
        <v>294</v>
      </c>
      <c r="E73" s="26" t="s">
        <v>451</v>
      </c>
      <c r="F73" s="26" t="s">
        <v>301</v>
      </c>
      <c r="G73" s="43" t="s">
        <v>419</v>
      </c>
      <c r="H73" s="26" t="s">
        <v>352</v>
      </c>
      <c r="I73" s="26" t="s">
        <v>298</v>
      </c>
      <c r="J73" s="26" t="s">
        <v>452</v>
      </c>
    </row>
    <row r="74" ht="33.75" customHeight="1" spans="1:10">
      <c r="A74" s="26" t="s">
        <v>239</v>
      </c>
      <c r="B74" s="26" t="s">
        <v>450</v>
      </c>
      <c r="C74" s="26" t="s">
        <v>293</v>
      </c>
      <c r="D74" s="26" t="s">
        <v>294</v>
      </c>
      <c r="E74" s="26" t="s">
        <v>453</v>
      </c>
      <c r="F74" s="26" t="s">
        <v>301</v>
      </c>
      <c r="G74" s="43" t="s">
        <v>454</v>
      </c>
      <c r="H74" s="26" t="s">
        <v>334</v>
      </c>
      <c r="I74" s="26" t="s">
        <v>298</v>
      </c>
      <c r="J74" s="26" t="s">
        <v>455</v>
      </c>
    </row>
    <row r="75" ht="33.75" customHeight="1" spans="1:10">
      <c r="A75" s="26" t="s">
        <v>239</v>
      </c>
      <c r="B75" s="26" t="s">
        <v>450</v>
      </c>
      <c r="C75" s="26" t="s">
        <v>293</v>
      </c>
      <c r="D75" s="26" t="s">
        <v>304</v>
      </c>
      <c r="E75" s="26" t="s">
        <v>456</v>
      </c>
      <c r="F75" s="26" t="s">
        <v>296</v>
      </c>
      <c r="G75" s="43" t="s">
        <v>406</v>
      </c>
      <c r="H75" s="26" t="s">
        <v>308</v>
      </c>
      <c r="I75" s="26" t="s">
        <v>298</v>
      </c>
      <c r="J75" s="26" t="s">
        <v>457</v>
      </c>
    </row>
    <row r="76" ht="33.75" customHeight="1" spans="1:10">
      <c r="A76" s="26" t="s">
        <v>239</v>
      </c>
      <c r="B76" s="26" t="s">
        <v>450</v>
      </c>
      <c r="C76" s="26" t="s">
        <v>293</v>
      </c>
      <c r="D76" s="26" t="s">
        <v>310</v>
      </c>
      <c r="E76" s="26" t="s">
        <v>458</v>
      </c>
      <c r="F76" s="26" t="s">
        <v>301</v>
      </c>
      <c r="G76" s="43" t="s">
        <v>44</v>
      </c>
      <c r="H76" s="26" t="s">
        <v>337</v>
      </c>
      <c r="I76" s="26" t="s">
        <v>298</v>
      </c>
      <c r="J76" s="26" t="s">
        <v>459</v>
      </c>
    </row>
    <row r="77" ht="33.75" customHeight="1" spans="1:10">
      <c r="A77" s="26" t="s">
        <v>239</v>
      </c>
      <c r="B77" s="26" t="s">
        <v>450</v>
      </c>
      <c r="C77" s="26" t="s">
        <v>314</v>
      </c>
      <c r="D77" s="26" t="s">
        <v>315</v>
      </c>
      <c r="E77" s="26" t="s">
        <v>460</v>
      </c>
      <c r="F77" s="26" t="s">
        <v>301</v>
      </c>
      <c r="G77" s="43" t="s">
        <v>317</v>
      </c>
      <c r="H77" s="26"/>
      <c r="I77" s="26" t="s">
        <v>318</v>
      </c>
      <c r="J77" s="26" t="s">
        <v>424</v>
      </c>
    </row>
    <row r="78" ht="33.75" customHeight="1" spans="1:10">
      <c r="A78" s="26" t="s">
        <v>239</v>
      </c>
      <c r="B78" s="26" t="s">
        <v>450</v>
      </c>
      <c r="C78" s="26" t="s">
        <v>314</v>
      </c>
      <c r="D78" s="26" t="s">
        <v>320</v>
      </c>
      <c r="E78" s="26" t="s">
        <v>461</v>
      </c>
      <c r="F78" s="26" t="s">
        <v>301</v>
      </c>
      <c r="G78" s="43" t="s">
        <v>317</v>
      </c>
      <c r="H78" s="26"/>
      <c r="I78" s="26" t="s">
        <v>318</v>
      </c>
      <c r="J78" s="26" t="s">
        <v>425</v>
      </c>
    </row>
    <row r="79" ht="33.75" customHeight="1" spans="1:10">
      <c r="A79" s="26" t="s">
        <v>239</v>
      </c>
      <c r="B79" s="26" t="s">
        <v>450</v>
      </c>
      <c r="C79" s="26" t="s">
        <v>326</v>
      </c>
      <c r="D79" s="26" t="s">
        <v>327</v>
      </c>
      <c r="E79" s="26" t="s">
        <v>462</v>
      </c>
      <c r="F79" s="26" t="s">
        <v>296</v>
      </c>
      <c r="G79" s="43" t="s">
        <v>362</v>
      </c>
      <c r="H79" s="26" t="s">
        <v>308</v>
      </c>
      <c r="I79" s="26" t="s">
        <v>298</v>
      </c>
      <c r="J79" s="26" t="s">
        <v>426</v>
      </c>
    </row>
  </sheetData>
  <mergeCells count="18">
    <mergeCell ref="A2:J2"/>
    <mergeCell ref="A3:H3"/>
    <mergeCell ref="A7:A14"/>
    <mergeCell ref="A15:A19"/>
    <mergeCell ref="A20:A29"/>
    <mergeCell ref="A30:A37"/>
    <mergeCell ref="A38:A53"/>
    <mergeCell ref="A54:A60"/>
    <mergeCell ref="A61:A72"/>
    <mergeCell ref="A73:A79"/>
    <mergeCell ref="B7:B14"/>
    <mergeCell ref="B15:B19"/>
    <mergeCell ref="B20:B29"/>
    <mergeCell ref="B30:B37"/>
    <mergeCell ref="B38:B53"/>
    <mergeCell ref="B54:B60"/>
    <mergeCell ref="B61:B72"/>
    <mergeCell ref="B73:B79"/>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徐发</cp:lastModifiedBy>
  <dcterms:created xsi:type="dcterms:W3CDTF">2025-02-17T06:35:00Z</dcterms:created>
  <dcterms:modified xsi:type="dcterms:W3CDTF">2025-02-19T00:46:59Z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FC807C578CFA46A5B0AB0BF2FBFA9385_12</vt:lpwstr>
  </property>
  <property fmtid="{D5CDD505-2E9C-101B-9397-08002B2CF9AE}" pid="3" name="KSOProductBuildVer">
    <vt:lpwstr>2052-12.1.0.17145</vt:lpwstr>
  </property>
</Properties>
</file>