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<sst xmlns="http://schemas.openxmlformats.org/spreadsheetml/2006/main" count="872" uniqueCount="392">
  <si>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</si>
  <si>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</si>
  <si>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</si>
  <si>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</si>
  <si>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</si>
  <si>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</si>
  <si>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</si>
  <si>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</si>
  <si>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</si>
  <si>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</si>
  <si>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</si>
  <si>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</si>
  <si>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</si>
  <si>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</si>
  <si>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</si>
  <si>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</si>
  <si>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</si>
  <si>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</si>
  <si>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</si>
  <si>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</si>
  <si>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</si>
  <si>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</si>
  <si>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</si>
  <si>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</si>
  <si>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</si>
  <si>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</si>
  <si>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</si>
  <si>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</si>
  <si>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</si>
  <si>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</si>
  <si>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</si>
  <si>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</si>
  <si>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</si>
  <si>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</si>
  <si>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</si>
  <si>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</si>
  <si>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</si>
  <si>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</si>
  <si>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</si>
  <si>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</si>
  <si>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</si>
  <si>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</si>
  <si>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</si>
  <si>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</si>
  <si>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</si>
  <si>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</si>
  <si>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</si>
  <si>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</si>
  <si>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</si>
  <si>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</si>
  <si>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</si>
  <si>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</si>
  <si>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</si>
  <si>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</si>
  <si>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</si>
  <si>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</si>
  <si>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</si>
  <si>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</si>
  <si>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</si>
  <si>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</si>
  <si>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</si>
  <si>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</si>
  <si>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</si>
  <si>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120014</t>
  </si>
  <si>
    <t>玉溪市住房制度改革领导小组办公室</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</si>
  <si>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</si>
  <si>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</si>
  <si>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</si>
  <si>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</si>
  <si>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</si>
  <si>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</si>
  <si>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</si>
  <si>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</si>
  <si>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</si>
  <si>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</si>
  <si>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</si>
  <si>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</si>
  <si>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</si>
  <si>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208</t>
  </si>
  <si>
    <t>20805</t>
  </si>
  <si>
    <t>2080501</t>
  </si>
  <si>
    <t>2080505</t>
  </si>
  <si>
    <t>210</t>
  </si>
  <si>
    <t>21011</t>
  </si>
  <si>
    <t>2101101</t>
  </si>
  <si>
    <t>2101102</t>
  </si>
  <si>
    <t>2101103</t>
  </si>
  <si>
    <t>2101199</t>
  </si>
  <si>
    <t>212</t>
  </si>
  <si>
    <t>21201</t>
  </si>
  <si>
    <t>2120199</t>
  </si>
  <si>
    <t>21299</t>
  </si>
  <si>
    <t>2129999</t>
  </si>
  <si>
    <t>221</t>
  </si>
  <si>
    <t>22101</t>
  </si>
  <si>
    <t>2210111</t>
  </si>
  <si>
    <t>2210112</t>
  </si>
  <si>
    <t>22102</t>
  </si>
  <si>
    <t>2210201</t>
  </si>
  <si>
    <t>2210203</t>
  </si>
  <si>
    <t>230</t>
  </si>
  <si>
    <t>23002</t>
  </si>
  <si>
    <t>2300258</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</si>
  <si>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</si>
  <si>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</si>
  <si>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</si>
  <si>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</si>
  <si>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</si>
  <si>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</si>
  <si>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</si>
  <si>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</si>
  <si>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</si>
  <si>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</si>
  <si>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</si>
  <si>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</si>
  <si>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</si>
  <si>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</si>
  <si>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</si>
  <si>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</si>
  <si>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</si>
  <si>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</si>
  <si>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</si>
  <si>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</si>
  <si>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</si>
  <si>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</si>
  <si>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</si>
  <si>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</si>
  <si>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</si>
  <si>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</si>
  <si>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</si>
  <si>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</si>
  <si>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</si>
  <si>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</si>
  <si>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</si>
  <si>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</si>
  <si>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</si>
  <si>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</si>
  <si>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</si>
  <si>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</si>
  <si>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</si>
  <si>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</si>
  <si>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</si>
  <si>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</si>
  <si>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</si>
  <si>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</si>
  <si>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</si>
  <si>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</si>
  <si>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</si>
  <si>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530400210000000629180</t>
  </si>
  <si>
    <t>事业人员工资支出</t>
  </si>
  <si>
    <t>其他城乡社区管理事务支出</t>
  </si>
  <si>
    <t>30101</t>
  </si>
  <si>
    <t>基本工资</t>
  </si>
  <si>
    <t>30102</t>
  </si>
  <si>
    <t>津贴补贴</t>
  </si>
  <si>
    <t>30107</t>
  </si>
  <si>
    <t>绩效工资</t>
  </si>
  <si>
    <t>购房补贴</t>
  </si>
  <si>
    <t>530400210000000629181</t>
  </si>
  <si>
    <t>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</si>
  <si>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</si>
  <si>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</si>
  <si>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</si>
  <si>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</si>
  <si>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</si>
  <si>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</si>
  <si>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</si>
  <si>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</si>
  <si>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</si>
  <si>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其他行政事业单位医疗支出</t>
  </si>
  <si>
    <t>30112</t>
  </si>
  <si>
    <t>其他社会保障缴费</t>
  </si>
  <si>
    <t>530400210000000629182</t>
  </si>
  <si>
    <t>住房公积金</t>
  </si>
  <si>
    <t>30113</t>
  </si>
  <si>
    <t>530400210000000629183</t>
  </si>
  <si>
    <t>对个人和家庭的补助</t>
  </si>
  <si>
    <t>行政单位离退休</t>
  </si>
  <si>
    <t>30305</t>
  </si>
  <si>
    <t>生活补助</t>
  </si>
  <si>
    <t>530400210000000629185</t>
  </si>
  <si>
    <t>公车购置及运维费</t>
  </si>
  <si>
    <t>30231</t>
  </si>
  <si>
    <t>公务用车运行维护费</t>
  </si>
  <si>
    <t>530400210000000629186</t>
  </si>
  <si>
    <t>工会经费</t>
  </si>
  <si>
    <t>30228</t>
  </si>
  <si>
    <t>530400210000000629187</t>
  </si>
  <si>
    <t>一般公用经费</t>
  </si>
  <si>
    <t>30299</t>
  </si>
  <si>
    <t>其他商品和服务支出</t>
  </si>
  <si>
    <t>30201</t>
  </si>
  <si>
    <t>办公费</t>
  </si>
  <si>
    <t>30207</t>
  </si>
  <si>
    <t>邮电费</t>
  </si>
  <si>
    <t>30211</t>
  </si>
  <si>
    <t>差旅费</t>
  </si>
  <si>
    <t>30229</t>
  </si>
  <si>
    <t>福利费</t>
  </si>
  <si>
    <t>530400221100000628496</t>
  </si>
  <si>
    <t>30217</t>
  </si>
  <si>
    <t>530400231100001386591</t>
  </si>
  <si>
    <t>残疾人就业保障金</t>
  </si>
  <si>
    <t>530400251100003516678</t>
  </si>
  <si>
    <t>奖励性绩效工资（工资部分）经费</t>
  </si>
  <si>
    <t>530400251100003516686</t>
  </si>
  <si>
    <t>奖励性绩效工资（高于部分）经费</t>
  </si>
  <si>
    <t>530400251100003516747</t>
  </si>
  <si>
    <t>编外临聘人员经费</t>
  </si>
  <si>
    <t>30199</t>
  </si>
  <si>
    <t>其他工资福利支出</t>
  </si>
  <si>
    <t>预算05-1表</t>
  </si>
  <si>
    <t>2025年部门项目支出预算表</t>
  </si>
  <si>
    <t>项目分类</t>
  </si>
  <si>
    <t>项目单位</t>
  </si>
  <si>
    <t>本年拨款</t>
  </si>
  <si>
    <t>单位资金</t>
  </si>
  <si>
    <t>其中：本次下达</t>
  </si>
  <si>
    <t>住房补贴专项资金</t>
  </si>
  <si>
    <t>民生类</t>
  </si>
  <si>
    <t>530400200000000001066</t>
  </si>
  <si>
    <t>其他城乡社区支出</t>
  </si>
  <si>
    <t>火车站片区公租房出售非税收入支出专项资金</t>
  </si>
  <si>
    <t>530400200000000001950</t>
  </si>
  <si>
    <t>配售型保障性住房</t>
  </si>
  <si>
    <t>30905</t>
  </si>
  <si>
    <t>基础设施建设</t>
  </si>
  <si>
    <t>公租房管理业务经费</t>
  </si>
  <si>
    <t>530400210000000625985</t>
  </si>
  <si>
    <t>配租型住房保障</t>
  </si>
  <si>
    <t>30216</t>
  </si>
  <si>
    <t>培训费</t>
  </si>
  <si>
    <t>30226</t>
  </si>
  <si>
    <t>劳务费</t>
  </si>
  <si>
    <t>30227</t>
  </si>
  <si>
    <t>委托业务费</t>
  </si>
  <si>
    <t>玉溪市财政局提前下达2025年部分中央财政城镇保障性安居工程补助资金</t>
  </si>
  <si>
    <t>530400251100003902063</t>
  </si>
  <si>
    <t>住房保障共同财政事权转移支付支出</t>
  </si>
  <si>
    <t>39999</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</si>
  <si>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</si>
  <si>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</si>
  <si>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</si>
  <si>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</si>
  <si>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</si>
  <si>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</si>
  <si>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</si>
  <si>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</si>
  <si>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</si>
  <si>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</si>
  <si>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</si>
  <si>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</si>
  <si>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</si>
  <si>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公租房属于持续为住房困难户解决住房困难问题，属于长期稳定项目，目标较为稳定单一，为完善火车站片区保障房建设项目配套市政道路，有力保障小区管道线路等建设工程进度，使保障房小区配套成熟，交通便利，尽快满足入住条件，该片区保障房项目周边配套市政道路及附属工程委托云南省城乡建设投资有限公司与保障房片区建设同步实施，项目总投资15298万元，已安排支出7800万元，尚差工程款7498万元，玉溪市政府将做好保障性住房与住房市场体系的衔接，逐步形成以政府为主、多主体供给、多渠道保障、租购并举的住房保障体系。2025年预计公租房销售收入2113万元，按照玉溪市人民政府常务会会议纪要返回71%用于项目支用，则项目非税收入支出为1500万元，用于支付市政配套道路工程款1500万元，力争实现公租房销售95套，销售款上缴财政后拨付项目实施单位用于偿还银行贷款及工程项目尾款，化解政府债务，根据项目情况及时拨付资金以降低实施单位资金压力，保障工程项目维稳工作，同时配套市政道路的建设对于保障房住户的出行、生活帮助较大，对于提高公租房出租率和周边配套建设及经济发展都有较大的促进作用，让公租房入住人员有一个便捷、舒适的生活环境。</t>
  </si>
  <si>
    <t>产出指标</t>
  </si>
  <si>
    <t>数量指标</t>
  </si>
  <si>
    <t>公租房出售数</t>
  </si>
  <si>
    <t>&gt;=</t>
  </si>
  <si>
    <t>95</t>
  </si>
  <si>
    <t>套</t>
  </si>
  <si>
    <t>定量指标</t>
  </si>
  <si>
    <t>公租房已建设完成，现处于管理运营阶段，指标反映公租房出售情况。</t>
  </si>
  <si>
    <t>质量指标</t>
  </si>
  <si>
    <t>完成玉溪市本级公租房出售率</t>
  </si>
  <si>
    <t>90</t>
  </si>
  <si>
    <t>%</t>
  </si>
  <si>
    <t>反映公租房出售率</t>
  </si>
  <si>
    <t>时效指标</t>
  </si>
  <si>
    <t>支付工程款时间</t>
  </si>
  <si>
    <t>=</t>
  </si>
  <si>
    <t>2025年12月31日</t>
  </si>
  <si>
    <t>年-月-日</t>
  </si>
  <si>
    <t>定性指标</t>
  </si>
  <si>
    <t>反映项目工程款是否按期拨付</t>
  </si>
  <si>
    <t>效益指标</t>
  </si>
  <si>
    <t>社会效益</t>
  </si>
  <si>
    <t>改善中低收入群体的住房条件</t>
  </si>
  <si>
    <t>92</t>
  </si>
  <si>
    <t>解决中低收入群体的住房困难、改善居住条件</t>
  </si>
  <si>
    <t>满意度指标</t>
  </si>
  <si>
    <t>服务对象满意度</t>
  </si>
  <si>
    <t>　 保障对象满意度</t>
  </si>
  <si>
    <t>80</t>
  </si>
  <si>
    <t>反映公租房住户满意度情况</t>
  </si>
  <si>
    <t>住房补贴是国家和单位为改善职工住房条件支付给职工的具有工资性质的住房消费资金，由基本住房补贴和工龄住房补贴两个部分组成。根据2025年市级财政全供给单位上报的住房补贴预算，预计2025年一次性住房补贴共发放339人，所需资金300万元，根据住房补贴审批表，将审批将精准发放至个人账户，用来改善市级财政全供给单位职工住房条件，促进全市房地产经济发展，争取市级财政全供给单位职工对住房补贴发放工作的满意度达到95%。</t>
  </si>
  <si>
    <t>住房补贴受益人数</t>
  </si>
  <si>
    <t>339</t>
  </si>
  <si>
    <t>人(户)</t>
  </si>
  <si>
    <t>反映住房补贴受益人员：339户。</t>
  </si>
  <si>
    <t>发放准确率</t>
  </si>
  <si>
    <t>100</t>
  </si>
  <si>
    <t>建设银行代收付汇总清单</t>
  </si>
  <si>
    <t>住房补贴发放完成时间</t>
  </si>
  <si>
    <t>&lt;=</t>
  </si>
  <si>
    <t>年</t>
  </si>
  <si>
    <t>2025年12月31日完成</t>
  </si>
  <si>
    <t>改善市级单位职工住房条件</t>
  </si>
  <si>
    <t>各单位对住房补贴发放工作的满意度</t>
  </si>
  <si>
    <t>住房补贴问卷调查满意度率</t>
  </si>
  <si>
    <t>玉溪市财政局提前下达2025年部分中央财政城镇保障性安居工程补助资金，红塔区3739万，江川区6万，通海县217.40万，华宁县961万，新平县139万，元江县189万，易门县101.60万，峨山县118万。</t>
  </si>
  <si>
    <t>获补对象数</t>
  </si>
  <si>
    <t>4852</t>
  </si>
  <si>
    <t>户（套)</t>
  </si>
  <si>
    <t>反映老旧小区1957户，城中村765户、危房改造74户、保租房371户、租赁补贴1685户</t>
  </si>
  <si>
    <t>获补对象准确率</t>
  </si>
  <si>
    <t>实际验收合格率</t>
  </si>
  <si>
    <t>发放及时率</t>
  </si>
  <si>
    <t>实际开工完成率</t>
  </si>
  <si>
    <t>政策知晓率</t>
  </si>
  <si>
    <t>85</t>
  </si>
  <si>
    <t>反映群众居住条件改善情况。</t>
  </si>
  <si>
    <t>受益对象满意度</t>
  </si>
  <si>
    <t>反映获补助受益对象的满意程度。</t>
  </si>
  <si>
    <t>2024年，市本级公租房万裕生态城（李棋片区）按租金收入计提管理费，即上缴管理经费80万元；万和家园（火车站片区）公租房按租金收入计提管理费，即上缴管理经费104万元，合计184万元。2024年根据预算情况，现申请业务经费68万元，分别为：政府购买服务经费为57万元；办公经费：办公用品、电脑设备耗材、申请书、档案盒材料印制及等费用3.82万元；宣传培训经费：0.5万元；政府采购A4纸0.8万元。用于依法依规开展工作，确保我市公共租赁住房分配、管理、运营工作顺利进行。</t>
  </si>
  <si>
    <t>完成市本级公租房的分配管理套数</t>
  </si>
  <si>
    <t>18000</t>
  </si>
  <si>
    <t>反映公租房总套数</t>
  </si>
  <si>
    <t>完成玉溪市本级公租房入住率</t>
  </si>
  <si>
    <t>反映公租房入住率</t>
  </si>
  <si>
    <t>提高玉溪市本级公租房申请审核率</t>
  </si>
  <si>
    <t>反映公租房申请审核效率空</t>
  </si>
  <si>
    <t>公租房住户满意度</t>
  </si>
  <si>
    <t>次</t>
  </si>
  <si>
    <t>反映公租房住户对公租房管理的整体满意情况</t>
  </si>
  <si>
    <t>预算06表</t>
  </si>
  <si>
    <t>2025年部门政府性基金预算支出预算表</t>
  </si>
  <si>
    <t>单位:元</t>
  </si>
  <si>
    <t>政府性基金预算支出</t>
  </si>
  <si>
    <t>备注：玉溪住房制度改革领导小组办公室无项目收入，也无项目资金安排支出，故《2025年部门政府性基金预算支出预算表》无数据。</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</si>
  <si>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</si>
  <si>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</si>
  <si>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</si>
  <si>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</si>
  <si>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</si>
  <si>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</si>
  <si>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</si>
  <si>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</si>
  <si>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</si>
  <si>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</si>
  <si>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</si>
  <si>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</si>
  <si>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车辆燃油费</t>
  </si>
  <si>
    <t>元</t>
  </si>
  <si>
    <t>车辆保险费</t>
  </si>
  <si>
    <t>车辆维修保养费</t>
  </si>
  <si>
    <t>预算08表</t>
  </si>
  <si>
    <t>2025年部门政府购买服务预算表</t>
  </si>
  <si>
    <t>政府购买服务项目</t>
  </si>
  <si>
    <t>政府购买服务目录</t>
  </si>
  <si>
    <t>备注：玉溪市住房制度改革领导小组办公室无政府采购服务支出，故《2025年部门政府购买服务预算表》无数据。</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</si>
  <si>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</si>
  <si>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</si>
  <si>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</si>
  <si>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</si>
  <si>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</si>
  <si>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</si>
  <si>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</si>
  <si>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</si>
  <si>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</si>
  <si>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</si>
  <si>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</si>
  <si>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</si>
  <si>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</si>
  <si>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</si>
  <si>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</si>
  <si>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备注：玉溪市住房制度改革领导小组办公室无对下转移支付资金支出，故《2025年市对下转移支付预算表》无数据。</t>
  </si>
  <si>
    <t>预算09-2表</t>
  </si>
  <si>
    <t>2025年市对下转移支付绩效目标表</t>
  </si>
  <si>
    <t>备注：玉溪市住房制度改革领导小组办公室无对下转移支付资金支出，故《2025年市对下转移支付绩效目标表》无数据。</t>
  </si>
  <si>
    <t>预算10表</t>
  </si>
  <si>
    <t>2025年新增资产配置表</t>
  </si>
  <si>
    <t>资产类别</t>
  </si>
  <si>
    <t>资产分类代码.名称</t>
  </si>
  <si>
    <t>资产名称</t>
  </si>
  <si>
    <t>计量单位</t>
  </si>
  <si>
    <t>财政部门批复数（元）</t>
  </si>
  <si>
    <t>单价</t>
  </si>
  <si>
    <t>金额</t>
  </si>
  <si>
    <t>备注：玉溪市住房制度改革领导小组办公室无新增资产配置支出，故《2025年新增资产配置表》无数据。</t>
  </si>
  <si>
    <t>预算11表</t>
  </si>
  <si>
    <t>2025年上级补助项目支出预算表</t>
  </si>
  <si>
    <t>上级补助</t>
  </si>
  <si>
    <t>备注：玉溪市住房制度改革领导小组办公室无上级补助项目支出，故《2025年上级补助项目支出预算表》无数据。</t>
  </si>
  <si>
    <t>预算12表</t>
  </si>
  <si>
    <t>2025年部门项目支出中期规划预算表</t>
  </si>
  <si>
    <t>项目级次</t>
  </si>
  <si>
    <t>2025年</t>
  </si>
  <si>
    <t>2026年</t>
  </si>
  <si>
    <t>2027年</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</si>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</sst>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5">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0"/>
      <name val="宋体"/>
      <charset val="1"/>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0"/>
      <color rgb="FF000000"/>
      <name val="宋体"/>
      <charset val="134"/>
      <scheme val="minor"/>
    </font>
    <font>
      <sz val="10"/>
      <name val="方正书宋_GBK"/>
      <charset val="1"/>
    </font>
    <font>
      <sz val="11"/>
      <color theme="1"/>
      <name val="宋体"/>
      <charset val="134"/>
      <scheme val="minor"/>
    </font>
    <font>
      <sz val="9"/>
      <color rgb="FF000000"/>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2"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3" borderId="20" applyNumberFormat="0" applyAlignment="0" applyProtection="0">
      <alignment vertical="center"/>
    </xf>
    <xf numFmtId="0" fontId="35" fillId="4" borderId="21" applyNumberFormat="0" applyAlignment="0" applyProtection="0">
      <alignment vertical="center"/>
    </xf>
    <xf numFmtId="0" fontId="36" fillId="4" borderId="20" applyNumberFormat="0" applyAlignment="0" applyProtection="0">
      <alignment vertical="center"/>
    </xf>
    <xf numFmtId="0" fontId="37" fillId="5"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176" fontId="12" fillId="0" borderId="7">
      <alignment horizontal="right" vertical="center"/>
    </xf>
    <xf numFmtId="49" fontId="12" fillId="0" borderId="7">
      <alignment horizontal="left" vertical="center" wrapText="1"/>
    </xf>
    <xf numFmtId="176" fontId="12" fillId="0" borderId="7">
      <alignment horizontal="right" vertical="center"/>
    </xf>
    <xf numFmtId="177" fontId="12" fillId="0" borderId="7">
      <alignment horizontal="right" vertical="center"/>
    </xf>
    <xf numFmtId="178" fontId="12" fillId="0" borderId="7">
      <alignment horizontal="right" vertical="center"/>
    </xf>
    <xf numFmtId="179" fontId="12" fillId="0" borderId="7">
      <alignment horizontal="right" vertical="center"/>
    </xf>
    <xf numFmtId="10" fontId="12" fillId="0" borderId="7">
      <alignment horizontal="right" vertical="center"/>
    </xf>
    <xf numFmtId="180" fontId="12" fillId="0" borderId="7">
      <alignment horizontal="right" vertical="center"/>
    </xf>
    <xf numFmtId="0" fontId="12" fillId="0" borderId="0">
      <alignment vertical="top"/>
      <protection locked="0"/>
    </xf>
  </cellStyleXfs>
  <cellXfs count="180">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49" fontId="7" fillId="0" borderId="7"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1" fillId="0" borderId="0" xfId="57" applyFont="1" applyFill="1" applyAlignment="1" applyProtection="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2" fillId="0" borderId="0" xfId="50" applyNumberFormat="1" applyFont="1" applyBorder="1" applyAlignment="1">
      <alignment horizontal="right" vertical="center" wrapText="1"/>
    </xf>
    <xf numFmtId="49" fontId="13" fillId="0" borderId="0" xfId="50" applyNumberFormat="1" applyFont="1" applyBorder="1" applyAlignment="1">
      <alignment horizontal="center" vertical="center" wrapText="1"/>
    </xf>
    <xf numFmtId="49" fontId="12" fillId="0" borderId="0" xfId="50" applyNumberFormat="1" applyFont="1" applyBorder="1">
      <alignment horizontal="left" vertical="center" wrapText="1"/>
    </xf>
    <xf numFmtId="49" fontId="14" fillId="0" borderId="7"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2" fillId="0" borderId="7" xfId="0" applyNumberFormat="1" applyFont="1" applyBorder="1" applyAlignment="1">
      <alignment horizontal="left" vertical="center" wrapText="1"/>
    </xf>
    <xf numFmtId="49" fontId="12" fillId="0" borderId="7" xfId="0" applyNumberFormat="1" applyFont="1" applyBorder="1" applyAlignment="1">
      <alignment horizontal="center" vertical="center" wrapText="1"/>
    </xf>
    <xf numFmtId="180" fontId="12" fillId="0" borderId="7" xfId="0" applyNumberFormat="1" applyFont="1" applyBorder="1" applyAlignment="1">
      <alignment horizontal="right" vertical="center" wrapText="1"/>
    </xf>
    <xf numFmtId="176" fontId="12" fillId="0" borderId="7" xfId="0" applyNumberFormat="1" applyFont="1" applyBorder="1" applyAlignment="1">
      <alignment horizontal="right" vertical="center" wrapText="1"/>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8"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11" fillId="0" borderId="0" xfId="57" applyFont="1" applyFill="1" applyAlignment="1" applyProtection="1">
      <alignment horizontal="left"/>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9"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20" fillId="0" borderId="0" xfId="0" applyFont="1" applyAlignment="1">
      <alignment horizontal="left" vertical="top"/>
    </xf>
    <xf numFmtId="0" fontId="21" fillId="0" borderId="0" xfId="57" applyFont="1" applyFill="1" applyAlignment="1" applyProtection="1"/>
    <xf numFmtId="0" fontId="19" fillId="0" borderId="0" xfId="0" applyFont="1" applyBorder="1" applyAlignment="1" applyProtection="1">
      <alignment horizontal="right" vertical="center"/>
      <protection locked="0"/>
    </xf>
    <xf numFmtId="0" fontId="19"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22"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1"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8"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2" fillId="0" borderId="7" xfId="50" applyNumberFormat="1" applyFont="1" applyBorder="1" applyAlignment="1">
      <alignment horizontal="right" vertical="center" wrapText="1"/>
    </xf>
    <xf numFmtId="49" fontId="13" fillId="0" borderId="7" xfId="50" applyNumberFormat="1" applyFont="1" applyBorder="1" applyAlignment="1">
      <alignment horizontal="center" vertical="center" wrapText="1"/>
    </xf>
    <xf numFmtId="49" fontId="12" fillId="0" borderId="7" xfId="50" applyNumberFormat="1" applyFont="1" applyBorder="1">
      <alignment horizontal="left" vertical="center" wrapText="1"/>
    </xf>
    <xf numFmtId="49" fontId="14" fillId="0" borderId="14" xfId="50" applyNumberFormat="1" applyFont="1" applyBorder="1" applyAlignment="1">
      <alignment horizontal="center" vertical="center" wrapText="1"/>
    </xf>
    <xf numFmtId="49" fontId="14" fillId="0" borderId="4" xfId="50" applyNumberFormat="1" applyFont="1" applyBorder="1" applyAlignment="1">
      <alignment horizontal="center" vertical="center" wrapText="1"/>
    </xf>
    <xf numFmtId="49" fontId="14" fillId="0" borderId="7" xfId="50" applyNumberFormat="1" applyFont="1" applyBorder="1" applyAlignment="1">
      <alignment horizontal="center" vertical="center" wrapText="1"/>
    </xf>
    <xf numFmtId="49" fontId="14" fillId="0" borderId="15" xfId="50" applyNumberFormat="1" applyFont="1" applyBorder="1" applyAlignment="1">
      <alignment horizontal="center" vertical="center" wrapText="1"/>
    </xf>
    <xf numFmtId="49" fontId="12" fillId="0" borderId="15" xfId="50" applyNumberFormat="1" applyFont="1" applyBorder="1" applyAlignment="1">
      <alignment horizontal="center" vertical="center" wrapText="1"/>
    </xf>
    <xf numFmtId="49" fontId="12" fillId="0" borderId="4" xfId="50" applyNumberFormat="1" applyFont="1" applyBorder="1" applyAlignment="1">
      <alignment horizontal="center" vertical="center" wrapText="1"/>
    </xf>
    <xf numFmtId="49" fontId="12" fillId="0" borderId="7" xfId="50" applyNumberFormat="1" applyFont="1" applyBorder="1" applyAlignment="1">
      <alignment horizontal="center" vertical="center" wrapText="1"/>
    </xf>
    <xf numFmtId="0" fontId="23" fillId="0" borderId="15" xfId="0" applyFont="1" applyBorder="1" applyAlignment="1">
      <alignment horizontal="right" vertical="top"/>
    </xf>
    <xf numFmtId="176" fontId="12" fillId="0" borderId="7" xfId="50" applyNumberFormat="1" applyFont="1" applyBorder="1" applyAlignment="1">
      <alignment horizontal="right" vertical="center" wrapText="1"/>
    </xf>
    <xf numFmtId="0" fontId="23" fillId="0" borderId="15" xfId="0" applyFont="1" applyBorder="1">
      <alignment vertical="top"/>
    </xf>
    <xf numFmtId="49" fontId="12" fillId="0" borderId="4" xfId="50" applyNumberFormat="1" applyFont="1" applyBorder="1">
      <alignment horizontal="left" vertical="center" wrapText="1"/>
    </xf>
    <xf numFmtId="49" fontId="12" fillId="0" borderId="16" xfId="50" applyNumberFormat="1" applyFont="1" applyBorder="1">
      <alignment horizontal="left" vertical="center" wrapText="1"/>
    </xf>
    <xf numFmtId="180" fontId="12" fillId="0" borderId="7" xfId="56" applyNumberFormat="1" applyFont="1" applyBorder="1" applyAlignment="1">
      <alignment horizontal="center" vertical="center" wrapText="1"/>
    </xf>
    <xf numFmtId="49" fontId="24" fillId="0" borderId="7" xfId="50" applyNumberFormat="1" applyFont="1" applyBorder="1" applyAlignment="1">
      <alignment horizontal="right" vertical="center" wrapText="1"/>
    </xf>
    <xf numFmtId="49" fontId="12" fillId="0" borderId="10" xfId="50" applyNumberFormat="1" applyFont="1" applyBorder="1" applyAlignment="1">
      <alignment horizontal="right" vertical="center" wrapText="1"/>
    </xf>
    <xf numFmtId="49" fontId="12" fillId="0" borderId="7" xfId="50" applyNumberFormat="1" applyFont="1" applyBorder="1" applyAlignment="1">
      <alignment horizontal="left" vertical="center" wrapText="1" indent="2"/>
    </xf>
    <xf numFmtId="49" fontId="12" fillId="0" borderId="7" xfId="50" applyNumberFormat="1" applyFont="1" applyBorder="1" applyAlignment="1">
      <alignment horizontal="left" vertical="center" wrapText="1" indent="4"/>
    </xf>
    <xf numFmtId="49" fontId="25" fillId="0" borderId="7" xfId="0" applyNumberFormat="1" applyFont="1" applyBorder="1" applyAlignment="1">
      <alignment horizontal="right" vertical="center" wrapText="1"/>
    </xf>
    <xf numFmtId="49" fontId="13" fillId="0" borderId="7" xfId="0" applyNumberFormat="1" applyFont="1" applyBorder="1" applyAlignment="1">
      <alignment horizontal="center" vertical="center" wrapText="1"/>
    </xf>
    <xf numFmtId="49" fontId="25" fillId="0" borderId="7" xfId="50" applyNumberFormat="1" applyFont="1" applyBorder="1">
      <alignment horizontal="left" vertical="center" wrapText="1"/>
    </xf>
    <xf numFmtId="176" fontId="12" fillId="0" borderId="7" xfId="0" applyNumberFormat="1" applyFont="1" applyBorder="1" applyAlignment="1">
      <alignment horizontal="right" vertical="center"/>
    </xf>
    <xf numFmtId="176" fontId="25" fillId="0" borderId="7" xfId="0" applyNumberFormat="1" applyFont="1" applyBorder="1" applyAlignment="1">
      <alignment horizontal="left" vertical="center"/>
    </xf>
    <xf numFmtId="176" fontId="12" fillId="0" borderId="7" xfId="51" applyNumberFormat="1" applyFont="1" applyBorder="1">
      <alignment horizontal="right" vertical="center"/>
    </xf>
    <xf numFmtId="176" fontId="12" fillId="0" borderId="7" xfId="0" applyNumberFormat="1" applyFont="1" applyBorder="1" applyAlignment="1">
      <alignment horizontal="left" vertical="center"/>
    </xf>
    <xf numFmtId="49" fontId="25" fillId="0" borderId="7" xfId="0" applyNumberFormat="1" applyFont="1" applyBorder="1" applyAlignment="1">
      <alignment horizontal="center" vertical="center" wrapText="1"/>
    </xf>
    <xf numFmtId="176" fontId="12" fillId="0" borderId="7" xfId="0" applyNumberFormat="1" applyFont="1" applyBorder="1" applyAlignment="1">
      <alignment horizontal="center" vertical="center" wrapText="1"/>
    </xf>
    <xf numFmtId="176" fontId="12" fillId="0" borderId="7" xfId="50" applyNumberFormat="1" applyFont="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F25" sqref="F25"/>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0" t="s">
        <v>0</v>
      </c>
      <c r="B1" s="170"/>
      <c r="C1" s="170"/>
      <c r="D1" s="170"/>
    </row>
    <row r="2" ht="28.5" customHeight="1" spans="1:4">
      <c r="A2" s="171" t="s">
        <v>1</v>
      </c>
      <c r="B2" s="171"/>
      <c r="C2" s="171"/>
      <c r="D2" s="171"/>
    </row>
    <row r="3" ht="18.75" customHeight="1" spans="1:4">
      <c r="A3" s="152" t="str">
        <f>"单位名称："&amp;"玉溪市住房制度改革领导小组办公室"</f>
        <v>单位名称：玉溪市住房制度改革领导小组办公室</v>
      </c>
      <c r="B3" s="152"/>
      <c r="C3" s="152"/>
      <c r="D3" s="150" t="s">
        <v>2</v>
      </c>
    </row>
    <row r="4" ht="18.75" customHeight="1" spans="1:4">
      <c r="A4" s="155" t="s">
        <v>3</v>
      </c>
      <c r="B4" s="155"/>
      <c r="C4" s="155" t="s">
        <v>4</v>
      </c>
      <c r="D4" s="155"/>
    </row>
    <row r="5" ht="18.75" customHeight="1" spans="1:4">
      <c r="A5" s="155" t="s">
        <v>5</v>
      </c>
      <c r="B5" s="155" t="s">
        <v>6</v>
      </c>
      <c r="C5" s="155" t="s">
        <v>7</v>
      </c>
      <c r="D5" s="155" t="s">
        <v>6</v>
      </c>
    </row>
    <row r="6" ht="18.75" customHeight="1" spans="1:4">
      <c r="A6" s="152" t="s">
        <v>8</v>
      </c>
      <c r="B6" s="175">
        <v>60981920.19</v>
      </c>
      <c r="C6" s="176" t="str">
        <f>"一"&amp;"、"&amp;"社会保障和就业支出"</f>
        <v>一、社会保障和就业支出</v>
      </c>
      <c r="D6" s="175">
        <v>147312.96</v>
      </c>
    </row>
    <row r="7" ht="18.75" customHeight="1" spans="1:4">
      <c r="A7" s="152" t="s">
        <v>9</v>
      </c>
      <c r="B7" s="175"/>
      <c r="C7" s="176" t="str">
        <f>"二"&amp;"、"&amp;"卫生健康支出"</f>
        <v>二、卫生健康支出</v>
      </c>
      <c r="D7" s="175">
        <v>105676.17</v>
      </c>
    </row>
    <row r="8" ht="18.75" customHeight="1" spans="1:4">
      <c r="A8" s="152" t="s">
        <v>10</v>
      </c>
      <c r="B8" s="175"/>
      <c r="C8" s="176" t="str">
        <f>"三"&amp;"、"&amp;"城乡社区支出"</f>
        <v>三、城乡社区支出</v>
      </c>
      <c r="D8" s="175">
        <v>4287027.06</v>
      </c>
    </row>
    <row r="9" ht="18.75" customHeight="1" spans="1:4">
      <c r="A9" s="152" t="s">
        <v>11</v>
      </c>
      <c r="B9" s="175"/>
      <c r="C9" s="176" t="str">
        <f>"四"&amp;"、"&amp;"住房保障支出"</f>
        <v>四、住房保障支出</v>
      </c>
      <c r="D9" s="175">
        <v>15801904</v>
      </c>
    </row>
    <row r="10" ht="18.75" customHeight="1" spans="1:4">
      <c r="A10" s="152" t="s">
        <v>12</v>
      </c>
      <c r="B10" s="175"/>
      <c r="C10" s="176" t="str">
        <f>"五"&amp;"、"&amp;"转移性支出"</f>
        <v>五、转移性支出</v>
      </c>
      <c r="D10" s="175">
        <v>40640000</v>
      </c>
    </row>
    <row r="11" ht="18.75" customHeight="1" spans="1:4">
      <c r="A11" s="152" t="s">
        <v>13</v>
      </c>
      <c r="B11" s="175"/>
      <c r="C11" s="152"/>
      <c r="D11" s="152"/>
    </row>
    <row r="12" ht="18.75" customHeight="1" spans="1:4">
      <c r="A12" s="152" t="s">
        <v>14</v>
      </c>
      <c r="B12" s="175"/>
      <c r="C12" s="152"/>
      <c r="D12" s="152"/>
    </row>
    <row r="13" ht="18.75" customHeight="1" spans="1:4">
      <c r="A13" s="152" t="s">
        <v>15</v>
      </c>
      <c r="B13" s="175"/>
      <c r="C13" s="152"/>
      <c r="D13" s="152"/>
    </row>
    <row r="14" ht="18.75" customHeight="1" spans="1:4">
      <c r="A14" s="152" t="s">
        <v>16</v>
      </c>
      <c r="B14" s="175"/>
      <c r="C14" s="152"/>
      <c r="D14" s="152"/>
    </row>
    <row r="15" ht="18.75" customHeight="1" spans="1:4">
      <c r="A15" s="152" t="s">
        <v>17</v>
      </c>
      <c r="B15" s="175"/>
      <c r="C15" s="152"/>
      <c r="D15" s="152"/>
    </row>
    <row r="16" ht="18.75" customHeight="1" spans="1:4">
      <c r="A16" s="177" t="s">
        <v>18</v>
      </c>
      <c r="B16" s="175">
        <v>60981920.19</v>
      </c>
      <c r="C16" s="177" t="s">
        <v>19</v>
      </c>
      <c r="D16" s="175">
        <v>60981920.19</v>
      </c>
    </row>
    <row r="17" ht="18.75" customHeight="1" spans="1:4">
      <c r="A17" s="172" t="s">
        <v>20</v>
      </c>
      <c r="B17" s="152"/>
      <c r="C17" s="172" t="s">
        <v>21</v>
      </c>
      <c r="D17" s="152"/>
    </row>
    <row r="18" ht="18.75" customHeight="1" spans="1:4">
      <c r="A18" s="61" t="s">
        <v>22</v>
      </c>
      <c r="B18" s="175"/>
      <c r="C18" s="61" t="s">
        <v>22</v>
      </c>
      <c r="D18" s="175"/>
    </row>
    <row r="19" ht="18.75" customHeight="1" spans="1:4">
      <c r="A19" s="61" t="s">
        <v>23</v>
      </c>
      <c r="B19" s="175"/>
      <c r="C19" s="61" t="s">
        <v>23</v>
      </c>
      <c r="D19" s="175"/>
    </row>
    <row r="20" ht="18.75" customHeight="1" spans="1:4">
      <c r="A20" s="177" t="s">
        <v>24</v>
      </c>
      <c r="B20" s="175">
        <v>60981920.19</v>
      </c>
      <c r="C20" s="177" t="s">
        <v>25</v>
      </c>
      <c r="D20" s="175">
        <v>60981920.19</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5"/>
  <sheetViews>
    <sheetView showZeros="0" workbookViewId="0">
      <selection activeCell="I13" sqref="I13"/>
    </sheetView>
  </sheetViews>
  <sheetFormatPr defaultColWidth="9.14166666666667" defaultRowHeight="14.25" customHeight="1" outlineLevelCol="5"/>
  <cols>
    <col min="1" max="6" width="28" customWidth="1"/>
  </cols>
  <sheetData>
    <row r="1" ht="15.75" customHeight="1" spans="2:6">
      <c r="B1" s="134"/>
      <c r="F1" s="135" t="s">
        <v>324</v>
      </c>
    </row>
    <row r="2" ht="28.5" customHeight="1" spans="1:6">
      <c r="A2" s="32" t="s">
        <v>325</v>
      </c>
      <c r="B2" s="32"/>
      <c r="C2" s="32"/>
      <c r="D2" s="32"/>
      <c r="E2" s="32"/>
      <c r="F2" s="32"/>
    </row>
    <row r="3" ht="15" customHeight="1" spans="1:6">
      <c r="A3" s="136" t="str">
        <f>"单位名称："&amp;"玉溪市住房制度改革领导小组办公室"</f>
        <v>单位名称：玉溪市住房制度改革领导小组办公室</v>
      </c>
      <c r="B3" s="137"/>
      <c r="C3" s="137"/>
      <c r="D3" s="74"/>
      <c r="E3" s="74"/>
      <c r="F3" s="138" t="s">
        <v>326</v>
      </c>
    </row>
    <row r="4" ht="18.75" customHeight="1" spans="1:6">
      <c r="A4" s="34" t="s">
        <v>129</v>
      </c>
      <c r="B4" s="34" t="s">
        <v>67</v>
      </c>
      <c r="C4" s="34" t="s">
        <v>68</v>
      </c>
      <c r="D4" s="35" t="s">
        <v>327</v>
      </c>
      <c r="E4" s="42"/>
      <c r="F4" s="42"/>
    </row>
    <row r="5" ht="30" customHeight="1" spans="1:6">
      <c r="A5" s="41"/>
      <c r="B5" s="41"/>
      <c r="C5" s="41"/>
      <c r="D5" s="35" t="s">
        <v>30</v>
      </c>
      <c r="E5" s="42" t="s">
        <v>71</v>
      </c>
      <c r="F5" s="42" t="s">
        <v>72</v>
      </c>
    </row>
    <row r="6" ht="16.5" customHeight="1" spans="1:6">
      <c r="A6" s="42">
        <v>1</v>
      </c>
      <c r="B6" s="42">
        <v>2</v>
      </c>
      <c r="C6" s="42">
        <v>3</v>
      </c>
      <c r="D6" s="42">
        <v>4</v>
      </c>
      <c r="E6" s="42">
        <v>5</v>
      </c>
      <c r="F6" s="42">
        <v>6</v>
      </c>
    </row>
    <row r="7" ht="20.25" customHeight="1" spans="1:6">
      <c r="A7" s="43"/>
      <c r="B7" s="43"/>
      <c r="C7" s="43"/>
      <c r="D7" s="24"/>
      <c r="E7" s="139"/>
      <c r="F7" s="139"/>
    </row>
    <row r="8" ht="17.25" customHeight="1" spans="1:6">
      <c r="A8" s="140" t="s">
        <v>240</v>
      </c>
      <c r="B8" s="141"/>
      <c r="C8" s="141" t="s">
        <v>240</v>
      </c>
      <c r="D8" s="139"/>
      <c r="E8" s="139"/>
      <c r="F8" s="139"/>
    </row>
    <row r="10" customHeight="1" spans="1:5">
      <c r="A10" s="100" t="s">
        <v>328</v>
      </c>
      <c r="B10" s="100"/>
      <c r="C10" s="100"/>
      <c r="D10" s="100"/>
      <c r="E10" s="100"/>
    </row>
    <row r="14" customHeight="1" spans="2:5">
      <c r="B14" s="78"/>
      <c r="C14" s="78"/>
      <c r="D14" s="78"/>
      <c r="E14" s="78"/>
    </row>
    <row r="15" customHeight="1" spans="2:5">
      <c r="B15" s="78"/>
      <c r="C15" s="78"/>
      <c r="D15" s="78"/>
      <c r="E15" s="78"/>
    </row>
  </sheetData>
  <mergeCells count="10">
    <mergeCell ref="A2:F2"/>
    <mergeCell ref="A3:E3"/>
    <mergeCell ref="D4:F4"/>
    <mergeCell ref="A8:C8"/>
    <mergeCell ref="A10:E10"/>
    <mergeCell ref="B14:E14"/>
    <mergeCell ref="B15:E15"/>
    <mergeCell ref="A4:A5"/>
    <mergeCell ref="B4:B5"/>
    <mergeCell ref="C4:C5"/>
  </mergeCells>
  <pageMargins left="0.75" right="0.75" top="1" bottom="1" header="0.5" footer="0.5"/>
  <pageSetup paperSize="9" scale="78"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selection activeCell="U6" sqref="U6"/>
    </sheetView>
  </sheetViews>
  <sheetFormatPr defaultColWidth="9.14166666666667" defaultRowHeight="14.25" customHeight="1"/>
  <cols>
    <col min="1" max="1" width="27.375" customWidth="1"/>
    <col min="2" max="2" width="15.75" customWidth="1"/>
    <col min="3" max="3" width="28.25" customWidth="1"/>
    <col min="4" max="4" width="7.70833333333333" customWidth="1"/>
    <col min="5" max="5" width="10.2833333333333" customWidth="1"/>
    <col min="6" max="6" width="14.25" customWidth="1"/>
    <col min="7" max="7" width="13.125" customWidth="1"/>
    <col min="8" max="8" width="13" customWidth="1"/>
    <col min="9" max="17" width="6.625" customWidth="1"/>
  </cols>
  <sheetData>
    <row r="1" ht="13.5" customHeight="1" spans="1:17">
      <c r="A1" s="30" t="s">
        <v>329</v>
      </c>
      <c r="B1" s="30"/>
      <c r="C1" s="30"/>
      <c r="D1" s="30"/>
      <c r="E1" s="30"/>
      <c r="F1" s="30"/>
      <c r="G1" s="30"/>
      <c r="H1" s="30"/>
      <c r="I1" s="30"/>
      <c r="J1" s="30"/>
      <c r="K1" s="30"/>
      <c r="L1" s="30"/>
      <c r="M1" s="30"/>
      <c r="N1" s="30"/>
      <c r="O1" s="50"/>
      <c r="P1" s="50"/>
      <c r="Q1" s="30"/>
    </row>
    <row r="2" ht="27.75" customHeight="1" spans="1:17">
      <c r="A2" s="72" t="s">
        <v>330</v>
      </c>
      <c r="B2" s="32"/>
      <c r="C2" s="32"/>
      <c r="D2" s="32"/>
      <c r="E2" s="32"/>
      <c r="F2" s="32"/>
      <c r="G2" s="32"/>
      <c r="H2" s="32"/>
      <c r="I2" s="32"/>
      <c r="J2" s="32"/>
      <c r="K2" s="104"/>
      <c r="L2" s="32"/>
      <c r="M2" s="32"/>
      <c r="N2" s="32"/>
      <c r="O2" s="104"/>
      <c r="P2" s="104"/>
      <c r="Q2" s="32"/>
    </row>
    <row r="3" ht="18.75" customHeight="1" spans="1:17">
      <c r="A3" s="113" t="str">
        <f>"单位名称："&amp;"玉溪市住房制度改革领导小组办公室"</f>
        <v>单位名称：玉溪市住房制度改革领导小组办公室</v>
      </c>
      <c r="B3" s="7"/>
      <c r="C3" s="7"/>
      <c r="D3" s="7"/>
      <c r="E3" s="7"/>
      <c r="F3" s="7"/>
      <c r="G3" s="7"/>
      <c r="H3" s="7"/>
      <c r="I3" s="7"/>
      <c r="J3" s="7"/>
      <c r="O3" s="79"/>
      <c r="P3" s="79"/>
      <c r="Q3" s="132" t="s">
        <v>2</v>
      </c>
    </row>
    <row r="4" ht="15.75" customHeight="1" spans="1:17">
      <c r="A4" s="34" t="s">
        <v>331</v>
      </c>
      <c r="B4" s="114" t="s">
        <v>332</v>
      </c>
      <c r="C4" s="114" t="s">
        <v>333</v>
      </c>
      <c r="D4" s="114" t="s">
        <v>334</v>
      </c>
      <c r="E4" s="114" t="s">
        <v>335</v>
      </c>
      <c r="F4" s="114" t="s">
        <v>336</v>
      </c>
      <c r="G4" s="115" t="s">
        <v>136</v>
      </c>
      <c r="H4" s="115"/>
      <c r="I4" s="115"/>
      <c r="J4" s="115"/>
      <c r="K4" s="124"/>
      <c r="L4" s="115"/>
      <c r="M4" s="115"/>
      <c r="N4" s="115"/>
      <c r="O4" s="125"/>
      <c r="P4" s="124"/>
      <c r="Q4" s="133"/>
    </row>
    <row r="5" ht="17.25" customHeight="1" spans="1:17">
      <c r="A5" s="37"/>
      <c r="B5" s="116"/>
      <c r="C5" s="116"/>
      <c r="D5" s="116"/>
      <c r="E5" s="116"/>
      <c r="F5" s="116"/>
      <c r="G5" s="116" t="s">
        <v>30</v>
      </c>
      <c r="H5" s="116" t="s">
        <v>33</v>
      </c>
      <c r="I5" s="116" t="s">
        <v>337</v>
      </c>
      <c r="J5" s="116" t="s">
        <v>338</v>
      </c>
      <c r="K5" s="126" t="s">
        <v>339</v>
      </c>
      <c r="L5" s="127" t="s">
        <v>340</v>
      </c>
      <c r="M5" s="127"/>
      <c r="N5" s="127"/>
      <c r="O5" s="128"/>
      <c r="P5" s="129"/>
      <c r="Q5" s="117"/>
    </row>
    <row r="6" ht="54" customHeight="1" spans="1:17">
      <c r="A6" s="40"/>
      <c r="B6" s="117"/>
      <c r="C6" s="117"/>
      <c r="D6" s="117"/>
      <c r="E6" s="117"/>
      <c r="F6" s="117"/>
      <c r="G6" s="117"/>
      <c r="H6" s="117" t="s">
        <v>32</v>
      </c>
      <c r="I6" s="117"/>
      <c r="J6" s="117"/>
      <c r="K6" s="130"/>
      <c r="L6" s="117" t="s">
        <v>32</v>
      </c>
      <c r="M6" s="117" t="s">
        <v>39</v>
      </c>
      <c r="N6" s="117" t="s">
        <v>143</v>
      </c>
      <c r="O6" s="131" t="s">
        <v>41</v>
      </c>
      <c r="P6" s="130" t="s">
        <v>42</v>
      </c>
      <c r="Q6" s="117" t="s">
        <v>43</v>
      </c>
    </row>
    <row r="7" ht="15" customHeight="1" spans="1:17">
      <c r="A7" s="41">
        <v>1</v>
      </c>
      <c r="B7" s="118">
        <v>2</v>
      </c>
      <c r="C7" s="118">
        <v>3</v>
      </c>
      <c r="D7" s="118">
        <v>4</v>
      </c>
      <c r="E7" s="118">
        <v>5</v>
      </c>
      <c r="F7" s="118">
        <v>6</v>
      </c>
      <c r="G7" s="119">
        <v>7</v>
      </c>
      <c r="H7" s="119">
        <v>8</v>
      </c>
      <c r="I7" s="119">
        <v>9</v>
      </c>
      <c r="J7" s="119">
        <v>10</v>
      </c>
      <c r="K7" s="119">
        <v>11</v>
      </c>
      <c r="L7" s="119">
        <v>12</v>
      </c>
      <c r="M7" s="119">
        <v>13</v>
      </c>
      <c r="N7" s="119">
        <v>14</v>
      </c>
      <c r="O7" s="119">
        <v>15</v>
      </c>
      <c r="P7" s="119">
        <v>16</v>
      </c>
      <c r="Q7" s="119">
        <v>17</v>
      </c>
    </row>
    <row r="8" ht="21" customHeight="1" spans="1:17">
      <c r="A8" s="95" t="s">
        <v>64</v>
      </c>
      <c r="B8" s="96"/>
      <c r="C8" s="96"/>
      <c r="D8" s="96"/>
      <c r="E8" s="120"/>
      <c r="F8" s="121">
        <v>13100</v>
      </c>
      <c r="G8" s="45">
        <v>13100</v>
      </c>
      <c r="H8" s="45">
        <v>13100</v>
      </c>
      <c r="I8" s="45"/>
      <c r="J8" s="45"/>
      <c r="K8" s="45"/>
      <c r="L8" s="45"/>
      <c r="M8" s="45"/>
      <c r="N8" s="45"/>
      <c r="O8" s="45"/>
      <c r="P8" s="45"/>
      <c r="Q8" s="45"/>
    </row>
    <row r="9" ht="21" customHeight="1" spans="1:17">
      <c r="A9" s="95" t="str">
        <f>"      "&amp;"公车购置及运维费"</f>
        <v>      公车购置及运维费</v>
      </c>
      <c r="B9" s="96" t="s">
        <v>341</v>
      </c>
      <c r="C9" s="96" t="str">
        <f>"C23120302"&amp;"  "&amp;"车辆加油、添加燃料服务"</f>
        <v>C23120302  车辆加油、添加燃料服务</v>
      </c>
      <c r="D9" s="122" t="s">
        <v>342</v>
      </c>
      <c r="E9" s="123">
        <v>1</v>
      </c>
      <c r="F9" s="24">
        <v>5000</v>
      </c>
      <c r="G9" s="45">
        <v>5000</v>
      </c>
      <c r="H9" s="45">
        <v>5000</v>
      </c>
      <c r="I9" s="45"/>
      <c r="J9" s="45"/>
      <c r="K9" s="45"/>
      <c r="L9" s="45"/>
      <c r="M9" s="45"/>
      <c r="N9" s="45"/>
      <c r="O9" s="45"/>
      <c r="P9" s="45"/>
      <c r="Q9" s="45"/>
    </row>
    <row r="10" ht="21" customHeight="1" spans="1:17">
      <c r="A10" s="95" t="str">
        <f>"      "&amp;"公车购置及运维费"</f>
        <v>      公车购置及运维费</v>
      </c>
      <c r="B10" s="96" t="s">
        <v>343</v>
      </c>
      <c r="C10" s="96" t="str">
        <f>"C1804010201"&amp;"  "&amp;"机动车保险服务"</f>
        <v>C1804010201  机动车保险服务</v>
      </c>
      <c r="D10" s="122" t="s">
        <v>342</v>
      </c>
      <c r="E10" s="123">
        <v>1</v>
      </c>
      <c r="F10" s="24">
        <v>4500</v>
      </c>
      <c r="G10" s="45">
        <v>4500</v>
      </c>
      <c r="H10" s="45">
        <v>4500</v>
      </c>
      <c r="I10" s="45"/>
      <c r="J10" s="45"/>
      <c r="K10" s="45"/>
      <c r="L10" s="45"/>
      <c r="M10" s="45"/>
      <c r="N10" s="45"/>
      <c r="O10" s="45"/>
      <c r="P10" s="45"/>
      <c r="Q10" s="45"/>
    </row>
    <row r="11" ht="21" customHeight="1" spans="1:17">
      <c r="A11" s="95" t="str">
        <f>"      "&amp;"公车购置及运维费"</f>
        <v>      公车购置及运维费</v>
      </c>
      <c r="B11" s="96" t="s">
        <v>344</v>
      </c>
      <c r="C11" s="96" t="str">
        <f>"C23120301"&amp;"  "&amp;"车辆维修和保养服务"</f>
        <v>C23120301  车辆维修和保养服务</v>
      </c>
      <c r="D11" s="122" t="s">
        <v>342</v>
      </c>
      <c r="E11" s="123">
        <v>1</v>
      </c>
      <c r="F11" s="24">
        <v>3600</v>
      </c>
      <c r="G11" s="45">
        <v>3600</v>
      </c>
      <c r="H11" s="45">
        <v>3600</v>
      </c>
      <c r="I11" s="45"/>
      <c r="J11" s="45"/>
      <c r="K11" s="45"/>
      <c r="L11" s="45"/>
      <c r="M11" s="45"/>
      <c r="N11" s="45"/>
      <c r="O11" s="45"/>
      <c r="P11" s="45"/>
      <c r="Q11" s="45"/>
    </row>
    <row r="12" ht="21" customHeight="1" spans="1:17">
      <c r="A12" s="97" t="s">
        <v>240</v>
      </c>
      <c r="B12" s="98"/>
      <c r="C12" s="98"/>
      <c r="D12" s="98"/>
      <c r="E12" s="120"/>
      <c r="F12" s="121">
        <v>13100</v>
      </c>
      <c r="G12" s="45">
        <v>13100</v>
      </c>
      <c r="H12" s="45">
        <v>13100</v>
      </c>
      <c r="I12" s="45"/>
      <c r="J12" s="45"/>
      <c r="K12" s="45"/>
      <c r="L12" s="45"/>
      <c r="M12" s="45"/>
      <c r="N12" s="45"/>
      <c r="O12" s="45"/>
      <c r="P12" s="45"/>
      <c r="Q12" s="45"/>
    </row>
  </sheetData>
  <mergeCells count="17">
    <mergeCell ref="A1:Q1"/>
    <mergeCell ref="A2:Q2"/>
    <mergeCell ref="A3:E3"/>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6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3"/>
  <sheetViews>
    <sheetView showZeros="0" workbookViewId="0">
      <selection activeCell="F22" sqref="F22"/>
    </sheetView>
  </sheetViews>
  <sheetFormatPr defaultColWidth="9.14166666666667" defaultRowHeight="14.25" customHeight="1"/>
  <cols>
    <col min="1" max="14" width="13.875" customWidth="1"/>
  </cols>
  <sheetData>
    <row r="1" ht="13.5" customHeight="1" spans="1:14">
      <c r="A1" s="80" t="s">
        <v>345</v>
      </c>
      <c r="B1" s="80"/>
      <c r="C1" s="80"/>
      <c r="D1" s="80"/>
      <c r="E1" s="80"/>
      <c r="F1" s="80"/>
      <c r="G1" s="80"/>
      <c r="H1" s="81"/>
      <c r="I1" s="80"/>
      <c r="J1" s="80"/>
      <c r="K1" s="80"/>
      <c r="L1" s="102"/>
      <c r="M1" s="81"/>
      <c r="N1" s="103"/>
    </row>
    <row r="2" ht="27.75" customHeight="1" spans="1:14">
      <c r="A2" s="72" t="s">
        <v>346</v>
      </c>
      <c r="B2" s="82"/>
      <c r="C2" s="82"/>
      <c r="D2" s="82"/>
      <c r="E2" s="82"/>
      <c r="F2" s="82"/>
      <c r="G2" s="82"/>
      <c r="H2" s="83"/>
      <c r="I2" s="82"/>
      <c r="J2" s="82"/>
      <c r="K2" s="82"/>
      <c r="L2" s="104"/>
      <c r="M2" s="83"/>
      <c r="N2" s="82"/>
    </row>
    <row r="3" ht="18.75" customHeight="1" spans="1:14">
      <c r="A3" s="73" t="str">
        <f>"单位名称："&amp;"玉溪市住房制度改革领导小组办公室"</f>
        <v>单位名称：玉溪市住房制度改革领导小组办公室</v>
      </c>
      <c r="B3" s="74"/>
      <c r="C3" s="74"/>
      <c r="D3" s="74"/>
      <c r="E3" s="74"/>
      <c r="F3" s="74"/>
      <c r="G3" s="74"/>
      <c r="H3" s="84"/>
      <c r="I3" s="76"/>
      <c r="J3" s="76"/>
      <c r="K3" s="76"/>
      <c r="L3" s="79"/>
      <c r="M3" s="105"/>
      <c r="N3" s="106" t="s">
        <v>2</v>
      </c>
    </row>
    <row r="4" ht="15.75" customHeight="1" spans="1:14">
      <c r="A4" s="85" t="s">
        <v>331</v>
      </c>
      <c r="B4" s="86" t="s">
        <v>347</v>
      </c>
      <c r="C4" s="86" t="s">
        <v>348</v>
      </c>
      <c r="D4" s="87" t="s">
        <v>136</v>
      </c>
      <c r="E4" s="87"/>
      <c r="F4" s="87"/>
      <c r="G4" s="87"/>
      <c r="H4" s="88"/>
      <c r="I4" s="87"/>
      <c r="J4" s="87"/>
      <c r="K4" s="87"/>
      <c r="L4" s="107"/>
      <c r="M4" s="88"/>
      <c r="N4" s="108"/>
    </row>
    <row r="5" ht="17.25" customHeight="1" spans="1:14">
      <c r="A5" s="89"/>
      <c r="B5" s="90"/>
      <c r="C5" s="90"/>
      <c r="D5" s="90" t="s">
        <v>30</v>
      </c>
      <c r="E5" s="90" t="s">
        <v>33</v>
      </c>
      <c r="F5" s="90" t="s">
        <v>337</v>
      </c>
      <c r="G5" s="90" t="s">
        <v>338</v>
      </c>
      <c r="H5" s="91" t="s">
        <v>339</v>
      </c>
      <c r="I5" s="109" t="s">
        <v>340</v>
      </c>
      <c r="J5" s="109"/>
      <c r="K5" s="109"/>
      <c r="L5" s="110"/>
      <c r="M5" s="111"/>
      <c r="N5" s="93"/>
    </row>
    <row r="6" ht="54" customHeight="1" spans="1:14">
      <c r="A6" s="92"/>
      <c r="B6" s="93"/>
      <c r="C6" s="93"/>
      <c r="D6" s="93"/>
      <c r="E6" s="93"/>
      <c r="F6" s="93"/>
      <c r="G6" s="93"/>
      <c r="H6" s="94"/>
      <c r="I6" s="93" t="s">
        <v>32</v>
      </c>
      <c r="J6" s="93" t="s">
        <v>39</v>
      </c>
      <c r="K6" s="93" t="s">
        <v>143</v>
      </c>
      <c r="L6" s="112" t="s">
        <v>41</v>
      </c>
      <c r="M6" s="94" t="s">
        <v>42</v>
      </c>
      <c r="N6" s="93" t="s">
        <v>43</v>
      </c>
    </row>
    <row r="7" ht="15" customHeight="1" spans="1:14">
      <c r="A7" s="92">
        <v>1</v>
      </c>
      <c r="B7" s="93">
        <v>2</v>
      </c>
      <c r="C7" s="93">
        <v>3</v>
      </c>
      <c r="D7" s="94">
        <v>4</v>
      </c>
      <c r="E7" s="94">
        <v>5</v>
      </c>
      <c r="F7" s="94">
        <v>6</v>
      </c>
      <c r="G7" s="94">
        <v>7</v>
      </c>
      <c r="H7" s="94">
        <v>8</v>
      </c>
      <c r="I7" s="94">
        <v>9</v>
      </c>
      <c r="J7" s="94">
        <v>10</v>
      </c>
      <c r="K7" s="94">
        <v>11</v>
      </c>
      <c r="L7" s="94">
        <v>12</v>
      </c>
      <c r="M7" s="94">
        <v>13</v>
      </c>
      <c r="N7" s="94">
        <v>14</v>
      </c>
    </row>
    <row r="8" ht="21" customHeight="1" spans="1:14">
      <c r="A8" s="95"/>
      <c r="B8" s="96"/>
      <c r="C8" s="96"/>
      <c r="D8" s="45"/>
      <c r="E8" s="45"/>
      <c r="F8" s="45"/>
      <c r="G8" s="45"/>
      <c r="H8" s="45"/>
      <c r="I8" s="45"/>
      <c r="J8" s="45"/>
      <c r="K8" s="45"/>
      <c r="L8" s="45"/>
      <c r="M8" s="45"/>
      <c r="N8" s="45"/>
    </row>
    <row r="9" ht="21" customHeight="1" spans="1:14">
      <c r="A9" s="95"/>
      <c r="B9" s="96"/>
      <c r="C9" s="96"/>
      <c r="D9" s="45"/>
      <c r="E9" s="45"/>
      <c r="F9" s="45"/>
      <c r="G9" s="45"/>
      <c r="H9" s="45"/>
      <c r="I9" s="45"/>
      <c r="J9" s="45"/>
      <c r="K9" s="45"/>
      <c r="L9" s="45"/>
      <c r="M9" s="45"/>
      <c r="N9" s="45"/>
    </row>
    <row r="10" ht="21" customHeight="1" spans="1:14">
      <c r="A10" s="97" t="s">
        <v>240</v>
      </c>
      <c r="B10" s="98"/>
      <c r="C10" s="99"/>
      <c r="D10" s="45"/>
      <c r="E10" s="45"/>
      <c r="F10" s="45"/>
      <c r="G10" s="45"/>
      <c r="H10" s="45"/>
      <c r="I10" s="45"/>
      <c r="J10" s="45"/>
      <c r="K10" s="45"/>
      <c r="L10" s="45"/>
      <c r="M10" s="45"/>
      <c r="N10" s="45"/>
    </row>
    <row r="12" customHeight="1" spans="1:10">
      <c r="A12" s="100" t="s">
        <v>349</v>
      </c>
      <c r="B12" s="100"/>
      <c r="C12" s="100"/>
      <c r="D12" s="100"/>
      <c r="E12" s="101"/>
      <c r="F12" s="101"/>
      <c r="G12" s="101"/>
      <c r="H12" s="101"/>
      <c r="I12" s="101"/>
      <c r="J12" s="101"/>
    </row>
    <row r="13" customHeight="1" spans="1:10">
      <c r="A13" s="100"/>
      <c r="B13" s="100"/>
      <c r="C13" s="100"/>
      <c r="D13" s="100"/>
      <c r="E13" s="101"/>
      <c r="F13" s="101"/>
      <c r="G13" s="101"/>
      <c r="H13" s="101"/>
      <c r="I13" s="101"/>
      <c r="J13" s="101"/>
    </row>
  </sheetData>
  <mergeCells count="16">
    <mergeCell ref="A1:N1"/>
    <mergeCell ref="A2:N2"/>
    <mergeCell ref="A3:C3"/>
    <mergeCell ref="D4:N4"/>
    <mergeCell ref="I5:N5"/>
    <mergeCell ref="A10:C10"/>
    <mergeCell ref="A12:D12"/>
    <mergeCell ref="A13:D13"/>
    <mergeCell ref="A4:A6"/>
    <mergeCell ref="B4:B6"/>
    <mergeCell ref="C4:C6"/>
    <mergeCell ref="D5:D6"/>
    <mergeCell ref="E5:E6"/>
    <mergeCell ref="F5:F6"/>
    <mergeCell ref="G5:G6"/>
    <mergeCell ref="H5:H6"/>
  </mergeCells>
  <pageMargins left="0.75" right="0.75" top="1" bottom="1" header="0.5" footer="0.5"/>
  <pageSetup paperSize="9" scale="68"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F17" sqref="F17"/>
    </sheetView>
  </sheetViews>
  <sheetFormatPr defaultColWidth="9.14166666666667" defaultRowHeight="14.25" customHeight="1"/>
  <cols>
    <col min="1" max="14" width="12.875" customWidth="1"/>
  </cols>
  <sheetData>
    <row r="1" ht="13.5" customHeight="1" spans="1:14">
      <c r="A1" s="30" t="s">
        <v>350</v>
      </c>
      <c r="B1" s="30"/>
      <c r="C1" s="30"/>
      <c r="D1" s="30"/>
      <c r="E1" s="30"/>
      <c r="F1" s="30"/>
      <c r="G1" s="30"/>
      <c r="H1" s="30"/>
      <c r="I1" s="30"/>
      <c r="J1" s="30"/>
      <c r="K1" s="30"/>
      <c r="L1" s="30"/>
      <c r="M1" s="30"/>
      <c r="N1" s="50"/>
    </row>
    <row r="2" ht="27.75" customHeight="1" spans="1:14">
      <c r="A2" s="72" t="s">
        <v>351</v>
      </c>
      <c r="B2" s="32"/>
      <c r="C2" s="32"/>
      <c r="D2" s="32"/>
      <c r="E2" s="32"/>
      <c r="F2" s="32"/>
      <c r="G2" s="32"/>
      <c r="H2" s="32"/>
      <c r="I2" s="32"/>
      <c r="J2" s="32"/>
      <c r="K2" s="32"/>
      <c r="L2" s="32"/>
      <c r="M2" s="32"/>
      <c r="N2" s="32"/>
    </row>
    <row r="3" ht="18" customHeight="1" spans="1:14">
      <c r="A3" s="73" t="str">
        <f>"单位名称："&amp;"玉溪市住房制度改革领导小组办公室"</f>
        <v>单位名称：玉溪市住房制度改革领导小组办公室</v>
      </c>
      <c r="B3" s="74"/>
      <c r="C3" s="74"/>
      <c r="D3" s="75"/>
      <c r="E3" s="76"/>
      <c r="F3" s="76"/>
      <c r="G3" s="76"/>
      <c r="H3" s="76"/>
      <c r="I3" s="76"/>
      <c r="N3" s="79" t="s">
        <v>2</v>
      </c>
    </row>
    <row r="4" ht="19.5" customHeight="1" spans="1:14">
      <c r="A4" s="35" t="s">
        <v>352</v>
      </c>
      <c r="B4" s="52" t="s">
        <v>136</v>
      </c>
      <c r="C4" s="53"/>
      <c r="D4" s="53"/>
      <c r="E4" s="52" t="s">
        <v>353</v>
      </c>
      <c r="F4" s="53"/>
      <c r="G4" s="53"/>
      <c r="H4" s="53"/>
      <c r="I4" s="53"/>
      <c r="J4" s="53"/>
      <c r="K4" s="53"/>
      <c r="L4" s="53"/>
      <c r="M4" s="53"/>
      <c r="N4" s="53"/>
    </row>
    <row r="5" ht="40.5" customHeight="1" spans="1:14">
      <c r="A5" s="41"/>
      <c r="B5" s="38" t="s">
        <v>30</v>
      </c>
      <c r="C5" s="34" t="s">
        <v>33</v>
      </c>
      <c r="D5" s="77" t="s">
        <v>354</v>
      </c>
      <c r="E5" s="42" t="s">
        <v>355</v>
      </c>
      <c r="F5" s="42" t="s">
        <v>356</v>
      </c>
      <c r="G5" s="42" t="s">
        <v>357</v>
      </c>
      <c r="H5" s="42" t="s">
        <v>358</v>
      </c>
      <c r="I5" s="42" t="s">
        <v>359</v>
      </c>
      <c r="J5" s="42" t="s">
        <v>360</v>
      </c>
      <c r="K5" s="42" t="s">
        <v>361</v>
      </c>
      <c r="L5" s="42" t="s">
        <v>362</v>
      </c>
      <c r="M5" s="42" t="s">
        <v>363</v>
      </c>
      <c r="N5" s="42" t="s">
        <v>364</v>
      </c>
    </row>
    <row r="6" ht="19.5" customHeight="1" spans="1:14">
      <c r="A6" s="42">
        <v>1</v>
      </c>
      <c r="B6" s="42">
        <v>2</v>
      </c>
      <c r="C6" s="42">
        <v>3</v>
      </c>
      <c r="D6" s="52">
        <v>4</v>
      </c>
      <c r="E6" s="42">
        <v>5</v>
      </c>
      <c r="F6" s="42">
        <v>6</v>
      </c>
      <c r="G6" s="42">
        <v>7</v>
      </c>
      <c r="H6" s="52">
        <v>8</v>
      </c>
      <c r="I6" s="42">
        <v>9</v>
      </c>
      <c r="J6" s="42">
        <v>10</v>
      </c>
      <c r="K6" s="42">
        <v>11</v>
      </c>
      <c r="L6" s="52">
        <v>12</v>
      </c>
      <c r="M6" s="42">
        <v>13</v>
      </c>
      <c r="N6" s="42">
        <v>14</v>
      </c>
    </row>
    <row r="7" ht="20.25" customHeight="1" spans="1:14">
      <c r="A7" s="43"/>
      <c r="B7" s="45"/>
      <c r="C7" s="45"/>
      <c r="D7" s="45"/>
      <c r="E7" s="45"/>
      <c r="F7" s="45"/>
      <c r="G7" s="45"/>
      <c r="H7" s="45"/>
      <c r="I7" s="45"/>
      <c r="J7" s="45"/>
      <c r="K7" s="45"/>
      <c r="L7" s="45"/>
      <c r="M7" s="45"/>
      <c r="N7" s="45"/>
    </row>
    <row r="8" ht="20.25" customHeight="1" spans="1:14">
      <c r="A8" s="43"/>
      <c r="B8" s="45"/>
      <c r="C8" s="45"/>
      <c r="D8" s="45"/>
      <c r="E8" s="45"/>
      <c r="F8" s="45"/>
      <c r="G8" s="45"/>
      <c r="H8" s="45"/>
      <c r="I8" s="45"/>
      <c r="J8" s="45"/>
      <c r="K8" s="45"/>
      <c r="L8" s="45"/>
      <c r="M8" s="45"/>
      <c r="N8" s="45"/>
    </row>
    <row r="9" ht="20.25" customHeight="1" spans="1:14">
      <c r="A9" s="70" t="s">
        <v>30</v>
      </c>
      <c r="B9" s="45"/>
      <c r="C9" s="45"/>
      <c r="D9" s="45"/>
      <c r="E9" s="45"/>
      <c r="F9" s="45"/>
      <c r="G9" s="45"/>
      <c r="H9" s="45"/>
      <c r="I9" s="45"/>
      <c r="J9" s="45"/>
      <c r="K9" s="45"/>
      <c r="L9" s="45"/>
      <c r="M9" s="45"/>
      <c r="N9" s="45"/>
    </row>
    <row r="11" customHeight="1" spans="1:6">
      <c r="A11" s="78" t="s">
        <v>365</v>
      </c>
      <c r="B11" s="78"/>
      <c r="C11" s="78"/>
      <c r="D11" s="78"/>
      <c r="E11" s="78"/>
      <c r="F11" s="78"/>
    </row>
  </sheetData>
  <mergeCells count="7">
    <mergeCell ref="A1:N1"/>
    <mergeCell ref="A2:N2"/>
    <mergeCell ref="A3:I3"/>
    <mergeCell ref="B4:D4"/>
    <mergeCell ref="E4:N4"/>
    <mergeCell ref="A11:F11"/>
    <mergeCell ref="A4:A5"/>
  </mergeCells>
  <pageMargins left="0.75" right="0.75" top="1" bottom="1" header="0.5" footer="0.5"/>
  <pageSetup paperSize="9" scale="73"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selection activeCell="E21" sqref="E20:E21"/>
    </sheetView>
  </sheetViews>
  <sheetFormatPr defaultColWidth="9.14166666666667" defaultRowHeight="12" customHeight="1"/>
  <cols>
    <col min="1" max="10" width="19.25" customWidth="1"/>
  </cols>
  <sheetData>
    <row r="1" customHeight="1" spans="1:10">
      <c r="A1" s="30" t="s">
        <v>366</v>
      </c>
      <c r="B1" s="30"/>
      <c r="C1" s="30"/>
      <c r="D1" s="30"/>
      <c r="E1" s="30"/>
      <c r="F1" s="30"/>
      <c r="G1" s="30"/>
      <c r="H1" s="30"/>
      <c r="I1" s="30"/>
      <c r="J1" s="50"/>
    </row>
    <row r="2" ht="28.5" customHeight="1" spans="1:10">
      <c r="A2" s="65" t="s">
        <v>367</v>
      </c>
      <c r="B2" s="66"/>
      <c r="C2" s="66"/>
      <c r="D2" s="66"/>
      <c r="E2" s="66"/>
      <c r="F2" s="67"/>
      <c r="G2" s="66"/>
      <c r="H2" s="67"/>
      <c r="I2" s="67"/>
      <c r="J2" s="66"/>
    </row>
    <row r="3" ht="15" customHeight="1" spans="1:1">
      <c r="A3" s="5" t="str">
        <f>"单位名称："&amp;"玉溪市住房制度改革领导小组办公室"</f>
        <v>单位名称：玉溪市住房制度改革领导小组办公室</v>
      </c>
    </row>
    <row r="4" ht="14.25" customHeight="1" spans="1:10">
      <c r="A4" s="68" t="s">
        <v>243</v>
      </c>
      <c r="B4" s="68" t="s">
        <v>244</v>
      </c>
      <c r="C4" s="68" t="s">
        <v>245</v>
      </c>
      <c r="D4" s="68" t="s">
        <v>246</v>
      </c>
      <c r="E4" s="68" t="s">
        <v>247</v>
      </c>
      <c r="F4" s="55" t="s">
        <v>248</v>
      </c>
      <c r="G4" s="68" t="s">
        <v>249</v>
      </c>
      <c r="H4" s="55" t="s">
        <v>250</v>
      </c>
      <c r="I4" s="55" t="s">
        <v>251</v>
      </c>
      <c r="J4" s="68" t="s">
        <v>252</v>
      </c>
    </row>
    <row r="5" ht="14.25" customHeight="1" spans="1:10">
      <c r="A5" s="68">
        <v>1</v>
      </c>
      <c r="B5" s="68">
        <v>2</v>
      </c>
      <c r="C5" s="68">
        <v>3</v>
      </c>
      <c r="D5" s="68">
        <v>4</v>
      </c>
      <c r="E5" s="68">
        <v>5</v>
      </c>
      <c r="F5" s="55">
        <v>6</v>
      </c>
      <c r="G5" s="68">
        <v>7</v>
      </c>
      <c r="H5" s="55">
        <v>8</v>
      </c>
      <c r="I5" s="55">
        <v>9</v>
      </c>
      <c r="J5" s="68">
        <v>10</v>
      </c>
    </row>
    <row r="6" ht="15" customHeight="1" spans="1:10">
      <c r="A6" s="26"/>
      <c r="B6" s="69"/>
      <c r="C6" s="69"/>
      <c r="D6" s="69"/>
      <c r="E6" s="70"/>
      <c r="F6" s="71"/>
      <c r="G6" s="70"/>
      <c r="H6" s="71"/>
      <c r="I6" s="71"/>
      <c r="J6" s="70"/>
    </row>
    <row r="7" ht="33.75" customHeight="1" spans="1:10">
      <c r="A7" s="26"/>
      <c r="B7" s="26"/>
      <c r="C7" s="26"/>
      <c r="D7" s="26"/>
      <c r="E7" s="26"/>
      <c r="F7" s="26"/>
      <c r="G7" s="43"/>
      <c r="H7" s="26"/>
      <c r="I7" s="26"/>
      <c r="J7" s="26"/>
    </row>
    <row r="9" customHeight="1" spans="1:4">
      <c r="A9" s="49" t="s">
        <v>368</v>
      </c>
      <c r="B9" s="49"/>
      <c r="C9" s="49"/>
      <c r="D9" s="49"/>
    </row>
  </sheetData>
  <mergeCells count="4">
    <mergeCell ref="A1:J1"/>
    <mergeCell ref="A2:J2"/>
    <mergeCell ref="A3:H3"/>
    <mergeCell ref="A9:D9"/>
  </mergeCells>
  <pageMargins left="0.75" right="0.75" top="1" bottom="1" header="0.5" footer="0.5"/>
  <pageSetup paperSize="9" scale="68"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selection activeCell="C21" sqref="C20:C21"/>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6" t="s">
        <v>369</v>
      </c>
      <c r="B1" s="56"/>
      <c r="C1" s="56"/>
      <c r="D1" s="56"/>
      <c r="E1" s="56"/>
      <c r="F1" s="56"/>
      <c r="G1" s="56"/>
      <c r="H1" s="56" t="s">
        <v>369</v>
      </c>
    </row>
    <row r="2" ht="28.5" customHeight="1" spans="1:8">
      <c r="A2" s="57" t="s">
        <v>370</v>
      </c>
      <c r="B2" s="57"/>
      <c r="C2" s="57"/>
      <c r="D2" s="57"/>
      <c r="E2" s="57"/>
      <c r="F2" s="57"/>
      <c r="G2" s="57"/>
      <c r="H2" s="57"/>
    </row>
    <row r="3" ht="18.75" customHeight="1" spans="1:8">
      <c r="A3" s="58" t="str">
        <f>"单位名称："&amp;"玉溪市住房制度改革领导小组办公室"</f>
        <v>单位名称：玉溪市住房制度改革领导小组办公室</v>
      </c>
      <c r="B3" s="58"/>
      <c r="C3" s="58"/>
      <c r="D3" s="58"/>
      <c r="E3" s="58"/>
      <c r="F3" s="58"/>
      <c r="G3" s="58"/>
      <c r="H3" s="58"/>
    </row>
    <row r="4" ht="18.75" customHeight="1" spans="1:8">
      <c r="A4" s="59" t="s">
        <v>129</v>
      </c>
      <c r="B4" s="59" t="s">
        <v>371</v>
      </c>
      <c r="C4" s="59" t="s">
        <v>372</v>
      </c>
      <c r="D4" s="59" t="s">
        <v>373</v>
      </c>
      <c r="E4" s="59" t="s">
        <v>374</v>
      </c>
      <c r="F4" s="59" t="s">
        <v>375</v>
      </c>
      <c r="G4" s="59"/>
      <c r="H4" s="59"/>
    </row>
    <row r="5" ht="18.75" customHeight="1" spans="1:8">
      <c r="A5" s="59"/>
      <c r="B5" s="59"/>
      <c r="C5" s="59"/>
      <c r="D5" s="59"/>
      <c r="E5" s="59"/>
      <c r="F5" s="59" t="s">
        <v>335</v>
      </c>
      <c r="G5" s="59" t="s">
        <v>376</v>
      </c>
      <c r="H5" s="59" t="s">
        <v>377</v>
      </c>
    </row>
    <row r="6" ht="18.75" customHeight="1" spans="1:8">
      <c r="A6" s="60" t="s">
        <v>44</v>
      </c>
      <c r="B6" s="60" t="s">
        <v>45</v>
      </c>
      <c r="C6" s="60" t="s">
        <v>46</v>
      </c>
      <c r="D6" s="60" t="s">
        <v>47</v>
      </c>
      <c r="E6" s="60" t="s">
        <v>48</v>
      </c>
      <c r="F6" s="60" t="s">
        <v>49</v>
      </c>
      <c r="G6" s="60" t="s">
        <v>50</v>
      </c>
      <c r="H6" s="60" t="s">
        <v>51</v>
      </c>
    </row>
    <row r="7" ht="18" customHeight="1" spans="1:8">
      <c r="A7" s="61"/>
      <c r="B7" s="61"/>
      <c r="C7" s="61"/>
      <c r="D7" s="61"/>
      <c r="E7" s="62"/>
      <c r="F7" s="63"/>
      <c r="G7" s="64"/>
      <c r="H7" s="64"/>
    </row>
    <row r="8" ht="18" customHeight="1" spans="1:8">
      <c r="A8" s="62" t="s">
        <v>30</v>
      </c>
      <c r="B8" s="62"/>
      <c r="C8" s="62"/>
      <c r="D8" s="62"/>
      <c r="E8" s="62"/>
      <c r="F8" s="63"/>
      <c r="G8" s="64"/>
      <c r="H8" s="64"/>
    </row>
    <row r="10" customHeight="1" spans="1:3">
      <c r="A10" s="49" t="s">
        <v>378</v>
      </c>
      <c r="B10" s="49"/>
      <c r="C10" s="49"/>
    </row>
  </sheetData>
  <mergeCells count="11">
    <mergeCell ref="A1:H1"/>
    <mergeCell ref="A2:H2"/>
    <mergeCell ref="A3:H3"/>
    <mergeCell ref="F4:H4"/>
    <mergeCell ref="A8:E8"/>
    <mergeCell ref="A10:C10"/>
    <mergeCell ref="A4:A5"/>
    <mergeCell ref="B4:B5"/>
    <mergeCell ref="C4:C5"/>
    <mergeCell ref="D4:D5"/>
    <mergeCell ref="E4:E5"/>
  </mergeCells>
  <pageMargins left="0.75" right="0.75" top="1" bottom="1" header="0.5" footer="0.5"/>
  <pageSetup paperSize="1" scale="71" fitToHeight="0"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selection activeCell="M12" sqref="M12"/>
    </sheetView>
  </sheetViews>
  <sheetFormatPr defaultColWidth="9.14166666666667" defaultRowHeight="14.25" customHeight="1"/>
  <cols>
    <col min="1" max="11" width="17.25" customWidth="1"/>
  </cols>
  <sheetData>
    <row r="1" ht="13.5" customHeight="1" spans="1:11">
      <c r="A1" s="30" t="s">
        <v>379</v>
      </c>
      <c r="B1" s="30"/>
      <c r="C1" s="30"/>
      <c r="D1" s="31"/>
      <c r="E1" s="31"/>
      <c r="F1" s="31"/>
      <c r="G1" s="31"/>
      <c r="H1" s="30"/>
      <c r="I1" s="30"/>
      <c r="J1" s="30"/>
      <c r="K1" s="50"/>
    </row>
    <row r="2" ht="28.5" customHeight="1" spans="1:11">
      <c r="A2" s="32" t="s">
        <v>380</v>
      </c>
      <c r="B2" s="32"/>
      <c r="C2" s="32"/>
      <c r="D2" s="32"/>
      <c r="E2" s="32"/>
      <c r="F2" s="32"/>
      <c r="G2" s="32"/>
      <c r="H2" s="32"/>
      <c r="I2" s="32"/>
      <c r="J2" s="32"/>
      <c r="K2" s="32"/>
    </row>
    <row r="3" ht="13.5" customHeight="1" spans="1:11">
      <c r="A3" s="5" t="str">
        <f>"单位名称："&amp;"玉溪市住房制度改革领导小组办公室"</f>
        <v>单位名称：玉溪市住房制度改革领导小组办公室</v>
      </c>
      <c r="B3" s="6"/>
      <c r="C3" s="6"/>
      <c r="D3" s="6"/>
      <c r="E3" s="6"/>
      <c r="F3" s="6"/>
      <c r="G3" s="6"/>
      <c r="H3" s="7"/>
      <c r="I3" s="7"/>
      <c r="J3" s="7"/>
      <c r="K3" s="51" t="s">
        <v>2</v>
      </c>
    </row>
    <row r="4" ht="21.75" customHeight="1" spans="1:11">
      <c r="A4" s="33" t="s">
        <v>213</v>
      </c>
      <c r="B4" s="33" t="s">
        <v>131</v>
      </c>
      <c r="C4" s="33" t="s">
        <v>214</v>
      </c>
      <c r="D4" s="34" t="s">
        <v>132</v>
      </c>
      <c r="E4" s="34" t="s">
        <v>133</v>
      </c>
      <c r="F4" s="34" t="s">
        <v>134</v>
      </c>
      <c r="G4" s="34" t="s">
        <v>135</v>
      </c>
      <c r="H4" s="35" t="s">
        <v>30</v>
      </c>
      <c r="I4" s="52" t="s">
        <v>381</v>
      </c>
      <c r="J4" s="53"/>
      <c r="K4" s="54"/>
    </row>
    <row r="5" ht="21.75" customHeight="1" spans="1:11">
      <c r="A5" s="36"/>
      <c r="B5" s="36"/>
      <c r="C5" s="36"/>
      <c r="D5" s="37"/>
      <c r="E5" s="37"/>
      <c r="F5" s="37"/>
      <c r="G5" s="37"/>
      <c r="H5" s="38"/>
      <c r="I5" s="34" t="s">
        <v>33</v>
      </c>
      <c r="J5" s="34" t="s">
        <v>34</v>
      </c>
      <c r="K5" s="34" t="s">
        <v>35</v>
      </c>
    </row>
    <row r="6" ht="40.5" customHeight="1" spans="1:11">
      <c r="A6" s="39"/>
      <c r="B6" s="39"/>
      <c r="C6" s="39"/>
      <c r="D6" s="40"/>
      <c r="E6" s="40"/>
      <c r="F6" s="40"/>
      <c r="G6" s="40"/>
      <c r="H6" s="41"/>
      <c r="I6" s="40" t="s">
        <v>32</v>
      </c>
      <c r="J6" s="40"/>
      <c r="K6" s="40"/>
    </row>
    <row r="7" ht="15" customHeight="1" spans="1:11">
      <c r="A7" s="42">
        <v>1</v>
      </c>
      <c r="B7" s="42">
        <v>2</v>
      </c>
      <c r="C7" s="42">
        <v>3</v>
      </c>
      <c r="D7" s="42">
        <v>4</v>
      </c>
      <c r="E7" s="42">
        <v>5</v>
      </c>
      <c r="F7" s="42">
        <v>6</v>
      </c>
      <c r="G7" s="42">
        <v>7</v>
      </c>
      <c r="H7" s="42">
        <v>8</v>
      </c>
      <c r="I7" s="42">
        <v>9</v>
      </c>
      <c r="J7" s="55">
        <v>10</v>
      </c>
      <c r="K7" s="55">
        <v>11</v>
      </c>
    </row>
    <row r="8" ht="30.65" customHeight="1" spans="1:11">
      <c r="A8" s="43"/>
      <c r="B8" s="44"/>
      <c r="C8" s="43"/>
      <c r="D8" s="43"/>
      <c r="E8" s="43"/>
      <c r="F8" s="43"/>
      <c r="G8" s="43"/>
      <c r="H8" s="45"/>
      <c r="I8" s="45"/>
      <c r="J8" s="45"/>
      <c r="K8" s="45"/>
    </row>
    <row r="9" ht="30.65" customHeight="1" spans="1:11">
      <c r="A9" s="44"/>
      <c r="B9" s="44"/>
      <c r="C9" s="44"/>
      <c r="D9" s="44"/>
      <c r="E9" s="44"/>
      <c r="F9" s="44"/>
      <c r="G9" s="44"/>
      <c r="H9" s="45"/>
      <c r="I9" s="45"/>
      <c r="J9" s="45"/>
      <c r="K9" s="45"/>
    </row>
    <row r="10" ht="18.75" customHeight="1" spans="1:11">
      <c r="A10" s="46" t="s">
        <v>240</v>
      </c>
      <c r="B10" s="47"/>
      <c r="C10" s="47"/>
      <c r="D10" s="47"/>
      <c r="E10" s="47"/>
      <c r="F10" s="47"/>
      <c r="G10" s="48"/>
      <c r="H10" s="45"/>
      <c r="I10" s="45"/>
      <c r="J10" s="45"/>
      <c r="K10" s="45"/>
    </row>
    <row r="12" customHeight="1" spans="1:6">
      <c r="A12" s="49" t="s">
        <v>382</v>
      </c>
      <c r="B12" s="49"/>
      <c r="C12" s="49"/>
      <c r="D12" s="49"/>
      <c r="E12" s="49"/>
      <c r="F12" s="49"/>
    </row>
  </sheetData>
  <mergeCells count="17">
    <mergeCell ref="A1:K1"/>
    <mergeCell ref="A2:K2"/>
    <mergeCell ref="A3:G3"/>
    <mergeCell ref="I4:K4"/>
    <mergeCell ref="A10:G10"/>
    <mergeCell ref="A12:F12"/>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69"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selection activeCell="G5" sqref="G5:G6"/>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383</v>
      </c>
      <c r="B1" s="1"/>
      <c r="C1" s="1"/>
      <c r="D1" s="2"/>
      <c r="E1" s="1"/>
      <c r="F1" s="1"/>
      <c r="G1" s="3"/>
    </row>
    <row r="2" ht="27.75" customHeight="1" spans="1:7">
      <c r="A2" s="4" t="s">
        <v>384</v>
      </c>
      <c r="B2" s="4"/>
      <c r="C2" s="4"/>
      <c r="D2" s="4"/>
      <c r="E2" s="4"/>
      <c r="F2" s="4"/>
      <c r="G2" s="4"/>
    </row>
    <row r="3" ht="13.5" customHeight="1" spans="1:7">
      <c r="A3" s="5" t="str">
        <f>"单位名称："&amp;"玉溪市住房制度改革领导小组办公室"</f>
        <v>单位名称：玉溪市住房制度改革领导小组办公室</v>
      </c>
      <c r="B3" s="6"/>
      <c r="C3" s="6"/>
      <c r="D3" s="6"/>
      <c r="E3" s="7"/>
      <c r="F3" s="7"/>
      <c r="G3" s="8" t="s">
        <v>2</v>
      </c>
    </row>
    <row r="4" ht="21.75" customHeight="1" spans="1:7">
      <c r="A4" s="9" t="s">
        <v>214</v>
      </c>
      <c r="B4" s="9" t="s">
        <v>213</v>
      </c>
      <c r="C4" s="9" t="s">
        <v>131</v>
      </c>
      <c r="D4" s="10" t="s">
        <v>385</v>
      </c>
      <c r="E4" s="11" t="s">
        <v>33</v>
      </c>
      <c r="F4" s="12"/>
      <c r="G4" s="13"/>
    </row>
    <row r="5" ht="21.75" customHeight="1" spans="1:7">
      <c r="A5" s="14"/>
      <c r="B5" s="14"/>
      <c r="C5" s="14"/>
      <c r="D5" s="15"/>
      <c r="E5" s="16" t="s">
        <v>386</v>
      </c>
      <c r="F5" s="10" t="s">
        <v>387</v>
      </c>
      <c r="G5" s="10" t="s">
        <v>388</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18665800</v>
      </c>
      <c r="F8" s="24">
        <v>18680000</v>
      </c>
      <c r="G8" s="24"/>
    </row>
    <row r="9" ht="21" customHeight="1" spans="1:7">
      <c r="A9" s="21"/>
      <c r="B9" s="21" t="s">
        <v>389</v>
      </c>
      <c r="C9" s="21" t="s">
        <v>222</v>
      </c>
      <c r="D9" s="25" t="s">
        <v>390</v>
      </c>
      <c r="E9" s="24">
        <v>15000000</v>
      </c>
      <c r="F9" s="24">
        <v>15000000</v>
      </c>
      <c r="G9" s="24"/>
    </row>
    <row r="10" ht="21" customHeight="1" spans="1:7">
      <c r="A10" s="26"/>
      <c r="B10" s="21" t="s">
        <v>389</v>
      </c>
      <c r="C10" s="21" t="s">
        <v>218</v>
      </c>
      <c r="D10" s="25" t="s">
        <v>390</v>
      </c>
      <c r="E10" s="24">
        <v>3000000</v>
      </c>
      <c r="F10" s="24">
        <v>3000000</v>
      </c>
      <c r="G10" s="24"/>
    </row>
    <row r="11" ht="21" customHeight="1" spans="1:7">
      <c r="A11" s="26"/>
      <c r="B11" s="21" t="s">
        <v>389</v>
      </c>
      <c r="C11" s="21" t="s">
        <v>227</v>
      </c>
      <c r="D11" s="25" t="s">
        <v>390</v>
      </c>
      <c r="E11" s="24">
        <v>665800</v>
      </c>
      <c r="F11" s="24">
        <v>680000</v>
      </c>
      <c r="G11" s="24"/>
    </row>
    <row r="12" ht="21" customHeight="1" spans="1:7">
      <c r="A12" s="27" t="s">
        <v>30</v>
      </c>
      <c r="B12" s="28" t="s">
        <v>391</v>
      </c>
      <c r="C12" s="28"/>
      <c r="D12" s="29"/>
      <c r="E12" s="24">
        <v>18665800</v>
      </c>
      <c r="F12" s="24">
        <v>18680000</v>
      </c>
      <c r="G12" s="24"/>
    </row>
  </sheetData>
  <mergeCells count="12">
    <mergeCell ref="A1:G1"/>
    <mergeCell ref="A2:G2"/>
    <mergeCell ref="A3:D3"/>
    <mergeCell ref="E4:G4"/>
    <mergeCell ref="A12:D12"/>
    <mergeCell ref="A4:A6"/>
    <mergeCell ref="B4:B6"/>
    <mergeCell ref="C4:C6"/>
    <mergeCell ref="D4:D6"/>
    <mergeCell ref="E5:E6"/>
    <mergeCell ref="F5:F6"/>
    <mergeCell ref="G5:G6"/>
  </mergeCells>
  <pageMargins left="0.75" right="0.75" top="1" bottom="1" header="0.5" footer="0.5"/>
  <pageSetup paperSize="9" scale="7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view="pageBreakPreview" zoomScaleNormal="100" workbookViewId="0">
      <selection activeCell="N17" sqref="N17"/>
    </sheetView>
  </sheetViews>
  <sheetFormatPr defaultColWidth="8.85" defaultRowHeight="15" customHeight="1"/>
  <cols>
    <col min="1" max="1" width="10.25" customWidth="1"/>
    <col min="2" max="2" width="28.125" customWidth="1"/>
    <col min="3" max="3" width="15.875" customWidth="1"/>
    <col min="4" max="4" width="14" customWidth="1"/>
    <col min="5" max="5" width="14.125" customWidth="1"/>
    <col min="6" max="19" width="7.375" customWidth="1"/>
  </cols>
  <sheetData>
    <row r="1" customHeight="1" spans="1:19">
      <c r="A1" s="166" t="s">
        <v>26</v>
      </c>
      <c r="B1" s="166"/>
      <c r="C1" s="166"/>
      <c r="D1" s="166"/>
      <c r="E1" s="166"/>
      <c r="F1" s="166"/>
      <c r="G1" s="166"/>
      <c r="H1" s="166"/>
      <c r="I1" s="166"/>
      <c r="J1" s="166"/>
      <c r="K1" s="166"/>
      <c r="L1" s="166"/>
      <c r="M1" s="166"/>
      <c r="N1" s="166"/>
      <c r="O1" s="166"/>
      <c r="P1" s="166"/>
      <c r="Q1" s="166"/>
      <c r="R1" s="166"/>
      <c r="S1" s="166"/>
    </row>
    <row r="2" ht="28.5" customHeight="1" spans="1:19">
      <c r="A2" s="151" t="s">
        <v>27</v>
      </c>
      <c r="B2" s="151"/>
      <c r="C2" s="151"/>
      <c r="D2" s="151"/>
      <c r="E2" s="151"/>
      <c r="F2" s="151"/>
      <c r="G2" s="151"/>
      <c r="H2" s="151"/>
      <c r="I2" s="151"/>
      <c r="J2" s="151"/>
      <c r="K2" s="151"/>
      <c r="L2" s="151"/>
      <c r="M2" s="151"/>
      <c r="N2" s="151"/>
      <c r="O2" s="151"/>
      <c r="P2" s="151"/>
      <c r="Q2" s="151"/>
      <c r="R2" s="151"/>
      <c r="S2" s="151"/>
    </row>
    <row r="3" ht="20.25" customHeight="1" spans="1:19">
      <c r="A3" s="152" t="str">
        <f>"单位名称："&amp;"玉溪市住房制度改革领导小组办公室"</f>
        <v>单位名称：玉溪市住房制度改革领导小组办公室</v>
      </c>
      <c r="B3" s="152"/>
      <c r="C3" s="152"/>
      <c r="D3" s="152"/>
      <c r="E3" s="152"/>
      <c r="F3" s="152"/>
      <c r="G3" s="152"/>
      <c r="H3" s="152"/>
      <c r="I3" s="152"/>
      <c r="J3" s="152"/>
      <c r="K3" s="152"/>
      <c r="L3" s="167"/>
      <c r="M3" s="167"/>
      <c r="N3" s="167"/>
      <c r="O3" s="167"/>
      <c r="P3" s="167"/>
      <c r="Q3" s="167"/>
      <c r="R3" s="167"/>
      <c r="S3" s="167" t="s">
        <v>2</v>
      </c>
    </row>
    <row r="4" ht="27" customHeight="1" spans="1:19">
      <c r="A4" s="155" t="s">
        <v>28</v>
      </c>
      <c r="B4" s="155" t="s">
        <v>29</v>
      </c>
      <c r="C4" s="155" t="s">
        <v>30</v>
      </c>
      <c r="D4" s="155" t="s">
        <v>31</v>
      </c>
      <c r="E4" s="155"/>
      <c r="F4" s="155"/>
      <c r="G4" s="155"/>
      <c r="H4" s="155"/>
      <c r="I4" s="155"/>
      <c r="J4" s="155"/>
      <c r="K4" s="155"/>
      <c r="L4" s="155"/>
      <c r="M4" s="155"/>
      <c r="N4" s="155"/>
      <c r="O4" s="155" t="s">
        <v>20</v>
      </c>
      <c r="P4" s="155"/>
      <c r="Q4" s="155"/>
      <c r="R4" s="155"/>
      <c r="S4" s="155"/>
    </row>
    <row r="5" ht="27" customHeight="1" spans="1:19">
      <c r="A5" s="155"/>
      <c r="B5" s="155"/>
      <c r="C5" s="155"/>
      <c r="D5" s="155" t="s">
        <v>32</v>
      </c>
      <c r="E5" s="155" t="s">
        <v>33</v>
      </c>
      <c r="F5" s="155" t="s">
        <v>34</v>
      </c>
      <c r="G5" s="155" t="s">
        <v>35</v>
      </c>
      <c r="H5" s="155" t="s">
        <v>36</v>
      </c>
      <c r="I5" s="155" t="s">
        <v>37</v>
      </c>
      <c r="J5" s="155"/>
      <c r="K5" s="155"/>
      <c r="L5" s="155"/>
      <c r="M5" s="155"/>
      <c r="N5" s="155"/>
      <c r="O5" s="155" t="s">
        <v>32</v>
      </c>
      <c r="P5" s="155" t="s">
        <v>33</v>
      </c>
      <c r="Q5" s="155" t="s">
        <v>34</v>
      </c>
      <c r="R5" s="155" t="s">
        <v>35</v>
      </c>
      <c r="S5" s="155" t="s">
        <v>38</v>
      </c>
    </row>
    <row r="6" ht="27" customHeight="1" spans="1:19">
      <c r="A6" s="155"/>
      <c r="B6" s="155"/>
      <c r="C6" s="155"/>
      <c r="D6" s="155"/>
      <c r="E6" s="155"/>
      <c r="F6" s="155"/>
      <c r="G6" s="155"/>
      <c r="H6" s="155"/>
      <c r="I6" s="155" t="s">
        <v>32</v>
      </c>
      <c r="J6" s="155" t="s">
        <v>39</v>
      </c>
      <c r="K6" s="155" t="s">
        <v>40</v>
      </c>
      <c r="L6" s="155" t="s">
        <v>41</v>
      </c>
      <c r="M6" s="155" t="s">
        <v>42</v>
      </c>
      <c r="N6" s="155" t="s">
        <v>43</v>
      </c>
      <c r="O6" s="155"/>
      <c r="P6" s="155"/>
      <c r="Q6" s="155"/>
      <c r="R6" s="155"/>
      <c r="S6" s="155"/>
    </row>
    <row r="7" ht="20.25" customHeight="1" spans="1:19">
      <c r="A7" s="165" t="s">
        <v>44</v>
      </c>
      <c r="B7" s="165" t="s">
        <v>45</v>
      </c>
      <c r="C7" s="165" t="s">
        <v>46</v>
      </c>
      <c r="D7" s="165" t="s">
        <v>47</v>
      </c>
      <c r="E7" s="165" t="s">
        <v>48</v>
      </c>
      <c r="F7" s="165" t="s">
        <v>49</v>
      </c>
      <c r="G7" s="165" t="s">
        <v>50</v>
      </c>
      <c r="H7" s="165" t="s">
        <v>51</v>
      </c>
      <c r="I7" s="165" t="s">
        <v>52</v>
      </c>
      <c r="J7" s="165" t="s">
        <v>53</v>
      </c>
      <c r="K7" s="165" t="s">
        <v>54</v>
      </c>
      <c r="L7" s="165" t="s">
        <v>55</v>
      </c>
      <c r="M7" s="165" t="s">
        <v>56</v>
      </c>
      <c r="N7" s="165" t="s">
        <v>57</v>
      </c>
      <c r="O7" s="165" t="s">
        <v>58</v>
      </c>
      <c r="P7" s="165" t="s">
        <v>59</v>
      </c>
      <c r="Q7" s="165" t="s">
        <v>60</v>
      </c>
      <c r="R7" s="165" t="s">
        <v>61</v>
      </c>
      <c r="S7" s="165" t="s">
        <v>62</v>
      </c>
    </row>
    <row r="8" ht="47" customHeight="1" spans="1:19">
      <c r="A8" s="159" t="s">
        <v>63</v>
      </c>
      <c r="B8" s="159" t="s">
        <v>64</v>
      </c>
      <c r="C8" s="161">
        <v>60981920.19</v>
      </c>
      <c r="D8" s="161">
        <v>60981920.19</v>
      </c>
      <c r="E8" s="64">
        <v>60981920.19</v>
      </c>
      <c r="F8" s="178"/>
      <c r="G8" s="178"/>
      <c r="H8" s="178"/>
      <c r="I8" s="178"/>
      <c r="J8" s="178"/>
      <c r="K8" s="178"/>
      <c r="L8" s="64"/>
      <c r="M8" s="64"/>
      <c r="N8" s="64"/>
      <c r="O8" s="161"/>
      <c r="P8" s="161"/>
      <c r="Q8" s="161"/>
      <c r="R8" s="161"/>
      <c r="S8" s="161"/>
    </row>
    <row r="9" ht="20.25" customHeight="1" spans="1:19">
      <c r="A9" s="159" t="s">
        <v>30</v>
      </c>
      <c r="B9" s="159"/>
      <c r="C9" s="161">
        <v>60981920.19</v>
      </c>
      <c r="D9" s="161">
        <v>60981920.19</v>
      </c>
      <c r="E9" s="161">
        <v>60981920.19</v>
      </c>
      <c r="F9" s="179"/>
      <c r="G9" s="179"/>
      <c r="H9" s="179"/>
      <c r="I9" s="179"/>
      <c r="J9" s="179"/>
      <c r="K9" s="179"/>
      <c r="L9" s="161"/>
      <c r="M9" s="161"/>
      <c r="N9" s="161"/>
      <c r="O9" s="161"/>
      <c r="P9" s="161"/>
      <c r="Q9" s="161"/>
      <c r="R9" s="161"/>
      <c r="S9" s="161"/>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66" fitToHeight="0"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2"/>
  <sheetViews>
    <sheetView showZeros="0" topLeftCell="A7" workbookViewId="0">
      <selection activeCell="N11" sqref="N11"/>
    </sheetView>
  </sheetViews>
  <sheetFormatPr defaultColWidth="8.85" defaultRowHeight="15" customHeight="1"/>
  <cols>
    <col min="1" max="1" width="15.75" customWidth="1"/>
    <col min="2" max="2" width="40.375" customWidth="1"/>
    <col min="3" max="3" width="12.625" customWidth="1"/>
    <col min="4" max="4" width="12" customWidth="1"/>
    <col min="5" max="5" width="12.375" customWidth="1"/>
    <col min="6" max="6" width="13" customWidth="1"/>
    <col min="7" max="15" width="8.125" customWidth="1"/>
  </cols>
  <sheetData>
    <row r="1" customHeight="1" spans="1:15">
      <c r="A1" s="166" t="s">
        <v>65</v>
      </c>
      <c r="B1" s="166"/>
      <c r="C1" s="166"/>
      <c r="D1" s="166"/>
      <c r="E1" s="166"/>
      <c r="F1" s="166"/>
      <c r="G1" s="166"/>
      <c r="H1" s="166"/>
      <c r="I1" s="166"/>
      <c r="J1" s="166"/>
      <c r="K1" s="166"/>
      <c r="L1" s="166"/>
      <c r="M1" s="166"/>
      <c r="N1" s="166"/>
      <c r="O1" s="166"/>
    </row>
    <row r="2" ht="28.5" customHeight="1" spans="1:15">
      <c r="A2" s="151" t="s">
        <v>66</v>
      </c>
      <c r="B2" s="151"/>
      <c r="C2" s="151"/>
      <c r="D2" s="151"/>
      <c r="E2" s="151"/>
      <c r="F2" s="151"/>
      <c r="G2" s="151"/>
      <c r="H2" s="151"/>
      <c r="I2" s="151"/>
      <c r="J2" s="151"/>
      <c r="K2" s="151"/>
      <c r="L2" s="151"/>
      <c r="M2" s="151"/>
      <c r="N2" s="151"/>
      <c r="O2" s="151"/>
    </row>
    <row r="3" ht="20.25" customHeight="1" spans="1:15">
      <c r="A3" s="152" t="str">
        <f>"单位名称："&amp;"玉溪市住房制度改革领导小组办公室"</f>
        <v>单位名称：玉溪市住房制度改革领导小组办公室</v>
      </c>
      <c r="B3" s="152"/>
      <c r="C3" s="152"/>
      <c r="D3" s="152"/>
      <c r="E3" s="152"/>
      <c r="F3" s="152"/>
      <c r="G3" s="152"/>
      <c r="H3" s="152"/>
      <c r="I3" s="152"/>
      <c r="J3" s="167"/>
      <c r="K3" s="167"/>
      <c r="L3" s="167"/>
      <c r="M3" s="167"/>
      <c r="N3" s="167"/>
      <c r="O3" s="167" t="s">
        <v>2</v>
      </c>
    </row>
    <row r="4" ht="27" customHeight="1" spans="1:15">
      <c r="A4" s="155" t="s">
        <v>67</v>
      </c>
      <c r="B4" s="155" t="s">
        <v>68</v>
      </c>
      <c r="C4" s="155" t="s">
        <v>30</v>
      </c>
      <c r="D4" s="155" t="s">
        <v>33</v>
      </c>
      <c r="E4" s="155"/>
      <c r="F4" s="155"/>
      <c r="G4" s="155" t="s">
        <v>34</v>
      </c>
      <c r="H4" s="155" t="s">
        <v>35</v>
      </c>
      <c r="I4" s="155" t="s">
        <v>69</v>
      </c>
      <c r="J4" s="155" t="s">
        <v>70</v>
      </c>
      <c r="K4" s="155"/>
      <c r="L4" s="155"/>
      <c r="M4" s="155"/>
      <c r="N4" s="155"/>
      <c r="O4" s="155"/>
    </row>
    <row r="5" ht="27" customHeight="1" spans="1:15">
      <c r="A5" s="155"/>
      <c r="B5" s="155"/>
      <c r="C5" s="155"/>
      <c r="D5" s="155" t="s">
        <v>32</v>
      </c>
      <c r="E5" s="155" t="s">
        <v>71</v>
      </c>
      <c r="F5" s="155" t="s">
        <v>72</v>
      </c>
      <c r="G5" s="155"/>
      <c r="H5" s="155"/>
      <c r="I5" s="155"/>
      <c r="J5" s="155" t="s">
        <v>32</v>
      </c>
      <c r="K5" s="155" t="s">
        <v>73</v>
      </c>
      <c r="L5" s="155" t="s">
        <v>74</v>
      </c>
      <c r="M5" s="155" t="s">
        <v>75</v>
      </c>
      <c r="N5" s="155" t="s">
        <v>76</v>
      </c>
      <c r="O5" s="155" t="s">
        <v>77</v>
      </c>
    </row>
    <row r="6" ht="20.25" customHeight="1" spans="1:15">
      <c r="A6" s="165" t="s">
        <v>44</v>
      </c>
      <c r="B6" s="165" t="s">
        <v>45</v>
      </c>
      <c r="C6" s="165" t="s">
        <v>46</v>
      </c>
      <c r="D6" s="165" t="s">
        <v>47</v>
      </c>
      <c r="E6" s="165" t="s">
        <v>48</v>
      </c>
      <c r="F6" s="165" t="s">
        <v>49</v>
      </c>
      <c r="G6" s="165" t="s">
        <v>50</v>
      </c>
      <c r="H6" s="165" t="s">
        <v>51</v>
      </c>
      <c r="I6" s="165" t="s">
        <v>52</v>
      </c>
      <c r="J6" s="165" t="s">
        <v>53</v>
      </c>
      <c r="K6" s="165" t="s">
        <v>54</v>
      </c>
      <c r="L6" s="165" t="s">
        <v>55</v>
      </c>
      <c r="M6" s="165" t="s">
        <v>56</v>
      </c>
      <c r="N6" s="165" t="s">
        <v>57</v>
      </c>
      <c r="O6" s="165" t="s">
        <v>58</v>
      </c>
    </row>
    <row r="7" ht="20.25" customHeight="1" spans="1:15">
      <c r="A7" s="152" t="s">
        <v>78</v>
      </c>
      <c r="B7" s="152" t="str">
        <f>"        "&amp;"社会保障和就业支出"</f>
        <v>        社会保障和就业支出</v>
      </c>
      <c r="C7" s="64">
        <v>147312.96</v>
      </c>
      <c r="D7" s="64">
        <v>147312.96</v>
      </c>
      <c r="E7" s="64">
        <v>147312.96</v>
      </c>
      <c r="F7" s="64"/>
      <c r="G7" s="64"/>
      <c r="H7" s="64"/>
      <c r="I7" s="64"/>
      <c r="J7" s="64"/>
      <c r="K7" s="64"/>
      <c r="L7" s="64"/>
      <c r="M7" s="64"/>
      <c r="N7" s="64"/>
      <c r="O7" s="64"/>
    </row>
    <row r="8" ht="20.25" customHeight="1" spans="1:15">
      <c r="A8" s="168" t="s">
        <v>79</v>
      </c>
      <c r="B8" s="168" t="str">
        <f>"        "&amp;"行政事业单位养老支出"</f>
        <v>        行政事业单位养老支出</v>
      </c>
      <c r="C8" s="64">
        <v>147312.96</v>
      </c>
      <c r="D8" s="64">
        <v>147312.96</v>
      </c>
      <c r="E8" s="64">
        <v>147312.96</v>
      </c>
      <c r="F8" s="64"/>
      <c r="G8" s="64"/>
      <c r="H8" s="64"/>
      <c r="I8" s="64"/>
      <c r="J8" s="64"/>
      <c r="K8" s="64"/>
      <c r="L8" s="64"/>
      <c r="M8" s="64"/>
      <c r="N8" s="64"/>
      <c r="O8" s="64"/>
    </row>
    <row r="9" ht="20.25" customHeight="1" spans="1:15">
      <c r="A9" s="169" t="s">
        <v>80</v>
      </c>
      <c r="B9" s="169" t="str">
        <f>"        "&amp;"行政单位离退休"</f>
        <v>        行政单位离退休</v>
      </c>
      <c r="C9" s="64">
        <v>31800</v>
      </c>
      <c r="D9" s="64">
        <v>31800</v>
      </c>
      <c r="E9" s="64">
        <v>31800</v>
      </c>
      <c r="F9" s="64"/>
      <c r="G9" s="64"/>
      <c r="H9" s="64"/>
      <c r="I9" s="64"/>
      <c r="J9" s="64"/>
      <c r="K9" s="64"/>
      <c r="L9" s="64"/>
      <c r="M9" s="64"/>
      <c r="N9" s="64"/>
      <c r="O9" s="64"/>
    </row>
    <row r="10" ht="20.25" customHeight="1" spans="1:15">
      <c r="A10" s="169" t="s">
        <v>81</v>
      </c>
      <c r="B10" s="169" t="str">
        <f>"        "&amp;"机关事业单位基本养老保险缴费支出"</f>
        <v>        机关事业单位基本养老保险缴费支出</v>
      </c>
      <c r="C10" s="64">
        <v>115512.96</v>
      </c>
      <c r="D10" s="64">
        <v>115512.96</v>
      </c>
      <c r="E10" s="64">
        <v>115512.96</v>
      </c>
      <c r="F10" s="64"/>
      <c r="G10" s="64"/>
      <c r="H10" s="64"/>
      <c r="I10" s="64"/>
      <c r="J10" s="64"/>
      <c r="K10" s="64"/>
      <c r="L10" s="64"/>
      <c r="M10" s="64"/>
      <c r="N10" s="64"/>
      <c r="O10" s="64"/>
    </row>
    <row r="11" ht="20.25" customHeight="1" spans="1:15">
      <c r="A11" s="152" t="s">
        <v>82</v>
      </c>
      <c r="B11" s="152" t="str">
        <f>"        "&amp;"卫生健康支出"</f>
        <v>        卫生健康支出</v>
      </c>
      <c r="C11" s="64">
        <v>105676.17</v>
      </c>
      <c r="D11" s="64">
        <v>105676.17</v>
      </c>
      <c r="E11" s="64">
        <v>105676.17</v>
      </c>
      <c r="F11" s="64"/>
      <c r="G11" s="64"/>
      <c r="H11" s="64"/>
      <c r="I11" s="64"/>
      <c r="J11" s="64"/>
      <c r="K11" s="64"/>
      <c r="L11" s="64"/>
      <c r="M11" s="64"/>
      <c r="N11" s="64"/>
      <c r="O11" s="64"/>
    </row>
    <row r="12" ht="20.25" customHeight="1" spans="1:15">
      <c r="A12" s="168" t="s">
        <v>83</v>
      </c>
      <c r="B12" s="168" t="str">
        <f>"        "&amp;"行政事业单位医疗"</f>
        <v>        行政事业单位医疗</v>
      </c>
      <c r="C12" s="64">
        <v>105676.17</v>
      </c>
      <c r="D12" s="64">
        <v>105676.17</v>
      </c>
      <c r="E12" s="64">
        <v>105676.17</v>
      </c>
      <c r="F12" s="64"/>
      <c r="G12" s="64"/>
      <c r="H12" s="64"/>
      <c r="I12" s="64"/>
      <c r="J12" s="64"/>
      <c r="K12" s="64"/>
      <c r="L12" s="64"/>
      <c r="M12" s="64"/>
      <c r="N12" s="64"/>
      <c r="O12" s="64"/>
    </row>
    <row r="13" ht="20.25" customHeight="1" spans="1:15">
      <c r="A13" s="169" t="s">
        <v>84</v>
      </c>
      <c r="B13" s="169" t="str">
        <f>"        "&amp;"行政单位医疗"</f>
        <v>        行政单位医疗</v>
      </c>
      <c r="C13" s="64"/>
      <c r="D13" s="64"/>
      <c r="E13" s="64"/>
      <c r="F13" s="64"/>
      <c r="G13" s="64"/>
      <c r="H13" s="64"/>
      <c r="I13" s="64"/>
      <c r="J13" s="64"/>
      <c r="K13" s="64"/>
      <c r="L13" s="64"/>
      <c r="M13" s="64"/>
      <c r="N13" s="64"/>
      <c r="O13" s="64"/>
    </row>
    <row r="14" ht="20.25" customHeight="1" spans="1:15">
      <c r="A14" s="169" t="s">
        <v>85</v>
      </c>
      <c r="B14" s="169" t="str">
        <f>"        "&amp;"事业单位医疗"</f>
        <v>        事业单位医疗</v>
      </c>
      <c r="C14" s="64">
        <v>59922.35</v>
      </c>
      <c r="D14" s="64">
        <v>59922.35</v>
      </c>
      <c r="E14" s="64">
        <v>59922.35</v>
      </c>
      <c r="F14" s="64"/>
      <c r="G14" s="64"/>
      <c r="H14" s="64"/>
      <c r="I14" s="64"/>
      <c r="J14" s="64"/>
      <c r="K14" s="64"/>
      <c r="L14" s="64"/>
      <c r="M14" s="64"/>
      <c r="N14" s="64"/>
      <c r="O14" s="64"/>
    </row>
    <row r="15" ht="20.25" customHeight="1" spans="1:15">
      <c r="A15" s="169" t="s">
        <v>86</v>
      </c>
      <c r="B15" s="169" t="str">
        <f>"        "&amp;"公务员医疗补助"</f>
        <v>        公务员医疗补助</v>
      </c>
      <c r="C15" s="64">
        <v>39697.8</v>
      </c>
      <c r="D15" s="64">
        <v>39697.8</v>
      </c>
      <c r="E15" s="64">
        <v>39697.8</v>
      </c>
      <c r="F15" s="64"/>
      <c r="G15" s="64"/>
      <c r="H15" s="64"/>
      <c r="I15" s="64"/>
      <c r="J15" s="64"/>
      <c r="K15" s="64"/>
      <c r="L15" s="64"/>
      <c r="M15" s="64"/>
      <c r="N15" s="64"/>
      <c r="O15" s="64"/>
    </row>
    <row r="16" ht="20.25" customHeight="1" spans="1:15">
      <c r="A16" s="169" t="s">
        <v>87</v>
      </c>
      <c r="B16" s="169" t="str">
        <f>"        "&amp;"其他行政事业单位医疗支出"</f>
        <v>        其他行政事业单位医疗支出</v>
      </c>
      <c r="C16" s="64">
        <v>6056.02</v>
      </c>
      <c r="D16" s="64">
        <v>6056.02</v>
      </c>
      <c r="E16" s="64">
        <v>6056.02</v>
      </c>
      <c r="F16" s="64"/>
      <c r="G16" s="64"/>
      <c r="H16" s="64"/>
      <c r="I16" s="64"/>
      <c r="J16" s="64"/>
      <c r="K16" s="64"/>
      <c r="L16" s="64"/>
      <c r="M16" s="64"/>
      <c r="N16" s="64"/>
      <c r="O16" s="64"/>
    </row>
    <row r="17" ht="20.25" customHeight="1" spans="1:15">
      <c r="A17" s="152" t="s">
        <v>88</v>
      </c>
      <c r="B17" s="152" t="str">
        <f>"        "&amp;"城乡社区支出"</f>
        <v>        城乡社区支出</v>
      </c>
      <c r="C17" s="64">
        <v>4287027.06</v>
      </c>
      <c r="D17" s="64">
        <v>4287027.06</v>
      </c>
      <c r="E17" s="64">
        <v>1287027.06</v>
      </c>
      <c r="F17" s="64">
        <v>3000000</v>
      </c>
      <c r="G17" s="64"/>
      <c r="H17" s="64"/>
      <c r="I17" s="64"/>
      <c r="J17" s="64"/>
      <c r="K17" s="64"/>
      <c r="L17" s="64"/>
      <c r="M17" s="64"/>
      <c r="N17" s="64"/>
      <c r="O17" s="64"/>
    </row>
    <row r="18" ht="20.25" customHeight="1" spans="1:15">
      <c r="A18" s="168" t="s">
        <v>89</v>
      </c>
      <c r="B18" s="168" t="str">
        <f>"        "&amp;"城乡社区管理事务"</f>
        <v>        城乡社区管理事务</v>
      </c>
      <c r="C18" s="64">
        <v>1287027.06</v>
      </c>
      <c r="D18" s="64">
        <v>1287027.06</v>
      </c>
      <c r="E18" s="64">
        <v>1287027.06</v>
      </c>
      <c r="F18" s="64"/>
      <c r="G18" s="64"/>
      <c r="H18" s="64"/>
      <c r="I18" s="64"/>
      <c r="J18" s="64"/>
      <c r="K18" s="64"/>
      <c r="L18" s="64"/>
      <c r="M18" s="64"/>
      <c r="N18" s="64"/>
      <c r="O18" s="64"/>
    </row>
    <row r="19" ht="20.25" customHeight="1" spans="1:15">
      <c r="A19" s="169" t="s">
        <v>90</v>
      </c>
      <c r="B19" s="169" t="str">
        <f>"        "&amp;"其他城乡社区管理事务支出"</f>
        <v>        其他城乡社区管理事务支出</v>
      </c>
      <c r="C19" s="64">
        <v>1287027.06</v>
      </c>
      <c r="D19" s="64">
        <v>1287027.06</v>
      </c>
      <c r="E19" s="64">
        <v>1287027.06</v>
      </c>
      <c r="F19" s="64"/>
      <c r="G19" s="64"/>
      <c r="H19" s="64"/>
      <c r="I19" s="64"/>
      <c r="J19" s="64"/>
      <c r="K19" s="64"/>
      <c r="L19" s="64"/>
      <c r="M19" s="64"/>
      <c r="N19" s="64"/>
      <c r="O19" s="64"/>
    </row>
    <row r="20" ht="20.25" customHeight="1" spans="1:15">
      <c r="A20" s="168" t="s">
        <v>91</v>
      </c>
      <c r="B20" s="168" t="str">
        <f>"        "&amp;"其他城乡社区支出"</f>
        <v>        其他城乡社区支出</v>
      </c>
      <c r="C20" s="64">
        <v>3000000</v>
      </c>
      <c r="D20" s="64">
        <v>3000000</v>
      </c>
      <c r="E20" s="64"/>
      <c r="F20" s="64">
        <v>3000000</v>
      </c>
      <c r="G20" s="64"/>
      <c r="H20" s="64"/>
      <c r="I20" s="64"/>
      <c r="J20" s="64"/>
      <c r="K20" s="64"/>
      <c r="L20" s="64"/>
      <c r="M20" s="64"/>
      <c r="N20" s="64"/>
      <c r="O20" s="64"/>
    </row>
    <row r="21" ht="20.25" customHeight="1" spans="1:15">
      <c r="A21" s="169" t="s">
        <v>92</v>
      </c>
      <c r="B21" s="169" t="str">
        <f>"        "&amp;"其他城乡社区支出"</f>
        <v>        其他城乡社区支出</v>
      </c>
      <c r="C21" s="64">
        <v>3000000</v>
      </c>
      <c r="D21" s="64">
        <v>3000000</v>
      </c>
      <c r="E21" s="64"/>
      <c r="F21" s="64">
        <v>3000000</v>
      </c>
      <c r="G21" s="64"/>
      <c r="H21" s="64"/>
      <c r="I21" s="64"/>
      <c r="J21" s="64"/>
      <c r="K21" s="64"/>
      <c r="L21" s="64"/>
      <c r="M21" s="64"/>
      <c r="N21" s="64"/>
      <c r="O21" s="64"/>
    </row>
    <row r="22" ht="20.25" customHeight="1" spans="1:15">
      <c r="A22" s="152" t="s">
        <v>93</v>
      </c>
      <c r="B22" s="152" t="str">
        <f>"        "&amp;"住房保障支出"</f>
        <v>        住房保障支出</v>
      </c>
      <c r="C22" s="64">
        <v>15801904</v>
      </c>
      <c r="D22" s="64">
        <v>15801904</v>
      </c>
      <c r="E22" s="64">
        <v>136104</v>
      </c>
      <c r="F22" s="64">
        <v>15665800</v>
      </c>
      <c r="G22" s="64"/>
      <c r="H22" s="64"/>
      <c r="I22" s="64"/>
      <c r="J22" s="64"/>
      <c r="K22" s="64"/>
      <c r="L22" s="64"/>
      <c r="M22" s="64"/>
      <c r="N22" s="64"/>
      <c r="O22" s="64"/>
    </row>
    <row r="23" ht="20.25" customHeight="1" spans="1:15">
      <c r="A23" s="168" t="s">
        <v>94</v>
      </c>
      <c r="B23" s="168" t="str">
        <f>"        "&amp;"保障性安居工程支出"</f>
        <v>        保障性安居工程支出</v>
      </c>
      <c r="C23" s="64">
        <v>15665800</v>
      </c>
      <c r="D23" s="64">
        <v>15665800</v>
      </c>
      <c r="E23" s="64"/>
      <c r="F23" s="64">
        <v>15665800</v>
      </c>
      <c r="G23" s="64"/>
      <c r="H23" s="64"/>
      <c r="I23" s="64"/>
      <c r="J23" s="64"/>
      <c r="K23" s="64"/>
      <c r="L23" s="64"/>
      <c r="M23" s="64"/>
      <c r="N23" s="64"/>
      <c r="O23" s="64"/>
    </row>
    <row r="24" ht="20.25" customHeight="1" spans="1:15">
      <c r="A24" s="169" t="s">
        <v>95</v>
      </c>
      <c r="B24" s="169" t="str">
        <f>"        "&amp;"配租型住房保障"</f>
        <v>        配租型住房保障</v>
      </c>
      <c r="C24" s="64">
        <v>665800</v>
      </c>
      <c r="D24" s="64">
        <v>665800</v>
      </c>
      <c r="E24" s="64"/>
      <c r="F24" s="64">
        <v>665800</v>
      </c>
      <c r="G24" s="64"/>
      <c r="H24" s="64"/>
      <c r="I24" s="64"/>
      <c r="J24" s="64"/>
      <c r="K24" s="64"/>
      <c r="L24" s="64"/>
      <c r="M24" s="64"/>
      <c r="N24" s="64"/>
      <c r="O24" s="64"/>
    </row>
    <row r="25" ht="20.25" customHeight="1" spans="1:15">
      <c r="A25" s="169" t="s">
        <v>96</v>
      </c>
      <c r="B25" s="169" t="str">
        <f>"        "&amp;"配售型保障性住房"</f>
        <v>        配售型保障性住房</v>
      </c>
      <c r="C25" s="64">
        <v>15000000</v>
      </c>
      <c r="D25" s="64">
        <v>15000000</v>
      </c>
      <c r="E25" s="64"/>
      <c r="F25" s="64">
        <v>15000000</v>
      </c>
      <c r="G25" s="64"/>
      <c r="H25" s="64"/>
      <c r="I25" s="64"/>
      <c r="J25" s="64"/>
      <c r="K25" s="64"/>
      <c r="L25" s="64"/>
      <c r="M25" s="64"/>
      <c r="N25" s="64"/>
      <c r="O25" s="64"/>
    </row>
    <row r="26" ht="20.25" customHeight="1" spans="1:15">
      <c r="A26" s="168" t="s">
        <v>97</v>
      </c>
      <c r="B26" s="168" t="str">
        <f>"        "&amp;"住房改革支出"</f>
        <v>        住房改革支出</v>
      </c>
      <c r="C26" s="64">
        <v>136104</v>
      </c>
      <c r="D26" s="64">
        <v>136104</v>
      </c>
      <c r="E26" s="64">
        <v>136104</v>
      </c>
      <c r="F26" s="64"/>
      <c r="G26" s="64"/>
      <c r="H26" s="64"/>
      <c r="I26" s="64"/>
      <c r="J26" s="64"/>
      <c r="K26" s="64"/>
      <c r="L26" s="64"/>
      <c r="M26" s="64"/>
      <c r="N26" s="64"/>
      <c r="O26" s="64"/>
    </row>
    <row r="27" ht="20.25" customHeight="1" spans="1:15">
      <c r="A27" s="169" t="s">
        <v>98</v>
      </c>
      <c r="B27" s="169" t="str">
        <f>"        "&amp;"住房公积金"</f>
        <v>        住房公积金</v>
      </c>
      <c r="C27" s="64">
        <v>126696</v>
      </c>
      <c r="D27" s="64">
        <v>126696</v>
      </c>
      <c r="E27" s="64">
        <v>126696</v>
      </c>
      <c r="F27" s="64"/>
      <c r="G27" s="64"/>
      <c r="H27" s="64"/>
      <c r="I27" s="64"/>
      <c r="J27" s="64"/>
      <c r="K27" s="64"/>
      <c r="L27" s="64"/>
      <c r="M27" s="64"/>
      <c r="N27" s="64"/>
      <c r="O27" s="64"/>
    </row>
    <row r="28" ht="20.25" customHeight="1" spans="1:15">
      <c r="A28" s="169" t="s">
        <v>99</v>
      </c>
      <c r="B28" s="169" t="str">
        <f>"        "&amp;"购房补贴"</f>
        <v>        购房补贴</v>
      </c>
      <c r="C28" s="64">
        <v>9408</v>
      </c>
      <c r="D28" s="64">
        <v>9408</v>
      </c>
      <c r="E28" s="64">
        <v>9408</v>
      </c>
      <c r="F28" s="64"/>
      <c r="G28" s="64"/>
      <c r="H28" s="64"/>
      <c r="I28" s="64"/>
      <c r="J28" s="64"/>
      <c r="K28" s="64"/>
      <c r="L28" s="64"/>
      <c r="M28" s="64"/>
      <c r="N28" s="64"/>
      <c r="O28" s="64"/>
    </row>
    <row r="29" ht="20.25" customHeight="1" spans="1:15">
      <c r="A29" s="152" t="s">
        <v>100</v>
      </c>
      <c r="B29" s="152" t="str">
        <f>"        "&amp;"转移性支出"</f>
        <v>        转移性支出</v>
      </c>
      <c r="C29" s="64">
        <v>40640000</v>
      </c>
      <c r="D29" s="64">
        <v>40640000</v>
      </c>
      <c r="E29" s="64"/>
      <c r="F29" s="64">
        <v>40640000</v>
      </c>
      <c r="G29" s="64"/>
      <c r="H29" s="64"/>
      <c r="I29" s="64"/>
      <c r="J29" s="64"/>
      <c r="K29" s="64"/>
      <c r="L29" s="64"/>
      <c r="M29" s="64"/>
      <c r="N29" s="64"/>
      <c r="O29" s="64"/>
    </row>
    <row r="30" ht="20.25" customHeight="1" spans="1:15">
      <c r="A30" s="168" t="s">
        <v>101</v>
      </c>
      <c r="B30" s="168" t="str">
        <f>"        "&amp;"一般性转移支付"</f>
        <v>        一般性转移支付</v>
      </c>
      <c r="C30" s="64">
        <v>40640000</v>
      </c>
      <c r="D30" s="64">
        <v>40640000</v>
      </c>
      <c r="E30" s="64"/>
      <c r="F30" s="64">
        <v>40640000</v>
      </c>
      <c r="G30" s="64"/>
      <c r="H30" s="64"/>
      <c r="I30" s="64"/>
      <c r="J30" s="64"/>
      <c r="K30" s="64"/>
      <c r="L30" s="64"/>
      <c r="M30" s="64"/>
      <c r="N30" s="64"/>
      <c r="O30" s="64"/>
    </row>
    <row r="31" ht="28" customHeight="1" spans="1:15">
      <c r="A31" s="169" t="s">
        <v>102</v>
      </c>
      <c r="B31" s="169" t="str">
        <f>"        "&amp;"住房保障共同财政事权转移支付支出"</f>
        <v>        住房保障共同财政事权转移支付支出</v>
      </c>
      <c r="C31" s="64">
        <v>40640000</v>
      </c>
      <c r="D31" s="64">
        <v>40640000</v>
      </c>
      <c r="E31" s="64"/>
      <c r="F31" s="64">
        <v>40640000</v>
      </c>
      <c r="G31" s="64"/>
      <c r="H31" s="64"/>
      <c r="I31" s="64"/>
      <c r="J31" s="64"/>
      <c r="K31" s="64"/>
      <c r="L31" s="64"/>
      <c r="M31" s="64"/>
      <c r="N31" s="64"/>
      <c r="O31" s="64"/>
    </row>
    <row r="32" ht="20.25" customHeight="1" spans="1:15">
      <c r="A32" s="159" t="s">
        <v>30</v>
      </c>
      <c r="B32" s="152"/>
      <c r="C32" s="161">
        <v>60981920.19</v>
      </c>
      <c r="D32" s="161">
        <v>60981920.19</v>
      </c>
      <c r="E32" s="161">
        <v>1676120.19</v>
      </c>
      <c r="F32" s="161">
        <v>59305800</v>
      </c>
      <c r="G32" s="161"/>
      <c r="H32" s="161"/>
      <c r="I32" s="161"/>
      <c r="J32" s="161"/>
      <c r="K32" s="161"/>
      <c r="L32" s="161"/>
      <c r="M32" s="161"/>
      <c r="N32" s="161"/>
      <c r="O32" s="161"/>
    </row>
  </sheetData>
  <mergeCells count="12">
    <mergeCell ref="A1:O1"/>
    <mergeCell ref="A2:O2"/>
    <mergeCell ref="A3:N3"/>
    <mergeCell ref="D4:F4"/>
    <mergeCell ref="J4:O4"/>
    <mergeCell ref="A32:B32"/>
    <mergeCell ref="A4:A5"/>
    <mergeCell ref="B4:B5"/>
    <mergeCell ref="C4:C5"/>
    <mergeCell ref="G4:G5"/>
    <mergeCell ref="H4:H5"/>
    <mergeCell ref="I4:I5"/>
  </mergeCells>
  <pageMargins left="0.75" right="0.75" top="1" bottom="1" header="0.5" footer="0.5"/>
  <pageSetup paperSize="1" scale="69" fitToHeight="0"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A1" sqref="A1:D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0" t="s">
        <v>103</v>
      </c>
      <c r="B1" s="170"/>
      <c r="C1" s="170"/>
      <c r="D1" s="170"/>
    </row>
    <row r="2" ht="28.5" customHeight="1" spans="1:4">
      <c r="A2" s="171" t="s">
        <v>104</v>
      </c>
      <c r="B2" s="171"/>
      <c r="C2" s="171"/>
      <c r="D2" s="171"/>
    </row>
    <row r="3" ht="18.75" customHeight="1" spans="1:4">
      <c r="A3" s="152" t="str">
        <f>"单位名称："&amp;"玉溪市住房制度改革领导小组办公室"</f>
        <v>单位名称：玉溪市住房制度改革领导小组办公室</v>
      </c>
      <c r="B3" s="152"/>
      <c r="C3" s="152"/>
      <c r="D3" s="150" t="s">
        <v>2</v>
      </c>
    </row>
    <row r="4" ht="18.75" customHeight="1" spans="1:4">
      <c r="A4" s="59" t="s">
        <v>3</v>
      </c>
      <c r="B4" s="59"/>
      <c r="C4" s="59" t="s">
        <v>4</v>
      </c>
      <c r="D4" s="59"/>
    </row>
    <row r="5" ht="18.75" customHeight="1" spans="1:4">
      <c r="A5" s="59" t="s">
        <v>5</v>
      </c>
      <c r="B5" s="59" t="s">
        <v>6</v>
      </c>
      <c r="C5" s="59" t="s">
        <v>105</v>
      </c>
      <c r="D5" s="59" t="s">
        <v>6</v>
      </c>
    </row>
    <row r="6" ht="18.75" customHeight="1" spans="1:4">
      <c r="A6" s="172" t="s">
        <v>106</v>
      </c>
      <c r="B6" s="173"/>
      <c r="C6" s="174" t="s">
        <v>107</v>
      </c>
      <c r="D6" s="173"/>
    </row>
    <row r="7" ht="18.75" customHeight="1" spans="1:4">
      <c r="A7" s="152" t="s">
        <v>108</v>
      </c>
      <c r="B7" s="175">
        <v>60981920.19</v>
      </c>
      <c r="C7" s="176" t="str">
        <f>"（一）"&amp;"社会保障和就业支出"</f>
        <v>（一）社会保障和就业支出</v>
      </c>
      <c r="D7" s="175">
        <v>147312.96</v>
      </c>
    </row>
    <row r="8" ht="18.75" customHeight="1" spans="1:4">
      <c r="A8" s="152" t="s">
        <v>109</v>
      </c>
      <c r="B8" s="175"/>
      <c r="C8" s="176" t="str">
        <f>"（二）"&amp;"卫生健康支出"</f>
        <v>（二）卫生健康支出</v>
      </c>
      <c r="D8" s="175">
        <v>105676.17</v>
      </c>
    </row>
    <row r="9" ht="18.75" customHeight="1" spans="1:4">
      <c r="A9" s="152" t="s">
        <v>110</v>
      </c>
      <c r="B9" s="175"/>
      <c r="C9" s="176" t="str">
        <f>"（三）"&amp;"城乡社区支出"</f>
        <v>（三）城乡社区支出</v>
      </c>
      <c r="D9" s="175">
        <v>4287027.06</v>
      </c>
    </row>
    <row r="10" ht="18.75" customHeight="1" spans="1:4">
      <c r="A10" s="152" t="s">
        <v>111</v>
      </c>
      <c r="B10" s="175"/>
      <c r="C10" s="176" t="str">
        <f>"（四）"&amp;"住房保障支出"</f>
        <v>（四）住房保障支出</v>
      </c>
      <c r="D10" s="175">
        <v>15801904</v>
      </c>
    </row>
    <row r="11" ht="18.75" customHeight="1" spans="1:4">
      <c r="A11" s="61" t="s">
        <v>108</v>
      </c>
      <c r="B11" s="175"/>
      <c r="C11" s="176" t="str">
        <f>"（五）"&amp;"转移性支出"</f>
        <v>（五）转移性支出</v>
      </c>
      <c r="D11" s="175">
        <v>40640000</v>
      </c>
    </row>
    <row r="12" ht="18.75" customHeight="1" spans="1:4">
      <c r="A12" s="61" t="s">
        <v>109</v>
      </c>
      <c r="B12" s="175"/>
      <c r="C12" s="152"/>
      <c r="D12" s="152"/>
    </row>
    <row r="13" ht="18.75" customHeight="1" spans="1:4">
      <c r="A13" s="61" t="s">
        <v>110</v>
      </c>
      <c r="B13" s="175"/>
      <c r="C13" s="152"/>
      <c r="D13" s="152"/>
    </row>
    <row r="14" ht="18.75" customHeight="1" spans="1:4">
      <c r="A14" s="152"/>
      <c r="B14" s="152"/>
      <c r="C14" s="152" t="s">
        <v>112</v>
      </c>
      <c r="D14" s="152"/>
    </row>
    <row r="15" ht="18.75" customHeight="1" spans="1:4">
      <c r="A15" s="177" t="s">
        <v>24</v>
      </c>
      <c r="B15" s="175">
        <v>60981920.19</v>
      </c>
      <c r="C15" s="177" t="s">
        <v>25</v>
      </c>
      <c r="D15" s="175">
        <v>60981920.19</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selection activeCell="A1" sqref="A1:G1"/>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6" t="s">
        <v>113</v>
      </c>
      <c r="B1" s="166"/>
      <c r="C1" s="166"/>
      <c r="D1" s="166"/>
      <c r="E1" s="166"/>
      <c r="F1" s="166"/>
      <c r="G1" s="166"/>
    </row>
    <row r="2" ht="28.5" customHeight="1" spans="1:7">
      <c r="A2" s="151" t="s">
        <v>114</v>
      </c>
      <c r="B2" s="151"/>
      <c r="C2" s="151"/>
      <c r="D2" s="151"/>
      <c r="E2" s="151"/>
      <c r="F2" s="151"/>
      <c r="G2" s="151"/>
    </row>
    <row r="3" ht="20.25" customHeight="1" spans="1:7">
      <c r="A3" s="152" t="str">
        <f>"单位名称："&amp;"玉溪市住房制度改革领导小组办公室"</f>
        <v>单位名称：玉溪市住房制度改革领导小组办公室</v>
      </c>
      <c r="B3" s="152"/>
      <c r="C3" s="152"/>
      <c r="D3" s="152"/>
      <c r="E3" s="152"/>
      <c r="F3" s="152"/>
      <c r="G3" s="167" t="s">
        <v>2</v>
      </c>
    </row>
    <row r="4" ht="27" customHeight="1" spans="1:7">
      <c r="A4" s="155" t="s">
        <v>115</v>
      </c>
      <c r="B4" s="155"/>
      <c r="C4" s="155" t="s">
        <v>30</v>
      </c>
      <c r="D4" s="155" t="s">
        <v>33</v>
      </c>
      <c r="E4" s="155"/>
      <c r="F4" s="155"/>
      <c r="G4" s="155" t="s">
        <v>72</v>
      </c>
    </row>
    <row r="5" ht="27" customHeight="1" spans="1:7">
      <c r="A5" s="155" t="s">
        <v>67</v>
      </c>
      <c r="B5" s="155" t="s">
        <v>68</v>
      </c>
      <c r="C5" s="155"/>
      <c r="D5" s="155" t="s">
        <v>32</v>
      </c>
      <c r="E5" s="155" t="s">
        <v>116</v>
      </c>
      <c r="F5" s="155" t="s">
        <v>117</v>
      </c>
      <c r="G5" s="155"/>
    </row>
    <row r="6" ht="20.25" customHeight="1" spans="1:7">
      <c r="A6" s="165" t="s">
        <v>44</v>
      </c>
      <c r="B6" s="165" t="s">
        <v>45</v>
      </c>
      <c r="C6" s="165" t="s">
        <v>46</v>
      </c>
      <c r="D6" s="165" t="s">
        <v>47</v>
      </c>
      <c r="E6" s="165" t="s">
        <v>48</v>
      </c>
      <c r="F6" s="165" t="s">
        <v>49</v>
      </c>
      <c r="G6" s="165">
        <v>7</v>
      </c>
    </row>
    <row r="7" ht="20.25" customHeight="1" spans="1:7">
      <c r="A7" s="152" t="s">
        <v>78</v>
      </c>
      <c r="B7" s="152" t="str">
        <f>"        "&amp;"社会保障和就业支出"</f>
        <v>        社会保障和就业支出</v>
      </c>
      <c r="C7" s="64">
        <v>147312.96</v>
      </c>
      <c r="D7" s="161">
        <v>147312.96</v>
      </c>
      <c r="E7" s="64">
        <v>146712.96</v>
      </c>
      <c r="F7" s="64">
        <v>600</v>
      </c>
      <c r="G7" s="64"/>
    </row>
    <row r="8" ht="20.25" customHeight="1" spans="1:7">
      <c r="A8" s="168" t="s">
        <v>79</v>
      </c>
      <c r="B8" s="168" t="str">
        <f>"        "&amp;"行政事业单位养老支出"</f>
        <v>        行政事业单位养老支出</v>
      </c>
      <c r="C8" s="64">
        <v>147312.96</v>
      </c>
      <c r="D8" s="161">
        <v>147312.96</v>
      </c>
      <c r="E8" s="64">
        <v>146712.96</v>
      </c>
      <c r="F8" s="64">
        <v>600</v>
      </c>
      <c r="G8" s="64"/>
    </row>
    <row r="9" ht="20.25" customHeight="1" spans="1:7">
      <c r="A9" s="169" t="s">
        <v>80</v>
      </c>
      <c r="B9" s="169" t="str">
        <f>"        "&amp;"行政单位离退休"</f>
        <v>        行政单位离退休</v>
      </c>
      <c r="C9" s="64">
        <v>31800</v>
      </c>
      <c r="D9" s="161">
        <v>31800</v>
      </c>
      <c r="E9" s="64">
        <v>31200</v>
      </c>
      <c r="F9" s="64">
        <v>600</v>
      </c>
      <c r="G9" s="64"/>
    </row>
    <row r="10" ht="20.25" customHeight="1" spans="1:7">
      <c r="A10" s="169" t="s">
        <v>81</v>
      </c>
      <c r="B10" s="169" t="str">
        <f>"        "&amp;"机关事业单位基本养老保险缴费支出"</f>
        <v>        机关事业单位基本养老保险缴费支出</v>
      </c>
      <c r="C10" s="64">
        <v>115512.96</v>
      </c>
      <c r="D10" s="161">
        <v>115512.96</v>
      </c>
      <c r="E10" s="64">
        <v>115512.96</v>
      </c>
      <c r="F10" s="64"/>
      <c r="G10" s="64"/>
    </row>
    <row r="11" ht="20.25" customHeight="1" spans="1:7">
      <c r="A11" s="152" t="s">
        <v>82</v>
      </c>
      <c r="B11" s="152" t="str">
        <f>"        "&amp;"卫生健康支出"</f>
        <v>        卫生健康支出</v>
      </c>
      <c r="C11" s="64">
        <v>105676.17</v>
      </c>
      <c r="D11" s="161">
        <v>105676.17</v>
      </c>
      <c r="E11" s="64">
        <v>105676.17</v>
      </c>
      <c r="F11" s="64"/>
      <c r="G11" s="64"/>
    </row>
    <row r="12" ht="20.25" customHeight="1" spans="1:7">
      <c r="A12" s="168" t="s">
        <v>83</v>
      </c>
      <c r="B12" s="168" t="str">
        <f>"        "&amp;"行政事业单位医疗"</f>
        <v>        行政事业单位医疗</v>
      </c>
      <c r="C12" s="64">
        <v>105676.17</v>
      </c>
      <c r="D12" s="161">
        <v>105676.17</v>
      </c>
      <c r="E12" s="64">
        <v>105676.17</v>
      </c>
      <c r="F12" s="64"/>
      <c r="G12" s="64"/>
    </row>
    <row r="13" ht="20.25" customHeight="1" spans="1:7">
      <c r="A13" s="169" t="s">
        <v>85</v>
      </c>
      <c r="B13" s="169" t="str">
        <f>"        "&amp;"事业单位医疗"</f>
        <v>        事业单位医疗</v>
      </c>
      <c r="C13" s="64">
        <v>59922.35</v>
      </c>
      <c r="D13" s="161">
        <v>59922.35</v>
      </c>
      <c r="E13" s="64">
        <v>59922.35</v>
      </c>
      <c r="F13" s="64"/>
      <c r="G13" s="64"/>
    </row>
    <row r="14" ht="20.25" customHeight="1" spans="1:7">
      <c r="A14" s="169" t="s">
        <v>86</v>
      </c>
      <c r="B14" s="169" t="str">
        <f>"        "&amp;"公务员医疗补助"</f>
        <v>        公务员医疗补助</v>
      </c>
      <c r="C14" s="64">
        <v>39697.8</v>
      </c>
      <c r="D14" s="161">
        <v>39697.8</v>
      </c>
      <c r="E14" s="64">
        <v>39697.8</v>
      </c>
      <c r="F14" s="64"/>
      <c r="G14" s="64"/>
    </row>
    <row r="15" ht="20.25" customHeight="1" spans="1:7">
      <c r="A15" s="169" t="s">
        <v>87</v>
      </c>
      <c r="B15" s="169" t="str">
        <f>"        "&amp;"其他行政事业单位医疗支出"</f>
        <v>        其他行政事业单位医疗支出</v>
      </c>
      <c r="C15" s="64">
        <v>6056.02</v>
      </c>
      <c r="D15" s="161">
        <v>6056.02</v>
      </c>
      <c r="E15" s="64">
        <v>6056.02</v>
      </c>
      <c r="F15" s="64"/>
      <c r="G15" s="64"/>
    </row>
    <row r="16" ht="20.25" customHeight="1" spans="1:7">
      <c r="A16" s="152" t="s">
        <v>88</v>
      </c>
      <c r="B16" s="152" t="str">
        <f>"        "&amp;"城乡社区支出"</f>
        <v>        城乡社区支出</v>
      </c>
      <c r="C16" s="64">
        <v>4287027.06</v>
      </c>
      <c r="D16" s="161">
        <v>1287027.06</v>
      </c>
      <c r="E16" s="64">
        <v>1171497.38</v>
      </c>
      <c r="F16" s="64">
        <v>115529.68</v>
      </c>
      <c r="G16" s="64">
        <v>3000000</v>
      </c>
    </row>
    <row r="17" ht="20.25" customHeight="1" spans="1:7">
      <c r="A17" s="168" t="s">
        <v>89</v>
      </c>
      <c r="B17" s="168" t="str">
        <f>"        "&amp;"城乡社区管理事务"</f>
        <v>        城乡社区管理事务</v>
      </c>
      <c r="C17" s="64">
        <v>1287027.06</v>
      </c>
      <c r="D17" s="161">
        <v>1287027.06</v>
      </c>
      <c r="E17" s="64">
        <v>1171497.38</v>
      </c>
      <c r="F17" s="64">
        <v>115529.68</v>
      </c>
      <c r="G17" s="64"/>
    </row>
    <row r="18" ht="20.25" customHeight="1" spans="1:7">
      <c r="A18" s="169" t="s">
        <v>90</v>
      </c>
      <c r="B18" s="169" t="str">
        <f>"        "&amp;"其他城乡社区管理事务支出"</f>
        <v>        其他城乡社区管理事务支出</v>
      </c>
      <c r="C18" s="64">
        <v>1287027.06</v>
      </c>
      <c r="D18" s="161">
        <v>1287027.06</v>
      </c>
      <c r="E18" s="64">
        <v>1171497.38</v>
      </c>
      <c r="F18" s="64">
        <v>115529.68</v>
      </c>
      <c r="G18" s="64"/>
    </row>
    <row r="19" ht="20.25" customHeight="1" spans="1:7">
      <c r="A19" s="168" t="s">
        <v>91</v>
      </c>
      <c r="B19" s="168" t="str">
        <f>"        "&amp;"其他城乡社区支出"</f>
        <v>        其他城乡社区支出</v>
      </c>
      <c r="C19" s="64">
        <v>3000000</v>
      </c>
      <c r="D19" s="161"/>
      <c r="E19" s="64"/>
      <c r="F19" s="64"/>
      <c r="G19" s="64">
        <v>3000000</v>
      </c>
    </row>
    <row r="20" ht="20.25" customHeight="1" spans="1:7">
      <c r="A20" s="169" t="s">
        <v>92</v>
      </c>
      <c r="B20" s="169" t="str">
        <f>"        "&amp;"其他城乡社区支出"</f>
        <v>        其他城乡社区支出</v>
      </c>
      <c r="C20" s="64">
        <v>3000000</v>
      </c>
      <c r="D20" s="161"/>
      <c r="E20" s="64"/>
      <c r="F20" s="64"/>
      <c r="G20" s="64">
        <v>3000000</v>
      </c>
    </row>
    <row r="21" ht="20.25" customHeight="1" spans="1:7">
      <c r="A21" s="152" t="s">
        <v>93</v>
      </c>
      <c r="B21" s="152" t="str">
        <f>"        "&amp;"住房保障支出"</f>
        <v>        住房保障支出</v>
      </c>
      <c r="C21" s="64">
        <v>15801904</v>
      </c>
      <c r="D21" s="161">
        <v>136104</v>
      </c>
      <c r="E21" s="64">
        <v>136104</v>
      </c>
      <c r="F21" s="64"/>
      <c r="G21" s="64">
        <v>15665800</v>
      </c>
    </row>
    <row r="22" ht="20.25" customHeight="1" spans="1:7">
      <c r="A22" s="168" t="s">
        <v>94</v>
      </c>
      <c r="B22" s="168" t="str">
        <f>"        "&amp;"保障性安居工程支出"</f>
        <v>        保障性安居工程支出</v>
      </c>
      <c r="C22" s="64">
        <v>15665800</v>
      </c>
      <c r="D22" s="161"/>
      <c r="E22" s="64"/>
      <c r="F22" s="64"/>
      <c r="G22" s="64">
        <v>15665800</v>
      </c>
    </row>
    <row r="23" ht="20.25" customHeight="1" spans="1:7">
      <c r="A23" s="169" t="s">
        <v>95</v>
      </c>
      <c r="B23" s="169" t="str">
        <f>"        "&amp;"配租型住房保障"</f>
        <v>        配租型住房保障</v>
      </c>
      <c r="C23" s="64">
        <v>665800</v>
      </c>
      <c r="D23" s="161"/>
      <c r="E23" s="64"/>
      <c r="F23" s="64"/>
      <c r="G23" s="64">
        <v>665800</v>
      </c>
    </row>
    <row r="24" ht="20.25" customHeight="1" spans="1:7">
      <c r="A24" s="169" t="s">
        <v>96</v>
      </c>
      <c r="B24" s="169" t="str">
        <f>"        "&amp;"配售型保障性住房"</f>
        <v>        配售型保障性住房</v>
      </c>
      <c r="C24" s="64">
        <v>15000000</v>
      </c>
      <c r="D24" s="161"/>
      <c r="E24" s="64"/>
      <c r="F24" s="64"/>
      <c r="G24" s="64">
        <v>15000000</v>
      </c>
    </row>
    <row r="25" ht="20.25" customHeight="1" spans="1:7">
      <c r="A25" s="168" t="s">
        <v>97</v>
      </c>
      <c r="B25" s="168" t="str">
        <f>"        "&amp;"住房改革支出"</f>
        <v>        住房改革支出</v>
      </c>
      <c r="C25" s="64">
        <v>136104</v>
      </c>
      <c r="D25" s="161">
        <v>136104</v>
      </c>
      <c r="E25" s="64">
        <v>136104</v>
      </c>
      <c r="F25" s="64"/>
      <c r="G25" s="64"/>
    </row>
    <row r="26" ht="20.25" customHeight="1" spans="1:7">
      <c r="A26" s="169" t="s">
        <v>98</v>
      </c>
      <c r="B26" s="169" t="str">
        <f>"        "&amp;"住房公积金"</f>
        <v>        住房公积金</v>
      </c>
      <c r="C26" s="64">
        <v>126696</v>
      </c>
      <c r="D26" s="161">
        <v>126696</v>
      </c>
      <c r="E26" s="64">
        <v>126696</v>
      </c>
      <c r="F26" s="64"/>
      <c r="G26" s="64"/>
    </row>
    <row r="27" ht="20.25" customHeight="1" spans="1:7">
      <c r="A27" s="169" t="s">
        <v>99</v>
      </c>
      <c r="B27" s="169" t="str">
        <f>"        "&amp;"购房补贴"</f>
        <v>        购房补贴</v>
      </c>
      <c r="C27" s="64">
        <v>9408</v>
      </c>
      <c r="D27" s="161">
        <v>9408</v>
      </c>
      <c r="E27" s="64">
        <v>9408</v>
      </c>
      <c r="F27" s="64"/>
      <c r="G27" s="64"/>
    </row>
    <row r="28" ht="20.25" customHeight="1" spans="1:7">
      <c r="A28" s="152" t="s">
        <v>100</v>
      </c>
      <c r="B28" s="152" t="str">
        <f>"        "&amp;"转移性支出"</f>
        <v>        转移性支出</v>
      </c>
      <c r="C28" s="64">
        <v>40640000</v>
      </c>
      <c r="D28" s="161"/>
      <c r="E28" s="64"/>
      <c r="F28" s="64"/>
      <c r="G28" s="64">
        <v>40640000</v>
      </c>
    </row>
    <row r="29" ht="20.25" customHeight="1" spans="1:7">
      <c r="A29" s="168" t="s">
        <v>101</v>
      </c>
      <c r="B29" s="168" t="str">
        <f>"        "&amp;"一般性转移支付"</f>
        <v>        一般性转移支付</v>
      </c>
      <c r="C29" s="64">
        <v>40640000</v>
      </c>
      <c r="D29" s="161"/>
      <c r="E29" s="64"/>
      <c r="F29" s="64"/>
      <c r="G29" s="64">
        <v>40640000</v>
      </c>
    </row>
    <row r="30" ht="20.25" customHeight="1" spans="1:7">
      <c r="A30" s="169" t="s">
        <v>102</v>
      </c>
      <c r="B30" s="169" t="str">
        <f>"        "&amp;"住房保障共同财政事权转移支付支出"</f>
        <v>        住房保障共同财政事权转移支付支出</v>
      </c>
      <c r="C30" s="64">
        <v>40640000</v>
      </c>
      <c r="D30" s="161"/>
      <c r="E30" s="64"/>
      <c r="F30" s="64"/>
      <c r="G30" s="64">
        <v>40640000</v>
      </c>
    </row>
    <row r="31" ht="20.25" customHeight="1" spans="1:7">
      <c r="A31" s="159" t="s">
        <v>30</v>
      </c>
      <c r="B31" s="152"/>
      <c r="C31" s="161">
        <v>60981920.19</v>
      </c>
      <c r="D31" s="161">
        <v>1676120.19</v>
      </c>
      <c r="E31" s="161">
        <v>1559990.51</v>
      </c>
      <c r="F31" s="161">
        <v>116129.68</v>
      </c>
      <c r="G31" s="161">
        <v>59305800</v>
      </c>
    </row>
  </sheetData>
  <mergeCells count="8">
    <mergeCell ref="A1:G1"/>
    <mergeCell ref="A2:G2"/>
    <mergeCell ref="A3:F3"/>
    <mergeCell ref="A4:B4"/>
    <mergeCell ref="D4:F4"/>
    <mergeCell ref="A31:B31"/>
    <mergeCell ref="C4:C5"/>
    <mergeCell ref="G4:G5"/>
  </mergeCells>
  <pageMargins left="0.75" right="0.75" top="1" bottom="1" header="0.5" footer="0.5"/>
  <pageSetup paperSize="1" scale="84" fitToHeight="0"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 sqref="A1:F1"/>
    </sheetView>
  </sheetViews>
  <sheetFormatPr defaultColWidth="8.85" defaultRowHeight="15" customHeight="1" outlineLevelRow="6" outlineLevelCol="5"/>
  <cols>
    <col min="1" max="6" width="25.1333333333333" customWidth="1"/>
  </cols>
  <sheetData>
    <row r="1" customHeight="1" spans="1:6">
      <c r="A1" s="150" t="s">
        <v>118</v>
      </c>
      <c r="B1" s="150"/>
      <c r="C1" s="150"/>
      <c r="D1" s="150"/>
      <c r="E1" s="150"/>
      <c r="F1" s="150"/>
    </row>
    <row r="2" ht="28.5" customHeight="1" spans="1:6">
      <c r="A2" s="151" t="s">
        <v>119</v>
      </c>
      <c r="B2" s="151"/>
      <c r="C2" s="151"/>
      <c r="D2" s="151"/>
      <c r="E2" s="151"/>
      <c r="F2" s="151"/>
    </row>
    <row r="3" ht="20.25" customHeight="1" spans="1:6">
      <c r="A3" s="152" t="str">
        <f>"单位名称："&amp;"玉溪市住房制度改革领导小组办公室"</f>
        <v>单位名称：玉溪市住房制度改革领导小组办公室</v>
      </c>
      <c r="B3" s="152"/>
      <c r="C3" s="152"/>
      <c r="D3" s="152"/>
      <c r="E3" s="152"/>
      <c r="F3" s="150" t="s">
        <v>2</v>
      </c>
    </row>
    <row r="4" ht="20.25" customHeight="1" spans="1:6">
      <c r="A4" s="155" t="s">
        <v>120</v>
      </c>
      <c r="B4" s="155" t="s">
        <v>121</v>
      </c>
      <c r="C4" s="155" t="s">
        <v>122</v>
      </c>
      <c r="D4" s="155"/>
      <c r="E4" s="155"/>
      <c r="F4" s="155"/>
    </row>
    <row r="5" ht="35.25" customHeight="1" spans="1:6">
      <c r="A5" s="155"/>
      <c r="B5" s="155"/>
      <c r="C5" s="155" t="s">
        <v>32</v>
      </c>
      <c r="D5" s="155" t="s">
        <v>123</v>
      </c>
      <c r="E5" s="155" t="s">
        <v>124</v>
      </c>
      <c r="F5" s="155" t="s">
        <v>125</v>
      </c>
    </row>
    <row r="6" ht="20.25" customHeight="1" spans="1:6">
      <c r="A6" s="165" t="s">
        <v>44</v>
      </c>
      <c r="B6" s="165">
        <v>2</v>
      </c>
      <c r="C6" s="165">
        <v>3</v>
      </c>
      <c r="D6" s="165">
        <v>4</v>
      </c>
      <c r="E6" s="165">
        <v>5</v>
      </c>
      <c r="F6" s="165">
        <v>6</v>
      </c>
    </row>
    <row r="7" ht="20.25" customHeight="1" spans="1:6">
      <c r="A7" s="64">
        <v>14600</v>
      </c>
      <c r="B7" s="64"/>
      <c r="C7" s="64">
        <v>13100</v>
      </c>
      <c r="D7" s="64"/>
      <c r="E7" s="161">
        <v>13100</v>
      </c>
      <c r="F7" s="64">
        <v>1500</v>
      </c>
    </row>
  </sheetData>
  <mergeCells count="6">
    <mergeCell ref="A1:F1"/>
    <mergeCell ref="A2:F2"/>
    <mergeCell ref="A3:E3"/>
    <mergeCell ref="C4:E4"/>
    <mergeCell ref="A4:A5"/>
    <mergeCell ref="B4:B5"/>
  </mergeCells>
  <pageMargins left="0.75" right="0.75" top="1" bottom="1" header="0.5" footer="0.5"/>
  <pageSetup paperSize="1" scale="82" fitToHeight="0"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2"/>
  <sheetViews>
    <sheetView showZeros="0" tabSelected="1" workbookViewId="0">
      <selection activeCell="N15" sqref="N15"/>
    </sheetView>
  </sheetViews>
  <sheetFormatPr defaultColWidth="8.85" defaultRowHeight="15" customHeight="1"/>
  <cols>
    <col min="1" max="1" width="30.75" customWidth="1"/>
    <col min="2" max="2" width="16.875" customWidth="1"/>
    <col min="3" max="3" width="15.25" customWidth="1"/>
    <col min="4" max="4" width="7.5" customWidth="1"/>
    <col min="5" max="5" width="14.875" customWidth="1"/>
    <col min="6" max="6" width="6.5" customWidth="1"/>
    <col min="7" max="7" width="12" customWidth="1"/>
    <col min="8" max="8" width="10.375" customWidth="1"/>
    <col min="9" max="9" width="10.25" customWidth="1"/>
    <col min="10" max="10" width="9.75" customWidth="1"/>
    <col min="11" max="11" width="7.625" customWidth="1"/>
    <col min="12" max="12" width="10.125" customWidth="1"/>
    <col min="13" max="23" width="6.5" customWidth="1"/>
  </cols>
  <sheetData>
    <row r="1" customHeight="1" spans="1:23">
      <c r="A1" s="150" t="s">
        <v>126</v>
      </c>
      <c r="B1" s="150"/>
      <c r="C1" s="150"/>
      <c r="D1" s="150"/>
      <c r="E1" s="150"/>
      <c r="F1" s="150"/>
      <c r="G1" s="150"/>
      <c r="H1" s="150"/>
      <c r="I1" s="150"/>
      <c r="J1" s="150"/>
      <c r="K1" s="150"/>
      <c r="L1" s="150"/>
      <c r="M1" s="150"/>
      <c r="N1" s="150"/>
      <c r="O1" s="150"/>
      <c r="P1" s="150"/>
      <c r="Q1" s="150"/>
      <c r="R1" s="150"/>
      <c r="S1" s="150"/>
      <c r="T1" s="150"/>
      <c r="U1" s="150"/>
      <c r="V1" s="150"/>
      <c r="W1" s="150"/>
    </row>
    <row r="2" ht="28.5" customHeight="1" spans="1:23">
      <c r="A2" s="151" t="s">
        <v>127</v>
      </c>
      <c r="B2" s="151"/>
      <c r="C2" s="151" t="s">
        <v>128</v>
      </c>
      <c r="D2" s="151"/>
      <c r="E2" s="151"/>
      <c r="F2" s="151"/>
      <c r="G2" s="151"/>
      <c r="H2" s="151"/>
      <c r="I2" s="151"/>
      <c r="J2" s="151"/>
      <c r="K2" s="151"/>
      <c r="L2" s="151"/>
      <c r="M2" s="151"/>
      <c r="N2" s="151"/>
      <c r="O2" s="151"/>
      <c r="P2" s="151"/>
      <c r="Q2" s="151"/>
      <c r="R2" s="151"/>
      <c r="S2" s="151"/>
      <c r="T2" s="151"/>
      <c r="U2" s="151"/>
      <c r="V2" s="151"/>
      <c r="W2" s="151"/>
    </row>
    <row r="3" ht="19.5" customHeight="1" spans="1:23">
      <c r="A3" s="152" t="str">
        <f>"单位名称："&amp;"玉溪市住房制度改革领导小组办公室"</f>
        <v>单位名称：玉溪市住房制度改革领导小组办公室</v>
      </c>
      <c r="B3" s="152"/>
      <c r="C3" s="152"/>
      <c r="D3" s="152"/>
      <c r="E3" s="152"/>
      <c r="F3" s="152"/>
      <c r="G3" s="152"/>
      <c r="H3" s="152"/>
      <c r="I3" s="152"/>
      <c r="J3" s="152"/>
      <c r="K3" s="152"/>
      <c r="L3" s="152"/>
      <c r="M3" s="152"/>
      <c r="N3" s="152"/>
      <c r="O3" s="152"/>
      <c r="P3" s="152"/>
      <c r="Q3" s="152"/>
      <c r="R3" s="150"/>
      <c r="S3" s="150"/>
      <c r="T3" s="150"/>
      <c r="U3" s="150"/>
      <c r="V3" s="150"/>
      <c r="W3" s="150" t="s">
        <v>2</v>
      </c>
    </row>
    <row r="4" ht="19.5" customHeight="1" spans="1:23">
      <c r="A4" s="153" t="s">
        <v>129</v>
      </c>
      <c r="B4" s="154" t="s">
        <v>130</v>
      </c>
      <c r="C4" s="155" t="s">
        <v>131</v>
      </c>
      <c r="D4" s="155" t="s">
        <v>132</v>
      </c>
      <c r="E4" s="155" t="s">
        <v>133</v>
      </c>
      <c r="F4" s="155" t="s">
        <v>134</v>
      </c>
      <c r="G4" s="155" t="s">
        <v>135</v>
      </c>
      <c r="H4" s="155" t="s">
        <v>136</v>
      </c>
      <c r="I4" s="155"/>
      <c r="J4" s="155"/>
      <c r="K4" s="155"/>
      <c r="L4" s="155"/>
      <c r="M4" s="155"/>
      <c r="N4" s="155"/>
      <c r="O4" s="155"/>
      <c r="P4" s="155"/>
      <c r="Q4" s="155"/>
      <c r="R4" s="155"/>
      <c r="S4" s="155"/>
      <c r="T4" s="155"/>
      <c r="U4" s="155"/>
      <c r="V4" s="155"/>
      <c r="W4" s="155"/>
    </row>
    <row r="5" ht="19.5" customHeight="1" spans="1:23">
      <c r="A5" s="156"/>
      <c r="B5" s="154"/>
      <c r="C5" s="155"/>
      <c r="D5" s="155"/>
      <c r="E5" s="155"/>
      <c r="F5" s="155"/>
      <c r="G5" s="155"/>
      <c r="H5" s="155" t="s">
        <v>30</v>
      </c>
      <c r="I5" s="155" t="s">
        <v>33</v>
      </c>
      <c r="J5" s="155"/>
      <c r="K5" s="155"/>
      <c r="L5" s="155"/>
      <c r="M5" s="155"/>
      <c r="N5" s="155" t="s">
        <v>137</v>
      </c>
      <c r="O5" s="155"/>
      <c r="P5" s="155"/>
      <c r="Q5" s="155" t="s">
        <v>36</v>
      </c>
      <c r="R5" s="155" t="s">
        <v>70</v>
      </c>
      <c r="S5" s="155"/>
      <c r="T5" s="155"/>
      <c r="U5" s="155"/>
      <c r="V5" s="155"/>
      <c r="W5" s="155"/>
    </row>
    <row r="6" ht="41.25" customHeight="1" spans="1:23">
      <c r="A6" s="156"/>
      <c r="B6" s="154"/>
      <c r="C6" s="155"/>
      <c r="D6" s="155"/>
      <c r="E6" s="155"/>
      <c r="F6" s="155"/>
      <c r="G6" s="155"/>
      <c r="H6" s="155"/>
      <c r="I6" s="155" t="s">
        <v>138</v>
      </c>
      <c r="J6" s="155" t="s">
        <v>139</v>
      </c>
      <c r="K6" s="155" t="s">
        <v>140</v>
      </c>
      <c r="L6" s="155" t="s">
        <v>141</v>
      </c>
      <c r="M6" s="155" t="s">
        <v>142</v>
      </c>
      <c r="N6" s="155" t="s">
        <v>33</v>
      </c>
      <c r="O6" s="155" t="s">
        <v>34</v>
      </c>
      <c r="P6" s="155" t="s">
        <v>35</v>
      </c>
      <c r="Q6" s="155"/>
      <c r="R6" s="155" t="s">
        <v>32</v>
      </c>
      <c r="S6" s="155" t="s">
        <v>39</v>
      </c>
      <c r="T6" s="155" t="s">
        <v>143</v>
      </c>
      <c r="U6" s="155" t="s">
        <v>41</v>
      </c>
      <c r="V6" s="155" t="s">
        <v>42</v>
      </c>
      <c r="W6" s="155" t="s">
        <v>43</v>
      </c>
    </row>
    <row r="7" ht="20.25" customHeight="1" spans="1:23">
      <c r="A7" s="157" t="s">
        <v>44</v>
      </c>
      <c r="B7" s="158" t="s">
        <v>45</v>
      </c>
      <c r="C7" s="159" t="s">
        <v>46</v>
      </c>
      <c r="D7" s="159" t="s">
        <v>47</v>
      </c>
      <c r="E7" s="159" t="s">
        <v>48</v>
      </c>
      <c r="F7" s="159" t="s">
        <v>49</v>
      </c>
      <c r="G7" s="159" t="s">
        <v>50</v>
      </c>
      <c r="H7" s="159" t="s">
        <v>51</v>
      </c>
      <c r="I7" s="159" t="s">
        <v>52</v>
      </c>
      <c r="J7" s="159" t="s">
        <v>53</v>
      </c>
      <c r="K7" s="159" t="s">
        <v>54</v>
      </c>
      <c r="L7" s="159" t="s">
        <v>55</v>
      </c>
      <c r="M7" s="159" t="s">
        <v>56</v>
      </c>
      <c r="N7" s="159" t="s">
        <v>57</v>
      </c>
      <c r="O7" s="159" t="s">
        <v>58</v>
      </c>
      <c r="P7" s="159" t="s">
        <v>59</v>
      </c>
      <c r="Q7" s="159" t="s">
        <v>60</v>
      </c>
      <c r="R7" s="159" t="s">
        <v>61</v>
      </c>
      <c r="S7" s="159" t="s">
        <v>62</v>
      </c>
      <c r="T7" s="159" t="s">
        <v>144</v>
      </c>
      <c r="U7" s="159" t="s">
        <v>145</v>
      </c>
      <c r="V7" s="159" t="s">
        <v>146</v>
      </c>
      <c r="W7" s="159" t="s">
        <v>147</v>
      </c>
    </row>
    <row r="8" ht="20.25" customHeight="1" spans="1:23">
      <c r="A8" s="160"/>
      <c r="C8" s="152"/>
      <c r="D8" s="152"/>
      <c r="E8" s="152"/>
      <c r="G8" s="152"/>
      <c r="H8" s="161">
        <v>1676120.19</v>
      </c>
      <c r="I8" s="64">
        <v>1676120.19</v>
      </c>
      <c r="J8" s="64">
        <v>767740.14</v>
      </c>
      <c r="K8" s="64"/>
      <c r="L8" s="64">
        <v>908380.05</v>
      </c>
      <c r="M8" s="64"/>
      <c r="N8" s="64"/>
      <c r="O8" s="64"/>
      <c r="P8" s="64"/>
      <c r="Q8" s="64"/>
      <c r="R8" s="64"/>
      <c r="S8" s="64"/>
      <c r="T8" s="64"/>
      <c r="U8" s="64"/>
      <c r="V8" s="64"/>
      <c r="W8" s="64"/>
    </row>
    <row r="9" ht="28" customHeight="1" spans="1:23">
      <c r="A9" s="162" t="str">
        <f t="shared" ref="A9:A31" si="0">"       "&amp;"玉溪市住房制度改革领导小组办公室"</f>
        <v>       玉溪市住房制度改革领导小组办公室</v>
      </c>
      <c r="B9" s="163" t="s">
        <v>148</v>
      </c>
      <c r="C9" s="152" t="s">
        <v>149</v>
      </c>
      <c r="D9" s="152" t="s">
        <v>90</v>
      </c>
      <c r="E9" s="152" t="s">
        <v>150</v>
      </c>
      <c r="F9" s="152" t="s">
        <v>151</v>
      </c>
      <c r="G9" s="152" t="s">
        <v>152</v>
      </c>
      <c r="H9" s="161">
        <v>342324</v>
      </c>
      <c r="I9" s="64">
        <v>342324</v>
      </c>
      <c r="J9" s="64">
        <v>149766.75</v>
      </c>
      <c r="K9" s="64"/>
      <c r="L9" s="64">
        <v>192557.25</v>
      </c>
      <c r="M9" s="64"/>
      <c r="N9" s="64"/>
      <c r="O9" s="64"/>
      <c r="P9" s="64"/>
      <c r="Q9" s="64"/>
      <c r="R9" s="64"/>
      <c r="S9" s="64"/>
      <c r="T9" s="64"/>
      <c r="U9" s="64"/>
      <c r="V9" s="64"/>
      <c r="W9" s="64"/>
    </row>
    <row r="10" ht="26" customHeight="1" spans="1:23">
      <c r="A10" s="164" t="str">
        <f t="shared" si="0"/>
        <v>       玉溪市住房制度改革领导小组办公室</v>
      </c>
      <c r="B10" s="163" t="s">
        <v>148</v>
      </c>
      <c r="C10" s="152" t="s">
        <v>149</v>
      </c>
      <c r="D10" s="152" t="s">
        <v>90</v>
      </c>
      <c r="E10" s="152" t="s">
        <v>150</v>
      </c>
      <c r="F10" s="152" t="s">
        <v>153</v>
      </c>
      <c r="G10" s="152" t="s">
        <v>154</v>
      </c>
      <c r="H10" s="161">
        <v>120</v>
      </c>
      <c r="I10" s="64">
        <v>120</v>
      </c>
      <c r="J10" s="64">
        <v>52.5</v>
      </c>
      <c r="K10" s="152"/>
      <c r="L10" s="64">
        <v>67.5</v>
      </c>
      <c r="M10" s="152"/>
      <c r="N10" s="64"/>
      <c r="O10" s="64"/>
      <c r="P10" s="152"/>
      <c r="Q10" s="64"/>
      <c r="R10" s="64"/>
      <c r="S10" s="64"/>
      <c r="T10" s="64"/>
      <c r="U10" s="64"/>
      <c r="V10" s="64"/>
      <c r="W10" s="64"/>
    </row>
    <row r="11" ht="27" customHeight="1" spans="1:23">
      <c r="A11" s="152" t="str">
        <f t="shared" si="0"/>
        <v>       玉溪市住房制度改革领导小组办公室</v>
      </c>
      <c r="B11" s="152" t="s">
        <v>148</v>
      </c>
      <c r="C11" s="152" t="s">
        <v>149</v>
      </c>
      <c r="D11" s="152" t="s">
        <v>90</v>
      </c>
      <c r="E11" s="152" t="s">
        <v>150</v>
      </c>
      <c r="F11" s="152" t="s">
        <v>155</v>
      </c>
      <c r="G11" s="152" t="s">
        <v>156</v>
      </c>
      <c r="H11" s="161">
        <v>128400</v>
      </c>
      <c r="I11" s="64">
        <v>128400</v>
      </c>
      <c r="J11" s="64">
        <v>56175</v>
      </c>
      <c r="K11" s="152"/>
      <c r="L11" s="64">
        <v>72225</v>
      </c>
      <c r="M11" s="152"/>
      <c r="N11" s="64"/>
      <c r="O11" s="64"/>
      <c r="P11" s="152"/>
      <c r="Q11" s="64"/>
      <c r="R11" s="64"/>
      <c r="S11" s="64"/>
      <c r="T11" s="64"/>
      <c r="U11" s="64"/>
      <c r="V11" s="64"/>
      <c r="W11" s="64"/>
    </row>
    <row r="12" ht="20.25" customHeight="1" spans="1:23">
      <c r="A12" s="152" t="str">
        <f t="shared" si="0"/>
        <v>       玉溪市住房制度改革领导小组办公室</v>
      </c>
      <c r="B12" s="152" t="s">
        <v>148</v>
      </c>
      <c r="C12" s="152" t="s">
        <v>149</v>
      </c>
      <c r="D12" s="152" t="s">
        <v>99</v>
      </c>
      <c r="E12" s="152" t="s">
        <v>157</v>
      </c>
      <c r="F12" s="152" t="s">
        <v>153</v>
      </c>
      <c r="G12" s="152" t="s">
        <v>154</v>
      </c>
      <c r="H12" s="161">
        <v>9408</v>
      </c>
      <c r="I12" s="64">
        <v>9408</v>
      </c>
      <c r="J12" s="64"/>
      <c r="K12" s="152"/>
      <c r="L12" s="64">
        <v>9408</v>
      </c>
      <c r="M12" s="152"/>
      <c r="N12" s="64"/>
      <c r="O12" s="64"/>
      <c r="P12" s="152"/>
      <c r="Q12" s="64"/>
      <c r="R12" s="64"/>
      <c r="S12" s="64"/>
      <c r="T12" s="64"/>
      <c r="U12" s="64"/>
      <c r="V12" s="64"/>
      <c r="W12" s="64"/>
    </row>
    <row r="13" ht="26" customHeight="1" spans="1:23">
      <c r="A13" s="152" t="str">
        <f t="shared" si="0"/>
        <v>       玉溪市住房制度改革领导小组办公室</v>
      </c>
      <c r="B13" s="152" t="s">
        <v>158</v>
      </c>
      <c r="C13" s="152" t="s">
        <v>159</v>
      </c>
      <c r="D13" s="152" t="s">
        <v>81</v>
      </c>
      <c r="E13" s="152" t="s">
        <v>160</v>
      </c>
      <c r="F13" s="152" t="s">
        <v>161</v>
      </c>
      <c r="G13" s="152" t="s">
        <v>162</v>
      </c>
      <c r="H13" s="161">
        <v>115512.96</v>
      </c>
      <c r="I13" s="64">
        <v>115512.96</v>
      </c>
      <c r="J13" s="64">
        <v>28878.24</v>
      </c>
      <c r="K13" s="152"/>
      <c r="L13" s="64">
        <v>86634.72</v>
      </c>
      <c r="M13" s="152"/>
      <c r="N13" s="64"/>
      <c r="O13" s="64"/>
      <c r="P13" s="152"/>
      <c r="Q13" s="64"/>
      <c r="R13" s="64"/>
      <c r="S13" s="64"/>
      <c r="T13" s="64"/>
      <c r="U13" s="64"/>
      <c r="V13" s="64"/>
      <c r="W13" s="64"/>
    </row>
    <row r="14" ht="26" customHeight="1" spans="1:23">
      <c r="A14" s="152" t="str">
        <f t="shared" si="0"/>
        <v>       玉溪市住房制度改革领导小组办公室</v>
      </c>
      <c r="B14" s="152" t="s">
        <v>158</v>
      </c>
      <c r="C14" s="152" t="s">
        <v>159</v>
      </c>
      <c r="D14" s="152" t="s">
        <v>85</v>
      </c>
      <c r="E14" s="152" t="s">
        <v>163</v>
      </c>
      <c r="F14" s="152" t="s">
        <v>164</v>
      </c>
      <c r="G14" s="152" t="s">
        <v>165</v>
      </c>
      <c r="H14" s="161">
        <v>59922.35</v>
      </c>
      <c r="I14" s="64">
        <v>59922.35</v>
      </c>
      <c r="J14" s="64">
        <v>14980.59</v>
      </c>
      <c r="K14" s="152"/>
      <c r="L14" s="64">
        <v>44941.76</v>
      </c>
      <c r="M14" s="152"/>
      <c r="N14" s="64"/>
      <c r="O14" s="64"/>
      <c r="P14" s="152"/>
      <c r="Q14" s="64"/>
      <c r="R14" s="64"/>
      <c r="S14" s="64"/>
      <c r="T14" s="64"/>
      <c r="U14" s="64"/>
      <c r="V14" s="64"/>
      <c r="W14" s="64"/>
    </row>
    <row r="15" ht="27" customHeight="1" spans="1:23">
      <c r="A15" s="152" t="str">
        <f t="shared" si="0"/>
        <v>       玉溪市住房制度改革领导小组办公室</v>
      </c>
      <c r="B15" s="152" t="s">
        <v>158</v>
      </c>
      <c r="C15" s="152" t="s">
        <v>159</v>
      </c>
      <c r="D15" s="152" t="s">
        <v>86</v>
      </c>
      <c r="E15" s="152" t="s">
        <v>166</v>
      </c>
      <c r="F15" s="152" t="s">
        <v>167</v>
      </c>
      <c r="G15" s="152" t="s">
        <v>168</v>
      </c>
      <c r="H15" s="161">
        <v>39697.8</v>
      </c>
      <c r="I15" s="64">
        <v>39697.8</v>
      </c>
      <c r="J15" s="64">
        <v>9924.45</v>
      </c>
      <c r="K15" s="152"/>
      <c r="L15" s="64">
        <v>29773.35</v>
      </c>
      <c r="M15" s="152"/>
      <c r="N15" s="64"/>
      <c r="O15" s="64"/>
      <c r="P15" s="152"/>
      <c r="Q15" s="64"/>
      <c r="R15" s="64"/>
      <c r="S15" s="64"/>
      <c r="T15" s="64"/>
      <c r="U15" s="64"/>
      <c r="V15" s="64"/>
      <c r="W15" s="64"/>
    </row>
    <row r="16" ht="27" customHeight="1" spans="1:23">
      <c r="A16" s="152" t="str">
        <f t="shared" si="0"/>
        <v>       玉溪市住房制度改革领导小组办公室</v>
      </c>
      <c r="B16" s="152" t="s">
        <v>158</v>
      </c>
      <c r="C16" s="152" t="s">
        <v>159</v>
      </c>
      <c r="D16" s="152" t="s">
        <v>87</v>
      </c>
      <c r="E16" s="152" t="s">
        <v>169</v>
      </c>
      <c r="F16" s="152" t="s">
        <v>170</v>
      </c>
      <c r="G16" s="152" t="s">
        <v>171</v>
      </c>
      <c r="H16" s="161">
        <v>6056.02</v>
      </c>
      <c r="I16" s="64">
        <v>6056.02</v>
      </c>
      <c r="J16" s="64">
        <v>3836.01</v>
      </c>
      <c r="K16" s="152"/>
      <c r="L16" s="64">
        <v>2220.01</v>
      </c>
      <c r="M16" s="152"/>
      <c r="N16" s="64"/>
      <c r="O16" s="64"/>
      <c r="P16" s="152"/>
      <c r="Q16" s="64"/>
      <c r="R16" s="64"/>
      <c r="S16" s="64"/>
      <c r="T16" s="64"/>
      <c r="U16" s="64"/>
      <c r="V16" s="64"/>
      <c r="W16" s="64"/>
    </row>
    <row r="17" ht="25" customHeight="1" spans="1:23">
      <c r="A17" s="152" t="str">
        <f t="shared" si="0"/>
        <v>       玉溪市住房制度改革领导小组办公室</v>
      </c>
      <c r="B17" s="152" t="s">
        <v>158</v>
      </c>
      <c r="C17" s="152" t="s">
        <v>159</v>
      </c>
      <c r="D17" s="152" t="s">
        <v>90</v>
      </c>
      <c r="E17" s="152" t="s">
        <v>150</v>
      </c>
      <c r="F17" s="152" t="s">
        <v>170</v>
      </c>
      <c r="G17" s="152" t="s">
        <v>171</v>
      </c>
      <c r="H17" s="161">
        <v>5253.38</v>
      </c>
      <c r="I17" s="64">
        <v>5253.38</v>
      </c>
      <c r="J17" s="64">
        <v>1313.35</v>
      </c>
      <c r="K17" s="152"/>
      <c r="L17" s="64">
        <v>3940.03</v>
      </c>
      <c r="M17" s="152"/>
      <c r="N17" s="64"/>
      <c r="O17" s="64"/>
      <c r="P17" s="152"/>
      <c r="Q17" s="64"/>
      <c r="R17" s="64"/>
      <c r="S17" s="64"/>
      <c r="T17" s="64"/>
      <c r="U17" s="64"/>
      <c r="V17" s="64"/>
      <c r="W17" s="64"/>
    </row>
    <row r="18" ht="20.25" customHeight="1" spans="1:23">
      <c r="A18" s="152" t="str">
        <f t="shared" si="0"/>
        <v>       玉溪市住房制度改革领导小组办公室</v>
      </c>
      <c r="B18" s="152" t="s">
        <v>172</v>
      </c>
      <c r="C18" s="152" t="s">
        <v>173</v>
      </c>
      <c r="D18" s="152" t="s">
        <v>98</v>
      </c>
      <c r="E18" s="152" t="s">
        <v>173</v>
      </c>
      <c r="F18" s="152" t="s">
        <v>174</v>
      </c>
      <c r="G18" s="152" t="s">
        <v>173</v>
      </c>
      <c r="H18" s="161">
        <v>126696</v>
      </c>
      <c r="I18" s="64">
        <v>126696</v>
      </c>
      <c r="J18" s="64">
        <v>31674</v>
      </c>
      <c r="K18" s="152"/>
      <c r="L18" s="64">
        <v>95022</v>
      </c>
      <c r="M18" s="152"/>
      <c r="N18" s="64"/>
      <c r="O18" s="64"/>
      <c r="P18" s="152"/>
      <c r="Q18" s="64"/>
      <c r="R18" s="64"/>
      <c r="S18" s="64"/>
      <c r="T18" s="64"/>
      <c r="U18" s="64"/>
      <c r="V18" s="64"/>
      <c r="W18" s="64"/>
    </row>
    <row r="19" ht="20.25" customHeight="1" spans="1:23">
      <c r="A19" s="152" t="str">
        <f t="shared" si="0"/>
        <v>       玉溪市住房制度改革领导小组办公室</v>
      </c>
      <c r="B19" s="152" t="s">
        <v>175</v>
      </c>
      <c r="C19" s="152" t="s">
        <v>176</v>
      </c>
      <c r="D19" s="152" t="s">
        <v>80</v>
      </c>
      <c r="E19" s="152" t="s">
        <v>177</v>
      </c>
      <c r="F19" s="152" t="s">
        <v>178</v>
      </c>
      <c r="G19" s="152" t="s">
        <v>179</v>
      </c>
      <c r="H19" s="161">
        <v>31200</v>
      </c>
      <c r="I19" s="64">
        <v>31200</v>
      </c>
      <c r="J19" s="64">
        <v>31200</v>
      </c>
      <c r="K19" s="152"/>
      <c r="L19" s="64"/>
      <c r="M19" s="152"/>
      <c r="N19" s="64"/>
      <c r="O19" s="64"/>
      <c r="P19" s="152"/>
      <c r="Q19" s="64"/>
      <c r="R19" s="64"/>
      <c r="S19" s="64"/>
      <c r="T19" s="64"/>
      <c r="U19" s="64"/>
      <c r="V19" s="64"/>
      <c r="W19" s="64"/>
    </row>
    <row r="20" ht="29" customHeight="1" spans="1:23">
      <c r="A20" s="152" t="str">
        <f t="shared" si="0"/>
        <v>       玉溪市住房制度改革领导小组办公室</v>
      </c>
      <c r="B20" s="152" t="s">
        <v>180</v>
      </c>
      <c r="C20" s="152" t="s">
        <v>181</v>
      </c>
      <c r="D20" s="152" t="s">
        <v>90</v>
      </c>
      <c r="E20" s="152" t="s">
        <v>150</v>
      </c>
      <c r="F20" s="152" t="s">
        <v>182</v>
      </c>
      <c r="G20" s="152" t="s">
        <v>183</v>
      </c>
      <c r="H20" s="161">
        <v>13100</v>
      </c>
      <c r="I20" s="64">
        <v>13100</v>
      </c>
      <c r="J20" s="64"/>
      <c r="K20" s="152"/>
      <c r="L20" s="64">
        <v>13100</v>
      </c>
      <c r="M20" s="152"/>
      <c r="N20" s="64"/>
      <c r="O20" s="64"/>
      <c r="P20" s="152"/>
      <c r="Q20" s="64"/>
      <c r="R20" s="64"/>
      <c r="S20" s="64"/>
      <c r="T20" s="64"/>
      <c r="U20" s="64"/>
      <c r="V20" s="64"/>
      <c r="W20" s="64"/>
    </row>
    <row r="21" ht="27" customHeight="1" spans="1:23">
      <c r="A21" s="152" t="str">
        <f t="shared" si="0"/>
        <v>       玉溪市住房制度改革领导小组办公室</v>
      </c>
      <c r="B21" s="152" t="s">
        <v>184</v>
      </c>
      <c r="C21" s="152" t="s">
        <v>185</v>
      </c>
      <c r="D21" s="152" t="s">
        <v>90</v>
      </c>
      <c r="E21" s="152" t="s">
        <v>150</v>
      </c>
      <c r="F21" s="152" t="s">
        <v>186</v>
      </c>
      <c r="G21" s="152" t="s">
        <v>185</v>
      </c>
      <c r="H21" s="161">
        <v>14629.68</v>
      </c>
      <c r="I21" s="64">
        <v>14629.68</v>
      </c>
      <c r="J21" s="64"/>
      <c r="K21" s="152"/>
      <c r="L21" s="64">
        <v>14629.68</v>
      </c>
      <c r="M21" s="152"/>
      <c r="N21" s="64"/>
      <c r="O21" s="64"/>
      <c r="P21" s="152"/>
      <c r="Q21" s="64"/>
      <c r="R21" s="64"/>
      <c r="S21" s="64"/>
      <c r="T21" s="64"/>
      <c r="U21" s="64"/>
      <c r="V21" s="64"/>
      <c r="W21" s="64"/>
    </row>
    <row r="22" ht="26" customHeight="1" spans="1:23">
      <c r="A22" s="152" t="str">
        <f t="shared" si="0"/>
        <v>       玉溪市住房制度改革领导小组办公室</v>
      </c>
      <c r="B22" s="152" t="s">
        <v>187</v>
      </c>
      <c r="C22" s="152" t="s">
        <v>188</v>
      </c>
      <c r="D22" s="152" t="s">
        <v>80</v>
      </c>
      <c r="E22" s="152" t="s">
        <v>177</v>
      </c>
      <c r="F22" s="152" t="s">
        <v>189</v>
      </c>
      <c r="G22" s="152" t="s">
        <v>190</v>
      </c>
      <c r="H22" s="161">
        <v>600</v>
      </c>
      <c r="I22" s="64">
        <v>600</v>
      </c>
      <c r="J22" s="64">
        <v>600</v>
      </c>
      <c r="K22" s="152"/>
      <c r="L22" s="64"/>
      <c r="M22" s="152"/>
      <c r="N22" s="64"/>
      <c r="O22" s="64"/>
      <c r="P22" s="152"/>
      <c r="Q22" s="64"/>
      <c r="R22" s="64"/>
      <c r="S22" s="64"/>
      <c r="T22" s="64"/>
      <c r="U22" s="64"/>
      <c r="V22" s="64"/>
      <c r="W22" s="64"/>
    </row>
    <row r="23" ht="26" customHeight="1" spans="1:23">
      <c r="A23" s="152" t="str">
        <f t="shared" si="0"/>
        <v>       玉溪市住房制度改革领导小组办公室</v>
      </c>
      <c r="B23" s="152" t="s">
        <v>187</v>
      </c>
      <c r="C23" s="152" t="s">
        <v>188</v>
      </c>
      <c r="D23" s="152" t="s">
        <v>90</v>
      </c>
      <c r="E23" s="152" t="s">
        <v>150</v>
      </c>
      <c r="F23" s="152" t="s">
        <v>191</v>
      </c>
      <c r="G23" s="152" t="s">
        <v>192</v>
      </c>
      <c r="H23" s="161">
        <v>60300</v>
      </c>
      <c r="I23" s="64">
        <v>60300</v>
      </c>
      <c r="J23" s="64">
        <v>13639.25</v>
      </c>
      <c r="K23" s="152"/>
      <c r="L23" s="64">
        <v>46660.75</v>
      </c>
      <c r="M23" s="152"/>
      <c r="N23" s="64"/>
      <c r="O23" s="64"/>
      <c r="P23" s="152"/>
      <c r="Q23" s="64"/>
      <c r="R23" s="64"/>
      <c r="S23" s="64"/>
      <c r="T23" s="64"/>
      <c r="U23" s="64"/>
      <c r="V23" s="64"/>
      <c r="W23" s="64"/>
    </row>
    <row r="24" ht="27" customHeight="1" spans="1:23">
      <c r="A24" s="152" t="str">
        <f t="shared" si="0"/>
        <v>       玉溪市住房制度改革领导小组办公室</v>
      </c>
      <c r="B24" s="152" t="s">
        <v>187</v>
      </c>
      <c r="C24" s="152" t="s">
        <v>188</v>
      </c>
      <c r="D24" s="152" t="s">
        <v>90</v>
      </c>
      <c r="E24" s="152" t="s">
        <v>150</v>
      </c>
      <c r="F24" s="152" t="s">
        <v>193</v>
      </c>
      <c r="G24" s="152" t="s">
        <v>194</v>
      </c>
      <c r="H24" s="161">
        <v>3000</v>
      </c>
      <c r="I24" s="64">
        <v>3000</v>
      </c>
      <c r="J24" s="64">
        <v>750</v>
      </c>
      <c r="K24" s="152"/>
      <c r="L24" s="64">
        <v>2250</v>
      </c>
      <c r="M24" s="152"/>
      <c r="N24" s="64"/>
      <c r="O24" s="64"/>
      <c r="P24" s="152"/>
      <c r="Q24" s="64"/>
      <c r="R24" s="64"/>
      <c r="S24" s="64"/>
      <c r="T24" s="64"/>
      <c r="U24" s="64"/>
      <c r="V24" s="64"/>
      <c r="W24" s="64"/>
    </row>
    <row r="25" ht="27" customHeight="1" spans="1:23">
      <c r="A25" s="152" t="str">
        <f t="shared" si="0"/>
        <v>       玉溪市住房制度改革领导小组办公室</v>
      </c>
      <c r="B25" s="152" t="s">
        <v>187</v>
      </c>
      <c r="C25" s="152" t="s">
        <v>188</v>
      </c>
      <c r="D25" s="152" t="s">
        <v>90</v>
      </c>
      <c r="E25" s="152" t="s">
        <v>150</v>
      </c>
      <c r="F25" s="152" t="s">
        <v>195</v>
      </c>
      <c r="G25" s="152" t="s">
        <v>196</v>
      </c>
      <c r="H25" s="161">
        <v>15000</v>
      </c>
      <c r="I25" s="64">
        <v>15000</v>
      </c>
      <c r="J25" s="64">
        <v>3750</v>
      </c>
      <c r="K25" s="152"/>
      <c r="L25" s="64">
        <v>11250</v>
      </c>
      <c r="M25" s="152"/>
      <c r="N25" s="64"/>
      <c r="O25" s="64"/>
      <c r="P25" s="152"/>
      <c r="Q25" s="64"/>
      <c r="R25" s="64"/>
      <c r="S25" s="64"/>
      <c r="T25" s="64"/>
      <c r="U25" s="64"/>
      <c r="V25" s="64"/>
      <c r="W25" s="64"/>
    </row>
    <row r="26" ht="27" customHeight="1" spans="1:23">
      <c r="A26" s="152" t="str">
        <f t="shared" si="0"/>
        <v>       玉溪市住房制度改革领导小组办公室</v>
      </c>
      <c r="B26" s="152" t="s">
        <v>187</v>
      </c>
      <c r="C26" s="152" t="s">
        <v>188</v>
      </c>
      <c r="D26" s="152" t="s">
        <v>90</v>
      </c>
      <c r="E26" s="152" t="s">
        <v>150</v>
      </c>
      <c r="F26" s="152" t="s">
        <v>197</v>
      </c>
      <c r="G26" s="152" t="s">
        <v>198</v>
      </c>
      <c r="H26" s="161">
        <v>8000</v>
      </c>
      <c r="I26" s="64">
        <v>8000</v>
      </c>
      <c r="J26" s="64">
        <v>2000</v>
      </c>
      <c r="K26" s="152"/>
      <c r="L26" s="64">
        <v>6000</v>
      </c>
      <c r="M26" s="152"/>
      <c r="N26" s="64"/>
      <c r="O26" s="64"/>
      <c r="P26" s="152"/>
      <c r="Q26" s="64"/>
      <c r="R26" s="64"/>
      <c r="S26" s="64"/>
      <c r="T26" s="64"/>
      <c r="U26" s="64"/>
      <c r="V26" s="64"/>
      <c r="W26" s="64"/>
    </row>
    <row r="27" ht="31" customHeight="1" spans="1:23">
      <c r="A27" s="152" t="str">
        <f t="shared" si="0"/>
        <v>       玉溪市住房制度改革领导小组办公室</v>
      </c>
      <c r="B27" s="152" t="s">
        <v>199</v>
      </c>
      <c r="C27" s="152" t="s">
        <v>125</v>
      </c>
      <c r="D27" s="152" t="s">
        <v>90</v>
      </c>
      <c r="E27" s="152" t="s">
        <v>150</v>
      </c>
      <c r="F27" s="152" t="s">
        <v>200</v>
      </c>
      <c r="G27" s="152" t="s">
        <v>125</v>
      </c>
      <c r="H27" s="161">
        <v>1500</v>
      </c>
      <c r="I27" s="64">
        <v>1500</v>
      </c>
      <c r="J27" s="64"/>
      <c r="K27" s="152"/>
      <c r="L27" s="64">
        <v>1500</v>
      </c>
      <c r="M27" s="152"/>
      <c r="N27" s="64"/>
      <c r="O27" s="64"/>
      <c r="P27" s="152"/>
      <c r="Q27" s="64"/>
      <c r="R27" s="64"/>
      <c r="S27" s="64"/>
      <c r="T27" s="64"/>
      <c r="U27" s="64"/>
      <c r="V27" s="64"/>
      <c r="W27" s="64"/>
    </row>
    <row r="28" ht="24" customHeight="1" spans="1:23">
      <c r="A28" s="152" t="str">
        <f t="shared" si="0"/>
        <v>       玉溪市住房制度改革领导小组办公室</v>
      </c>
      <c r="B28" s="152" t="s">
        <v>201</v>
      </c>
      <c r="C28" s="152" t="s">
        <v>202</v>
      </c>
      <c r="D28" s="152" t="s">
        <v>90</v>
      </c>
      <c r="E28" s="152" t="s">
        <v>150</v>
      </c>
      <c r="F28" s="152" t="s">
        <v>170</v>
      </c>
      <c r="G28" s="152" t="s">
        <v>171</v>
      </c>
      <c r="H28" s="161">
        <v>4200</v>
      </c>
      <c r="I28" s="64">
        <v>4200</v>
      </c>
      <c r="J28" s="64"/>
      <c r="K28" s="152"/>
      <c r="L28" s="64">
        <v>4200</v>
      </c>
      <c r="M28" s="152"/>
      <c r="N28" s="64"/>
      <c r="O28" s="64"/>
      <c r="P28" s="152"/>
      <c r="Q28" s="64"/>
      <c r="R28" s="64"/>
      <c r="S28" s="64"/>
      <c r="T28" s="64"/>
      <c r="U28" s="64"/>
      <c r="V28" s="64"/>
      <c r="W28" s="64"/>
    </row>
    <row r="29" ht="27" customHeight="1" spans="1:23">
      <c r="A29" s="152" t="str">
        <f t="shared" si="0"/>
        <v>       玉溪市住房制度改革领导小组办公室</v>
      </c>
      <c r="B29" s="152" t="s">
        <v>203</v>
      </c>
      <c r="C29" s="152" t="s">
        <v>204</v>
      </c>
      <c r="D29" s="152" t="s">
        <v>90</v>
      </c>
      <c r="E29" s="152" t="s">
        <v>150</v>
      </c>
      <c r="F29" s="152" t="s">
        <v>155</v>
      </c>
      <c r="G29" s="152" t="s">
        <v>156</v>
      </c>
      <c r="H29" s="161">
        <v>395200</v>
      </c>
      <c r="I29" s="64">
        <v>395200</v>
      </c>
      <c r="J29" s="64">
        <v>395200</v>
      </c>
      <c r="K29" s="152"/>
      <c r="L29" s="64"/>
      <c r="M29" s="152"/>
      <c r="N29" s="64"/>
      <c r="O29" s="64"/>
      <c r="P29" s="152"/>
      <c r="Q29" s="64"/>
      <c r="R29" s="64"/>
      <c r="S29" s="64"/>
      <c r="T29" s="64"/>
      <c r="U29" s="64"/>
      <c r="V29" s="64"/>
      <c r="W29" s="64"/>
    </row>
    <row r="30" ht="29" customHeight="1" spans="1:23">
      <c r="A30" s="152" t="str">
        <f t="shared" si="0"/>
        <v>       玉溪市住房制度改革领导小组办公室</v>
      </c>
      <c r="B30" s="152" t="s">
        <v>205</v>
      </c>
      <c r="C30" s="152" t="s">
        <v>206</v>
      </c>
      <c r="D30" s="152" t="s">
        <v>90</v>
      </c>
      <c r="E30" s="152" t="s">
        <v>150</v>
      </c>
      <c r="F30" s="152" t="s">
        <v>155</v>
      </c>
      <c r="G30" s="152" t="s">
        <v>156</v>
      </c>
      <c r="H30" s="161">
        <v>200000</v>
      </c>
      <c r="I30" s="64">
        <v>200000</v>
      </c>
      <c r="J30" s="64"/>
      <c r="K30" s="152"/>
      <c r="L30" s="64">
        <v>200000</v>
      </c>
      <c r="M30" s="152"/>
      <c r="N30" s="64"/>
      <c r="O30" s="64"/>
      <c r="P30" s="152"/>
      <c r="Q30" s="64"/>
      <c r="R30" s="64"/>
      <c r="S30" s="64"/>
      <c r="T30" s="64"/>
      <c r="U30" s="64"/>
      <c r="V30" s="64"/>
      <c r="W30" s="64"/>
    </row>
    <row r="31" ht="28" customHeight="1" spans="1:23">
      <c r="A31" s="152" t="str">
        <f t="shared" si="0"/>
        <v>       玉溪市住房制度改革领导小组办公室</v>
      </c>
      <c r="B31" s="152" t="s">
        <v>207</v>
      </c>
      <c r="C31" s="152" t="s">
        <v>208</v>
      </c>
      <c r="D31" s="152" t="s">
        <v>90</v>
      </c>
      <c r="E31" s="152" t="s">
        <v>150</v>
      </c>
      <c r="F31" s="152" t="s">
        <v>209</v>
      </c>
      <c r="G31" s="152" t="s">
        <v>210</v>
      </c>
      <c r="H31" s="161">
        <v>96000</v>
      </c>
      <c r="I31" s="64">
        <v>96000</v>
      </c>
      <c r="J31" s="64">
        <v>24000</v>
      </c>
      <c r="K31" s="152"/>
      <c r="L31" s="64">
        <v>72000</v>
      </c>
      <c r="M31" s="152"/>
      <c r="N31" s="64"/>
      <c r="O31" s="64"/>
      <c r="P31" s="152"/>
      <c r="Q31" s="64"/>
      <c r="R31" s="64"/>
      <c r="S31" s="64"/>
      <c r="T31" s="64"/>
      <c r="U31" s="64"/>
      <c r="V31" s="64"/>
      <c r="W31" s="64"/>
    </row>
    <row r="32" ht="20.25" customHeight="1" spans="1:23">
      <c r="A32" s="159" t="s">
        <v>30</v>
      </c>
      <c r="B32" s="159"/>
      <c r="C32" s="159"/>
      <c r="D32" s="159"/>
      <c r="E32" s="159"/>
      <c r="F32" s="159"/>
      <c r="G32" s="159"/>
      <c r="H32" s="64">
        <v>1676120.19</v>
      </c>
      <c r="I32" s="64">
        <v>1676120.19</v>
      </c>
      <c r="J32" s="64">
        <v>767740.14</v>
      </c>
      <c r="K32" s="64"/>
      <c r="L32" s="64">
        <v>908380.05</v>
      </c>
      <c r="M32" s="64"/>
      <c r="N32" s="64"/>
      <c r="O32" s="64"/>
      <c r="P32" s="64"/>
      <c r="Q32" s="64"/>
      <c r="R32" s="64"/>
      <c r="S32" s="64"/>
      <c r="T32" s="64"/>
      <c r="U32" s="64"/>
      <c r="V32" s="64"/>
      <c r="W32" s="64"/>
    </row>
  </sheetData>
  <mergeCells count="17">
    <mergeCell ref="A1:W1"/>
    <mergeCell ref="A2:W2"/>
    <mergeCell ref="A3:V3"/>
    <mergeCell ref="H4:W4"/>
    <mergeCell ref="I5:M5"/>
    <mergeCell ref="N5:P5"/>
    <mergeCell ref="R5:W5"/>
    <mergeCell ref="A32:G32"/>
    <mergeCell ref="A4:A6"/>
    <mergeCell ref="B4:B6"/>
    <mergeCell ref="C4:C6"/>
    <mergeCell ref="D4:D6"/>
    <mergeCell ref="E4:E6"/>
    <mergeCell ref="F4:F6"/>
    <mergeCell ref="G4:G6"/>
    <mergeCell ref="H5:H6"/>
    <mergeCell ref="Q5:Q6"/>
  </mergeCells>
  <pageMargins left="0.75" right="0.75" top="1" bottom="1" header="0.5" footer="0.5"/>
  <pageSetup paperSize="1" scale="55"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workbookViewId="0">
      <selection activeCell="E1" sqref="E1"/>
    </sheetView>
  </sheetViews>
  <sheetFormatPr defaultColWidth="9.14166666666667" defaultRowHeight="14.25" customHeight="1"/>
  <cols>
    <col min="1" max="1" width="6.625" customWidth="1"/>
    <col min="2" max="2" width="18.375" customWidth="1"/>
    <col min="3" max="3" width="25.625" customWidth="1"/>
    <col min="4" max="4" width="18.875" customWidth="1"/>
    <col min="5" max="5" width="8" customWidth="1"/>
    <col min="6" max="6" width="14.25" customWidth="1"/>
    <col min="7" max="7" width="7.125" customWidth="1"/>
    <col min="8" max="8" width="11.5" customWidth="1"/>
    <col min="9" max="9" width="13.5" customWidth="1"/>
    <col min="10" max="10" width="12.5" customWidth="1"/>
    <col min="11" max="11" width="12.375" customWidth="1"/>
    <col min="12" max="12" width="7.5" customWidth="1"/>
    <col min="13" max="13" width="8" customWidth="1"/>
    <col min="14" max="14" width="7.5" customWidth="1"/>
    <col min="15" max="15" width="8.375" customWidth="1"/>
    <col min="16" max="16" width="7.75" customWidth="1"/>
    <col min="17" max="17" width="8" customWidth="1"/>
    <col min="18" max="18" width="8.125" customWidth="1"/>
    <col min="19" max="19" width="8.375" customWidth="1"/>
    <col min="20" max="20" width="8.125" customWidth="1"/>
    <col min="21" max="21" width="7.125" customWidth="1"/>
    <col min="22" max="22" width="7.625" customWidth="1"/>
    <col min="23" max="23" width="7.375" customWidth="1"/>
  </cols>
  <sheetData>
    <row r="1" ht="13.5" customHeight="1" spans="2:23">
      <c r="B1" s="134"/>
      <c r="E1" s="144"/>
      <c r="F1" s="144"/>
      <c r="G1" s="144"/>
      <c r="H1" s="144"/>
      <c r="K1" s="134"/>
      <c r="N1" s="134"/>
      <c r="O1" s="134"/>
      <c r="P1" s="134"/>
      <c r="U1" s="149"/>
      <c r="W1" s="135" t="s">
        <v>211</v>
      </c>
    </row>
    <row r="2" ht="27.75" customHeight="1" spans="1:23">
      <c r="A2" s="32" t="s">
        <v>212</v>
      </c>
      <c r="B2" s="32"/>
      <c r="C2" s="32"/>
      <c r="D2" s="32"/>
      <c r="E2" s="32"/>
      <c r="F2" s="32"/>
      <c r="G2" s="32"/>
      <c r="H2" s="32"/>
      <c r="I2" s="32"/>
      <c r="J2" s="32"/>
      <c r="K2" s="32"/>
      <c r="L2" s="32"/>
      <c r="M2" s="32"/>
      <c r="N2" s="32"/>
      <c r="O2" s="32"/>
      <c r="P2" s="32"/>
      <c r="Q2" s="32"/>
      <c r="R2" s="32"/>
      <c r="S2" s="32"/>
      <c r="T2" s="32"/>
      <c r="U2" s="32"/>
      <c r="V2" s="32"/>
      <c r="W2" s="32"/>
    </row>
    <row r="3" ht="13.5" customHeight="1" spans="1:23">
      <c r="A3" s="5" t="str">
        <f>"单位名称："&amp;"玉溪市住房制度改革领导小组办公室"</f>
        <v>单位名称：玉溪市住房制度改革领导小组办公室</v>
      </c>
      <c r="B3" s="145" t="str">
        <f>"单位名称："&amp;"玉溪市住房制度改革领导小组办公室"</f>
        <v>单位名称：玉溪市住房制度改革领导小组办公室</v>
      </c>
      <c r="C3" s="145"/>
      <c r="D3" s="145"/>
      <c r="E3" s="145"/>
      <c r="F3" s="145"/>
      <c r="G3" s="145"/>
      <c r="H3" s="145"/>
      <c r="I3" s="145"/>
      <c r="J3" s="7"/>
      <c r="K3" s="7"/>
      <c r="L3" s="7"/>
      <c r="M3" s="7"/>
      <c r="N3" s="7"/>
      <c r="O3" s="7"/>
      <c r="P3" s="7"/>
      <c r="Q3" s="7"/>
      <c r="U3" s="149"/>
      <c r="W3" s="138" t="s">
        <v>2</v>
      </c>
    </row>
    <row r="4" ht="21.75" customHeight="1" spans="1:23">
      <c r="A4" s="9" t="s">
        <v>213</v>
      </c>
      <c r="B4" s="9" t="s">
        <v>130</v>
      </c>
      <c r="C4" s="9" t="s">
        <v>131</v>
      </c>
      <c r="D4" s="9" t="s">
        <v>214</v>
      </c>
      <c r="E4" s="10" t="s">
        <v>132</v>
      </c>
      <c r="F4" s="10" t="s">
        <v>133</v>
      </c>
      <c r="G4" s="10" t="s">
        <v>134</v>
      </c>
      <c r="H4" s="10" t="s">
        <v>135</v>
      </c>
      <c r="I4" s="20" t="s">
        <v>30</v>
      </c>
      <c r="J4" s="20" t="s">
        <v>215</v>
      </c>
      <c r="K4" s="20"/>
      <c r="L4" s="20"/>
      <c r="M4" s="20"/>
      <c r="N4" s="20" t="s">
        <v>137</v>
      </c>
      <c r="O4" s="20"/>
      <c r="P4" s="20"/>
      <c r="Q4" s="10" t="s">
        <v>36</v>
      </c>
      <c r="R4" s="11" t="s">
        <v>216</v>
      </c>
      <c r="S4" s="12"/>
      <c r="T4" s="12"/>
      <c r="U4" s="12"/>
      <c r="V4" s="12"/>
      <c r="W4" s="13"/>
    </row>
    <row r="5" ht="21.75" customHeight="1" spans="1:23">
      <c r="A5" s="14"/>
      <c r="B5" s="14"/>
      <c r="C5" s="14"/>
      <c r="D5" s="14"/>
      <c r="E5" s="15"/>
      <c r="F5" s="15"/>
      <c r="G5" s="15"/>
      <c r="H5" s="15"/>
      <c r="I5" s="20"/>
      <c r="J5" s="148" t="s">
        <v>33</v>
      </c>
      <c r="K5" s="148"/>
      <c r="L5" s="148" t="s">
        <v>34</v>
      </c>
      <c r="M5" s="148" t="s">
        <v>35</v>
      </c>
      <c r="N5" s="10" t="s">
        <v>33</v>
      </c>
      <c r="O5" s="10" t="s">
        <v>34</v>
      </c>
      <c r="P5" s="10" t="s">
        <v>35</v>
      </c>
      <c r="Q5" s="15"/>
      <c r="R5" s="10" t="s">
        <v>32</v>
      </c>
      <c r="S5" s="10" t="s">
        <v>39</v>
      </c>
      <c r="T5" s="10" t="s">
        <v>143</v>
      </c>
      <c r="U5" s="10" t="s">
        <v>41</v>
      </c>
      <c r="V5" s="10" t="s">
        <v>42</v>
      </c>
      <c r="W5" s="10" t="s">
        <v>43</v>
      </c>
    </row>
    <row r="6" ht="40.5" customHeight="1" spans="1:23">
      <c r="A6" s="17"/>
      <c r="B6" s="17"/>
      <c r="C6" s="17"/>
      <c r="D6" s="17"/>
      <c r="E6" s="18"/>
      <c r="F6" s="18"/>
      <c r="G6" s="18"/>
      <c r="H6" s="18"/>
      <c r="I6" s="20"/>
      <c r="J6" s="148" t="s">
        <v>32</v>
      </c>
      <c r="K6" s="148" t="s">
        <v>217</v>
      </c>
      <c r="L6" s="148"/>
      <c r="M6" s="148"/>
      <c r="N6" s="18"/>
      <c r="O6" s="18"/>
      <c r="P6" s="18"/>
      <c r="Q6" s="18"/>
      <c r="R6" s="18"/>
      <c r="S6" s="18"/>
      <c r="T6" s="18"/>
      <c r="U6" s="19"/>
      <c r="V6" s="18"/>
      <c r="W6" s="18"/>
    </row>
    <row r="7" ht="15" customHeight="1" spans="1:23">
      <c r="A7" s="146">
        <v>1</v>
      </c>
      <c r="B7" s="146">
        <v>2</v>
      </c>
      <c r="C7" s="146">
        <v>3</v>
      </c>
      <c r="D7" s="146">
        <v>4</v>
      </c>
      <c r="E7" s="146">
        <v>5</v>
      </c>
      <c r="F7" s="146">
        <v>6</v>
      </c>
      <c r="G7" s="146">
        <v>7</v>
      </c>
      <c r="H7" s="146">
        <v>8</v>
      </c>
      <c r="I7" s="146">
        <v>9</v>
      </c>
      <c r="J7" s="146">
        <v>10</v>
      </c>
      <c r="K7" s="146">
        <v>11</v>
      </c>
      <c r="L7" s="146">
        <v>12</v>
      </c>
      <c r="M7" s="146">
        <v>13</v>
      </c>
      <c r="N7" s="146">
        <v>14</v>
      </c>
      <c r="O7" s="146">
        <v>15</v>
      </c>
      <c r="P7" s="146">
        <v>16</v>
      </c>
      <c r="Q7" s="146">
        <v>17</v>
      </c>
      <c r="R7" s="146">
        <v>18</v>
      </c>
      <c r="S7" s="146">
        <v>19</v>
      </c>
      <c r="T7" s="146">
        <v>20</v>
      </c>
      <c r="U7" s="146">
        <v>21</v>
      </c>
      <c r="V7" s="146">
        <v>22</v>
      </c>
      <c r="W7" s="146">
        <v>23</v>
      </c>
    </row>
    <row r="8" ht="32.9" customHeight="1" spans="1:23">
      <c r="A8" s="26"/>
      <c r="B8" s="147"/>
      <c r="C8" s="26" t="s">
        <v>218</v>
      </c>
      <c r="D8" s="26"/>
      <c r="E8" s="26"/>
      <c r="F8" s="26"/>
      <c r="G8" s="26"/>
      <c r="H8" s="26"/>
      <c r="I8" s="45">
        <v>3000000</v>
      </c>
      <c r="J8" s="45">
        <v>3000000</v>
      </c>
      <c r="K8" s="45">
        <v>3000000</v>
      </c>
      <c r="L8" s="45"/>
      <c r="M8" s="45"/>
      <c r="N8" s="45"/>
      <c r="O8" s="45"/>
      <c r="P8" s="45"/>
      <c r="Q8" s="45"/>
      <c r="R8" s="45"/>
      <c r="S8" s="45"/>
      <c r="T8" s="45"/>
      <c r="U8" s="45"/>
      <c r="V8" s="45"/>
      <c r="W8" s="45"/>
    </row>
    <row r="9" ht="32.9" customHeight="1" spans="1:23">
      <c r="A9" s="26" t="s">
        <v>219</v>
      </c>
      <c r="B9" s="147" t="s">
        <v>220</v>
      </c>
      <c r="C9" s="26" t="s">
        <v>218</v>
      </c>
      <c r="D9" s="26" t="s">
        <v>64</v>
      </c>
      <c r="E9" s="26" t="s">
        <v>92</v>
      </c>
      <c r="F9" s="26" t="s">
        <v>221</v>
      </c>
      <c r="G9" s="26" t="s">
        <v>178</v>
      </c>
      <c r="H9" s="26" t="s">
        <v>179</v>
      </c>
      <c r="I9" s="45">
        <v>3000000</v>
      </c>
      <c r="J9" s="45">
        <v>3000000</v>
      </c>
      <c r="K9" s="45">
        <v>3000000</v>
      </c>
      <c r="L9" s="45"/>
      <c r="M9" s="45"/>
      <c r="N9" s="45"/>
      <c r="O9" s="45"/>
      <c r="P9" s="45"/>
      <c r="Q9" s="45"/>
      <c r="R9" s="45"/>
      <c r="S9" s="45"/>
      <c r="T9" s="45"/>
      <c r="U9" s="45"/>
      <c r="V9" s="45"/>
      <c r="W9" s="45"/>
    </row>
    <row r="10" ht="32.9" customHeight="1" spans="1:23">
      <c r="A10" s="26"/>
      <c r="B10" s="26"/>
      <c r="C10" s="26" t="s">
        <v>222</v>
      </c>
      <c r="D10" s="26"/>
      <c r="E10" s="26"/>
      <c r="F10" s="26"/>
      <c r="G10" s="26"/>
      <c r="H10" s="26"/>
      <c r="I10" s="45">
        <v>15000000</v>
      </c>
      <c r="J10" s="45">
        <v>15000000</v>
      </c>
      <c r="K10" s="45">
        <v>15000000</v>
      </c>
      <c r="L10" s="45"/>
      <c r="M10" s="45"/>
      <c r="N10" s="45"/>
      <c r="O10" s="45"/>
      <c r="P10" s="45"/>
      <c r="Q10" s="45"/>
      <c r="R10" s="45"/>
      <c r="S10" s="45"/>
      <c r="T10" s="45"/>
      <c r="U10" s="45"/>
      <c r="V10" s="45"/>
      <c r="W10" s="45"/>
    </row>
    <row r="11" ht="32.9" customHeight="1" spans="1:23">
      <c r="A11" s="26" t="s">
        <v>219</v>
      </c>
      <c r="B11" s="147" t="s">
        <v>223</v>
      </c>
      <c r="C11" s="26" t="s">
        <v>222</v>
      </c>
      <c r="D11" s="26" t="s">
        <v>64</v>
      </c>
      <c r="E11" s="26" t="s">
        <v>96</v>
      </c>
      <c r="F11" s="26" t="s">
        <v>224</v>
      </c>
      <c r="G11" s="26" t="s">
        <v>225</v>
      </c>
      <c r="H11" s="26" t="s">
        <v>226</v>
      </c>
      <c r="I11" s="45">
        <v>15000000</v>
      </c>
      <c r="J11" s="45">
        <v>15000000</v>
      </c>
      <c r="K11" s="45">
        <v>15000000</v>
      </c>
      <c r="L11" s="45"/>
      <c r="M11" s="45"/>
      <c r="N11" s="45"/>
      <c r="O11" s="45"/>
      <c r="P11" s="45"/>
      <c r="Q11" s="45"/>
      <c r="R11" s="45"/>
      <c r="S11" s="45"/>
      <c r="T11" s="45"/>
      <c r="U11" s="45"/>
      <c r="V11" s="45"/>
      <c r="W11" s="45"/>
    </row>
    <row r="12" ht="32.9" customHeight="1" spans="1:23">
      <c r="A12" s="26"/>
      <c r="B12" s="26"/>
      <c r="C12" s="26" t="s">
        <v>227</v>
      </c>
      <c r="D12" s="26"/>
      <c r="E12" s="26"/>
      <c r="F12" s="26"/>
      <c r="G12" s="26"/>
      <c r="H12" s="26"/>
      <c r="I12" s="45">
        <v>665800</v>
      </c>
      <c r="J12" s="45">
        <v>665800</v>
      </c>
      <c r="K12" s="45">
        <v>665800</v>
      </c>
      <c r="L12" s="45"/>
      <c r="M12" s="45"/>
      <c r="N12" s="45"/>
      <c r="O12" s="45"/>
      <c r="P12" s="45"/>
      <c r="Q12" s="45"/>
      <c r="R12" s="45"/>
      <c r="S12" s="45"/>
      <c r="T12" s="45"/>
      <c r="U12" s="45"/>
      <c r="V12" s="45"/>
      <c r="W12" s="45"/>
    </row>
    <row r="13" ht="32.9" customHeight="1" spans="1:23">
      <c r="A13" s="26" t="s">
        <v>219</v>
      </c>
      <c r="B13" s="147" t="s">
        <v>228</v>
      </c>
      <c r="C13" s="26" t="s">
        <v>227</v>
      </c>
      <c r="D13" s="26" t="s">
        <v>64</v>
      </c>
      <c r="E13" s="26" t="s">
        <v>95</v>
      </c>
      <c r="F13" s="26" t="s">
        <v>229</v>
      </c>
      <c r="G13" s="26" t="s">
        <v>191</v>
      </c>
      <c r="H13" s="26" t="s">
        <v>192</v>
      </c>
      <c r="I13" s="45">
        <v>56400</v>
      </c>
      <c r="J13" s="45">
        <v>56400</v>
      </c>
      <c r="K13" s="45">
        <v>56400</v>
      </c>
      <c r="L13" s="45"/>
      <c r="M13" s="45"/>
      <c r="N13" s="45"/>
      <c r="O13" s="45"/>
      <c r="P13" s="45"/>
      <c r="Q13" s="45"/>
      <c r="R13" s="45"/>
      <c r="S13" s="45"/>
      <c r="T13" s="45"/>
      <c r="U13" s="45"/>
      <c r="V13" s="45"/>
      <c r="W13" s="45"/>
    </row>
    <row r="14" ht="32.9" customHeight="1" spans="1:23">
      <c r="A14" s="26" t="s">
        <v>219</v>
      </c>
      <c r="B14" s="147" t="s">
        <v>228</v>
      </c>
      <c r="C14" s="26" t="s">
        <v>227</v>
      </c>
      <c r="D14" s="26" t="s">
        <v>64</v>
      </c>
      <c r="E14" s="26" t="s">
        <v>95</v>
      </c>
      <c r="F14" s="26" t="s">
        <v>229</v>
      </c>
      <c r="G14" s="26" t="s">
        <v>230</v>
      </c>
      <c r="H14" s="26" t="s">
        <v>231</v>
      </c>
      <c r="I14" s="45">
        <v>5000</v>
      </c>
      <c r="J14" s="45">
        <v>5000</v>
      </c>
      <c r="K14" s="45">
        <v>5000</v>
      </c>
      <c r="L14" s="45"/>
      <c r="M14" s="45"/>
      <c r="N14" s="45"/>
      <c r="O14" s="45"/>
      <c r="P14" s="45"/>
      <c r="Q14" s="45"/>
      <c r="R14" s="45"/>
      <c r="S14" s="45"/>
      <c r="T14" s="45"/>
      <c r="U14" s="45"/>
      <c r="V14" s="45"/>
      <c r="W14" s="45"/>
    </row>
    <row r="15" ht="32.9" customHeight="1" spans="1:23">
      <c r="A15" s="26" t="s">
        <v>219</v>
      </c>
      <c r="B15" s="147" t="s">
        <v>228</v>
      </c>
      <c r="C15" s="26" t="s">
        <v>227</v>
      </c>
      <c r="D15" s="26" t="s">
        <v>64</v>
      </c>
      <c r="E15" s="26" t="s">
        <v>95</v>
      </c>
      <c r="F15" s="26" t="s">
        <v>229</v>
      </c>
      <c r="G15" s="26" t="s">
        <v>232</v>
      </c>
      <c r="H15" s="26" t="s">
        <v>233</v>
      </c>
      <c r="I15" s="45">
        <v>14400</v>
      </c>
      <c r="J15" s="45">
        <v>14400</v>
      </c>
      <c r="K15" s="45">
        <v>14400</v>
      </c>
      <c r="L15" s="45"/>
      <c r="M15" s="45"/>
      <c r="N15" s="45"/>
      <c r="O15" s="45"/>
      <c r="P15" s="45"/>
      <c r="Q15" s="45"/>
      <c r="R15" s="45"/>
      <c r="S15" s="45"/>
      <c r="T15" s="45"/>
      <c r="U15" s="45"/>
      <c r="V15" s="45"/>
      <c r="W15" s="45"/>
    </row>
    <row r="16" ht="32.9" customHeight="1" spans="1:23">
      <c r="A16" s="26" t="s">
        <v>219</v>
      </c>
      <c r="B16" s="147" t="s">
        <v>228</v>
      </c>
      <c r="C16" s="26" t="s">
        <v>227</v>
      </c>
      <c r="D16" s="26" t="s">
        <v>64</v>
      </c>
      <c r="E16" s="26" t="s">
        <v>95</v>
      </c>
      <c r="F16" s="26" t="s">
        <v>229</v>
      </c>
      <c r="G16" s="26" t="s">
        <v>234</v>
      </c>
      <c r="H16" s="26" t="s">
        <v>235</v>
      </c>
      <c r="I16" s="45">
        <v>590000</v>
      </c>
      <c r="J16" s="45">
        <v>590000</v>
      </c>
      <c r="K16" s="45">
        <v>590000</v>
      </c>
      <c r="L16" s="45"/>
      <c r="M16" s="45"/>
      <c r="N16" s="45"/>
      <c r="O16" s="45"/>
      <c r="P16" s="45"/>
      <c r="Q16" s="45"/>
      <c r="R16" s="45"/>
      <c r="S16" s="45"/>
      <c r="T16" s="45"/>
      <c r="U16" s="45"/>
      <c r="V16" s="45"/>
      <c r="W16" s="45"/>
    </row>
    <row r="17" ht="32.9" customHeight="1" spans="1:23">
      <c r="A17" s="26"/>
      <c r="B17" s="26"/>
      <c r="C17" s="26" t="s">
        <v>236</v>
      </c>
      <c r="D17" s="26"/>
      <c r="E17" s="26"/>
      <c r="F17" s="26"/>
      <c r="G17" s="26"/>
      <c r="H17" s="26"/>
      <c r="I17" s="45">
        <v>40640000</v>
      </c>
      <c r="J17" s="45">
        <v>40640000</v>
      </c>
      <c r="K17" s="45">
        <v>40640000</v>
      </c>
      <c r="L17" s="45"/>
      <c r="M17" s="45"/>
      <c r="N17" s="45"/>
      <c r="O17" s="45"/>
      <c r="P17" s="45"/>
      <c r="Q17" s="45"/>
      <c r="R17" s="45"/>
      <c r="S17" s="45"/>
      <c r="T17" s="45"/>
      <c r="U17" s="45"/>
      <c r="V17" s="45"/>
      <c r="W17" s="45"/>
    </row>
    <row r="18" ht="32.9" customHeight="1" spans="1:23">
      <c r="A18" s="26" t="s">
        <v>219</v>
      </c>
      <c r="B18" s="147" t="s">
        <v>237</v>
      </c>
      <c r="C18" s="26" t="s">
        <v>236</v>
      </c>
      <c r="D18" s="26" t="s">
        <v>64</v>
      </c>
      <c r="E18" s="26" t="s">
        <v>102</v>
      </c>
      <c r="F18" s="26" t="s">
        <v>238</v>
      </c>
      <c r="G18" s="26" t="s">
        <v>239</v>
      </c>
      <c r="H18" s="26" t="s">
        <v>77</v>
      </c>
      <c r="I18" s="45">
        <v>40640000</v>
      </c>
      <c r="J18" s="45">
        <v>40640000</v>
      </c>
      <c r="K18" s="45">
        <v>40640000</v>
      </c>
      <c r="L18" s="45"/>
      <c r="M18" s="45"/>
      <c r="N18" s="45"/>
      <c r="O18" s="45"/>
      <c r="P18" s="45"/>
      <c r="Q18" s="45"/>
      <c r="R18" s="45"/>
      <c r="S18" s="45"/>
      <c r="T18" s="45"/>
      <c r="U18" s="45"/>
      <c r="V18" s="45"/>
      <c r="W18" s="45"/>
    </row>
    <row r="19" ht="18.75" customHeight="1" spans="1:23">
      <c r="A19" s="46" t="s">
        <v>240</v>
      </c>
      <c r="B19" s="47"/>
      <c r="C19" s="47"/>
      <c r="D19" s="47"/>
      <c r="E19" s="47"/>
      <c r="F19" s="47"/>
      <c r="G19" s="47"/>
      <c r="H19" s="48"/>
      <c r="I19" s="45">
        <v>59305800</v>
      </c>
      <c r="J19" s="45">
        <v>59305800</v>
      </c>
      <c r="K19" s="45">
        <v>59305800</v>
      </c>
      <c r="L19" s="45"/>
      <c r="M19" s="45"/>
      <c r="N19" s="45"/>
      <c r="O19" s="45"/>
      <c r="P19" s="45"/>
      <c r="Q19" s="45"/>
      <c r="R19" s="45"/>
      <c r="S19" s="45"/>
      <c r="T19" s="45"/>
      <c r="U19" s="45"/>
      <c r="V19" s="45"/>
      <c r="W19" s="45"/>
    </row>
  </sheetData>
  <mergeCells count="28">
    <mergeCell ref="A2:W2"/>
    <mergeCell ref="A3:I3"/>
    <mergeCell ref="J4:M4"/>
    <mergeCell ref="N4:P4"/>
    <mergeCell ref="R4:W4"/>
    <mergeCell ref="J5:K5"/>
    <mergeCell ref="A19:H1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5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6"/>
  <sheetViews>
    <sheetView showZeros="0" workbookViewId="0">
      <selection activeCell="A1" sqref="A1"/>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43" t="s">
        <v>241</v>
      </c>
    </row>
    <row r="2" ht="28.5" customHeight="1" spans="1:10">
      <c r="A2" s="142" t="s">
        <v>242</v>
      </c>
      <c r="B2" s="32"/>
      <c r="C2" s="32"/>
      <c r="D2" s="32"/>
      <c r="E2" s="32"/>
      <c r="F2" s="104"/>
      <c r="G2" s="32"/>
      <c r="H2" s="104"/>
      <c r="I2" s="104"/>
      <c r="J2" s="32"/>
    </row>
    <row r="3" ht="15" customHeight="1" spans="1:1">
      <c r="A3" s="5" t="str">
        <f>"单位名称："&amp;"玉溪市住房制度改革领导小组办公室"</f>
        <v>单位名称：玉溪市住房制度改革领导小组办公室</v>
      </c>
    </row>
    <row r="4" ht="14.25" customHeight="1" spans="1:10">
      <c r="A4" s="68" t="s">
        <v>243</v>
      </c>
      <c r="B4" s="68" t="s">
        <v>244</v>
      </c>
      <c r="C4" s="68" t="s">
        <v>245</v>
      </c>
      <c r="D4" s="68" t="s">
        <v>246</v>
      </c>
      <c r="E4" s="68" t="s">
        <v>247</v>
      </c>
      <c r="F4" s="55" t="s">
        <v>248</v>
      </c>
      <c r="G4" s="68" t="s">
        <v>249</v>
      </c>
      <c r="H4" s="55" t="s">
        <v>250</v>
      </c>
      <c r="I4" s="55" t="s">
        <v>251</v>
      </c>
      <c r="J4" s="68" t="s">
        <v>252</v>
      </c>
    </row>
    <row r="5" ht="14.25" customHeight="1" spans="1:10">
      <c r="A5" s="68">
        <v>1</v>
      </c>
      <c r="B5" s="68">
        <v>2</v>
      </c>
      <c r="C5" s="68">
        <v>3</v>
      </c>
      <c r="D5" s="68">
        <v>4</v>
      </c>
      <c r="E5" s="68">
        <v>5</v>
      </c>
      <c r="F5" s="55">
        <v>6</v>
      </c>
      <c r="G5" s="68">
        <v>7</v>
      </c>
      <c r="H5" s="55">
        <v>8</v>
      </c>
      <c r="I5" s="55">
        <v>9</v>
      </c>
      <c r="J5" s="68">
        <v>10</v>
      </c>
    </row>
    <row r="6" ht="15" customHeight="1" spans="1:10">
      <c r="A6" s="26" t="s">
        <v>64</v>
      </c>
      <c r="B6" s="69"/>
      <c r="C6" s="69"/>
      <c r="D6" s="69"/>
      <c r="E6" s="70"/>
      <c r="F6" s="71"/>
      <c r="G6" s="70"/>
      <c r="H6" s="71"/>
      <c r="I6" s="71"/>
      <c r="J6" s="70"/>
    </row>
    <row r="7" ht="33.75" customHeight="1" spans="1:10">
      <c r="A7" s="26" t="s">
        <v>222</v>
      </c>
      <c r="B7" s="26" t="s">
        <v>253</v>
      </c>
      <c r="C7" s="26" t="s">
        <v>254</v>
      </c>
      <c r="D7" s="26" t="s">
        <v>255</v>
      </c>
      <c r="E7" s="26" t="s">
        <v>256</v>
      </c>
      <c r="F7" s="26" t="s">
        <v>257</v>
      </c>
      <c r="G7" s="43" t="s">
        <v>258</v>
      </c>
      <c r="H7" s="26" t="s">
        <v>259</v>
      </c>
      <c r="I7" s="26" t="s">
        <v>260</v>
      </c>
      <c r="J7" s="26" t="s">
        <v>261</v>
      </c>
    </row>
    <row r="8" ht="33.75" customHeight="1" spans="1:10">
      <c r="A8" s="26" t="s">
        <v>222</v>
      </c>
      <c r="B8" s="26" t="s">
        <v>253</v>
      </c>
      <c r="C8" s="26" t="s">
        <v>254</v>
      </c>
      <c r="D8" s="26" t="s">
        <v>262</v>
      </c>
      <c r="E8" s="26" t="s">
        <v>263</v>
      </c>
      <c r="F8" s="26" t="s">
        <v>257</v>
      </c>
      <c r="G8" s="43" t="s">
        <v>264</v>
      </c>
      <c r="H8" s="26" t="s">
        <v>265</v>
      </c>
      <c r="I8" s="26" t="s">
        <v>260</v>
      </c>
      <c r="J8" s="26" t="s">
        <v>266</v>
      </c>
    </row>
    <row r="9" ht="33.75" customHeight="1" spans="1:10">
      <c r="A9" s="26" t="s">
        <v>222</v>
      </c>
      <c r="B9" s="26" t="s">
        <v>253</v>
      </c>
      <c r="C9" s="26" t="s">
        <v>254</v>
      </c>
      <c r="D9" s="26" t="s">
        <v>267</v>
      </c>
      <c r="E9" s="26" t="s">
        <v>268</v>
      </c>
      <c r="F9" s="26" t="s">
        <v>269</v>
      </c>
      <c r="G9" s="43" t="s">
        <v>270</v>
      </c>
      <c r="H9" s="26" t="s">
        <v>271</v>
      </c>
      <c r="I9" s="26" t="s">
        <v>272</v>
      </c>
      <c r="J9" s="26" t="s">
        <v>273</v>
      </c>
    </row>
    <row r="10" ht="33.75" customHeight="1" spans="1:10">
      <c r="A10" s="26" t="s">
        <v>222</v>
      </c>
      <c r="B10" s="26" t="s">
        <v>253</v>
      </c>
      <c r="C10" s="26" t="s">
        <v>274</v>
      </c>
      <c r="D10" s="26" t="s">
        <v>275</v>
      </c>
      <c r="E10" s="26" t="s">
        <v>276</v>
      </c>
      <c r="F10" s="26" t="s">
        <v>257</v>
      </c>
      <c r="G10" s="43" t="s">
        <v>277</v>
      </c>
      <c r="H10" s="26" t="s">
        <v>265</v>
      </c>
      <c r="I10" s="26" t="s">
        <v>272</v>
      </c>
      <c r="J10" s="26" t="s">
        <v>278</v>
      </c>
    </row>
    <row r="11" ht="33.75" customHeight="1" spans="1:10">
      <c r="A11" s="26" t="s">
        <v>222</v>
      </c>
      <c r="B11" s="26" t="s">
        <v>253</v>
      </c>
      <c r="C11" s="26" t="s">
        <v>279</v>
      </c>
      <c r="D11" s="26" t="s">
        <v>280</v>
      </c>
      <c r="E11" s="26" t="s">
        <v>281</v>
      </c>
      <c r="F11" s="26" t="s">
        <v>257</v>
      </c>
      <c r="G11" s="43" t="s">
        <v>282</v>
      </c>
      <c r="H11" s="26" t="s">
        <v>265</v>
      </c>
      <c r="I11" s="26" t="s">
        <v>260</v>
      </c>
      <c r="J11" s="26" t="s">
        <v>283</v>
      </c>
    </row>
    <row r="12" ht="33.75" customHeight="1" spans="1:10">
      <c r="A12" s="26" t="s">
        <v>218</v>
      </c>
      <c r="B12" s="26" t="s">
        <v>284</v>
      </c>
      <c r="C12" s="26" t="s">
        <v>254</v>
      </c>
      <c r="D12" s="26" t="s">
        <v>255</v>
      </c>
      <c r="E12" s="26" t="s">
        <v>285</v>
      </c>
      <c r="F12" s="26" t="s">
        <v>257</v>
      </c>
      <c r="G12" s="43" t="s">
        <v>286</v>
      </c>
      <c r="H12" s="26" t="s">
        <v>287</v>
      </c>
      <c r="I12" s="26" t="s">
        <v>260</v>
      </c>
      <c r="J12" s="26" t="s">
        <v>288</v>
      </c>
    </row>
    <row r="13" ht="33.75" customHeight="1" spans="1:10">
      <c r="A13" s="26" t="s">
        <v>218</v>
      </c>
      <c r="B13" s="26" t="s">
        <v>284</v>
      </c>
      <c r="C13" s="26" t="s">
        <v>254</v>
      </c>
      <c r="D13" s="26" t="s">
        <v>262</v>
      </c>
      <c r="E13" s="26" t="s">
        <v>289</v>
      </c>
      <c r="F13" s="26" t="s">
        <v>269</v>
      </c>
      <c r="G13" s="43" t="s">
        <v>290</v>
      </c>
      <c r="H13" s="26" t="s">
        <v>265</v>
      </c>
      <c r="I13" s="26" t="s">
        <v>260</v>
      </c>
      <c r="J13" s="26" t="s">
        <v>291</v>
      </c>
    </row>
    <row r="14" ht="33.75" customHeight="1" spans="1:10">
      <c r="A14" s="26" t="s">
        <v>218</v>
      </c>
      <c r="B14" s="26" t="s">
        <v>284</v>
      </c>
      <c r="C14" s="26" t="s">
        <v>254</v>
      </c>
      <c r="D14" s="26" t="s">
        <v>267</v>
      </c>
      <c r="E14" s="26" t="s">
        <v>292</v>
      </c>
      <c r="F14" s="26" t="s">
        <v>293</v>
      </c>
      <c r="G14" s="43" t="s">
        <v>270</v>
      </c>
      <c r="H14" s="26" t="s">
        <v>294</v>
      </c>
      <c r="I14" s="26" t="s">
        <v>260</v>
      </c>
      <c r="J14" s="26" t="s">
        <v>295</v>
      </c>
    </row>
    <row r="15" ht="33.75" customHeight="1" spans="1:10">
      <c r="A15" s="26" t="s">
        <v>218</v>
      </c>
      <c r="B15" s="26" t="s">
        <v>284</v>
      </c>
      <c r="C15" s="26" t="s">
        <v>274</v>
      </c>
      <c r="D15" s="26" t="s">
        <v>275</v>
      </c>
      <c r="E15" s="26" t="s">
        <v>296</v>
      </c>
      <c r="F15" s="26" t="s">
        <v>257</v>
      </c>
      <c r="G15" s="43" t="s">
        <v>264</v>
      </c>
      <c r="H15" s="26" t="s">
        <v>265</v>
      </c>
      <c r="I15" s="26" t="s">
        <v>260</v>
      </c>
      <c r="J15" s="26" t="s">
        <v>296</v>
      </c>
    </row>
    <row r="16" ht="33.75" customHeight="1" spans="1:10">
      <c r="A16" s="26" t="s">
        <v>218</v>
      </c>
      <c r="B16" s="26" t="s">
        <v>284</v>
      </c>
      <c r="C16" s="26" t="s">
        <v>279</v>
      </c>
      <c r="D16" s="26" t="s">
        <v>280</v>
      </c>
      <c r="E16" s="26" t="s">
        <v>297</v>
      </c>
      <c r="F16" s="26" t="s">
        <v>257</v>
      </c>
      <c r="G16" s="43" t="s">
        <v>258</v>
      </c>
      <c r="H16" s="26" t="s">
        <v>265</v>
      </c>
      <c r="I16" s="26" t="s">
        <v>260</v>
      </c>
      <c r="J16" s="26" t="s">
        <v>298</v>
      </c>
    </row>
    <row r="17" ht="33.75" customHeight="1" spans="1:10">
      <c r="A17" s="26" t="s">
        <v>236</v>
      </c>
      <c r="B17" s="26" t="s">
        <v>299</v>
      </c>
      <c r="C17" s="26" t="s">
        <v>254</v>
      </c>
      <c r="D17" s="26" t="s">
        <v>255</v>
      </c>
      <c r="E17" s="26" t="s">
        <v>300</v>
      </c>
      <c r="F17" s="26" t="s">
        <v>269</v>
      </c>
      <c r="G17" s="43" t="s">
        <v>301</v>
      </c>
      <c r="H17" s="26" t="s">
        <v>302</v>
      </c>
      <c r="I17" s="26" t="s">
        <v>260</v>
      </c>
      <c r="J17" s="26" t="s">
        <v>303</v>
      </c>
    </row>
    <row r="18" ht="33.75" customHeight="1" spans="1:10">
      <c r="A18" s="26" t="s">
        <v>236</v>
      </c>
      <c r="B18" s="26" t="s">
        <v>299</v>
      </c>
      <c r="C18" s="26" t="s">
        <v>254</v>
      </c>
      <c r="D18" s="26" t="s">
        <v>262</v>
      </c>
      <c r="E18" s="26" t="s">
        <v>304</v>
      </c>
      <c r="F18" s="26" t="s">
        <v>269</v>
      </c>
      <c r="G18" s="43" t="s">
        <v>290</v>
      </c>
      <c r="H18" s="26" t="s">
        <v>265</v>
      </c>
      <c r="I18" s="26" t="s">
        <v>260</v>
      </c>
      <c r="J18" s="26" t="s">
        <v>305</v>
      </c>
    </row>
    <row r="19" ht="33.75" customHeight="1" spans="1:10">
      <c r="A19" s="26" t="s">
        <v>236</v>
      </c>
      <c r="B19" s="26" t="s">
        <v>299</v>
      </c>
      <c r="C19" s="26" t="s">
        <v>254</v>
      </c>
      <c r="D19" s="26" t="s">
        <v>267</v>
      </c>
      <c r="E19" s="26" t="s">
        <v>306</v>
      </c>
      <c r="F19" s="26" t="s">
        <v>269</v>
      </c>
      <c r="G19" s="43" t="s">
        <v>290</v>
      </c>
      <c r="H19" s="26" t="s">
        <v>265</v>
      </c>
      <c r="I19" s="26" t="s">
        <v>260</v>
      </c>
      <c r="J19" s="26" t="s">
        <v>307</v>
      </c>
    </row>
    <row r="20" ht="33.75" customHeight="1" spans="1:10">
      <c r="A20" s="26" t="s">
        <v>236</v>
      </c>
      <c r="B20" s="26" t="s">
        <v>299</v>
      </c>
      <c r="C20" s="26" t="s">
        <v>274</v>
      </c>
      <c r="D20" s="26" t="s">
        <v>275</v>
      </c>
      <c r="E20" s="26" t="s">
        <v>308</v>
      </c>
      <c r="F20" s="26" t="s">
        <v>257</v>
      </c>
      <c r="G20" s="43" t="s">
        <v>309</v>
      </c>
      <c r="H20" s="26" t="s">
        <v>265</v>
      </c>
      <c r="I20" s="26" t="s">
        <v>260</v>
      </c>
      <c r="J20" s="26" t="s">
        <v>310</v>
      </c>
    </row>
    <row r="21" ht="33.75" customHeight="1" spans="1:10">
      <c r="A21" s="26" t="s">
        <v>236</v>
      </c>
      <c r="B21" s="26" t="s">
        <v>299</v>
      </c>
      <c r="C21" s="26" t="s">
        <v>279</v>
      </c>
      <c r="D21" s="26" t="s">
        <v>280</v>
      </c>
      <c r="E21" s="26" t="s">
        <v>311</v>
      </c>
      <c r="F21" s="26" t="s">
        <v>257</v>
      </c>
      <c r="G21" s="43" t="s">
        <v>309</v>
      </c>
      <c r="H21" s="26" t="s">
        <v>265</v>
      </c>
      <c r="I21" s="26" t="s">
        <v>260</v>
      </c>
      <c r="J21" s="26" t="s">
        <v>312</v>
      </c>
    </row>
    <row r="22" ht="33.75" customHeight="1" spans="1:10">
      <c r="A22" s="26" t="s">
        <v>227</v>
      </c>
      <c r="B22" s="26" t="s">
        <v>313</v>
      </c>
      <c r="C22" s="26" t="s">
        <v>254</v>
      </c>
      <c r="D22" s="26" t="s">
        <v>255</v>
      </c>
      <c r="E22" s="26" t="s">
        <v>314</v>
      </c>
      <c r="F22" s="26" t="s">
        <v>257</v>
      </c>
      <c r="G22" s="43" t="s">
        <v>315</v>
      </c>
      <c r="H22" s="26" t="s">
        <v>259</v>
      </c>
      <c r="I22" s="26" t="s">
        <v>260</v>
      </c>
      <c r="J22" s="26" t="s">
        <v>316</v>
      </c>
    </row>
    <row r="23" ht="33.75" customHeight="1" spans="1:10">
      <c r="A23" s="26" t="s">
        <v>227</v>
      </c>
      <c r="B23" s="26" t="s">
        <v>313</v>
      </c>
      <c r="C23" s="26" t="s">
        <v>254</v>
      </c>
      <c r="D23" s="26" t="s">
        <v>262</v>
      </c>
      <c r="E23" s="26" t="s">
        <v>317</v>
      </c>
      <c r="F23" s="26" t="s">
        <v>257</v>
      </c>
      <c r="G23" s="43" t="s">
        <v>264</v>
      </c>
      <c r="H23" s="26" t="s">
        <v>265</v>
      </c>
      <c r="I23" s="26" t="s">
        <v>260</v>
      </c>
      <c r="J23" s="26" t="s">
        <v>318</v>
      </c>
    </row>
    <row r="24" ht="33.75" customHeight="1" spans="1:10">
      <c r="A24" s="26" t="s">
        <v>227</v>
      </c>
      <c r="B24" s="26" t="s">
        <v>313</v>
      </c>
      <c r="C24" s="26" t="s">
        <v>254</v>
      </c>
      <c r="D24" s="26" t="s">
        <v>267</v>
      </c>
      <c r="E24" s="26" t="s">
        <v>319</v>
      </c>
      <c r="F24" s="26" t="s">
        <v>257</v>
      </c>
      <c r="G24" s="43" t="s">
        <v>264</v>
      </c>
      <c r="H24" s="26" t="s">
        <v>265</v>
      </c>
      <c r="I24" s="26" t="s">
        <v>260</v>
      </c>
      <c r="J24" s="26" t="s">
        <v>320</v>
      </c>
    </row>
    <row r="25" ht="33.75" customHeight="1" spans="1:10">
      <c r="A25" s="26" t="s">
        <v>227</v>
      </c>
      <c r="B25" s="26" t="s">
        <v>313</v>
      </c>
      <c r="C25" s="26" t="s">
        <v>274</v>
      </c>
      <c r="D25" s="26" t="s">
        <v>275</v>
      </c>
      <c r="E25" s="26" t="s">
        <v>276</v>
      </c>
      <c r="F25" s="26" t="s">
        <v>257</v>
      </c>
      <c r="G25" s="43" t="s">
        <v>277</v>
      </c>
      <c r="H25" s="26" t="s">
        <v>265</v>
      </c>
      <c r="I25" s="26" t="s">
        <v>272</v>
      </c>
      <c r="J25" s="26" t="s">
        <v>278</v>
      </c>
    </row>
    <row r="26" ht="33.75" customHeight="1" spans="1:10">
      <c r="A26" s="26" t="s">
        <v>227</v>
      </c>
      <c r="B26" s="26" t="s">
        <v>313</v>
      </c>
      <c r="C26" s="26" t="s">
        <v>279</v>
      </c>
      <c r="D26" s="26" t="s">
        <v>280</v>
      </c>
      <c r="E26" s="26" t="s">
        <v>321</v>
      </c>
      <c r="F26" s="26" t="s">
        <v>257</v>
      </c>
      <c r="G26" s="43" t="s">
        <v>277</v>
      </c>
      <c r="H26" s="26" t="s">
        <v>322</v>
      </c>
      <c r="I26" s="26" t="s">
        <v>260</v>
      </c>
      <c r="J26" s="26" t="s">
        <v>323</v>
      </c>
    </row>
  </sheetData>
  <mergeCells count="10">
    <mergeCell ref="A2:J2"/>
    <mergeCell ref="A3:H3"/>
    <mergeCell ref="A7:A11"/>
    <mergeCell ref="A12:A16"/>
    <mergeCell ref="A17:A21"/>
    <mergeCell ref="A22:A26"/>
    <mergeCell ref="B7:B11"/>
    <mergeCell ref="B12:B16"/>
    <mergeCell ref="B17:B21"/>
    <mergeCell ref="B22:B26"/>
  </mergeCells>
  <pageMargins left="0.75" right="0.75"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WQ</cp:lastModifiedBy>
  <dcterms:created xsi:type="dcterms:W3CDTF">2025-02-17T01:04:00Z</dcterms:created>
  <dcterms:modified xsi:type="dcterms:W3CDTF">2025-02-19T03:39:04Z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37FC7707FF854F0C86ACFE87FE717476_12</vt:lpwstr>
  </property>
  <property fmtid="{D5CDD505-2E9C-101B-9397-08002B2CF9AE}" pid="3" name="KSOProductBuildVer">
    <vt:lpwstr>2052-12.8.2.18205</vt:lpwstr>
  </property>
</Properties>
</file>